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codeName="ThisWorkbook" defaultThemeVersion="124226"/>
  <mc:AlternateContent xmlns:mc="http://schemas.openxmlformats.org/markup-compatibility/2006">
    <mc:Choice Requires="x15">
      <x15ac:absPath xmlns:x15ac="http://schemas.microsoft.com/office/spreadsheetml/2010/11/ac" url="C:\Users\evansim\Downloads\"/>
    </mc:Choice>
  </mc:AlternateContent>
  <xr:revisionPtr revIDLastSave="0" documentId="13_ncr:1_{A77F0C20-CCB1-473C-A9E5-0332D0A7AFD0}" xr6:coauthVersionLast="47" xr6:coauthVersionMax="47" xr10:uidLastSave="{00000000-0000-0000-0000-000000000000}"/>
  <bookViews>
    <workbookView xWindow="-120" yWindow="-120" windowWidth="20730" windowHeight="11160" tabRatio="707" activeTab="5" xr2:uid="{00000000-000D-0000-FFFF-FFFF00000000}"/>
  </bookViews>
  <sheets>
    <sheet name="Cover" sheetId="13" r:id="rId1"/>
    <sheet name="Instructions" sheetId="14" r:id="rId2"/>
    <sheet name="Process Flow (Before)" sheetId="4" r:id="rId3"/>
    <sheet name="Process Flow (After)" sheetId="11" r:id="rId4"/>
    <sheet name="ROI" sheetId="10" r:id="rId5"/>
    <sheet name="VBA" sheetId="15" r:id="rId6"/>
    <sheet name="Backend Weightage" sheetId="16" state="hidden" r:id="rId7"/>
  </sheets>
  <definedNames>
    <definedName name="_xlnm.Print_Area" localSheetId="1">Instructions!$D$6:$G$16</definedName>
    <definedName name="_xlnm.Print_Area" localSheetId="3">'Process Flow (After)'!$A$1:$P$18</definedName>
    <definedName name="_xlnm.Print_Area" localSheetId="2">'Process Flow (Before)'!$A$1:$P$18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15" l="1"/>
  <c r="N2" i="11" l="1"/>
  <c r="H7" i="15" l="1"/>
  <c r="K7" i="15" s="1"/>
  <c r="F3" i="16"/>
  <c r="F4" i="16"/>
  <c r="F5" i="16"/>
  <c r="F6" i="16"/>
  <c r="F7" i="16"/>
  <c r="F8" i="16"/>
  <c r="F9" i="16"/>
  <c r="F10" i="16"/>
  <c r="F11" i="16"/>
  <c r="F13" i="16"/>
  <c r="F14" i="16"/>
  <c r="F15" i="16"/>
  <c r="F16" i="16"/>
  <c r="F17" i="16"/>
  <c r="F18" i="16"/>
  <c r="F19" i="16"/>
  <c r="F20" i="16"/>
  <c r="F21" i="16"/>
  <c r="F22" i="16"/>
  <c r="F23" i="16"/>
  <c r="F24" i="16"/>
  <c r="F26" i="16"/>
  <c r="F27" i="16"/>
  <c r="F28" i="16"/>
  <c r="F29" i="16"/>
  <c r="F30" i="16"/>
  <c r="F31" i="16"/>
  <c r="G35" i="16"/>
  <c r="K5" i="15"/>
  <c r="K6" i="15"/>
  <c r="K9" i="15"/>
  <c r="K10" i="15"/>
  <c r="K11" i="15"/>
  <c r="K12" i="15"/>
  <c r="D2" i="11"/>
  <c r="C10" i="10" s="1"/>
  <c r="F10" i="10" s="1"/>
  <c r="E2" i="11"/>
  <c r="C13" i="10" s="1"/>
  <c r="F13" i="10" s="1"/>
  <c r="C2" i="11"/>
  <c r="D2" i="4"/>
  <c r="C9" i="10" s="1"/>
  <c r="E2" i="4"/>
  <c r="C2" i="4"/>
  <c r="C6" i="10" s="1"/>
  <c r="F6" i="10" s="1"/>
  <c r="D3" i="4"/>
  <c r="E3" i="4"/>
  <c r="C3" i="4"/>
  <c r="D12" i="10"/>
  <c r="H18" i="10" s="1"/>
  <c r="D9" i="10"/>
  <c r="C17" i="10" s="1"/>
  <c r="D6" i="10"/>
  <c r="H16" i="10" s="1"/>
  <c r="K10" i="10"/>
  <c r="K13" i="10"/>
  <c r="K7" i="10"/>
  <c r="K12" i="10"/>
  <c r="K9" i="10"/>
  <c r="K6" i="10"/>
  <c r="C7" i="10"/>
  <c r="F7" i="10" s="1"/>
  <c r="C3" i="11"/>
  <c r="E3" i="11"/>
  <c r="C12" i="10"/>
  <c r="Q21" i="10"/>
  <c r="F24" i="10" s="1"/>
  <c r="I11" i="11"/>
  <c r="D3" i="11"/>
  <c r="H17" i="10"/>
  <c r="O16" i="11"/>
  <c r="E6" i="11"/>
  <c r="D6" i="11"/>
  <c r="H11" i="11"/>
  <c r="C6" i="11"/>
  <c r="N16" i="11"/>
  <c r="M16" i="11"/>
  <c r="M11" i="11"/>
  <c r="J11" i="11"/>
  <c r="J6" i="11"/>
  <c r="O6" i="11"/>
  <c r="O11" i="11"/>
  <c r="E11" i="11"/>
  <c r="E16" i="11"/>
  <c r="J16" i="11"/>
  <c r="N11" i="11"/>
  <c r="I16" i="11"/>
  <c r="N6" i="11"/>
  <c r="D16" i="11"/>
  <c r="I6" i="11"/>
  <c r="D11" i="11"/>
  <c r="C11" i="11"/>
  <c r="H16" i="11"/>
  <c r="M6" i="11"/>
  <c r="C16" i="11"/>
  <c r="H6" i="11"/>
  <c r="C16" i="4"/>
  <c r="H16" i="4"/>
  <c r="M16" i="4"/>
  <c r="M11" i="4"/>
  <c r="H11" i="4"/>
  <c r="C11" i="4"/>
  <c r="M6" i="4"/>
  <c r="H6" i="4"/>
  <c r="C6" i="4"/>
  <c r="N16" i="4"/>
  <c r="I16" i="4"/>
  <c r="D16" i="4"/>
  <c r="N11" i="4"/>
  <c r="I11" i="4"/>
  <c r="D11" i="4"/>
  <c r="N6" i="4"/>
  <c r="I6" i="4"/>
  <c r="D6" i="4"/>
  <c r="O16" i="4"/>
  <c r="J16" i="4"/>
  <c r="E16" i="4"/>
  <c r="O11" i="4"/>
  <c r="J11" i="4"/>
  <c r="E11" i="4"/>
  <c r="O6" i="4"/>
  <c r="J6" i="4"/>
  <c r="E6" i="4"/>
  <c r="K16" i="15" l="1"/>
  <c r="K17" i="15" s="1"/>
  <c r="N7" i="10"/>
  <c r="N10" i="10"/>
  <c r="C18" i="10"/>
  <c r="F12" i="10"/>
  <c r="N12" i="10" s="1"/>
  <c r="N6" i="10"/>
  <c r="J2" i="4"/>
  <c r="J3" i="4" s="1"/>
  <c r="J2" i="11"/>
  <c r="N1" i="11" s="1"/>
  <c r="C16" i="10"/>
  <c r="F9" i="10"/>
  <c r="N9" i="10" s="1"/>
  <c r="N13" i="10"/>
  <c r="B16" i="10" l="1"/>
  <c r="Q16" i="10" s="1"/>
  <c r="B17" i="10"/>
  <c r="Q17" i="10" s="1"/>
  <c r="B18" i="10"/>
  <c r="Q18" i="10" s="1"/>
  <c r="N1" i="4"/>
  <c r="N2" i="4" s="1"/>
  <c r="E14" i="15" s="1"/>
  <c r="H14" i="15" s="1"/>
  <c r="K14" i="15" s="1"/>
  <c r="J3" i="11"/>
  <c r="B24" i="10" l="1"/>
  <c r="K24" i="10" s="1"/>
  <c r="F26" i="10" l="1"/>
  <c r="E15" i="15" s="1"/>
  <c r="H15" i="15" s="1"/>
  <c r="K15"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Evan Sim (AIC)</author>
  </authors>
  <commentList>
    <comment ref="D7" authorId="0" shapeId="0" xr:uid="{4383B96E-F023-4E21-B3E2-FE6F5988D700}">
      <text>
        <r>
          <rPr>
            <sz val="9"/>
            <color indexed="81"/>
            <rFont val="Tahoma"/>
            <charset val="1"/>
          </rPr>
          <t xml:space="preserve">(Auto-calculated based on figures provided in ROI worksheet row B3 )
</t>
        </r>
      </text>
    </comment>
    <comment ref="D14" authorId="0" shapeId="0" xr:uid="{88E4D7FA-F4A3-45F2-A271-81685A50A3F2}">
      <text>
        <r>
          <rPr>
            <b/>
            <sz val="9"/>
            <color indexed="81"/>
            <rFont val="Tahoma"/>
            <charset val="1"/>
          </rPr>
          <t>Autocalculated based on total time taken before and after implementation</t>
        </r>
        <r>
          <rPr>
            <sz val="9"/>
            <color indexed="81"/>
            <rFont val="Tahoma"/>
            <charset val="1"/>
          </rPr>
          <t xml:space="preserve">
</t>
        </r>
      </text>
    </comment>
    <comment ref="D15" authorId="0" shapeId="0" xr:uid="{03BFF46F-CAB8-4DC9-8BD3-7E9F5C935C30}">
      <text>
        <r>
          <rPr>
            <b/>
            <sz val="9"/>
            <color indexed="81"/>
            <rFont val="Tahoma"/>
            <charset val="1"/>
          </rPr>
          <t>Autocalculated based on Monthly Total Cost Savings / Monthly Cost of Ownership</t>
        </r>
      </text>
    </comment>
  </commentList>
</comments>
</file>

<file path=xl/sharedStrings.xml><?xml version="1.0" encoding="utf-8"?>
<sst xmlns="http://schemas.openxmlformats.org/spreadsheetml/2006/main" count="347" uniqueCount="136">
  <si>
    <t>&lt;Insert Process Description Here&gt;</t>
  </si>
  <si>
    <t>No. of staff involved:</t>
  </si>
  <si>
    <t>Time taken (mins):</t>
  </si>
  <si>
    <t>`</t>
  </si>
  <si>
    <t>Before</t>
  </si>
  <si>
    <t>Clients Involved in Project</t>
  </si>
  <si>
    <t xml:space="preserve">out of </t>
  </si>
  <si>
    <r>
      <t xml:space="preserve">Time Spent on Activities </t>
    </r>
    <r>
      <rPr>
        <b/>
        <i/>
        <sz val="11"/>
        <color theme="1"/>
        <rFont val="Calibri"/>
        <family val="2"/>
        <scheme val="minor"/>
      </rPr>
      <t>(Client per Day)</t>
    </r>
  </si>
  <si>
    <t>x</t>
  </si>
  <si>
    <t>=</t>
  </si>
  <si>
    <t>Hours per Day</t>
  </si>
  <si>
    <t xml:space="preserve">After </t>
  </si>
  <si>
    <t>Daily Manhours Saved</t>
  </si>
  <si>
    <t>Manpower Cost</t>
  </si>
  <si>
    <t>Frequency per Month</t>
  </si>
  <si>
    <t>Other Cost Saving (if any)</t>
  </si>
  <si>
    <t>Monthly Cost Saving</t>
  </si>
  <si>
    <t>Days per Month</t>
  </si>
  <si>
    <t>+</t>
  </si>
  <si>
    <t>$ per Month</t>
  </si>
  <si>
    <t>CAPEX Cost per Unit</t>
  </si>
  <si>
    <t>Unit Required</t>
  </si>
  <si>
    <t>OPEX Cost per Year</t>
  </si>
  <si>
    <t>Useful Life</t>
  </si>
  <si>
    <t>Total Cost of Ownership</t>
  </si>
  <si>
    <t>$ per Unit</t>
  </si>
  <si>
    <t>$ per Year</t>
  </si>
  <si>
    <t>Years</t>
  </si>
  <si>
    <t>Monthly Cost of Ownership</t>
  </si>
  <si>
    <t>Total Cost Saving</t>
  </si>
  <si>
    <t>-</t>
  </si>
  <si>
    <t>$ per month</t>
  </si>
  <si>
    <t>Staff Type/Category:</t>
  </si>
  <si>
    <t>No. of times process is repeated daily:</t>
  </si>
  <si>
    <t>Staff Category (Staff Cat):</t>
  </si>
  <si>
    <t>Total no. of staff per staff cat:</t>
  </si>
  <si>
    <t>Total time taken per staff cat:</t>
  </si>
  <si>
    <t>(mins)</t>
  </si>
  <si>
    <t>(hrs)</t>
  </si>
  <si>
    <t>min per staff per clients/process</t>
  </si>
  <si>
    <t>Total time taken per process daily for all staff involved</t>
  </si>
  <si>
    <t>Hrs/Day</t>
  </si>
  <si>
    <t>Hour</t>
  </si>
  <si>
    <t>$ per</t>
  </si>
  <si>
    <t>Frequency of Activity per day*</t>
  </si>
  <si>
    <t>Total time taken daily for all staff</t>
  </si>
  <si>
    <t>Unit(s)</t>
  </si>
  <si>
    <t>1. Requirement</t>
  </si>
  <si>
    <t xml:space="preserve">Conduct a VBA twice, once after planning a solution and once after implementation of a solution. </t>
  </si>
  <si>
    <t>2. Instructions for Conducting a VBA</t>
  </si>
  <si>
    <t xml:space="preserve">Step 1 </t>
  </si>
  <si>
    <t>Step 2</t>
  </si>
  <si>
    <t>Step 3</t>
  </si>
  <si>
    <t>Step 4</t>
  </si>
  <si>
    <t>Cells that are greyed out do not have to be filled in.</t>
  </si>
  <si>
    <t>Cost Benefit index value between 1% to 15%</t>
  </si>
  <si>
    <t>Cost Benefit index value between 16% to 30%</t>
  </si>
  <si>
    <t>Cost Benefit index value &gt;30%</t>
  </si>
  <si>
    <t>Calculation: (Monthly Total Cost Saving / Monthly cost of ownership)</t>
  </si>
  <si>
    <t xml:space="preserve">Cost Benefit Index </t>
  </si>
  <si>
    <t>Reduce manhours spent on the process by 1% - 30%</t>
  </si>
  <si>
    <t>Reduce manhours spent on the process by 31% - 60%</t>
  </si>
  <si>
    <t>Reduce manhours spent on the process by &gt;60%</t>
  </si>
  <si>
    <t>Once implemented, the technology will help to reduce the staff manhours required to complete the activity</t>
  </si>
  <si>
    <t>Productivity</t>
  </si>
  <si>
    <t>Long-term Cost Benefit and Productivity</t>
  </si>
  <si>
    <t>The improvement can be gained but requires a lot of infrastructure and change management. Its deployment or implementation is not intuitive to care staff</t>
  </si>
  <si>
    <t>The improvement can be gained with moderate infrastructure and change management. Its deployment or implementation is somewhat intuitive to care staff</t>
  </si>
  <si>
    <t>The improvement can be gained with no or limited infrastructure and change management. Its deployment or implementation is intuitive to care staff</t>
  </si>
  <si>
    <t>The process improvement or technology is easy to implement and will require limited adaptation infrastructure or change management for  residents and care staff. As such, the change is within reach, staff/ residents can adopt it effortlessly and they will make it a part of their lives/workflow.</t>
  </si>
  <si>
    <t>Ease of Implementation
(Accessible)</t>
  </si>
  <si>
    <t>The improvement can be gained but requires a considerable training and change management. Its operation or usage is not intuitive to care staff</t>
  </si>
  <si>
    <t xml:space="preserve">The improvement can be gained with moderate training and change management. Its operation or usage is somewhat intuitive to care staff </t>
  </si>
  <si>
    <t>The improvement can be gained with no or limited training and change management. Its operation or usage is intuitive to care staff</t>
  </si>
  <si>
    <t xml:space="preserve">The process improvement or technology is easy to use and will require limited adaption, learning or change management for care staff. This will enable new/existing staff to continually make use of this resource easily as it is within reach to optimize its use, hence maximizing its ROI. </t>
  </si>
  <si>
    <t xml:space="preserve">Ease of Operation
(Sustainable, Accessible) </t>
  </si>
  <si>
    <t>The degree to which satisfaction &amp; productivity is increased and or displeasure is reduced for care staff is minimal</t>
  </si>
  <si>
    <t xml:space="preserve">The degree to which satisfaction &amp; productivity is increased and or displeasure is reduced for care staff is moderate </t>
  </si>
  <si>
    <t>The degree to which satisfaction &amp; productivity is increased and or displeasure is reduced to care staff is considerable</t>
  </si>
  <si>
    <t xml:space="preserve">The tried-and-tested process improvement or technology will enhance satisfaction or reduce displeasure with the activity or event that is being undertaken by the care staff. As it has been proven to work, it will be effective in fulfilling staff's needs either spoken or unspoken. </t>
  </si>
  <si>
    <t>Enhance Satisfaction
(Effective)</t>
  </si>
  <si>
    <t>The degree of ergonomic improvement is minimal to care staff</t>
  </si>
  <si>
    <t>The degree of ergonomic improvement is moderate to care staff</t>
  </si>
  <si>
    <t>The degree of ergonomic improvement is significant to care staff</t>
  </si>
  <si>
    <t xml:space="preserve">The process improvement or technology provides an ergonomic improvement for caregivers. Hence, staff are likely to maintain this improvement for the long run and it also meets their needs for sustaining health and a safe working environment. </t>
  </si>
  <si>
    <t>Ergonomic improvement 
(Sustainable, Effective)</t>
  </si>
  <si>
    <t>Benefits to Staff</t>
  </si>
  <si>
    <t xml:space="preserve">Benefit 1% - 33% of residents </t>
  </si>
  <si>
    <t>Benefit 34% - 67% of residents</t>
  </si>
  <si>
    <t>Benefit 68% - 100% of residents</t>
  </si>
  <si>
    <t xml:space="preserve">The technology will benefit a certain proportion of residents according to their needs and medical condition. In addition, the new technology or process can be used easily by residents if necessary. </t>
  </si>
  <si>
    <t>Proportion of residents that will benefit
(Effective, Person-centred, Accessible)</t>
  </si>
  <si>
    <t>The degree of improvement with regard to psychosocial wellbing &amp; mental health will be minor to residents</t>
  </si>
  <si>
    <t>The degree of improvement with regard to psychosocial wellbeing &amp; mental health will be moderate to residents</t>
  </si>
  <si>
    <t>The degree of improvement with regard to psychosocial wellbeing &amp; mental health will be considerable to residents</t>
  </si>
  <si>
    <t>The process improvement or technology will make an improvement to the psychosocial wellbeing &amp; mental health of residents. It will demonstrate a positive impact on their mental state, due to an increase in the amount of person-person interaction received by residents, either with staff or with other residents</t>
  </si>
  <si>
    <t>Emotional Improvement 
(Person-centered, Effective)</t>
  </si>
  <si>
    <t xml:space="preserve">The improvement is minor and will only be felt by a few residents  </t>
  </si>
  <si>
    <t xml:space="preserve">The improvement is moderate and will be felt by a moderate number of residents  </t>
  </si>
  <si>
    <t xml:space="preserve">The improvement is considerable for most residents </t>
  </si>
  <si>
    <t xml:space="preserve">The process improvement or technology will make an improvement in the way care is delivered with respect to achieving care plans, improving use of non-chemical pain management, reducing falls, restraint use, pressure injuries &amp; medication errors whilst preserving dignity. The received care will be evidence-based and proven to improve the quality of care for residents.  </t>
  </si>
  <si>
    <t>Enhanced Care Outcomes 
(Safe, Effective)</t>
  </si>
  <si>
    <t>Benefits to Residents</t>
  </si>
  <si>
    <t>Degree of Improvement</t>
  </si>
  <si>
    <t>Definition</t>
  </si>
  <si>
    <t>Value Parameters</t>
  </si>
  <si>
    <t>S/N</t>
  </si>
  <si>
    <t>Value Scoring Framework</t>
  </si>
  <si>
    <t>Assessment</t>
  </si>
  <si>
    <t>Total VBA Score</t>
  </si>
  <si>
    <t>out of 3</t>
  </si>
  <si>
    <t>Cost Benefit Index</t>
  </si>
  <si>
    <t>man-hours saved daily</t>
  </si>
  <si>
    <t xml:space="preserve">Productivity of Project: </t>
  </si>
  <si>
    <t>Ease of Implementation score</t>
  </si>
  <si>
    <t>Ease of Operation score</t>
  </si>
  <si>
    <t>Enhance Satisfaction score</t>
  </si>
  <si>
    <t>Ergonomic improvement score</t>
  </si>
  <si>
    <t>Emotional Improvement score</t>
  </si>
  <si>
    <t xml:space="preserve">Enhanced Care Outcomes score </t>
  </si>
  <si>
    <r>
      <t xml:space="preserve">Enhance Satisfaction
(Effective)
</t>
    </r>
    <r>
      <rPr>
        <sz val="11"/>
        <color rgb="FF00B050"/>
        <rFont val="Calibri"/>
        <family val="2"/>
        <scheme val="minor"/>
      </rPr>
      <t>Satisfaction (NPS)</t>
    </r>
  </si>
  <si>
    <t>Proportion of residents that will benefit (Effective, Person-centred, Accessible)</t>
  </si>
  <si>
    <r>
      <t xml:space="preserve">Emotional Improvement 
(Person-centered, Effective)
</t>
    </r>
    <r>
      <rPr>
        <sz val="11"/>
        <color rgb="FF00B050"/>
        <rFont val="Calibri"/>
        <family val="2"/>
        <scheme val="minor"/>
      </rPr>
      <t>Resident interaction</t>
    </r>
  </si>
  <si>
    <r>
      <t xml:space="preserve">Enhanced Care Outcomes (Safe, Effective)
</t>
    </r>
    <r>
      <rPr>
        <sz val="11"/>
        <color rgb="FF00B050"/>
        <rFont val="Calibri"/>
        <family val="2"/>
        <scheme val="minor"/>
      </rPr>
      <t>Falls and restraint use 
Pressure injuries</t>
    </r>
  </si>
  <si>
    <t>Weightage</t>
  </si>
  <si>
    <t>Weighted Score</t>
  </si>
  <si>
    <t>&lt;-10% = No go</t>
  </si>
  <si>
    <t>-10% ≤ x ≤ 10% = Conduct Value Based Assessment on the VBA tab (purple tab)</t>
  </si>
  <si>
    <t>&gt;10% = Go</t>
  </si>
  <si>
    <t>Value-Based Assessment</t>
  </si>
  <si>
    <t>(Refer to Value Scoring Framework for definition and scoring of each parameter)</t>
  </si>
  <si>
    <t>Proportion of residents that will benefit from this project / technology</t>
  </si>
  <si>
    <r>
      <rPr>
        <b/>
        <sz val="24"/>
        <color theme="1"/>
        <rFont val="Calibri"/>
        <family val="2"/>
      </rPr>
      <t xml:space="preserve">Value Based Assessment (VBA) Template to Evaluate Impact of Solutions 
</t>
    </r>
    <r>
      <rPr>
        <sz val="12"/>
        <color theme="1"/>
        <rFont val="Calibri"/>
        <family val="2"/>
      </rPr>
      <t xml:space="preserve">
</t>
    </r>
    <r>
      <rPr>
        <sz val="13"/>
        <color theme="1"/>
        <rFont val="Calibri"/>
        <family val="2"/>
      </rPr>
      <t>This tool guides the project team on how to conduct a Value-Based Assessment (VBA). 
Before embarking on a solution, the project team should conduct a VBA to judge the benefits of a solution and 
determine if it is worth implementing. The VBA assessment will help the team to make the ultimate go/no go decision. 
After the solution has been implemented, a second VBA should be conducted to assess the improvement made.  The second VBA score can be compared with the first to be used in reflections with stakeholders regarding the evaluation of future projects. 
This analysis tool aims to serve the following objectives: 
• Assist with collecting all relevant information to support the implementation of a solution
• Guide project team on conducting a Value-Based Analysis of a solution
• Facilitate discussions and reflections within the project team to drive continuous improvement</t>
    </r>
  </si>
  <si>
    <t>Fill in the worksheets "Process Flow (Before)", "Process Flow (After)" and "ROI"</t>
  </si>
  <si>
    <t>Provide the necessary figures in the blank white cells</t>
  </si>
  <si>
    <t xml:space="preserve">Conduct VBA if Cost Benefit Index (as shown in ROI) indicates borderline result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</si>
</sst>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quot;$&quot;#,##0.00"/>
  </numFmts>
  <fonts count="25">
    <font>
      <sz val="11"/>
      <color theme="1"/>
      <name val="Calibri"/>
      <family val="2"/>
      <scheme val="minor"/>
    </font>
    <font>
      <b/>
      <sz val="11"/>
      <color theme="1"/>
      <name val="Calibri"/>
      <family val="2"/>
      <scheme val="minor"/>
    </font>
    <font>
      <sz val="11"/>
      <name val="Calibri"/>
      <family val="2"/>
      <scheme val="minor"/>
    </font>
    <font>
      <sz val="11"/>
      <color theme="1" tint="0.34998626667073579"/>
      <name val="Calibri"/>
      <family val="2"/>
      <scheme val="minor"/>
    </font>
    <font>
      <b/>
      <i/>
      <sz val="11"/>
      <color theme="1"/>
      <name val="Calibri"/>
      <family val="2"/>
      <scheme val="minor"/>
    </font>
    <font>
      <i/>
      <sz val="11"/>
      <color theme="1"/>
      <name val="Calibri"/>
      <family val="2"/>
      <scheme val="minor"/>
    </font>
    <font>
      <sz val="11"/>
      <color theme="1"/>
      <name val="Calibri"/>
      <family val="2"/>
      <scheme val="minor"/>
    </font>
    <font>
      <i/>
      <sz val="11"/>
      <name val="Calibri"/>
      <family val="2"/>
      <scheme val="minor"/>
    </font>
    <font>
      <sz val="12"/>
      <color theme="1"/>
      <name val="Calibri"/>
      <family val="2"/>
      <scheme val="minor"/>
    </font>
    <font>
      <sz val="12"/>
      <color theme="1"/>
      <name val="Calibri"/>
      <family val="2"/>
    </font>
    <font>
      <b/>
      <sz val="24"/>
      <color theme="1"/>
      <name val="Calibri"/>
      <family val="2"/>
    </font>
    <font>
      <sz val="13"/>
      <color theme="1"/>
      <name val="Calibri"/>
      <family val="2"/>
    </font>
    <font>
      <sz val="12"/>
      <color rgb="FF202A30"/>
      <name val="Calibri"/>
      <family val="2"/>
    </font>
    <font>
      <sz val="12"/>
      <color rgb="FF202A30"/>
      <name val="Helvetica Neue"/>
      <family val="2"/>
    </font>
    <font>
      <sz val="10"/>
      <color theme="1"/>
      <name val="Calibri"/>
      <family val="2"/>
      <scheme val="minor"/>
    </font>
    <font>
      <b/>
      <sz val="24"/>
      <color theme="1"/>
      <name val="Calibri"/>
      <family val="2"/>
      <scheme val="minor"/>
    </font>
    <font>
      <sz val="13"/>
      <color theme="1"/>
      <name val="Calibri"/>
      <family val="2"/>
      <scheme val="minor"/>
    </font>
    <font>
      <sz val="13"/>
      <name val="Calibri"/>
      <family val="2"/>
      <scheme val="minor"/>
    </font>
    <font>
      <sz val="11"/>
      <name val="Calibri"/>
      <family val="2"/>
    </font>
    <font>
      <b/>
      <sz val="20"/>
      <color theme="1"/>
      <name val="Calibri"/>
      <family val="2"/>
      <scheme val="minor"/>
    </font>
    <font>
      <sz val="11"/>
      <color rgb="FF00B050"/>
      <name val="Calibri"/>
      <family val="2"/>
      <scheme val="minor"/>
    </font>
    <font>
      <sz val="20"/>
      <color theme="1"/>
      <name val="Calibri"/>
      <family val="2"/>
      <scheme val="minor"/>
    </font>
    <font>
      <sz val="9"/>
      <color indexed="81"/>
      <name val="Tahoma"/>
      <charset val="1"/>
    </font>
    <font>
      <b/>
      <sz val="9"/>
      <color indexed="81"/>
      <name val="Tahoma"/>
      <charset val="1"/>
    </font>
    <font>
      <sz val="12"/>
      <name val="Calibri"/>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rgb="FFFFFF00"/>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rgb="FFFFC000"/>
        <bgColor indexed="64"/>
      </patternFill>
    </fill>
    <fill>
      <patternFill patternType="solid">
        <fgColor rgb="FF92D050"/>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theme="4" tint="-0.249977111117893"/>
      </left>
      <right style="thin">
        <color indexed="64"/>
      </right>
      <top style="thin">
        <color indexed="64"/>
      </top>
      <bottom style="medium">
        <color theme="4" tint="-0.249977111117893"/>
      </bottom>
      <diagonal/>
    </border>
    <border>
      <left style="thin">
        <color indexed="64"/>
      </left>
      <right style="medium">
        <color theme="4" tint="-0.249977111117893"/>
      </right>
      <top style="thin">
        <color indexed="64"/>
      </top>
      <bottom style="thin">
        <color indexed="64"/>
      </bottom>
      <diagonal/>
    </border>
    <border>
      <left style="thin">
        <color indexed="64"/>
      </left>
      <right style="medium">
        <color theme="4" tint="-0.249977111117893"/>
      </right>
      <top style="thin">
        <color indexed="64"/>
      </top>
      <bottom style="medium">
        <color theme="4" tint="-0.249977111117893"/>
      </bottom>
      <diagonal/>
    </border>
    <border>
      <left style="thin">
        <color indexed="64"/>
      </left>
      <right/>
      <top style="thin">
        <color indexed="64"/>
      </top>
      <bottom style="thin">
        <color indexed="64"/>
      </bottom>
      <diagonal/>
    </border>
    <border>
      <left style="medium">
        <color theme="4" tint="-0.249977111117893"/>
      </left>
      <right style="thin">
        <color indexed="64"/>
      </right>
      <top style="thin">
        <color indexed="64"/>
      </top>
      <bottom style="thin">
        <color indexed="64"/>
      </bottom>
      <diagonal/>
    </border>
    <border>
      <left style="medium">
        <color theme="4" tint="-0.249977111117893"/>
      </left>
      <right style="medium">
        <color theme="4" tint="-0.249977111117893"/>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bottom style="medium">
        <color theme="4" tint="-0.249977111117893"/>
      </bottom>
      <diagonal/>
    </border>
    <border>
      <left/>
      <right/>
      <top style="medium">
        <color theme="4" tint="-0.249977111117893"/>
      </top>
      <bottom style="medium">
        <color theme="4" tint="-0.249977111117893"/>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theme="4" tint="-0.249977111117893"/>
      </left>
      <right/>
      <top/>
      <bottom style="thin">
        <color indexed="64"/>
      </bottom>
      <diagonal/>
    </border>
    <border>
      <left/>
      <right style="medium">
        <color theme="4" tint="-0.249977111117893"/>
      </right>
      <top/>
      <bottom style="thin">
        <color indexed="64"/>
      </bottom>
      <diagonal/>
    </border>
    <border>
      <left style="thin">
        <color indexed="64"/>
      </left>
      <right style="thin">
        <color indexed="64"/>
      </right>
      <top style="thin">
        <color indexed="64"/>
      </top>
      <bottom style="medium">
        <color theme="4" tint="-0.249977111117893"/>
      </bottom>
      <diagonal/>
    </border>
    <border>
      <left style="medium">
        <color theme="4" tint="-0.249977111117893"/>
      </left>
      <right style="thin">
        <color indexed="64"/>
      </right>
      <top style="thin">
        <color indexed="64"/>
      </top>
      <bottom/>
      <diagonal/>
    </border>
    <border>
      <left style="thin">
        <color indexed="64"/>
      </left>
      <right style="medium">
        <color theme="4" tint="-0.249977111117893"/>
      </right>
      <top/>
      <bottom style="medium">
        <color theme="4" tint="-0.249977111117893"/>
      </bottom>
      <diagonal/>
    </border>
    <border>
      <left/>
      <right/>
      <top style="medium">
        <color theme="3"/>
      </top>
      <bottom/>
      <diagonal/>
    </border>
    <border>
      <left style="medium">
        <color theme="4" tint="-0.249977111117893"/>
      </left>
      <right style="thin">
        <color indexed="64"/>
      </right>
      <top style="thin">
        <color indexed="64"/>
      </top>
      <bottom style="medium">
        <color theme="3"/>
      </bottom>
      <diagonal/>
    </border>
    <border>
      <left style="thin">
        <color indexed="64"/>
      </left>
      <right style="thin">
        <color indexed="64"/>
      </right>
      <top style="thin">
        <color indexed="64"/>
      </top>
      <bottom style="medium">
        <color theme="3"/>
      </bottom>
      <diagonal/>
    </border>
    <border>
      <left style="thin">
        <color indexed="64"/>
      </left>
      <right style="medium">
        <color theme="3"/>
      </right>
      <top style="thin">
        <color indexed="64"/>
      </top>
      <bottom style="medium">
        <color theme="3"/>
      </bottom>
      <diagonal/>
    </border>
    <border>
      <left style="thin">
        <color indexed="64"/>
      </left>
      <right style="medium">
        <color theme="3"/>
      </right>
      <top style="thin">
        <color indexed="64"/>
      </top>
      <bottom style="thin">
        <color indexed="64"/>
      </bottom>
      <diagonal/>
    </border>
    <border>
      <left style="thin">
        <color indexed="64"/>
      </left>
      <right style="medium">
        <color theme="3"/>
      </right>
      <top style="thin">
        <color indexed="64"/>
      </top>
      <bottom style="medium">
        <color theme="4" tint="-0.249977111117893"/>
      </bottom>
      <diagonal/>
    </border>
    <border>
      <left style="medium">
        <color theme="1"/>
      </left>
      <right style="medium">
        <color theme="1"/>
      </right>
      <top style="medium">
        <color theme="1"/>
      </top>
      <bottom style="medium">
        <color theme="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4">
    <xf numFmtId="0" fontId="0" fillId="0" borderId="0"/>
    <xf numFmtId="164" fontId="6" fillId="0" borderId="0" applyFont="0" applyFill="0" applyBorder="0" applyAlignment="0" applyProtection="0"/>
    <xf numFmtId="9" fontId="6" fillId="0" borderId="0" applyFont="0" applyFill="0" applyBorder="0" applyAlignment="0" applyProtection="0"/>
    <xf numFmtId="0" fontId="8" fillId="0" borderId="0"/>
  </cellStyleXfs>
  <cellXfs count="276">
    <xf numFmtId="0" fontId="0" fillId="0" borderId="0" xfId="0"/>
    <xf numFmtId="0" fontId="0" fillId="2" borderId="4" xfId="0" applyFill="1" applyBorder="1"/>
    <xf numFmtId="0" fontId="0" fillId="0" borderId="0" xfId="0" applyBorder="1"/>
    <xf numFmtId="0" fontId="0" fillId="2" borderId="8" xfId="0" applyFill="1" applyBorder="1"/>
    <xf numFmtId="0" fontId="0" fillId="3" borderId="0" xfId="0" applyFill="1"/>
    <xf numFmtId="0" fontId="0" fillId="3" borderId="0" xfId="0" applyFill="1" applyAlignment="1">
      <alignment horizontal="center" vertical="center"/>
    </xf>
    <xf numFmtId="0" fontId="0" fillId="3" borderId="0" xfId="0" applyFill="1" applyBorder="1"/>
    <xf numFmtId="0" fontId="0" fillId="3" borderId="1" xfId="0" applyFill="1" applyBorder="1" applyAlignment="1">
      <alignment horizontal="center" vertical="center"/>
    </xf>
    <xf numFmtId="0" fontId="0" fillId="0" borderId="0" xfId="0" applyAlignment="1">
      <alignment horizontal="center" vertical="center"/>
    </xf>
    <xf numFmtId="0" fontId="1" fillId="0" borderId="0" xfId="0" applyFont="1" applyFill="1" applyBorder="1" applyAlignment="1">
      <alignment horizontal="center"/>
    </xf>
    <xf numFmtId="0" fontId="0" fillId="0" borderId="0" xfId="0" applyFill="1" applyBorder="1" applyAlignment="1"/>
    <xf numFmtId="0" fontId="0" fillId="0" borderId="0" xfId="0" applyFill="1" applyBorder="1"/>
    <xf numFmtId="0" fontId="0" fillId="0" borderId="0" xfId="0" applyFill="1" applyBorder="1" applyAlignment="1">
      <alignment horizontal="center" vertical="center"/>
    </xf>
    <xf numFmtId="0" fontId="3" fillId="0" borderId="0" xfId="0" applyFont="1" applyFill="1" applyBorder="1" applyAlignment="1">
      <alignment vertical="center" wrapText="1"/>
    </xf>
    <xf numFmtId="0" fontId="0" fillId="3" borderId="14" xfId="0" applyFill="1" applyBorder="1"/>
    <xf numFmtId="0" fontId="0" fillId="3" borderId="0" xfId="0" applyFill="1" applyBorder="1" applyAlignment="1"/>
    <xf numFmtId="0" fontId="0" fillId="3" borderId="15" xfId="0" applyFill="1" applyBorder="1"/>
    <xf numFmtId="0" fontId="0" fillId="3" borderId="15" xfId="0" applyFill="1" applyBorder="1" applyAlignment="1">
      <alignment horizontal="center"/>
    </xf>
    <xf numFmtId="0" fontId="3" fillId="3" borderId="0" xfId="0" applyFont="1" applyFill="1" applyBorder="1" applyAlignment="1">
      <alignment vertical="center"/>
    </xf>
    <xf numFmtId="0" fontId="0" fillId="3" borderId="0" xfId="0" applyFill="1" applyBorder="1" applyAlignment="1">
      <alignment horizontal="center" vertical="center"/>
    </xf>
    <xf numFmtId="0" fontId="0" fillId="3" borderId="15" xfId="0" applyFill="1" applyBorder="1" applyAlignment="1">
      <alignment horizontal="center"/>
    </xf>
    <xf numFmtId="0" fontId="3" fillId="3" borderId="0" xfId="0" applyFont="1" applyFill="1" applyBorder="1" applyAlignment="1">
      <alignment vertical="center" wrapText="1"/>
    </xf>
    <xf numFmtId="0" fontId="0" fillId="3" borderId="5" xfId="0" applyFill="1" applyBorder="1" applyAlignment="1">
      <alignment horizontal="center" vertical="center"/>
    </xf>
    <xf numFmtId="0" fontId="0" fillId="0" borderId="14" xfId="0" applyFill="1" applyBorder="1"/>
    <xf numFmtId="0" fontId="0" fillId="2" borderId="23" xfId="0" applyFill="1" applyBorder="1"/>
    <xf numFmtId="0" fontId="0" fillId="3" borderId="0" xfId="0" applyFont="1" applyFill="1" applyBorder="1" applyAlignment="1">
      <alignment horizontal="center" vertical="center" wrapText="1"/>
    </xf>
    <xf numFmtId="2" fontId="2" fillId="3" borderId="0" xfId="0" applyNumberFormat="1" applyFont="1" applyFill="1" applyBorder="1" applyAlignment="1">
      <alignment horizontal="center" vertical="center"/>
    </xf>
    <xf numFmtId="0" fontId="2" fillId="3" borderId="0" xfId="0" applyFont="1" applyFill="1" applyBorder="1" applyAlignment="1">
      <alignment horizontal="center" vertical="center"/>
    </xf>
    <xf numFmtId="0" fontId="0" fillId="3" borderId="1" xfId="0" applyFont="1" applyFill="1" applyBorder="1" applyAlignment="1">
      <alignment horizontal="center"/>
    </xf>
    <xf numFmtId="0" fontId="1" fillId="3" borderId="0" xfId="0" applyFont="1" applyFill="1" applyBorder="1" applyAlignment="1">
      <alignment horizontal="center"/>
    </xf>
    <xf numFmtId="0" fontId="2" fillId="3" borderId="14" xfId="0" applyNumberFormat="1" applyFont="1" applyFill="1" applyBorder="1" applyAlignment="1">
      <alignment horizontal="center"/>
    </xf>
    <xf numFmtId="0" fontId="2" fillId="0" borderId="1" xfId="0" applyFont="1" applyBorder="1" applyAlignment="1" applyProtection="1">
      <alignment horizontal="center"/>
      <protection locked="0"/>
    </xf>
    <xf numFmtId="0" fontId="0" fillId="3" borderId="1" xfId="0" applyFill="1" applyBorder="1" applyAlignment="1" applyProtection="1">
      <alignment horizontal="center" vertical="center"/>
      <protection locked="0"/>
    </xf>
    <xf numFmtId="0" fontId="0" fillId="3" borderId="22" xfId="0" applyFill="1" applyBorder="1" applyAlignment="1" applyProtection="1">
      <alignment horizontal="center" vertical="center"/>
      <protection locked="0"/>
    </xf>
    <xf numFmtId="0" fontId="0" fillId="3" borderId="5" xfId="0" applyFill="1" applyBorder="1" applyAlignment="1" applyProtection="1">
      <alignment horizontal="center" vertical="center"/>
      <protection locked="0"/>
    </xf>
    <xf numFmtId="0" fontId="0" fillId="3" borderId="22" xfId="1" applyNumberFormat="1" applyFont="1" applyFill="1" applyBorder="1" applyAlignment="1" applyProtection="1">
      <alignment horizontal="center" vertical="center"/>
      <protection locked="0"/>
    </xf>
    <xf numFmtId="165" fontId="0" fillId="3" borderId="7" xfId="0" applyNumberFormat="1" applyFill="1" applyBorder="1" applyAlignment="1" applyProtection="1">
      <alignment horizontal="center" vertical="center"/>
      <protection locked="0"/>
    </xf>
    <xf numFmtId="0" fontId="2" fillId="2" borderId="1" xfId="0" applyFont="1" applyFill="1" applyBorder="1" applyAlignment="1" applyProtection="1">
      <alignment horizontal="center"/>
    </xf>
    <xf numFmtId="0" fontId="0" fillId="2" borderId="1" xfId="0" applyFill="1" applyBorder="1" applyAlignment="1">
      <alignment horizontal="center" vertical="center"/>
    </xf>
    <xf numFmtId="0" fontId="0" fillId="2" borderId="1" xfId="0" applyFill="1" applyBorder="1" applyAlignment="1" applyProtection="1">
      <alignment horizontal="center" vertical="center"/>
    </xf>
    <xf numFmtId="0" fontId="0" fillId="0" borderId="24" xfId="0" applyBorder="1" applyAlignment="1" applyProtection="1">
      <alignment horizontal="center" vertical="center"/>
      <protection locked="0"/>
    </xf>
    <xf numFmtId="0" fontId="0" fillId="0" borderId="0" xfId="0" applyAlignment="1" applyProtection="1">
      <alignment horizontal="center"/>
      <protection locked="0"/>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2" fillId="0" borderId="24" xfId="0" applyFont="1" applyBorder="1" applyAlignment="1" applyProtection="1">
      <alignment horizontal="center" vertical="center"/>
      <protection locked="0"/>
    </xf>
    <xf numFmtId="0" fontId="0" fillId="3" borderId="0" xfId="0" applyFill="1" applyAlignment="1" applyProtection="1">
      <alignment horizontal="center" vertical="center"/>
    </xf>
    <xf numFmtId="0" fontId="1" fillId="3" borderId="0" xfId="0" applyFont="1" applyFill="1" applyBorder="1" applyAlignment="1" applyProtection="1">
      <alignment horizontal="center" vertical="center" wrapText="1"/>
    </xf>
    <xf numFmtId="0" fontId="0" fillId="3" borderId="0" xfId="0" applyFill="1" applyBorder="1" applyAlignment="1" applyProtection="1">
      <alignment horizontal="center" vertical="center"/>
    </xf>
    <xf numFmtId="0" fontId="0" fillId="3" borderId="0" xfId="0" applyFill="1" applyBorder="1" applyAlignment="1" applyProtection="1">
      <alignment horizontal="left" vertical="center" wrapText="1"/>
    </xf>
    <xf numFmtId="0" fontId="1" fillId="6" borderId="1" xfId="0" applyFont="1" applyFill="1" applyBorder="1" applyAlignment="1" applyProtection="1">
      <alignment horizontal="center" vertical="center" wrapText="1"/>
    </xf>
    <xf numFmtId="165" fontId="0" fillId="5" borderId="7" xfId="0" applyNumberFormat="1" applyFill="1" applyBorder="1" applyAlignment="1" applyProtection="1">
      <alignment horizontal="center" vertical="center"/>
    </xf>
    <xf numFmtId="0" fontId="0" fillId="3" borderId="0" xfId="0" applyFill="1" applyBorder="1" applyAlignment="1" applyProtection="1">
      <alignment horizontal="left" vertical="center"/>
    </xf>
    <xf numFmtId="0" fontId="0" fillId="5" borderId="10" xfId="0" applyFill="1" applyBorder="1" applyAlignment="1" applyProtection="1">
      <alignment horizontal="center" vertical="center"/>
    </xf>
    <xf numFmtId="0" fontId="1" fillId="5" borderId="11" xfId="0" applyFont="1" applyFill="1" applyBorder="1" applyAlignment="1" applyProtection="1">
      <alignment horizontal="center" vertical="center"/>
    </xf>
    <xf numFmtId="0" fontId="1" fillId="5" borderId="1" xfId="0" applyFont="1" applyFill="1" applyBorder="1" applyAlignment="1" applyProtection="1">
      <alignment horizontal="center" vertical="center"/>
    </xf>
    <xf numFmtId="0" fontId="0" fillId="5" borderId="1" xfId="0" applyFill="1" applyBorder="1" applyAlignment="1" applyProtection="1">
      <alignment horizontal="center" vertical="center"/>
    </xf>
    <xf numFmtId="0" fontId="5" fillId="5" borderId="2" xfId="0" applyFont="1" applyFill="1" applyBorder="1" applyAlignment="1" applyProtection="1">
      <alignment horizontal="left" vertical="center"/>
    </xf>
    <xf numFmtId="0" fontId="5" fillId="5" borderId="2" xfId="0" applyFont="1" applyFill="1" applyBorder="1" applyAlignment="1" applyProtection="1">
      <alignment vertical="center"/>
    </xf>
    <xf numFmtId="165" fontId="0" fillId="5" borderId="1" xfId="0" applyNumberFormat="1" applyFill="1" applyBorder="1" applyAlignment="1" applyProtection="1">
      <alignment horizontal="center" vertical="center"/>
    </xf>
    <xf numFmtId="0" fontId="5" fillId="5" borderId="2" xfId="0" applyFont="1" applyFill="1" applyBorder="1" applyAlignment="1" applyProtection="1">
      <alignment horizontal="left" vertical="center" wrapText="1"/>
    </xf>
    <xf numFmtId="165" fontId="2" fillId="5" borderId="1" xfId="0" applyNumberFormat="1" applyFont="1" applyFill="1" applyBorder="1" applyAlignment="1" applyProtection="1">
      <alignment horizontal="center" vertical="center"/>
    </xf>
    <xf numFmtId="0" fontId="0" fillId="3" borderId="7" xfId="0" applyFill="1" applyBorder="1" applyAlignment="1" applyProtection="1">
      <alignment horizontal="center" vertical="center"/>
      <protection locked="0"/>
    </xf>
    <xf numFmtId="0" fontId="0" fillId="3" borderId="2" xfId="0" applyFill="1" applyBorder="1" applyAlignment="1" applyProtection="1">
      <alignment horizontal="center" vertical="center" wrapText="1"/>
      <protection locked="0"/>
    </xf>
    <xf numFmtId="0" fontId="2" fillId="5" borderId="12" xfId="0" applyFont="1" applyFill="1" applyBorder="1" applyAlignment="1" applyProtection="1">
      <alignment horizontal="center" vertical="center"/>
    </xf>
    <xf numFmtId="0" fontId="2" fillId="5" borderId="11" xfId="0" applyFont="1" applyFill="1" applyBorder="1" applyAlignment="1" applyProtection="1">
      <alignment horizontal="center" vertical="center"/>
    </xf>
    <xf numFmtId="0" fontId="2" fillId="5" borderId="1" xfId="0" applyFont="1" applyFill="1" applyBorder="1" applyAlignment="1" applyProtection="1">
      <alignment horizontal="center" vertical="center"/>
    </xf>
    <xf numFmtId="2" fontId="2" fillId="5" borderId="13" xfId="0" applyNumberFormat="1" applyFont="1" applyFill="1" applyBorder="1" applyAlignment="1" applyProtection="1">
      <alignment horizontal="center" vertical="center"/>
    </xf>
    <xf numFmtId="0" fontId="2" fillId="5" borderId="10" xfId="0" applyFont="1" applyFill="1" applyBorder="1" applyAlignment="1" applyProtection="1">
      <alignment horizontal="center" vertical="center"/>
    </xf>
    <xf numFmtId="2" fontId="2" fillId="5" borderId="7" xfId="0" applyNumberFormat="1" applyFont="1" applyFill="1" applyBorder="1" applyAlignment="1" applyProtection="1">
      <alignment horizontal="center" vertical="center"/>
    </xf>
    <xf numFmtId="0" fontId="7" fillId="5" borderId="10" xfId="0" applyFont="1" applyFill="1" applyBorder="1" applyAlignment="1" applyProtection="1">
      <alignment horizontal="right" vertical="center"/>
    </xf>
    <xf numFmtId="0" fontId="7" fillId="5" borderId="2" xfId="0" applyFont="1" applyFill="1" applyBorder="1" applyAlignment="1" applyProtection="1">
      <alignment horizontal="left" vertical="center"/>
    </xf>
    <xf numFmtId="165" fontId="2" fillId="3" borderId="7" xfId="0" applyNumberFormat="1" applyFont="1" applyFill="1" applyBorder="1" applyAlignment="1" applyProtection="1">
      <alignment horizontal="center" vertical="center"/>
      <protection locked="0"/>
    </xf>
    <xf numFmtId="0" fontId="7" fillId="5" borderId="10" xfId="0" applyFont="1" applyFill="1" applyBorder="1" applyAlignment="1" applyProtection="1">
      <alignment horizontal="center" vertical="center"/>
    </xf>
    <xf numFmtId="0" fontId="0" fillId="0" borderId="25" xfId="0" applyBorder="1"/>
    <xf numFmtId="0" fontId="0" fillId="2" borderId="26" xfId="0" applyFill="1" applyBorder="1"/>
    <xf numFmtId="0" fontId="0" fillId="3" borderId="27" xfId="0" applyFill="1" applyBorder="1" applyAlignment="1" applyProtection="1">
      <alignment horizontal="center" vertical="center"/>
      <protection locked="0"/>
    </xf>
    <xf numFmtId="0" fontId="0" fillId="3" borderId="27" xfId="1" applyNumberFormat="1" applyFont="1" applyFill="1" applyBorder="1" applyAlignment="1" applyProtection="1">
      <alignment horizontal="center" vertical="center"/>
      <protection locked="0"/>
    </xf>
    <xf numFmtId="0" fontId="0" fillId="3" borderId="29" xfId="0" applyFill="1" applyBorder="1" applyAlignment="1" applyProtection="1">
      <alignment horizontal="center" vertical="center"/>
      <protection locked="0"/>
    </xf>
    <xf numFmtId="0" fontId="0" fillId="3" borderId="28" xfId="0" applyFill="1" applyBorder="1" applyAlignment="1" applyProtection="1">
      <alignment horizontal="center" vertical="center"/>
      <protection locked="0"/>
    </xf>
    <xf numFmtId="0" fontId="0" fillId="3" borderId="30" xfId="0" applyFill="1" applyBorder="1" applyAlignment="1" applyProtection="1">
      <alignment horizontal="center" vertical="center"/>
      <protection locked="0"/>
    </xf>
    <xf numFmtId="0" fontId="0" fillId="0" borderId="25" xfId="0" applyFill="1" applyBorder="1" applyAlignment="1"/>
    <xf numFmtId="0" fontId="2" fillId="0" borderId="1" xfId="0" applyFont="1" applyBorder="1" applyAlignment="1" applyProtection="1">
      <alignment horizontal="center"/>
      <protection locked="0"/>
    </xf>
    <xf numFmtId="0" fontId="9" fillId="3" borderId="0" xfId="3" applyFont="1" applyFill="1"/>
    <xf numFmtId="0" fontId="9" fillId="3" borderId="31" xfId="3" applyFont="1" applyFill="1" applyBorder="1" applyAlignment="1">
      <alignment horizontal="left" vertical="center" wrapText="1" indent="2"/>
    </xf>
    <xf numFmtId="0" fontId="8" fillId="0" borderId="0" xfId="3"/>
    <xf numFmtId="0" fontId="12" fillId="3" borderId="0" xfId="3" applyFont="1" applyFill="1"/>
    <xf numFmtId="0" fontId="13" fillId="3" borderId="0" xfId="3" applyFont="1" applyFill="1"/>
    <xf numFmtId="0" fontId="14" fillId="0" borderId="0" xfId="0" applyFont="1" applyAlignment="1">
      <alignment wrapText="1"/>
    </xf>
    <xf numFmtId="0" fontId="0" fillId="0" borderId="32" xfId="0" applyBorder="1"/>
    <xf numFmtId="0" fontId="0" fillId="0" borderId="33" xfId="0" applyBorder="1"/>
    <xf numFmtId="0" fontId="14" fillId="0" borderId="33" xfId="0" applyFont="1" applyBorder="1" applyAlignment="1">
      <alignment wrapText="1"/>
    </xf>
    <xf numFmtId="0" fontId="0" fillId="0" borderId="34" xfId="0" applyBorder="1"/>
    <xf numFmtId="0" fontId="0" fillId="0" borderId="35" xfId="0" applyBorder="1"/>
    <xf numFmtId="0" fontId="15" fillId="0" borderId="0" xfId="0" applyFont="1"/>
    <xf numFmtId="0" fontId="0" fillId="0" borderId="0" xfId="0" applyAlignment="1">
      <alignment wrapText="1"/>
    </xf>
    <xf numFmtId="0" fontId="0" fillId="0" borderId="36" xfId="0" applyBorder="1"/>
    <xf numFmtId="0" fontId="16" fillId="0" borderId="0" xfId="0" applyFont="1"/>
    <xf numFmtId="0" fontId="17" fillId="0" borderId="0" xfId="0" applyFont="1" applyAlignment="1">
      <alignment horizontal="left"/>
    </xf>
    <xf numFmtId="0" fontId="2" fillId="0" borderId="0" xfId="0" applyFont="1"/>
    <xf numFmtId="0" fontId="16" fillId="0" borderId="0" xfId="0" applyFont="1" applyAlignment="1">
      <alignment wrapText="1"/>
    </xf>
    <xf numFmtId="0" fontId="0" fillId="0" borderId="37" xfId="0" applyBorder="1"/>
    <xf numFmtId="0" fontId="14" fillId="0" borderId="38" xfId="0" applyFont="1" applyBorder="1" applyAlignment="1">
      <alignment wrapText="1"/>
    </xf>
    <xf numFmtId="0" fontId="0" fillId="0" borderId="38" xfId="0" applyBorder="1"/>
    <xf numFmtId="0" fontId="0" fillId="0" borderId="39" xfId="0" applyBorder="1"/>
    <xf numFmtId="0" fontId="0" fillId="0" borderId="1" xfId="0" applyBorder="1" applyAlignment="1">
      <alignment horizontal="center" vertical="center"/>
    </xf>
    <xf numFmtId="0" fontId="0" fillId="0" borderId="1" xfId="0" applyBorder="1" applyAlignment="1">
      <alignment vertical="center" wrapText="1"/>
    </xf>
    <xf numFmtId="0" fontId="0" fillId="0" borderId="1" xfId="0" applyBorder="1" applyAlignment="1">
      <alignment horizontal="left" vertical="center" wrapText="1"/>
    </xf>
    <xf numFmtId="0" fontId="1" fillId="7" borderId="1" xfId="0" applyFont="1" applyFill="1" applyBorder="1" applyAlignment="1">
      <alignment vertical="center"/>
    </xf>
    <xf numFmtId="0" fontId="0" fillId="0" borderId="1" xfId="0" applyBorder="1" applyAlignment="1">
      <alignment horizontal="left" vertical="center"/>
    </xf>
    <xf numFmtId="0" fontId="2" fillId="0" borderId="1" xfId="0" applyFont="1" applyBorder="1" applyAlignment="1">
      <alignment vertical="center" wrapText="1"/>
    </xf>
    <xf numFmtId="0" fontId="1" fillId="8" borderId="1" xfId="0" applyFont="1" applyFill="1" applyBorder="1" applyAlignment="1">
      <alignment vertical="center"/>
    </xf>
    <xf numFmtId="0" fontId="18" fillId="0" borderId="1" xfId="0" applyFont="1" applyBorder="1" applyAlignment="1">
      <alignment horizontal="left" vertical="center" wrapText="1" readingOrder="1"/>
    </xf>
    <xf numFmtId="0" fontId="0" fillId="0" borderId="1" xfId="0" applyBorder="1" applyAlignment="1">
      <alignment vertical="center"/>
    </xf>
    <xf numFmtId="0" fontId="1" fillId="9" borderId="1" xfId="0" applyFont="1" applyFill="1" applyBorder="1" applyAlignment="1">
      <alignment vertical="center"/>
    </xf>
    <xf numFmtId="0" fontId="1" fillId="0" borderId="1" xfId="0" applyFont="1" applyBorder="1" applyAlignment="1">
      <alignment horizontal="center" vertical="center"/>
    </xf>
    <xf numFmtId="0" fontId="1" fillId="0" borderId="1" xfId="0" applyFont="1" applyBorder="1" applyAlignment="1">
      <alignment vertical="center"/>
    </xf>
    <xf numFmtId="0" fontId="1" fillId="0" borderId="1" xfId="0" applyFont="1" applyBorder="1" applyAlignment="1">
      <alignment horizontal="left" vertical="center" wrapText="1"/>
    </xf>
    <xf numFmtId="0" fontId="1" fillId="0" borderId="1" xfId="0" applyFont="1" applyBorder="1" applyAlignment="1">
      <alignment horizontal="left" vertical="center"/>
    </xf>
    <xf numFmtId="0" fontId="19" fillId="0" borderId="0" xfId="0" applyFont="1"/>
    <xf numFmtId="2" fontId="1" fillId="10" borderId="1" xfId="0" applyNumberFormat="1" applyFont="1" applyFill="1" applyBorder="1"/>
    <xf numFmtId="2" fontId="0" fillId="7" borderId="1" xfId="0" applyNumberFormat="1" applyFill="1" applyBorder="1"/>
    <xf numFmtId="0" fontId="0" fillId="7" borderId="1" xfId="0" quotePrefix="1" applyFill="1" applyBorder="1" applyAlignment="1">
      <alignment horizontal="left"/>
    </xf>
    <xf numFmtId="0" fontId="0" fillId="7" borderId="1" xfId="0" applyFill="1" applyBorder="1"/>
    <xf numFmtId="0" fontId="0" fillId="7" borderId="1" xfId="0" quotePrefix="1" applyFill="1" applyBorder="1"/>
    <xf numFmtId="0" fontId="0" fillId="7" borderId="1" xfId="0" applyFill="1" applyBorder="1" applyAlignment="1">
      <alignment horizontal="center"/>
    </xf>
    <xf numFmtId="9" fontId="0" fillId="7" borderId="1" xfId="2" applyFont="1" applyFill="1" applyBorder="1" applyAlignment="1">
      <alignment horizontal="left"/>
    </xf>
    <xf numFmtId="0" fontId="0" fillId="7" borderId="1" xfId="0" applyFill="1" applyBorder="1" applyAlignment="1">
      <alignment horizontal="left"/>
    </xf>
    <xf numFmtId="10" fontId="0" fillId="7" borderId="1" xfId="2" applyNumberFormat="1" applyFont="1" applyFill="1" applyBorder="1" applyAlignment="1">
      <alignment horizontal="left"/>
    </xf>
    <xf numFmtId="2" fontId="0" fillId="0" borderId="0" xfId="0" applyNumberFormat="1"/>
    <xf numFmtId="2" fontId="0" fillId="11" borderId="1" xfId="0" applyNumberFormat="1" applyFill="1" applyBorder="1"/>
    <xf numFmtId="0" fontId="0" fillId="11" borderId="1" xfId="0" quotePrefix="1" applyFill="1" applyBorder="1" applyAlignment="1">
      <alignment horizontal="left"/>
    </xf>
    <xf numFmtId="0" fontId="0" fillId="11" borderId="1" xfId="0" applyFill="1" applyBorder="1"/>
    <xf numFmtId="0" fontId="0" fillId="0" borderId="1" xfId="0" applyBorder="1" applyProtection="1">
      <protection locked="0"/>
    </xf>
    <xf numFmtId="0" fontId="0" fillId="11" borderId="1" xfId="0" quotePrefix="1" applyFill="1" applyBorder="1"/>
    <xf numFmtId="2" fontId="0" fillId="9" borderId="1" xfId="0" applyNumberFormat="1" applyFill="1" applyBorder="1"/>
    <xf numFmtId="0" fontId="0" fillId="9" borderId="1" xfId="0" quotePrefix="1" applyFill="1" applyBorder="1" applyAlignment="1">
      <alignment horizontal="left"/>
    </xf>
    <xf numFmtId="0" fontId="0" fillId="9" borderId="1" xfId="0" applyFill="1" applyBorder="1"/>
    <xf numFmtId="0" fontId="0" fillId="9" borderId="1" xfId="0" quotePrefix="1" applyFill="1" applyBorder="1"/>
    <xf numFmtId="0" fontId="2" fillId="9" borderId="1" xfId="0" applyFont="1" applyFill="1" applyBorder="1"/>
    <xf numFmtId="0" fontId="0" fillId="0" borderId="0" xfId="0" applyAlignment="1">
      <alignment horizontal="center"/>
    </xf>
    <xf numFmtId="0" fontId="0" fillId="0" borderId="0" xfId="0" applyAlignment="1">
      <alignment horizontal="left" vertical="center" wrapText="1"/>
    </xf>
    <xf numFmtId="0" fontId="0" fillId="0" borderId="0" xfId="0" applyAlignment="1">
      <alignment horizontal="left" vertical="center"/>
    </xf>
    <xf numFmtId="0" fontId="0" fillId="0" borderId="40" xfId="0" applyBorder="1" applyAlignment="1">
      <alignment horizontal="left" vertical="center"/>
    </xf>
    <xf numFmtId="2" fontId="0" fillId="0" borderId="41" xfId="0" applyNumberFormat="1" applyBorder="1" applyAlignment="1">
      <alignment horizontal="left" vertical="center"/>
    </xf>
    <xf numFmtId="0" fontId="0" fillId="0" borderId="41" xfId="0" applyBorder="1" applyAlignment="1">
      <alignment horizontal="left" vertical="center"/>
    </xf>
    <xf numFmtId="0" fontId="0" fillId="0" borderId="41" xfId="0" applyBorder="1" applyAlignment="1">
      <alignment horizontal="left" vertical="center" wrapText="1"/>
    </xf>
    <xf numFmtId="0" fontId="0" fillId="0" borderId="44" xfId="0" applyBorder="1" applyAlignment="1">
      <alignment horizontal="left" vertical="center"/>
    </xf>
    <xf numFmtId="2" fontId="0" fillId="0" borderId="1" xfId="0" applyNumberFormat="1" applyBorder="1" applyAlignment="1">
      <alignment horizontal="left" vertical="center"/>
    </xf>
    <xf numFmtId="0" fontId="0" fillId="0" borderId="47" xfId="0" applyBorder="1" applyAlignment="1">
      <alignment horizontal="left" vertical="center"/>
    </xf>
    <xf numFmtId="2" fontId="0" fillId="0" borderId="48" xfId="0" applyNumberFormat="1" applyBorder="1" applyAlignment="1">
      <alignment horizontal="left" vertical="center"/>
    </xf>
    <xf numFmtId="0" fontId="0" fillId="0" borderId="48" xfId="0" applyBorder="1" applyAlignment="1">
      <alignment horizontal="left" vertical="center"/>
    </xf>
    <xf numFmtId="0" fontId="0" fillId="0" borderId="48" xfId="0" applyBorder="1" applyAlignment="1">
      <alignment horizontal="left" vertical="center" wrapText="1"/>
    </xf>
    <xf numFmtId="0" fontId="0" fillId="0" borderId="51" xfId="0" applyBorder="1" applyAlignment="1">
      <alignment horizontal="left" vertical="center"/>
    </xf>
    <xf numFmtId="2" fontId="0" fillId="0" borderId="11" xfId="0" applyNumberFormat="1" applyBorder="1" applyAlignment="1">
      <alignment horizontal="left" vertical="center"/>
    </xf>
    <xf numFmtId="0" fontId="0" fillId="0" borderId="11" xfId="0" applyBorder="1" applyAlignment="1">
      <alignment horizontal="left" vertical="center"/>
    </xf>
    <xf numFmtId="0" fontId="0" fillId="0" borderId="11" xfId="0" applyBorder="1" applyAlignment="1">
      <alignment horizontal="left" vertical="center" wrapText="1"/>
    </xf>
    <xf numFmtId="0" fontId="0" fillId="0" borderId="53" xfId="0" applyBorder="1" applyAlignment="1">
      <alignment horizontal="left" vertical="center"/>
    </xf>
    <xf numFmtId="2" fontId="0" fillId="0" borderId="54" xfId="0" applyNumberFormat="1" applyBorder="1" applyAlignment="1">
      <alignment horizontal="left" vertical="center"/>
    </xf>
    <xf numFmtId="0" fontId="0" fillId="0" borderId="54" xfId="0" applyBorder="1" applyAlignment="1">
      <alignment horizontal="left" vertical="center"/>
    </xf>
    <xf numFmtId="0" fontId="1" fillId="7" borderId="0" xfId="0" applyFont="1" applyFill="1" applyAlignment="1">
      <alignment horizontal="left" vertical="center"/>
    </xf>
    <xf numFmtId="0" fontId="0" fillId="0" borderId="35" xfId="0" applyBorder="1" applyAlignment="1">
      <alignment horizontal="left" vertical="center"/>
    </xf>
    <xf numFmtId="0" fontId="2" fillId="0" borderId="1" xfId="0" applyFont="1" applyBorder="1" applyAlignment="1">
      <alignment horizontal="left" vertical="center" wrapText="1"/>
    </xf>
    <xf numFmtId="0" fontId="2" fillId="0" borderId="48" xfId="0" applyFont="1" applyBorder="1" applyAlignment="1">
      <alignment horizontal="left" vertical="center" wrapText="1"/>
    </xf>
    <xf numFmtId="0" fontId="0" fillId="0" borderId="55" xfId="0" applyBorder="1" applyAlignment="1">
      <alignment horizontal="left" vertical="center" wrapText="1"/>
    </xf>
    <xf numFmtId="0" fontId="1" fillId="8" borderId="46" xfId="0" applyFont="1" applyFill="1" applyBorder="1" applyAlignment="1">
      <alignment horizontal="left" vertical="center"/>
    </xf>
    <xf numFmtId="0" fontId="18" fillId="0" borderId="48" xfId="0" applyFont="1" applyBorder="1" applyAlignment="1">
      <alignment horizontal="left" vertical="center" wrapText="1" readingOrder="1"/>
    </xf>
    <xf numFmtId="0" fontId="0" fillId="0" borderId="36" xfId="0" applyBorder="1" applyAlignment="1">
      <alignment horizontal="left" vertical="center"/>
    </xf>
    <xf numFmtId="0" fontId="1" fillId="9" borderId="50" xfId="0" applyFont="1" applyFill="1" applyBorder="1" applyAlignment="1">
      <alignment horizontal="left" vertical="center"/>
    </xf>
    <xf numFmtId="0" fontId="0" fillId="0" borderId="46" xfId="0" applyBorder="1" applyAlignment="1">
      <alignment horizontal="left" vertical="center"/>
    </xf>
    <xf numFmtId="0" fontId="0" fillId="0" borderId="34" xfId="0" applyBorder="1" applyAlignment="1">
      <alignment horizontal="left" vertical="center"/>
    </xf>
    <xf numFmtId="0" fontId="0" fillId="0" borderId="33" xfId="0" applyBorder="1" applyAlignment="1">
      <alignment horizontal="left" vertical="center"/>
    </xf>
    <xf numFmtId="0" fontId="0" fillId="0" borderId="33" xfId="0" applyBorder="1" applyAlignment="1">
      <alignment horizontal="left" vertical="center" wrapText="1"/>
    </xf>
    <xf numFmtId="0" fontId="0" fillId="0" borderId="50" xfId="0" applyBorder="1" applyAlignment="1">
      <alignment horizontal="left" vertical="center"/>
    </xf>
    <xf numFmtId="0" fontId="0" fillId="5" borderId="11" xfId="0" applyFill="1" applyBorder="1"/>
    <xf numFmtId="0" fontId="2" fillId="0" borderId="1" xfId="0" applyFont="1" applyBorder="1" applyAlignment="1" applyProtection="1">
      <protection locked="0"/>
    </xf>
    <xf numFmtId="0" fontId="2" fillId="2" borderId="1" xfId="0" applyFont="1" applyFill="1" applyBorder="1" applyAlignment="1"/>
    <xf numFmtId="2" fontId="2" fillId="2" borderId="1" xfId="0" applyNumberFormat="1" applyFont="1" applyFill="1" applyBorder="1" applyAlignment="1"/>
    <xf numFmtId="0" fontId="2" fillId="3" borderId="0" xfId="0" applyFont="1" applyFill="1" applyBorder="1" applyAlignment="1" applyProtection="1">
      <protection locked="0"/>
    </xf>
    <xf numFmtId="0" fontId="2" fillId="3" borderId="0" xfId="0" applyFont="1" applyFill="1" applyBorder="1" applyAlignment="1"/>
    <xf numFmtId="2" fontId="2" fillId="3" borderId="0" xfId="0" applyNumberFormat="1" applyFont="1" applyFill="1" applyBorder="1" applyAlignment="1"/>
    <xf numFmtId="0" fontId="2" fillId="3" borderId="0" xfId="0" applyFont="1" applyFill="1" applyBorder="1" applyAlignment="1">
      <alignment vertical="center"/>
    </xf>
    <xf numFmtId="2" fontId="2" fillId="3" borderId="0" xfId="0" applyNumberFormat="1" applyFont="1" applyFill="1" applyBorder="1" applyAlignment="1">
      <alignment vertical="center"/>
    </xf>
    <xf numFmtId="0" fontId="2" fillId="2" borderId="1" xfId="0" applyFont="1" applyFill="1" applyBorder="1" applyAlignment="1">
      <alignment vertical="center"/>
    </xf>
    <xf numFmtId="2" fontId="2" fillId="2" borderId="1" xfId="0" applyNumberFormat="1" applyFont="1" applyFill="1" applyBorder="1" applyAlignment="1">
      <alignment vertical="center"/>
    </xf>
    <xf numFmtId="0" fontId="2" fillId="2" borderId="1" xfId="0" applyFont="1" applyFill="1" applyBorder="1" applyAlignment="1" applyProtection="1"/>
    <xf numFmtId="2" fontId="2" fillId="2" borderId="1" xfId="0" applyNumberFormat="1" applyFont="1" applyFill="1" applyBorder="1" applyAlignment="1" applyProtection="1"/>
    <xf numFmtId="0" fontId="2" fillId="3" borderId="0" xfId="0" applyFont="1" applyFill="1" applyBorder="1" applyAlignment="1" applyProtection="1"/>
    <xf numFmtId="2" fontId="2" fillId="3" borderId="0" xfId="0" applyNumberFormat="1" applyFont="1" applyFill="1" applyBorder="1" applyAlignment="1" applyProtection="1"/>
    <xf numFmtId="0" fontId="2" fillId="3" borderId="0" xfId="0" applyFont="1" applyFill="1" applyBorder="1" applyAlignment="1" applyProtection="1">
      <alignment vertical="center"/>
    </xf>
    <xf numFmtId="2" fontId="2" fillId="3" borderId="0" xfId="0" applyNumberFormat="1" applyFont="1" applyFill="1" applyBorder="1" applyAlignment="1" applyProtection="1">
      <alignment vertical="center"/>
    </xf>
    <xf numFmtId="0" fontId="2" fillId="2" borderId="1" xfId="0" applyFont="1" applyFill="1" applyBorder="1" applyAlignment="1" applyProtection="1">
      <alignment vertical="center"/>
    </xf>
    <xf numFmtId="2" fontId="2" fillId="2" borderId="1" xfId="0" applyNumberFormat="1" applyFont="1" applyFill="1" applyBorder="1" applyAlignment="1" applyProtection="1">
      <alignment vertical="center"/>
    </xf>
    <xf numFmtId="0" fontId="8" fillId="0" borderId="0" xfId="0" applyFont="1" applyAlignment="1"/>
    <xf numFmtId="0" fontId="21" fillId="0" borderId="0" xfId="0" applyFont="1" applyAlignment="1"/>
    <xf numFmtId="0" fontId="0" fillId="0" borderId="0" xfId="0" applyFont="1"/>
    <xf numFmtId="0" fontId="2" fillId="9" borderId="1" xfId="0" applyFont="1" applyFill="1" applyBorder="1" applyAlignment="1">
      <alignment vertical="top"/>
    </xf>
    <xf numFmtId="0" fontId="2" fillId="9" borderId="1" xfId="0" applyFont="1" applyFill="1" applyBorder="1" applyAlignment="1">
      <alignment vertical="top" wrapText="1"/>
    </xf>
    <xf numFmtId="9" fontId="0" fillId="9" borderId="1" xfId="0" applyNumberFormat="1" applyFill="1" applyBorder="1" applyAlignment="1">
      <alignment vertical="top"/>
    </xf>
    <xf numFmtId="0" fontId="0" fillId="9" borderId="1" xfId="0" applyFill="1" applyBorder="1" applyAlignment="1">
      <alignment vertical="top"/>
    </xf>
    <xf numFmtId="0" fontId="0" fillId="9" borderId="1" xfId="0" quotePrefix="1" applyFill="1" applyBorder="1" applyAlignment="1">
      <alignment vertical="top"/>
    </xf>
    <xf numFmtId="0" fontId="0" fillId="9" borderId="1" xfId="0" quotePrefix="1" applyFill="1" applyBorder="1" applyAlignment="1">
      <alignment horizontal="left" vertical="top"/>
    </xf>
    <xf numFmtId="2" fontId="0" fillId="9" borderId="1" xfId="0" applyNumberFormat="1" applyFill="1" applyBorder="1" applyAlignment="1">
      <alignment vertical="top"/>
    </xf>
    <xf numFmtId="0" fontId="0" fillId="0" borderId="0" xfId="0" applyAlignment="1">
      <alignment vertical="top"/>
    </xf>
    <xf numFmtId="0" fontId="24" fillId="0" borderId="0" xfId="0" applyFont="1"/>
    <xf numFmtId="0" fontId="8" fillId="0" borderId="0" xfId="0" applyFont="1"/>
    <xf numFmtId="0" fontId="8" fillId="0" borderId="0" xfId="0" applyFont="1" applyAlignment="1">
      <alignment horizontal="left" wrapText="1"/>
    </xf>
    <xf numFmtId="0" fontId="3" fillId="4" borderId="20" xfId="0" applyFont="1" applyFill="1" applyBorder="1" applyAlignment="1" applyProtection="1">
      <alignment horizontal="center" vertical="center" wrapText="1"/>
      <protection locked="0"/>
    </xf>
    <xf numFmtId="0" fontId="3" fillId="4" borderId="19" xfId="0" applyFont="1" applyFill="1" applyBorder="1" applyAlignment="1" applyProtection="1">
      <alignment horizontal="center" vertical="center" wrapText="1"/>
      <protection locked="0"/>
    </xf>
    <xf numFmtId="0" fontId="3" fillId="4" borderId="21" xfId="0" applyFont="1" applyFill="1" applyBorder="1" applyAlignment="1" applyProtection="1">
      <alignment horizontal="center" vertical="center" wrapText="1"/>
      <protection locked="0"/>
    </xf>
    <xf numFmtId="0" fontId="0" fillId="0" borderId="0" xfId="0" applyFill="1" applyBorder="1" applyAlignment="1">
      <alignment horizontal="center"/>
    </xf>
    <xf numFmtId="0" fontId="0" fillId="3" borderId="15" xfId="0" applyFill="1" applyBorder="1" applyAlignment="1">
      <alignment horizontal="center"/>
    </xf>
    <xf numFmtId="0" fontId="2" fillId="6" borderId="1" xfId="0" applyFont="1" applyFill="1" applyBorder="1" applyAlignment="1">
      <alignment horizontal="right"/>
    </xf>
    <xf numFmtId="0" fontId="0" fillId="6" borderId="13" xfId="0" applyFont="1" applyFill="1" applyBorder="1" applyAlignment="1">
      <alignment horizontal="center" vertical="center" wrapText="1"/>
    </xf>
    <xf numFmtId="0" fontId="0" fillId="6" borderId="12" xfId="0" applyFont="1" applyFill="1" applyBorder="1" applyAlignment="1">
      <alignment horizontal="center" vertical="center" wrapText="1"/>
    </xf>
    <xf numFmtId="0" fontId="0" fillId="6" borderId="17" xfId="0" applyFont="1" applyFill="1" applyBorder="1" applyAlignment="1">
      <alignment horizontal="center" vertical="center" wrapText="1"/>
    </xf>
    <xf numFmtId="0" fontId="0" fillId="6" borderId="18" xfId="0" applyFont="1" applyFill="1" applyBorder="1" applyAlignment="1">
      <alignment horizontal="center" vertical="center" wrapText="1"/>
    </xf>
    <xf numFmtId="0" fontId="0" fillId="6" borderId="19" xfId="0" applyFont="1" applyFill="1" applyBorder="1" applyAlignment="1">
      <alignment horizontal="center" vertical="center" wrapText="1"/>
    </xf>
    <xf numFmtId="0" fontId="0" fillId="6" borderId="16" xfId="0" applyFont="1" applyFill="1" applyBorder="1" applyAlignment="1">
      <alignment horizontal="center" vertical="center" wrapText="1"/>
    </xf>
    <xf numFmtId="0" fontId="0" fillId="6" borderId="7" xfId="0" applyFont="1" applyFill="1" applyBorder="1" applyAlignment="1">
      <alignment horizontal="right"/>
    </xf>
    <xf numFmtId="0" fontId="0" fillId="6" borderId="10" xfId="0" applyFont="1" applyFill="1" applyBorder="1" applyAlignment="1">
      <alignment horizontal="right"/>
    </xf>
    <xf numFmtId="0" fontId="0" fillId="6" borderId="2" xfId="0" applyFont="1" applyFill="1" applyBorder="1" applyAlignment="1">
      <alignment horizontal="right"/>
    </xf>
    <xf numFmtId="0" fontId="0" fillId="6" borderId="2" xfId="0" applyFont="1" applyFill="1" applyBorder="1" applyAlignment="1">
      <alignment horizontal="center" vertical="center" wrapText="1"/>
    </xf>
    <xf numFmtId="0" fontId="0" fillId="3" borderId="9" xfId="0" applyFill="1" applyBorder="1" applyAlignment="1">
      <alignment horizontal="center"/>
    </xf>
    <xf numFmtId="0" fontId="1" fillId="6" borderId="11" xfId="0" applyFont="1" applyFill="1" applyBorder="1" applyAlignment="1">
      <alignment horizontal="left" vertical="center"/>
    </xf>
    <xf numFmtId="0" fontId="1" fillId="3" borderId="55" xfId="0" quotePrefix="1" applyFont="1" applyFill="1" applyBorder="1" applyAlignment="1">
      <alignment horizontal="left" vertical="center"/>
    </xf>
    <xf numFmtId="0" fontId="1" fillId="3" borderId="0" xfId="0" quotePrefix="1" applyFont="1" applyFill="1" applyBorder="1" applyAlignment="1">
      <alignment horizontal="left" vertical="center"/>
    </xf>
    <xf numFmtId="0" fontId="1" fillId="3" borderId="56" xfId="0" quotePrefix="1" applyFont="1" applyFill="1" applyBorder="1" applyAlignment="1">
      <alignment horizontal="left" vertical="center"/>
    </xf>
    <xf numFmtId="0" fontId="1" fillId="3" borderId="13" xfId="0" applyFont="1" applyFill="1" applyBorder="1" applyAlignment="1">
      <alignment horizontal="left" vertical="center"/>
    </xf>
    <xf numFmtId="0" fontId="1" fillId="3" borderId="12" xfId="0" applyFont="1" applyFill="1" applyBorder="1" applyAlignment="1">
      <alignment horizontal="left" vertical="center"/>
    </xf>
    <xf numFmtId="0" fontId="1" fillId="3" borderId="17" xfId="0" applyFont="1" applyFill="1" applyBorder="1" applyAlignment="1">
      <alignment horizontal="left" vertical="center"/>
    </xf>
    <xf numFmtId="0" fontId="1" fillId="3" borderId="18" xfId="0" applyFont="1" applyFill="1" applyBorder="1" applyAlignment="1">
      <alignment horizontal="left" vertical="center"/>
    </xf>
    <xf numFmtId="0" fontId="1" fillId="3" borderId="19" xfId="0" applyFont="1" applyFill="1" applyBorder="1" applyAlignment="1">
      <alignment horizontal="left" vertical="center"/>
    </xf>
    <xf numFmtId="0" fontId="1" fillId="3" borderId="16" xfId="0" applyFont="1" applyFill="1" applyBorder="1" applyAlignment="1">
      <alignment horizontal="left" vertical="center"/>
    </xf>
    <xf numFmtId="0" fontId="1" fillId="6" borderId="7" xfId="0" applyFont="1" applyFill="1" applyBorder="1" applyAlignment="1" applyProtection="1">
      <alignment horizontal="center" vertical="center" wrapText="1"/>
    </xf>
    <xf numFmtId="0" fontId="1" fillId="6" borderId="10" xfId="0" applyFont="1" applyFill="1" applyBorder="1" applyAlignment="1" applyProtection="1">
      <alignment horizontal="center" vertical="center" wrapText="1"/>
    </xf>
    <xf numFmtId="0" fontId="1" fillId="6" borderId="2" xfId="0" applyFont="1" applyFill="1" applyBorder="1" applyAlignment="1" applyProtection="1">
      <alignment horizontal="center" vertical="center" wrapText="1"/>
    </xf>
    <xf numFmtId="0" fontId="7" fillId="5" borderId="11" xfId="0" applyFont="1" applyFill="1" applyBorder="1" applyAlignment="1" applyProtection="1">
      <alignment horizontal="center" vertical="center" wrapText="1"/>
    </xf>
    <xf numFmtId="0" fontId="7" fillId="5" borderId="3" xfId="0" applyFont="1" applyFill="1" applyBorder="1" applyAlignment="1" applyProtection="1">
      <alignment horizontal="center" vertical="center" wrapText="1"/>
    </xf>
    <xf numFmtId="0" fontId="5" fillId="5" borderId="11" xfId="0" applyFont="1" applyFill="1" applyBorder="1" applyAlignment="1" applyProtection="1">
      <alignment horizontal="left" vertical="center"/>
    </xf>
    <xf numFmtId="0" fontId="5" fillId="5" borderId="3" xfId="0" applyFont="1" applyFill="1" applyBorder="1" applyAlignment="1" applyProtection="1">
      <alignment horizontal="left" vertical="center"/>
    </xf>
    <xf numFmtId="0" fontId="7" fillId="5" borderId="13" xfId="0" applyFont="1" applyFill="1" applyBorder="1" applyAlignment="1" applyProtection="1">
      <alignment horizontal="center" vertical="center" wrapText="1"/>
    </xf>
    <xf numFmtId="0" fontId="7" fillId="5" borderId="12" xfId="0" applyFont="1" applyFill="1" applyBorder="1" applyAlignment="1" applyProtection="1">
      <alignment horizontal="center" vertical="center" wrapText="1"/>
    </xf>
    <xf numFmtId="0" fontId="7" fillId="5" borderId="17" xfId="0" applyFont="1" applyFill="1" applyBorder="1" applyAlignment="1" applyProtection="1">
      <alignment horizontal="center" vertical="center" wrapText="1"/>
    </xf>
    <xf numFmtId="0" fontId="7" fillId="5" borderId="18" xfId="0" applyFont="1" applyFill="1" applyBorder="1" applyAlignment="1" applyProtection="1">
      <alignment horizontal="center" vertical="center" wrapText="1"/>
    </xf>
    <xf numFmtId="0" fontId="7" fillId="5" borderId="19" xfId="0" applyFont="1" applyFill="1" applyBorder="1" applyAlignment="1" applyProtection="1">
      <alignment horizontal="center" vertical="center" wrapText="1"/>
    </xf>
    <xf numFmtId="0" fontId="7" fillId="5" borderId="16" xfId="0" applyFont="1" applyFill="1" applyBorder="1" applyAlignment="1" applyProtection="1">
      <alignment horizontal="center" vertical="center" wrapText="1"/>
    </xf>
    <xf numFmtId="0" fontId="5" fillId="5" borderId="10" xfId="0" applyFont="1" applyFill="1" applyBorder="1" applyAlignment="1" applyProtection="1">
      <alignment horizontal="left" vertical="center"/>
    </xf>
    <xf numFmtId="0" fontId="5" fillId="5" borderId="2" xfId="0" applyFont="1" applyFill="1" applyBorder="1" applyAlignment="1" applyProtection="1">
      <alignment horizontal="left"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0" fillId="8" borderId="1" xfId="0" applyFill="1" applyBorder="1" applyAlignment="1">
      <alignment horizontal="left" vertical="center" wrapText="1"/>
    </xf>
    <xf numFmtId="0" fontId="19" fillId="9" borderId="7" xfId="0" applyFont="1" applyFill="1" applyBorder="1" applyAlignment="1">
      <alignment horizontal="left"/>
    </xf>
    <xf numFmtId="0" fontId="19" fillId="9" borderId="10" xfId="0" applyFont="1" applyFill="1" applyBorder="1" applyAlignment="1">
      <alignment horizontal="left"/>
    </xf>
    <xf numFmtId="0" fontId="19" fillId="9" borderId="2" xfId="0" applyFont="1" applyFill="1" applyBorder="1" applyAlignment="1">
      <alignment horizontal="left"/>
    </xf>
    <xf numFmtId="0" fontId="1" fillId="10" borderId="1" xfId="0" applyFont="1" applyFill="1" applyBorder="1" applyAlignment="1">
      <alignment horizontal="right"/>
    </xf>
    <xf numFmtId="0" fontId="0" fillId="7" borderId="1" xfId="0" applyFill="1" applyBorder="1" applyAlignment="1">
      <alignment horizontal="left" vertical="center"/>
    </xf>
    <xf numFmtId="0" fontId="0" fillId="9" borderId="1" xfId="0" applyFill="1" applyBorder="1" applyAlignment="1">
      <alignment horizontal="left" vertical="center" wrapText="1"/>
    </xf>
    <xf numFmtId="0" fontId="0" fillId="11" borderId="1" xfId="0" applyFill="1" applyBorder="1" applyAlignment="1">
      <alignment horizontal="center"/>
    </xf>
    <xf numFmtId="0" fontId="0" fillId="9" borderId="1" xfId="0" applyFill="1" applyBorder="1" applyAlignment="1">
      <alignment horizontal="center"/>
    </xf>
    <xf numFmtId="0" fontId="19" fillId="11" borderId="1" xfId="0" applyFont="1" applyFill="1" applyBorder="1" applyAlignment="1">
      <alignment horizontal="left"/>
    </xf>
    <xf numFmtId="0" fontId="19" fillId="7" borderId="1" xfId="0" applyFont="1" applyFill="1" applyBorder="1" applyAlignment="1">
      <alignment horizontal="left"/>
    </xf>
    <xf numFmtId="0" fontId="0" fillId="0" borderId="50" xfId="0" applyBorder="1" applyAlignment="1">
      <alignment horizontal="left" vertical="center"/>
    </xf>
    <xf numFmtId="0" fontId="0" fillId="0" borderId="46" xfId="0" applyBorder="1" applyAlignment="1">
      <alignment horizontal="left" vertical="center"/>
    </xf>
    <xf numFmtId="0" fontId="0" fillId="0" borderId="43" xfId="0" applyBorder="1" applyAlignment="1">
      <alignment horizontal="left" vertical="center"/>
    </xf>
    <xf numFmtId="0" fontId="0" fillId="7" borderId="32" xfId="0" applyFill="1" applyBorder="1" applyAlignment="1">
      <alignment horizontal="left" vertical="center"/>
    </xf>
    <xf numFmtId="0" fontId="0" fillId="7" borderId="35" xfId="0" applyFill="1" applyBorder="1" applyAlignment="1">
      <alignment horizontal="left" vertical="center"/>
    </xf>
    <xf numFmtId="0" fontId="0" fillId="7" borderId="37" xfId="0" applyFill="1" applyBorder="1" applyAlignment="1">
      <alignment horizontal="left" vertical="center"/>
    </xf>
    <xf numFmtId="0" fontId="0" fillId="0" borderId="49" xfId="0" applyBorder="1" applyAlignment="1">
      <alignment horizontal="left" vertical="center" wrapText="1"/>
    </xf>
    <xf numFmtId="0" fontId="0" fillId="0" borderId="45" xfId="0" applyBorder="1" applyAlignment="1">
      <alignment horizontal="left" vertical="center" wrapText="1"/>
    </xf>
    <xf numFmtId="0" fontId="0" fillId="0" borderId="42" xfId="0" applyBorder="1" applyAlignment="1">
      <alignment horizontal="left" vertical="center" wrapText="1"/>
    </xf>
    <xf numFmtId="0" fontId="0" fillId="0" borderId="49" xfId="0" applyBorder="1" applyAlignment="1">
      <alignment horizontal="left" vertical="center"/>
    </xf>
    <xf numFmtId="0" fontId="0" fillId="0" borderId="45" xfId="0" applyBorder="1" applyAlignment="1">
      <alignment horizontal="left" vertical="center"/>
    </xf>
    <xf numFmtId="0" fontId="0" fillId="8" borderId="48" xfId="0" applyFill="1" applyBorder="1" applyAlignment="1">
      <alignment horizontal="left" vertical="center" wrapText="1"/>
    </xf>
    <xf numFmtId="0" fontId="0" fillId="0" borderId="48" xfId="0" applyBorder="1" applyAlignment="1">
      <alignment horizontal="left" vertical="center" wrapText="1"/>
    </xf>
    <xf numFmtId="0" fontId="0" fillId="0" borderId="52" xfId="0" applyBorder="1" applyAlignment="1">
      <alignment horizontal="left" vertical="center" wrapText="1"/>
    </xf>
    <xf numFmtId="0" fontId="0" fillId="9" borderId="48" xfId="0" applyFill="1" applyBorder="1" applyAlignment="1">
      <alignment horizontal="left" vertical="center" wrapText="1"/>
    </xf>
  </cellXfs>
  <cellStyles count="4">
    <cellStyle name="Currency" xfId="1" builtinId="4"/>
    <cellStyle name="Normal" xfId="0" builtinId="0"/>
    <cellStyle name="Normal 2" xfId="3" xr:uid="{DE992D15-9E1D-4B15-8851-B690BBE1AAA8}"/>
    <cellStyle name="Percent" xfId="2" builtinId="5"/>
  </cellStyles>
  <dxfs count="232">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ill>
        <patternFill>
          <bgColor theme="1" tint="0.34998626667073579"/>
        </patternFill>
      </fill>
    </dxf>
    <dxf>
      <fill>
        <patternFill>
          <bgColor theme="0"/>
        </patternFill>
      </fill>
    </dxf>
    <dxf>
      <font>
        <color theme="1" tint="0.34998626667073579"/>
      </font>
      <fill>
        <patternFill>
          <bgColor theme="1" tint="0.34998626667073579"/>
        </patternFill>
      </fill>
    </dxf>
    <dxf>
      <fill>
        <patternFill>
          <bgColor theme="0"/>
        </patternFill>
      </fill>
    </dxf>
    <dxf>
      <fill>
        <patternFill>
          <bgColor theme="1" tint="0.34998626667073579"/>
        </patternFill>
      </fill>
    </dxf>
    <dxf>
      <fill>
        <patternFill>
          <bgColor theme="0"/>
        </patternFill>
      </fill>
    </dxf>
    <dxf>
      <font>
        <color theme="1" tint="0.34998626667073579"/>
      </font>
      <fill>
        <patternFill>
          <bgColor theme="1" tint="0.34998626667073579"/>
        </patternFill>
      </fill>
    </dxf>
    <dxf>
      <fill>
        <patternFill>
          <bgColor theme="0"/>
        </patternFill>
      </fill>
    </dxf>
    <dxf>
      <fill>
        <patternFill>
          <bgColor theme="1" tint="0.34998626667073579"/>
        </patternFill>
      </fill>
    </dxf>
    <dxf>
      <fill>
        <patternFill>
          <bgColor theme="0"/>
        </patternFill>
      </fill>
    </dxf>
    <dxf>
      <font>
        <color theme="1" tint="0.34998626667073579"/>
      </font>
      <fill>
        <patternFill>
          <bgColor theme="1" tint="0.34998626667073579"/>
        </patternFill>
      </fill>
    </dxf>
    <dxf>
      <fill>
        <patternFill>
          <bgColor theme="0"/>
        </patternFill>
      </fill>
    </dxf>
    <dxf>
      <fill>
        <patternFill>
          <bgColor theme="1" tint="0.34998626667073579"/>
        </patternFill>
      </fill>
    </dxf>
    <dxf>
      <fill>
        <patternFill>
          <bgColor theme="0"/>
        </patternFill>
      </fill>
    </dxf>
    <dxf>
      <font>
        <color theme="1" tint="0.34998626667073579"/>
      </font>
      <fill>
        <patternFill>
          <bgColor theme="1" tint="0.34998626667073579"/>
        </patternFill>
      </fill>
    </dxf>
    <dxf>
      <fill>
        <patternFill>
          <bgColor theme="0"/>
        </patternFill>
      </fill>
    </dxf>
    <dxf>
      <fill>
        <patternFill>
          <bgColor theme="1" tint="0.34998626667073579"/>
        </patternFill>
      </fill>
    </dxf>
    <dxf>
      <fill>
        <patternFill>
          <bgColor theme="0"/>
        </patternFill>
      </fill>
    </dxf>
    <dxf>
      <font>
        <color theme="1" tint="0.34998626667073579"/>
      </font>
      <fill>
        <patternFill>
          <bgColor theme="1" tint="0.34998626667073579"/>
        </patternFill>
      </fill>
    </dxf>
    <dxf>
      <fill>
        <patternFill>
          <bgColor theme="0"/>
        </patternFill>
      </fill>
    </dxf>
    <dxf>
      <fill>
        <patternFill>
          <bgColor theme="1" tint="0.34998626667073579"/>
        </patternFill>
      </fill>
    </dxf>
    <dxf>
      <fill>
        <patternFill>
          <bgColor theme="0"/>
        </patternFill>
      </fill>
    </dxf>
    <dxf>
      <font>
        <color theme="1" tint="0.34998626667073579"/>
      </font>
      <fill>
        <patternFill>
          <bgColor theme="1" tint="0.34998626667073579"/>
        </patternFill>
      </fill>
    </dxf>
    <dxf>
      <fill>
        <patternFill>
          <bgColor theme="0"/>
        </patternFill>
      </fill>
    </dxf>
    <dxf>
      <fill>
        <patternFill>
          <bgColor theme="1" tint="0.34998626667073579"/>
        </patternFill>
      </fill>
    </dxf>
    <dxf>
      <fill>
        <patternFill>
          <bgColor theme="0"/>
        </patternFill>
      </fill>
    </dxf>
    <dxf>
      <font>
        <color theme="1" tint="0.34998626667073579"/>
      </font>
      <fill>
        <patternFill>
          <bgColor theme="1" tint="0.34998626667073579"/>
        </patternFill>
      </fill>
    </dxf>
    <dxf>
      <fill>
        <patternFill>
          <bgColor theme="0"/>
        </patternFill>
      </fill>
    </dxf>
    <dxf>
      <fill>
        <patternFill>
          <bgColor theme="1" tint="0.34998626667073579"/>
        </patternFill>
      </fill>
    </dxf>
    <dxf>
      <fill>
        <patternFill>
          <bgColor theme="0"/>
        </patternFill>
      </fill>
    </dxf>
    <dxf>
      <font>
        <color theme="1" tint="0.34998626667073579"/>
      </font>
      <fill>
        <patternFill>
          <bgColor theme="1" tint="0.34998626667073579"/>
        </patternFill>
      </fill>
    </dxf>
    <dxf>
      <fill>
        <patternFill>
          <bgColor theme="0"/>
        </patternFill>
      </fill>
    </dxf>
    <dxf>
      <fill>
        <patternFill>
          <bgColor theme="1" tint="0.34998626667073579"/>
        </patternFill>
      </fill>
    </dxf>
    <dxf>
      <fill>
        <patternFill>
          <bgColor theme="0"/>
        </patternFill>
      </fill>
    </dxf>
    <dxf>
      <font>
        <color theme="1" tint="0.34998626667073579"/>
      </font>
      <fill>
        <patternFill>
          <bgColor theme="1" tint="0.34998626667073579"/>
        </patternFill>
      </fill>
    </dxf>
    <dxf>
      <fill>
        <patternFill>
          <bgColor theme="0"/>
        </patternFill>
      </fill>
    </dxf>
    <dxf>
      <fill>
        <patternFill>
          <bgColor theme="1" tint="0.34998626667073579"/>
        </patternFill>
      </fill>
    </dxf>
    <dxf>
      <fill>
        <patternFill>
          <bgColor theme="0"/>
        </patternFill>
      </fill>
    </dxf>
    <dxf>
      <font>
        <color theme="1" tint="0.34998626667073579"/>
      </font>
      <fill>
        <patternFill>
          <bgColor theme="1" tint="0.34998626667073579"/>
        </patternFill>
      </fill>
    </dxf>
    <dxf>
      <fill>
        <patternFill>
          <bgColor theme="0"/>
        </patternFill>
      </fill>
    </dxf>
    <dxf>
      <fill>
        <patternFill>
          <bgColor theme="1" tint="0.34998626667073579"/>
        </patternFill>
      </fill>
    </dxf>
    <dxf>
      <fill>
        <patternFill>
          <bgColor theme="0"/>
        </patternFill>
      </fill>
    </dxf>
    <dxf>
      <font>
        <color theme="1" tint="0.34998626667073579"/>
      </font>
      <fill>
        <patternFill>
          <bgColor theme="1" tint="0.34998626667073579"/>
        </patternFill>
      </fill>
    </dxf>
    <dxf>
      <fill>
        <patternFill>
          <bgColor theme="0"/>
        </patternFill>
      </fill>
    </dxf>
    <dxf>
      <fill>
        <patternFill>
          <bgColor theme="1" tint="0.34998626667073579"/>
        </patternFill>
      </fill>
    </dxf>
    <dxf>
      <fill>
        <patternFill>
          <bgColor theme="0"/>
        </patternFill>
      </fill>
    </dxf>
    <dxf>
      <font>
        <color theme="1" tint="0.34998626667073579"/>
      </font>
      <fill>
        <patternFill>
          <bgColor theme="1" tint="0.34998626667073579"/>
        </patternFill>
      </fill>
    </dxf>
    <dxf>
      <fill>
        <patternFill>
          <bgColor theme="0"/>
        </patternFill>
      </fill>
    </dxf>
    <dxf>
      <fill>
        <patternFill>
          <bgColor theme="1" tint="0.34998626667073579"/>
        </patternFill>
      </fill>
    </dxf>
    <dxf>
      <fill>
        <patternFill>
          <bgColor theme="0"/>
        </patternFill>
      </fill>
    </dxf>
    <dxf>
      <font>
        <color theme="1" tint="0.34998626667073579"/>
      </font>
      <fill>
        <patternFill>
          <bgColor theme="1" tint="0.34998626667073579"/>
        </patternFill>
      </fill>
    </dxf>
    <dxf>
      <fill>
        <patternFill>
          <bgColor theme="0"/>
        </patternFill>
      </fill>
    </dxf>
    <dxf>
      <fill>
        <patternFill>
          <bgColor theme="1" tint="0.34998626667073579"/>
        </patternFill>
      </fill>
    </dxf>
    <dxf>
      <fill>
        <patternFill>
          <bgColor theme="0"/>
        </patternFill>
      </fill>
    </dxf>
    <dxf>
      <font>
        <color theme="1" tint="0.34998626667073579"/>
      </font>
      <fill>
        <patternFill>
          <bgColor theme="1" tint="0.34998626667073579"/>
        </patternFill>
      </fill>
    </dxf>
    <dxf>
      <fill>
        <patternFill>
          <bgColor theme="0"/>
        </patternFill>
      </fill>
    </dxf>
    <dxf>
      <fill>
        <patternFill>
          <bgColor theme="1" tint="0.34998626667073579"/>
        </patternFill>
      </fill>
    </dxf>
    <dxf>
      <fill>
        <patternFill>
          <bgColor theme="0"/>
        </patternFill>
      </fill>
    </dxf>
    <dxf>
      <font>
        <color theme="1" tint="0.34998626667073579"/>
      </font>
      <fill>
        <patternFill>
          <bgColor theme="1" tint="0.34998626667073579"/>
        </patternFill>
      </fill>
    </dxf>
    <dxf>
      <fill>
        <patternFill>
          <bgColor theme="0"/>
        </patternFill>
      </fill>
    </dxf>
    <dxf>
      <fill>
        <patternFill>
          <bgColor theme="1" tint="0.34998626667073579"/>
        </patternFill>
      </fill>
    </dxf>
    <dxf>
      <fill>
        <patternFill>
          <bgColor theme="0"/>
        </patternFill>
      </fill>
    </dxf>
    <dxf>
      <font>
        <color theme="1" tint="0.34998626667073579"/>
      </font>
      <fill>
        <patternFill>
          <bgColor theme="1" tint="0.34998626667073579"/>
        </patternFill>
      </fill>
    </dxf>
    <dxf>
      <fill>
        <patternFill>
          <bgColor theme="0"/>
        </patternFill>
      </fill>
    </dxf>
    <dxf>
      <fill>
        <patternFill>
          <bgColor theme="1" tint="0.34998626667073579"/>
        </patternFill>
      </fill>
    </dxf>
    <dxf>
      <fill>
        <patternFill>
          <bgColor theme="0"/>
        </patternFill>
      </fill>
    </dxf>
    <dxf>
      <font>
        <color theme="1" tint="0.34998626667073579"/>
      </font>
      <fill>
        <patternFill>
          <bgColor theme="1" tint="0.34998626667073579"/>
        </patternFill>
      </fill>
    </dxf>
    <dxf>
      <fill>
        <patternFill>
          <bgColor theme="0"/>
        </patternFill>
      </fill>
    </dxf>
    <dxf>
      <fill>
        <patternFill>
          <bgColor theme="1" tint="0.34998626667073579"/>
        </patternFill>
      </fill>
    </dxf>
    <dxf>
      <fill>
        <patternFill>
          <bgColor theme="0"/>
        </patternFill>
      </fill>
    </dxf>
    <dxf>
      <font>
        <color theme="1" tint="0.34998626667073579"/>
      </font>
      <fill>
        <patternFill>
          <bgColor theme="1" tint="0.34998626667073579"/>
        </patternFill>
      </fill>
    </dxf>
    <dxf>
      <fill>
        <patternFill>
          <bgColor theme="0"/>
        </patternFill>
      </fill>
    </dxf>
    <dxf>
      <fill>
        <patternFill>
          <bgColor theme="1" tint="0.34998626667073579"/>
        </patternFill>
      </fill>
    </dxf>
    <dxf>
      <fill>
        <patternFill>
          <bgColor theme="0"/>
        </patternFill>
      </fill>
    </dxf>
    <dxf>
      <fill>
        <patternFill>
          <bgColor theme="1" tint="0.34998626667073579"/>
        </patternFill>
      </fill>
    </dxf>
    <dxf>
      <fill>
        <patternFill>
          <bgColor theme="0"/>
        </patternFill>
      </fill>
    </dxf>
    <dxf>
      <font>
        <color theme="1" tint="0.34998626667073579"/>
      </font>
      <fill>
        <patternFill>
          <bgColor theme="1" tint="0.34998626667073579"/>
        </patternFill>
      </fill>
    </dxf>
    <dxf>
      <fill>
        <patternFill>
          <bgColor theme="0"/>
        </patternFill>
      </fill>
    </dxf>
    <dxf>
      <font>
        <color theme="1" tint="0.34998626667073579"/>
      </font>
      <fill>
        <patternFill>
          <bgColor theme="1" tint="0.34998626667073579"/>
        </patternFill>
      </fill>
    </dxf>
    <dxf>
      <fill>
        <patternFill>
          <bgColor theme="0"/>
        </patternFill>
      </fill>
    </dxf>
    <dxf>
      <fill>
        <patternFill>
          <bgColor theme="1" tint="0.34998626667073579"/>
        </patternFill>
      </fill>
    </dxf>
    <dxf>
      <fill>
        <patternFill>
          <bgColor theme="0"/>
        </patternFill>
      </fill>
    </dxf>
    <dxf>
      <font>
        <color theme="1" tint="0.34998626667073579"/>
      </font>
      <fill>
        <patternFill>
          <bgColor theme="1" tint="0.34998626667073579"/>
        </patternFill>
      </fill>
    </dxf>
    <dxf>
      <fill>
        <patternFill>
          <bgColor theme="0"/>
        </patternFill>
      </fill>
    </dxf>
    <dxf>
      <fill>
        <patternFill>
          <bgColor theme="1" tint="0.34998626667073579"/>
        </patternFill>
      </fill>
    </dxf>
    <dxf>
      <fill>
        <patternFill>
          <bgColor theme="0"/>
        </patternFill>
      </fill>
    </dxf>
    <dxf>
      <font>
        <color theme="1" tint="0.34998626667073579"/>
      </font>
      <fill>
        <patternFill>
          <bgColor theme="1" tint="0.34998626667073579"/>
        </patternFill>
      </fill>
    </dxf>
    <dxf>
      <fill>
        <patternFill>
          <bgColor theme="0"/>
        </patternFill>
      </fill>
    </dxf>
    <dxf>
      <fill>
        <patternFill>
          <bgColor theme="1" tint="0.34998626667073579"/>
        </patternFill>
      </fill>
    </dxf>
    <dxf>
      <fill>
        <patternFill>
          <bgColor theme="0"/>
        </patternFill>
      </fill>
    </dxf>
    <dxf>
      <font>
        <color theme="1" tint="0.34998626667073579"/>
      </font>
      <fill>
        <patternFill>
          <bgColor theme="1" tint="0.34998626667073579"/>
        </patternFill>
      </fill>
    </dxf>
    <dxf>
      <fill>
        <patternFill>
          <bgColor theme="0"/>
        </patternFill>
      </fill>
    </dxf>
    <dxf>
      <fill>
        <patternFill>
          <bgColor theme="1" tint="0.34998626667073579"/>
        </patternFill>
      </fill>
    </dxf>
    <dxf>
      <fill>
        <patternFill>
          <bgColor theme="0"/>
        </patternFill>
      </fill>
    </dxf>
    <dxf>
      <font>
        <color theme="1" tint="0.34998626667073579"/>
      </font>
      <fill>
        <patternFill>
          <bgColor theme="1" tint="0.34998626667073579"/>
        </patternFill>
      </fill>
    </dxf>
    <dxf>
      <fill>
        <patternFill>
          <bgColor theme="0"/>
        </patternFill>
      </fill>
    </dxf>
    <dxf>
      <fill>
        <patternFill>
          <bgColor theme="1" tint="0.34998626667073579"/>
        </patternFill>
      </fill>
    </dxf>
    <dxf>
      <fill>
        <patternFill>
          <bgColor theme="0"/>
        </patternFill>
      </fill>
    </dxf>
    <dxf>
      <font>
        <color theme="1" tint="0.34998626667073579"/>
      </font>
      <fill>
        <patternFill>
          <bgColor theme="1" tint="0.34998626667073579"/>
        </patternFill>
      </fill>
    </dxf>
    <dxf>
      <fill>
        <patternFill>
          <bgColor theme="0"/>
        </patternFill>
      </fill>
    </dxf>
    <dxf>
      <fill>
        <patternFill>
          <bgColor theme="1" tint="0.34998626667073579"/>
        </patternFill>
      </fill>
    </dxf>
    <dxf>
      <fill>
        <patternFill>
          <bgColor theme="0"/>
        </patternFill>
      </fill>
    </dxf>
    <dxf>
      <font>
        <color theme="1" tint="0.34998626667073579"/>
      </font>
      <fill>
        <patternFill>
          <bgColor theme="1" tint="0.34998626667073579"/>
        </patternFill>
      </fill>
    </dxf>
    <dxf>
      <fill>
        <patternFill>
          <bgColor theme="0"/>
        </patternFill>
      </fill>
    </dxf>
    <dxf>
      <fill>
        <patternFill>
          <bgColor theme="1" tint="0.34998626667073579"/>
        </patternFill>
      </fill>
    </dxf>
    <dxf>
      <fill>
        <patternFill>
          <bgColor theme="0"/>
        </patternFill>
      </fill>
    </dxf>
    <dxf>
      <font>
        <color theme="1" tint="0.34998626667073579"/>
      </font>
      <fill>
        <patternFill>
          <bgColor theme="1" tint="0.34998626667073579"/>
        </patternFill>
      </fill>
    </dxf>
    <dxf>
      <fill>
        <patternFill>
          <bgColor theme="0"/>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patternType="solid">
          <bgColor theme="1" tint="0.34998626667073579"/>
        </patternFill>
      </fill>
    </dxf>
    <dxf>
      <font>
        <color theme="1" tint="0.34998626667073579"/>
      </font>
      <fill>
        <patternFill>
          <bgColor theme="1" tint="0.34998626667073579"/>
        </patternFill>
      </fill>
    </dxf>
    <dxf>
      <fill>
        <patternFill>
          <bgColor theme="0"/>
        </patternFill>
      </fill>
    </dxf>
    <dxf>
      <font>
        <color theme="1" tint="0.34998626667073579"/>
      </font>
      <fill>
        <patternFill>
          <bgColor theme="1" tint="0.34998626667073579"/>
        </patternFill>
      </fill>
    </dxf>
    <dxf>
      <fill>
        <patternFill>
          <bgColor theme="0"/>
        </patternFill>
      </fill>
    </dxf>
    <dxf>
      <font>
        <color theme="1" tint="0.34998626667073579"/>
      </font>
      <fill>
        <patternFill>
          <bgColor theme="1" tint="0.34998626667073579"/>
        </patternFill>
      </fill>
    </dxf>
    <dxf>
      <fill>
        <patternFill>
          <bgColor theme="0"/>
        </patternFill>
      </fill>
    </dxf>
    <dxf>
      <font>
        <color theme="1" tint="0.34998626667073579"/>
      </font>
      <fill>
        <patternFill>
          <bgColor theme="1" tint="0.34998626667073579"/>
        </patternFill>
      </fill>
    </dxf>
    <dxf>
      <fill>
        <patternFill>
          <bgColor theme="0"/>
        </patternFill>
      </fill>
    </dxf>
    <dxf>
      <font>
        <color theme="1" tint="0.34998626667073579"/>
      </font>
      <fill>
        <patternFill>
          <bgColor theme="1" tint="0.34998626667073579"/>
        </patternFill>
      </fill>
    </dxf>
    <dxf>
      <fill>
        <patternFill>
          <bgColor theme="0"/>
        </patternFill>
      </fill>
    </dxf>
    <dxf>
      <font>
        <color theme="1" tint="0.34998626667073579"/>
      </font>
      <fill>
        <patternFill>
          <bgColor theme="1" tint="0.34998626667073579"/>
        </patternFill>
      </fill>
    </dxf>
    <dxf>
      <fill>
        <patternFill>
          <bgColor theme="0"/>
        </patternFill>
      </fill>
    </dxf>
    <dxf>
      <font>
        <color theme="1" tint="0.34998626667073579"/>
      </font>
      <fill>
        <patternFill>
          <bgColor theme="1" tint="0.34998626667073579"/>
        </patternFill>
      </fill>
    </dxf>
    <dxf>
      <fill>
        <patternFill>
          <bgColor theme="0"/>
        </patternFill>
      </fill>
    </dxf>
    <dxf>
      <font>
        <color theme="1" tint="0.34998626667073579"/>
      </font>
      <fill>
        <patternFill>
          <bgColor theme="1" tint="0.34998626667073579"/>
        </patternFill>
      </fill>
    </dxf>
    <dxf>
      <fill>
        <patternFill>
          <bgColor theme="0"/>
        </patternFill>
      </fill>
    </dxf>
    <dxf>
      <font>
        <color theme="1" tint="0.34998626667073579"/>
      </font>
      <fill>
        <patternFill>
          <bgColor theme="1" tint="0.34998626667073579"/>
        </patternFill>
      </fill>
    </dxf>
    <dxf>
      <fill>
        <patternFill>
          <bgColor theme="0"/>
        </patternFill>
      </fill>
    </dxf>
    <dxf>
      <font>
        <color theme="1" tint="0.34998626667073579"/>
      </font>
      <fill>
        <patternFill>
          <bgColor theme="1" tint="0.34998626667073579"/>
        </patternFill>
      </fill>
    </dxf>
    <dxf>
      <fill>
        <patternFill>
          <bgColor theme="0"/>
        </patternFill>
      </fill>
    </dxf>
    <dxf>
      <font>
        <color theme="1" tint="0.34998626667073579"/>
      </font>
      <fill>
        <patternFill>
          <bgColor theme="1" tint="0.34998626667073579"/>
        </patternFill>
      </fill>
    </dxf>
    <dxf>
      <fill>
        <patternFill>
          <bgColor theme="0"/>
        </patternFill>
      </fill>
    </dxf>
    <dxf>
      <font>
        <color theme="1" tint="0.34998626667073579"/>
      </font>
      <fill>
        <patternFill>
          <bgColor theme="1" tint="0.34998626667073579"/>
        </patternFill>
      </fill>
    </dxf>
    <dxf>
      <fill>
        <patternFill>
          <bgColor theme="0"/>
        </patternFill>
      </fill>
    </dxf>
    <dxf>
      <font>
        <color theme="1" tint="0.34998626667073579"/>
      </font>
      <fill>
        <patternFill>
          <bgColor theme="1" tint="0.34998626667073579"/>
        </patternFill>
      </fill>
    </dxf>
    <dxf>
      <fill>
        <patternFill>
          <bgColor theme="0"/>
        </patternFill>
      </fill>
    </dxf>
    <dxf>
      <font>
        <color theme="1" tint="0.34998626667073579"/>
      </font>
      <fill>
        <patternFill>
          <bgColor theme="1" tint="0.34998626667073579"/>
        </patternFill>
      </fill>
    </dxf>
    <dxf>
      <fill>
        <patternFill>
          <bgColor theme="0"/>
        </patternFill>
      </fill>
    </dxf>
    <dxf>
      <font>
        <color theme="1" tint="0.34998626667073579"/>
      </font>
      <fill>
        <patternFill>
          <bgColor theme="1" tint="0.34998626667073579"/>
        </patternFill>
      </fill>
    </dxf>
    <dxf>
      <fill>
        <patternFill>
          <bgColor theme="0"/>
        </patternFill>
      </fill>
    </dxf>
    <dxf>
      <font>
        <color theme="1" tint="0.34998626667073579"/>
      </font>
      <fill>
        <patternFill>
          <bgColor theme="1" tint="0.34998626667073579"/>
        </patternFill>
      </fill>
    </dxf>
    <dxf>
      <fill>
        <patternFill>
          <bgColor theme="0"/>
        </patternFill>
      </fill>
    </dxf>
    <dxf>
      <font>
        <color theme="1" tint="0.34998626667073579"/>
      </font>
      <fill>
        <patternFill>
          <bgColor theme="1" tint="0.34998626667073579"/>
        </patternFill>
      </fill>
    </dxf>
    <dxf>
      <fill>
        <patternFill>
          <bgColor theme="0"/>
        </patternFill>
      </fill>
    </dxf>
    <dxf>
      <font>
        <color theme="1" tint="0.34998626667073579"/>
      </font>
      <fill>
        <patternFill>
          <bgColor theme="1" tint="0.34998626667073579"/>
        </patternFill>
      </fill>
    </dxf>
    <dxf>
      <fill>
        <patternFill>
          <bgColor theme="0"/>
        </patternFill>
      </fill>
    </dxf>
    <dxf>
      <font>
        <color theme="1" tint="0.34998626667073579"/>
      </font>
      <fill>
        <patternFill>
          <bgColor theme="1" tint="0.34998626667073579"/>
        </patternFill>
      </fill>
    </dxf>
    <dxf>
      <fill>
        <patternFill>
          <bgColor theme="0"/>
        </patternFill>
      </fill>
    </dxf>
    <dxf>
      <font>
        <color theme="1" tint="0.34998626667073579"/>
      </font>
      <fill>
        <patternFill>
          <bgColor theme="1" tint="0.34998626667073579"/>
        </patternFill>
      </fill>
    </dxf>
    <dxf>
      <fill>
        <patternFill>
          <bgColor theme="0"/>
        </patternFill>
      </fill>
    </dxf>
    <dxf>
      <font>
        <color theme="1" tint="0.34998626667073579"/>
      </font>
      <fill>
        <patternFill>
          <bgColor theme="1" tint="0.34998626667073579"/>
        </patternFill>
      </fill>
    </dxf>
    <dxf>
      <fill>
        <patternFill>
          <bgColor theme="0"/>
        </patternFill>
      </fill>
    </dxf>
    <dxf>
      <font>
        <color theme="1" tint="0.34998626667073579"/>
      </font>
      <fill>
        <patternFill>
          <bgColor theme="1" tint="0.34998626667073579"/>
        </patternFill>
      </fill>
    </dxf>
    <dxf>
      <fill>
        <patternFill>
          <bgColor theme="0"/>
        </patternFill>
      </fill>
    </dxf>
    <dxf>
      <font>
        <color theme="1" tint="0.34998626667073579"/>
      </font>
      <fill>
        <patternFill>
          <bgColor theme="1" tint="0.34998626667073579"/>
        </patternFill>
      </fill>
    </dxf>
    <dxf>
      <fill>
        <patternFill>
          <bgColor theme="0"/>
        </patternFill>
      </fill>
    </dxf>
    <dxf>
      <font>
        <color theme="1" tint="0.34998626667073579"/>
      </font>
      <fill>
        <patternFill>
          <bgColor theme="1" tint="0.34998626667073579"/>
        </patternFill>
      </fill>
    </dxf>
    <dxf>
      <fill>
        <patternFill>
          <bgColor theme="0"/>
        </patternFill>
      </fill>
    </dxf>
    <dxf>
      <font>
        <color theme="1" tint="0.34998626667073579"/>
      </font>
      <fill>
        <patternFill>
          <bgColor theme="1" tint="0.34998626667073579"/>
        </patternFill>
      </fill>
    </dxf>
    <dxf>
      <fill>
        <patternFill>
          <bgColor theme="0"/>
        </patternFill>
      </fill>
    </dxf>
    <dxf>
      <font>
        <color theme="1" tint="0.34998626667073579"/>
      </font>
      <fill>
        <patternFill>
          <bgColor theme="1" tint="0.34998626667073579"/>
        </patternFill>
      </fill>
    </dxf>
    <dxf>
      <fill>
        <patternFill>
          <bgColor theme="0"/>
        </patternFill>
      </fill>
    </dxf>
    <dxf>
      <font>
        <color theme="1" tint="0.34998626667073579"/>
      </font>
      <fill>
        <patternFill>
          <bgColor theme="1" tint="0.34998626667073579"/>
        </patternFill>
      </fill>
    </dxf>
    <dxf>
      <fill>
        <patternFill>
          <bgColor theme="0"/>
        </patternFill>
      </fill>
    </dxf>
    <dxf>
      <font>
        <color theme="1" tint="0.34998626667073579"/>
      </font>
      <fill>
        <patternFill>
          <bgColor theme="1" tint="0.34998626667073579"/>
        </patternFill>
      </fill>
    </dxf>
    <dxf>
      <fill>
        <patternFill>
          <bgColor theme="0"/>
        </patternFill>
      </fill>
    </dxf>
    <dxf>
      <font>
        <color theme="1" tint="0.34998626667073579"/>
      </font>
      <fill>
        <patternFill>
          <bgColor theme="1" tint="0.34998626667073579"/>
        </patternFill>
      </fill>
    </dxf>
    <dxf>
      <fill>
        <patternFill>
          <bgColor theme="0"/>
        </patternFill>
      </fill>
    </dxf>
    <dxf>
      <font>
        <color theme="1" tint="0.34998626667073579"/>
      </font>
      <fill>
        <patternFill>
          <bgColor theme="1" tint="0.34998626667073579"/>
        </patternFill>
      </fill>
    </dxf>
    <dxf>
      <fill>
        <patternFill>
          <bgColor theme="0"/>
        </patternFill>
      </fill>
    </dxf>
    <dxf>
      <font>
        <strike val="0"/>
        <color theme="1" tint="0.34998626667073579"/>
      </font>
      <fill>
        <patternFill patternType="solid">
          <bgColor theme="1" tint="0.34998626667073579"/>
        </patternFill>
      </fill>
    </dxf>
    <dxf>
      <fill>
        <patternFill>
          <bgColor theme="0"/>
        </patternFill>
      </fill>
    </dxf>
    <dxf>
      <font>
        <color theme="1" tint="0.34998626667073579"/>
      </font>
      <fill>
        <patternFill>
          <bgColor theme="1" tint="0.34998626667073579"/>
        </patternFill>
      </fill>
    </dxf>
    <dxf>
      <fill>
        <patternFill>
          <bgColor theme="0"/>
        </patternFill>
      </fill>
    </dxf>
    <dxf>
      <font>
        <strike val="0"/>
        <color theme="1" tint="0.34998626667073579"/>
      </font>
      <fill>
        <patternFill patternType="solid">
          <bgColor theme="1" tint="0.34998626667073579"/>
        </patternFill>
      </fill>
    </dxf>
    <dxf>
      <fill>
        <patternFill>
          <bgColor theme="0"/>
        </patternFill>
      </fill>
    </dxf>
    <dxf>
      <font>
        <color theme="1" tint="0.34998626667073579"/>
      </font>
      <fill>
        <patternFill>
          <bgColor theme="1" tint="0.34998626667073579"/>
        </patternFill>
      </fill>
    </dxf>
    <dxf>
      <fill>
        <patternFill>
          <bgColor theme="0"/>
        </patternFill>
      </fill>
    </dxf>
    <dxf>
      <font>
        <strike val="0"/>
        <color theme="1" tint="0.34998626667073579"/>
      </font>
      <fill>
        <patternFill patternType="solid">
          <bgColor theme="1" tint="0.34998626667073579"/>
        </patternFill>
      </fill>
    </dxf>
    <dxf>
      <fill>
        <patternFill>
          <bgColor theme="0"/>
        </patternFill>
      </fill>
    </dxf>
    <dxf>
      <font>
        <color theme="1" tint="0.34998626667073579"/>
      </font>
      <fill>
        <patternFill>
          <bgColor theme="1" tint="0.34998626667073579"/>
        </patternFill>
      </fill>
    </dxf>
    <dxf>
      <fill>
        <patternFill>
          <bgColor theme="0"/>
        </patternFill>
      </fill>
    </dxf>
    <dxf>
      <font>
        <strike val="0"/>
        <color theme="1" tint="0.34998626667073579"/>
      </font>
      <fill>
        <patternFill patternType="solid">
          <bgColor theme="1" tint="0.34998626667073579"/>
        </patternFill>
      </fill>
    </dxf>
    <dxf>
      <fill>
        <patternFill>
          <bgColor theme="0"/>
        </patternFill>
      </fill>
    </dxf>
    <dxf>
      <font>
        <color theme="1" tint="0.34998626667073579"/>
      </font>
      <fill>
        <patternFill>
          <bgColor theme="1" tint="0.34998626667073579"/>
        </patternFill>
      </fill>
    </dxf>
    <dxf>
      <fill>
        <patternFill>
          <bgColor theme="0"/>
        </patternFill>
      </fill>
    </dxf>
    <dxf>
      <font>
        <strike val="0"/>
        <color theme="1" tint="0.34998626667073579"/>
      </font>
      <fill>
        <patternFill patternType="solid">
          <bgColor theme="1" tint="0.34998626667073579"/>
        </patternFill>
      </fill>
    </dxf>
    <dxf>
      <fill>
        <patternFill>
          <bgColor theme="0"/>
        </patternFill>
      </fill>
    </dxf>
    <dxf>
      <font>
        <color theme="1" tint="0.34998626667073579"/>
      </font>
      <fill>
        <patternFill>
          <bgColor theme="1" tint="0.34998626667073579"/>
        </patternFill>
      </fill>
    </dxf>
    <dxf>
      <fill>
        <patternFill>
          <bgColor theme="0"/>
        </patternFill>
      </fill>
    </dxf>
    <dxf>
      <font>
        <strike val="0"/>
        <color theme="1" tint="0.34998626667073579"/>
      </font>
      <fill>
        <patternFill patternType="solid">
          <bgColor theme="1" tint="0.34998626667073579"/>
        </patternFill>
      </fill>
    </dxf>
    <dxf>
      <fill>
        <patternFill>
          <bgColor theme="0"/>
        </patternFill>
      </fill>
    </dxf>
    <dxf>
      <font>
        <color theme="1" tint="0.34998626667073579"/>
      </font>
      <fill>
        <patternFill>
          <bgColor theme="1" tint="0.34998626667073579"/>
        </patternFill>
      </fill>
    </dxf>
    <dxf>
      <fill>
        <patternFill>
          <bgColor theme="0"/>
        </patternFill>
      </fill>
    </dxf>
    <dxf>
      <font>
        <strike val="0"/>
        <color theme="1" tint="0.34998626667073579"/>
      </font>
      <fill>
        <patternFill patternType="solid">
          <bgColor theme="1" tint="0.34998626667073579"/>
        </patternFill>
      </fill>
    </dxf>
    <dxf>
      <fill>
        <patternFill>
          <bgColor theme="0"/>
        </patternFill>
      </fill>
    </dxf>
    <dxf>
      <font>
        <color theme="1" tint="0.34998626667073579"/>
      </font>
      <fill>
        <patternFill>
          <bgColor theme="1" tint="0.34998626667073579"/>
        </patternFill>
      </fill>
    </dxf>
    <dxf>
      <fill>
        <patternFill>
          <bgColor theme="0"/>
        </patternFill>
      </fill>
    </dxf>
    <dxf>
      <font>
        <color theme="1" tint="0.34998626667073579"/>
      </font>
      <fill>
        <patternFill>
          <bgColor theme="1" tint="0.34998626667073579"/>
        </patternFill>
      </fill>
    </dxf>
    <dxf>
      <fill>
        <patternFill>
          <bgColor theme="0"/>
        </patternFill>
      </fill>
    </dxf>
    <dxf>
      <font>
        <color theme="1" tint="0.34998626667073579"/>
      </font>
      <fill>
        <patternFill>
          <bgColor theme="1" tint="0.34998626667073579"/>
        </patternFill>
      </fill>
    </dxf>
    <dxf>
      <fill>
        <patternFill>
          <bgColor theme="0"/>
        </patternFill>
      </fill>
    </dxf>
    <dxf>
      <font>
        <color theme="1" tint="0.34998626667073579"/>
      </font>
      <fill>
        <patternFill>
          <bgColor theme="1" tint="0.34998626667073579"/>
        </patternFill>
      </fill>
    </dxf>
    <dxf>
      <fill>
        <patternFill>
          <bgColor theme="0"/>
        </patternFill>
      </fill>
    </dxf>
    <dxf>
      <font>
        <color theme="1" tint="0.34998626667073579"/>
      </font>
      <fill>
        <patternFill>
          <bgColor theme="1" tint="0.34998626667073579"/>
        </patternFill>
      </fill>
    </dxf>
    <dxf>
      <fill>
        <patternFill>
          <bgColor theme="0"/>
        </patternFill>
      </fill>
    </dxf>
    <dxf>
      <font>
        <strike val="0"/>
        <color theme="1" tint="0.34998626667073579"/>
      </font>
      <fill>
        <patternFill patternType="solid">
          <bgColor theme="1" tint="0.34998626667073579"/>
        </patternFill>
      </fill>
    </dxf>
    <dxf>
      <fill>
        <patternFill>
          <bgColor theme="0"/>
        </patternFill>
      </fill>
    </dxf>
    <dxf>
      <font>
        <color theme="1" tint="0.34998626667073579"/>
      </font>
      <fill>
        <patternFill>
          <bgColor theme="1" tint="0.34998626667073579"/>
        </patternFill>
      </fill>
    </dxf>
    <dxf>
      <fill>
        <patternFill>
          <bgColor theme="0"/>
        </patternFill>
      </fill>
    </dxf>
    <dxf>
      <font>
        <color theme="1" tint="0.34998626667073579"/>
      </font>
      <fill>
        <patternFill>
          <bgColor theme="1" tint="0.34998626667073579"/>
        </patternFill>
      </fill>
    </dxf>
    <dxf>
      <fill>
        <patternFill>
          <bgColor theme="0"/>
        </patternFill>
      </fill>
    </dxf>
    <dxf>
      <font>
        <color theme="1" tint="0.34998626667073579"/>
      </font>
      <fill>
        <patternFill>
          <bgColor theme="1" tint="0.34998626667073579"/>
        </patternFill>
      </fill>
    </dxf>
    <dxf>
      <fill>
        <patternFill>
          <bgColor theme="0"/>
        </patternFill>
      </fill>
    </dxf>
    <dxf>
      <font>
        <color theme="1" tint="0.34998626667073579"/>
      </font>
      <fill>
        <patternFill>
          <bgColor theme="1" tint="0.34998626667073579"/>
        </patternFill>
      </fill>
    </dxf>
    <dxf>
      <fill>
        <patternFill>
          <bgColor theme="0"/>
        </patternFill>
      </fill>
    </dxf>
    <dxf>
      <fill>
        <patternFill>
          <bgColor theme="1" tint="0.34998626667073579"/>
        </patternFill>
      </fill>
    </dxf>
    <dxf>
      <fill>
        <patternFill>
          <bgColor theme="0"/>
        </patternFill>
      </fill>
    </dxf>
    <dxf>
      <fill>
        <patternFill>
          <bgColor theme="1" tint="0.34998626667073579"/>
        </patternFill>
      </fill>
    </dxf>
    <dxf>
      <fill>
        <patternFill>
          <bgColor theme="0"/>
        </patternFill>
      </fill>
    </dxf>
    <dxf>
      <font>
        <strike val="0"/>
        <color theme="1" tint="0.34998626667073579"/>
      </font>
      <fill>
        <patternFill patternType="solid">
          <bgColor theme="1" tint="0.34998626667073579"/>
        </patternFill>
      </fill>
    </dxf>
    <dxf>
      <fill>
        <patternFill>
          <bgColor theme="0"/>
        </patternFill>
      </fill>
    </dxf>
    <dxf>
      <font>
        <color theme="1" tint="0.34998626667073579"/>
      </font>
      <fill>
        <patternFill>
          <bgColor theme="1" tint="0.34998626667073579"/>
        </patternFill>
      </fill>
    </dxf>
    <dxf>
      <font>
        <color theme="1" tint="0.34998626667073579"/>
      </font>
      <fill>
        <patternFill>
          <bgColor theme="1" tint="0.34998626667073579"/>
        </patternFill>
      </fill>
    </dxf>
    <dxf>
      <fill>
        <patternFill>
          <bgColor theme="1" tint="0.34998626667073579"/>
        </patternFill>
      </fill>
    </dxf>
    <dxf>
      <fill>
        <patternFill>
          <bgColor theme="1" tint="0.34998626667073579"/>
        </patternFill>
      </fill>
    </dxf>
    <dxf>
      <fill>
        <patternFill patternType="solid">
          <bgColor theme="1" tint="0.34998626667073579"/>
        </patternFill>
      </fill>
    </dxf>
  </dxfs>
  <tableStyles count="0" defaultTableStyle="TableStyleMedium2" defaultPivotStyle="PivotStyleLight16"/>
  <colors>
    <mruColors>
      <color rgb="FFFFFF99"/>
      <color rgb="FFCCCCFF"/>
      <color rgb="FFFFECAF"/>
      <color rgb="FFFFDE75"/>
      <color rgb="FFFEF1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77268</xdr:colOff>
      <xdr:row>9</xdr:row>
      <xdr:rowOff>821260</xdr:rowOff>
    </xdr:from>
    <xdr:to>
      <xdr:col>10</xdr:col>
      <xdr:colOff>265652</xdr:colOff>
      <xdr:row>9</xdr:row>
      <xdr:rowOff>965196</xdr:rowOff>
    </xdr:to>
    <xdr:sp macro="" textlink="">
      <xdr:nvSpPr>
        <xdr:cNvPr id="10" name="Right Arrow 9">
          <a:extLst>
            <a:ext uri="{FF2B5EF4-FFF2-40B4-BE49-F238E27FC236}">
              <a16:creationId xmlns:a16="http://schemas.microsoft.com/office/drawing/2014/main" id="{00000000-0008-0000-0000-00000A000000}"/>
            </a:ext>
          </a:extLst>
        </xdr:cNvPr>
        <xdr:cNvSpPr/>
      </xdr:nvSpPr>
      <xdr:spPr>
        <a:xfrm flipH="1">
          <a:off x="6511935" y="3615260"/>
          <a:ext cx="188384" cy="143936"/>
        </a:xfrm>
        <a:prstGeom prst="rightArrow">
          <a:avLst/>
        </a:prstGeom>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28556</xdr:colOff>
      <xdr:row>13</xdr:row>
      <xdr:rowOff>46567</xdr:rowOff>
    </xdr:from>
    <xdr:to>
      <xdr:col>2</xdr:col>
      <xdr:colOff>179922</xdr:colOff>
      <xdr:row>13</xdr:row>
      <xdr:rowOff>201083</xdr:rowOff>
    </xdr:to>
    <xdr:sp macro="" textlink="">
      <xdr:nvSpPr>
        <xdr:cNvPr id="13" name="Right Arrow 12">
          <a:extLst>
            <a:ext uri="{FF2B5EF4-FFF2-40B4-BE49-F238E27FC236}">
              <a16:creationId xmlns:a16="http://schemas.microsoft.com/office/drawing/2014/main" id="{00000000-0008-0000-0000-00000D000000}"/>
            </a:ext>
          </a:extLst>
        </xdr:cNvPr>
        <xdr:cNvSpPr/>
      </xdr:nvSpPr>
      <xdr:spPr>
        <a:xfrm rot="5400000">
          <a:off x="1826148" y="4493142"/>
          <a:ext cx="154516" cy="151366"/>
        </a:xfrm>
        <a:prstGeom prst="rightArrow">
          <a:avLst/>
        </a:prstGeom>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69859</xdr:colOff>
      <xdr:row>14</xdr:row>
      <xdr:rowOff>801150</xdr:rowOff>
    </xdr:from>
    <xdr:to>
      <xdr:col>10</xdr:col>
      <xdr:colOff>258243</xdr:colOff>
      <xdr:row>14</xdr:row>
      <xdr:rowOff>945086</xdr:rowOff>
    </xdr:to>
    <xdr:sp macro="" textlink="">
      <xdr:nvSpPr>
        <xdr:cNvPr id="16" name="Right Arrow 15">
          <a:extLst>
            <a:ext uri="{FF2B5EF4-FFF2-40B4-BE49-F238E27FC236}">
              <a16:creationId xmlns:a16="http://schemas.microsoft.com/office/drawing/2014/main" id="{00000000-0008-0000-0000-000010000000}"/>
            </a:ext>
          </a:extLst>
        </xdr:cNvPr>
        <xdr:cNvSpPr/>
      </xdr:nvSpPr>
      <xdr:spPr>
        <a:xfrm>
          <a:off x="6504526" y="5489567"/>
          <a:ext cx="188384" cy="143936"/>
        </a:xfrm>
        <a:prstGeom prst="rightArrow">
          <a:avLst/>
        </a:prstGeom>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69849</xdr:colOff>
      <xdr:row>4</xdr:row>
      <xdr:rowOff>843482</xdr:rowOff>
    </xdr:from>
    <xdr:to>
      <xdr:col>5</xdr:col>
      <xdr:colOff>258233</xdr:colOff>
      <xdr:row>4</xdr:row>
      <xdr:rowOff>987418</xdr:rowOff>
    </xdr:to>
    <xdr:sp macro="" textlink="">
      <xdr:nvSpPr>
        <xdr:cNvPr id="19" name="Right Arrow 18">
          <a:extLst>
            <a:ext uri="{FF2B5EF4-FFF2-40B4-BE49-F238E27FC236}">
              <a16:creationId xmlns:a16="http://schemas.microsoft.com/office/drawing/2014/main" id="{00000000-0008-0000-0000-000013000000}"/>
            </a:ext>
          </a:extLst>
        </xdr:cNvPr>
        <xdr:cNvSpPr/>
      </xdr:nvSpPr>
      <xdr:spPr>
        <a:xfrm>
          <a:off x="3318932" y="1774815"/>
          <a:ext cx="188384" cy="143936"/>
        </a:xfrm>
        <a:prstGeom prst="rightArrow">
          <a:avLst/>
        </a:prstGeom>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78416</xdr:colOff>
      <xdr:row>9</xdr:row>
      <xdr:rowOff>821264</xdr:rowOff>
    </xdr:from>
    <xdr:to>
      <xdr:col>5</xdr:col>
      <xdr:colOff>266800</xdr:colOff>
      <xdr:row>9</xdr:row>
      <xdr:rowOff>965200</xdr:rowOff>
    </xdr:to>
    <xdr:sp macro="" textlink="">
      <xdr:nvSpPr>
        <xdr:cNvPr id="20" name="Right Arrow 19">
          <a:extLst>
            <a:ext uri="{FF2B5EF4-FFF2-40B4-BE49-F238E27FC236}">
              <a16:creationId xmlns:a16="http://schemas.microsoft.com/office/drawing/2014/main" id="{00000000-0008-0000-0000-000014000000}"/>
            </a:ext>
          </a:extLst>
        </xdr:cNvPr>
        <xdr:cNvSpPr/>
      </xdr:nvSpPr>
      <xdr:spPr>
        <a:xfrm flipH="1">
          <a:off x="3369833" y="3615264"/>
          <a:ext cx="188384" cy="143936"/>
        </a:xfrm>
        <a:prstGeom prst="rightArrow">
          <a:avLst/>
        </a:prstGeom>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80532</xdr:colOff>
      <xdr:row>14</xdr:row>
      <xdr:rowOff>801154</xdr:rowOff>
    </xdr:from>
    <xdr:to>
      <xdr:col>5</xdr:col>
      <xdr:colOff>268916</xdr:colOff>
      <xdr:row>14</xdr:row>
      <xdr:rowOff>945090</xdr:rowOff>
    </xdr:to>
    <xdr:sp macro="" textlink="">
      <xdr:nvSpPr>
        <xdr:cNvPr id="22" name="Right Arrow 21">
          <a:extLst>
            <a:ext uri="{FF2B5EF4-FFF2-40B4-BE49-F238E27FC236}">
              <a16:creationId xmlns:a16="http://schemas.microsoft.com/office/drawing/2014/main" id="{00000000-0008-0000-0000-000016000000}"/>
            </a:ext>
          </a:extLst>
        </xdr:cNvPr>
        <xdr:cNvSpPr/>
      </xdr:nvSpPr>
      <xdr:spPr>
        <a:xfrm>
          <a:off x="3371949" y="5489571"/>
          <a:ext cx="188384" cy="143936"/>
        </a:xfrm>
        <a:prstGeom prst="rightArrow">
          <a:avLst/>
        </a:prstGeom>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69849</xdr:colOff>
      <xdr:row>4</xdr:row>
      <xdr:rowOff>843482</xdr:rowOff>
    </xdr:from>
    <xdr:to>
      <xdr:col>10</xdr:col>
      <xdr:colOff>258233</xdr:colOff>
      <xdr:row>4</xdr:row>
      <xdr:rowOff>987418</xdr:rowOff>
    </xdr:to>
    <xdr:sp macro="" textlink="">
      <xdr:nvSpPr>
        <xdr:cNvPr id="18" name="Right Arrow 17">
          <a:extLst>
            <a:ext uri="{FF2B5EF4-FFF2-40B4-BE49-F238E27FC236}">
              <a16:creationId xmlns:a16="http://schemas.microsoft.com/office/drawing/2014/main" id="{00000000-0008-0000-0000-000012000000}"/>
            </a:ext>
          </a:extLst>
        </xdr:cNvPr>
        <xdr:cNvSpPr/>
      </xdr:nvSpPr>
      <xdr:spPr>
        <a:xfrm>
          <a:off x="6462182" y="1774815"/>
          <a:ext cx="188384" cy="143936"/>
        </a:xfrm>
        <a:prstGeom prst="rightArrow">
          <a:avLst/>
        </a:prstGeom>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22207</xdr:colOff>
      <xdr:row>8</xdr:row>
      <xdr:rowOff>40217</xdr:rowOff>
    </xdr:from>
    <xdr:to>
      <xdr:col>12</xdr:col>
      <xdr:colOff>173573</xdr:colOff>
      <xdr:row>8</xdr:row>
      <xdr:rowOff>194733</xdr:rowOff>
    </xdr:to>
    <xdr:sp macro="" textlink="">
      <xdr:nvSpPr>
        <xdr:cNvPr id="23" name="Right Arrow 22">
          <a:extLst>
            <a:ext uri="{FF2B5EF4-FFF2-40B4-BE49-F238E27FC236}">
              <a16:creationId xmlns:a16="http://schemas.microsoft.com/office/drawing/2014/main" id="{00000000-0008-0000-0000-000017000000}"/>
            </a:ext>
          </a:extLst>
        </xdr:cNvPr>
        <xdr:cNvSpPr/>
      </xdr:nvSpPr>
      <xdr:spPr>
        <a:xfrm rot="5400000">
          <a:off x="8127465" y="2592375"/>
          <a:ext cx="154516" cy="151366"/>
        </a:xfrm>
        <a:prstGeom prst="rightArrow">
          <a:avLst/>
        </a:prstGeom>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77268</xdr:colOff>
      <xdr:row>9</xdr:row>
      <xdr:rowOff>821260</xdr:rowOff>
    </xdr:from>
    <xdr:to>
      <xdr:col>10</xdr:col>
      <xdr:colOff>265652</xdr:colOff>
      <xdr:row>9</xdr:row>
      <xdr:rowOff>965196</xdr:rowOff>
    </xdr:to>
    <xdr:sp macro="" textlink="">
      <xdr:nvSpPr>
        <xdr:cNvPr id="2" name="Right Arrow 1">
          <a:extLst>
            <a:ext uri="{FF2B5EF4-FFF2-40B4-BE49-F238E27FC236}">
              <a16:creationId xmlns:a16="http://schemas.microsoft.com/office/drawing/2014/main" id="{00000000-0008-0000-0100-000002000000}"/>
            </a:ext>
          </a:extLst>
        </xdr:cNvPr>
        <xdr:cNvSpPr/>
      </xdr:nvSpPr>
      <xdr:spPr>
        <a:xfrm flipH="1">
          <a:off x="6487593" y="3593035"/>
          <a:ext cx="188384" cy="143936"/>
        </a:xfrm>
        <a:prstGeom prst="rightArrow">
          <a:avLst/>
        </a:prstGeom>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28556</xdr:colOff>
      <xdr:row>13</xdr:row>
      <xdr:rowOff>46567</xdr:rowOff>
    </xdr:from>
    <xdr:to>
      <xdr:col>2</xdr:col>
      <xdr:colOff>179922</xdr:colOff>
      <xdr:row>13</xdr:row>
      <xdr:rowOff>201083</xdr:rowOff>
    </xdr:to>
    <xdr:sp macro="" textlink="">
      <xdr:nvSpPr>
        <xdr:cNvPr id="3" name="Right Arrow 2">
          <a:extLst>
            <a:ext uri="{FF2B5EF4-FFF2-40B4-BE49-F238E27FC236}">
              <a16:creationId xmlns:a16="http://schemas.microsoft.com/office/drawing/2014/main" id="{00000000-0008-0000-0100-000003000000}"/>
            </a:ext>
          </a:extLst>
        </xdr:cNvPr>
        <xdr:cNvSpPr/>
      </xdr:nvSpPr>
      <xdr:spPr>
        <a:xfrm rot="5400000">
          <a:off x="1827206" y="4467742"/>
          <a:ext cx="154516" cy="151366"/>
        </a:xfrm>
        <a:prstGeom prst="rightArrow">
          <a:avLst/>
        </a:prstGeom>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69859</xdr:colOff>
      <xdr:row>14</xdr:row>
      <xdr:rowOff>801150</xdr:rowOff>
    </xdr:from>
    <xdr:to>
      <xdr:col>10</xdr:col>
      <xdr:colOff>258243</xdr:colOff>
      <xdr:row>14</xdr:row>
      <xdr:rowOff>945086</xdr:rowOff>
    </xdr:to>
    <xdr:sp macro="" textlink="">
      <xdr:nvSpPr>
        <xdr:cNvPr id="4" name="Right Arrow 3">
          <a:extLst>
            <a:ext uri="{FF2B5EF4-FFF2-40B4-BE49-F238E27FC236}">
              <a16:creationId xmlns:a16="http://schemas.microsoft.com/office/drawing/2014/main" id="{00000000-0008-0000-0100-000004000000}"/>
            </a:ext>
          </a:extLst>
        </xdr:cNvPr>
        <xdr:cNvSpPr/>
      </xdr:nvSpPr>
      <xdr:spPr>
        <a:xfrm>
          <a:off x="6480184" y="5458875"/>
          <a:ext cx="188384" cy="143936"/>
        </a:xfrm>
        <a:prstGeom prst="rightArrow">
          <a:avLst/>
        </a:prstGeom>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69849</xdr:colOff>
      <xdr:row>4</xdr:row>
      <xdr:rowOff>843482</xdr:rowOff>
    </xdr:from>
    <xdr:to>
      <xdr:col>5</xdr:col>
      <xdr:colOff>258233</xdr:colOff>
      <xdr:row>4</xdr:row>
      <xdr:rowOff>987418</xdr:rowOff>
    </xdr:to>
    <xdr:sp macro="" textlink="">
      <xdr:nvSpPr>
        <xdr:cNvPr id="5" name="Right Arrow 4">
          <a:extLst>
            <a:ext uri="{FF2B5EF4-FFF2-40B4-BE49-F238E27FC236}">
              <a16:creationId xmlns:a16="http://schemas.microsoft.com/office/drawing/2014/main" id="{00000000-0008-0000-0100-000005000000}"/>
            </a:ext>
          </a:extLst>
        </xdr:cNvPr>
        <xdr:cNvSpPr/>
      </xdr:nvSpPr>
      <xdr:spPr>
        <a:xfrm>
          <a:off x="3346449" y="1729307"/>
          <a:ext cx="188384" cy="143936"/>
        </a:xfrm>
        <a:prstGeom prst="rightArrow">
          <a:avLst/>
        </a:prstGeom>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78416</xdr:colOff>
      <xdr:row>9</xdr:row>
      <xdr:rowOff>821264</xdr:rowOff>
    </xdr:from>
    <xdr:to>
      <xdr:col>5</xdr:col>
      <xdr:colOff>266800</xdr:colOff>
      <xdr:row>9</xdr:row>
      <xdr:rowOff>965200</xdr:rowOff>
    </xdr:to>
    <xdr:sp macro="" textlink="">
      <xdr:nvSpPr>
        <xdr:cNvPr id="6" name="Right Arrow 5">
          <a:extLst>
            <a:ext uri="{FF2B5EF4-FFF2-40B4-BE49-F238E27FC236}">
              <a16:creationId xmlns:a16="http://schemas.microsoft.com/office/drawing/2014/main" id="{00000000-0008-0000-0100-000006000000}"/>
            </a:ext>
          </a:extLst>
        </xdr:cNvPr>
        <xdr:cNvSpPr/>
      </xdr:nvSpPr>
      <xdr:spPr>
        <a:xfrm flipH="1">
          <a:off x="3355016" y="3593039"/>
          <a:ext cx="188384" cy="143936"/>
        </a:xfrm>
        <a:prstGeom prst="rightArrow">
          <a:avLst/>
        </a:prstGeom>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80532</xdr:colOff>
      <xdr:row>14</xdr:row>
      <xdr:rowOff>801154</xdr:rowOff>
    </xdr:from>
    <xdr:to>
      <xdr:col>5</xdr:col>
      <xdr:colOff>268916</xdr:colOff>
      <xdr:row>14</xdr:row>
      <xdr:rowOff>945090</xdr:rowOff>
    </xdr:to>
    <xdr:sp macro="" textlink="">
      <xdr:nvSpPr>
        <xdr:cNvPr id="7" name="Right Arrow 6">
          <a:extLst>
            <a:ext uri="{FF2B5EF4-FFF2-40B4-BE49-F238E27FC236}">
              <a16:creationId xmlns:a16="http://schemas.microsoft.com/office/drawing/2014/main" id="{00000000-0008-0000-0100-000007000000}"/>
            </a:ext>
          </a:extLst>
        </xdr:cNvPr>
        <xdr:cNvSpPr/>
      </xdr:nvSpPr>
      <xdr:spPr>
        <a:xfrm>
          <a:off x="3357132" y="5458879"/>
          <a:ext cx="188384" cy="143936"/>
        </a:xfrm>
        <a:prstGeom prst="rightArrow">
          <a:avLst/>
        </a:prstGeom>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69849</xdr:colOff>
      <xdr:row>4</xdr:row>
      <xdr:rowOff>843482</xdr:rowOff>
    </xdr:from>
    <xdr:to>
      <xdr:col>10</xdr:col>
      <xdr:colOff>258233</xdr:colOff>
      <xdr:row>4</xdr:row>
      <xdr:rowOff>987418</xdr:rowOff>
    </xdr:to>
    <xdr:sp macro="" textlink="">
      <xdr:nvSpPr>
        <xdr:cNvPr id="8" name="Right Arrow 7">
          <a:extLst>
            <a:ext uri="{FF2B5EF4-FFF2-40B4-BE49-F238E27FC236}">
              <a16:creationId xmlns:a16="http://schemas.microsoft.com/office/drawing/2014/main" id="{00000000-0008-0000-0100-000008000000}"/>
            </a:ext>
          </a:extLst>
        </xdr:cNvPr>
        <xdr:cNvSpPr/>
      </xdr:nvSpPr>
      <xdr:spPr>
        <a:xfrm>
          <a:off x="6480174" y="1729307"/>
          <a:ext cx="188384" cy="143936"/>
        </a:xfrm>
        <a:prstGeom prst="rightArrow">
          <a:avLst/>
        </a:prstGeom>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22207</xdr:colOff>
      <xdr:row>8</xdr:row>
      <xdr:rowOff>40217</xdr:rowOff>
    </xdr:from>
    <xdr:to>
      <xdr:col>12</xdr:col>
      <xdr:colOff>173573</xdr:colOff>
      <xdr:row>8</xdr:row>
      <xdr:rowOff>194733</xdr:rowOff>
    </xdr:to>
    <xdr:sp macro="" textlink="">
      <xdr:nvSpPr>
        <xdr:cNvPr id="9" name="Right Arrow 8">
          <a:extLst>
            <a:ext uri="{FF2B5EF4-FFF2-40B4-BE49-F238E27FC236}">
              <a16:creationId xmlns:a16="http://schemas.microsoft.com/office/drawing/2014/main" id="{00000000-0008-0000-0100-000009000000}"/>
            </a:ext>
          </a:extLst>
        </xdr:cNvPr>
        <xdr:cNvSpPr/>
      </xdr:nvSpPr>
      <xdr:spPr>
        <a:xfrm rot="5400000">
          <a:off x="8097832" y="2575442"/>
          <a:ext cx="154516" cy="151366"/>
        </a:xfrm>
        <a:prstGeom prst="rightArrow">
          <a:avLst/>
        </a:prstGeom>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6DDA39-EA0D-44EC-9D61-E7CC4089625E}">
  <dimension ref="C3:F13"/>
  <sheetViews>
    <sheetView topLeftCell="A4" zoomScale="80" zoomScaleNormal="115" workbookViewId="0">
      <selection activeCell="C4" sqref="C4"/>
    </sheetView>
  </sheetViews>
  <sheetFormatPr defaultColWidth="10.85546875" defaultRowHeight="15.75"/>
  <cols>
    <col min="1" max="2" width="10.85546875" style="82"/>
    <col min="3" max="3" width="142.140625" style="82" customWidth="1"/>
    <col min="4" max="16384" width="10.85546875" style="82"/>
  </cols>
  <sheetData>
    <row r="3" spans="3:6" ht="32.1" customHeight="1" thickBot="1"/>
    <row r="4" spans="3:6" ht="309.95" customHeight="1" thickBot="1">
      <c r="C4" s="83" t="s">
        <v>132</v>
      </c>
      <c r="F4" s="84"/>
    </row>
    <row r="7" spans="3:6">
      <c r="C7" s="85"/>
    </row>
    <row r="10" spans="3:6">
      <c r="C10" s="85"/>
    </row>
    <row r="11" spans="3:6">
      <c r="C11" s="86"/>
    </row>
    <row r="12" spans="3:6">
      <c r="D12"/>
    </row>
    <row r="13" spans="3:6">
      <c r="C13" s="86"/>
    </row>
  </sheetData>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7A931-AE1D-4000-BB85-A2CB0E6EC05F}">
  <sheetPr>
    <pageSetUpPr fitToPage="1"/>
  </sheetPr>
  <dimension ref="C4:K99"/>
  <sheetViews>
    <sheetView showGridLines="0" zoomScale="73" zoomScaleNormal="100" zoomScaleSheetLayoutView="115" workbookViewId="0">
      <selection activeCell="E20" sqref="E20"/>
    </sheetView>
  </sheetViews>
  <sheetFormatPr defaultColWidth="8.85546875" defaultRowHeight="15"/>
  <cols>
    <col min="4" max="4" width="13.7109375" customWidth="1"/>
    <col min="5" max="5" width="40.7109375" style="87" customWidth="1"/>
    <col min="6" max="6" width="40.7109375" customWidth="1"/>
    <col min="7" max="7" width="42.42578125" customWidth="1"/>
    <col min="8" max="8" width="31.28515625" customWidth="1"/>
  </cols>
  <sheetData>
    <row r="4" spans="3:11" ht="15.75" thickBot="1"/>
    <row r="5" spans="3:11">
      <c r="C5" s="88"/>
      <c r="D5" s="89"/>
      <c r="E5" s="90"/>
      <c r="F5" s="89"/>
      <c r="G5" s="89"/>
      <c r="H5" s="89"/>
      <c r="I5" s="89"/>
      <c r="J5" s="89"/>
      <c r="K5" s="91"/>
    </row>
    <row r="6" spans="3:11" ht="31.5">
      <c r="C6" s="92"/>
      <c r="D6" s="93" t="s">
        <v>47</v>
      </c>
      <c r="E6" s="94"/>
      <c r="K6" s="95"/>
    </row>
    <row r="7" spans="3:11" ht="17.25">
      <c r="C7" s="92"/>
      <c r="D7" s="96" t="s">
        <v>48</v>
      </c>
      <c r="E7" s="94"/>
      <c r="K7" s="95"/>
    </row>
    <row r="8" spans="3:11">
      <c r="C8" s="92"/>
      <c r="E8" s="94"/>
      <c r="K8" s="95"/>
    </row>
    <row r="9" spans="3:11" ht="31.5">
      <c r="C9" s="92"/>
      <c r="D9" s="93" t="s">
        <v>49</v>
      </c>
      <c r="E9" s="94"/>
      <c r="K9" s="95"/>
    </row>
    <row r="10" spans="3:11" ht="17.25">
      <c r="C10" s="92"/>
      <c r="D10" s="97" t="s">
        <v>50</v>
      </c>
      <c r="E10" s="203" t="s">
        <v>133</v>
      </c>
      <c r="F10" s="204"/>
      <c r="G10" s="204"/>
      <c r="K10" s="95"/>
    </row>
    <row r="11" spans="3:11" ht="17.25">
      <c r="C11" s="92"/>
      <c r="D11" s="97" t="s">
        <v>51</v>
      </c>
      <c r="E11" s="203" t="s">
        <v>134</v>
      </c>
      <c r="F11" s="204"/>
      <c r="G11" s="204"/>
      <c r="K11" s="95"/>
    </row>
    <row r="12" spans="3:11" ht="17.25">
      <c r="C12" s="92"/>
      <c r="D12" s="97" t="s">
        <v>52</v>
      </c>
      <c r="E12" s="203" t="s">
        <v>54</v>
      </c>
      <c r="F12" s="204"/>
      <c r="G12" s="204"/>
      <c r="K12" s="95"/>
    </row>
    <row r="13" spans="3:11" ht="17.25" customHeight="1">
      <c r="C13" s="92"/>
      <c r="D13" s="97" t="s">
        <v>53</v>
      </c>
      <c r="E13" s="205" t="s">
        <v>135</v>
      </c>
      <c r="F13" s="205"/>
      <c r="G13" s="205"/>
      <c r="K13" s="95"/>
    </row>
    <row r="14" spans="3:11">
      <c r="C14" s="92"/>
      <c r="K14" s="95"/>
    </row>
    <row r="15" spans="3:11" ht="15" customHeight="1">
      <c r="C15" s="92"/>
      <c r="D15" s="98"/>
      <c r="E15" s="99"/>
      <c r="K15" s="95"/>
    </row>
    <row r="16" spans="3:11">
      <c r="C16" s="92"/>
      <c r="D16" s="94"/>
      <c r="E16"/>
      <c r="K16" s="95"/>
    </row>
    <row r="17" spans="3:11">
      <c r="C17" s="92"/>
      <c r="D17" s="87"/>
      <c r="E17"/>
      <c r="K17" s="95"/>
    </row>
    <row r="18" spans="3:11">
      <c r="C18" s="92"/>
      <c r="D18" s="87"/>
      <c r="E18"/>
      <c r="K18" s="95"/>
    </row>
    <row r="19" spans="3:11">
      <c r="C19" s="92"/>
      <c r="D19" s="87"/>
      <c r="E19"/>
      <c r="K19" s="95"/>
    </row>
    <row r="20" spans="3:11" ht="15.75" thickBot="1">
      <c r="C20" s="100"/>
      <c r="D20" s="101"/>
      <c r="E20" s="102"/>
      <c r="F20" s="102"/>
      <c r="G20" s="102"/>
      <c r="H20" s="102"/>
      <c r="I20" s="102"/>
      <c r="J20" s="102"/>
      <c r="K20" s="103"/>
    </row>
    <row r="21" spans="3:11">
      <c r="D21" s="87"/>
      <c r="E21"/>
    </row>
    <row r="22" spans="3:11">
      <c r="D22" s="87"/>
      <c r="E22"/>
    </row>
    <row r="23" spans="3:11">
      <c r="D23" s="87"/>
      <c r="E23"/>
    </row>
    <row r="24" spans="3:11">
      <c r="D24" s="87"/>
      <c r="E24"/>
    </row>
    <row r="25" spans="3:11">
      <c r="D25" s="87"/>
      <c r="E25"/>
    </row>
    <row r="26" spans="3:11">
      <c r="D26" s="87"/>
      <c r="E26"/>
    </row>
    <row r="27" spans="3:11">
      <c r="D27" s="87"/>
      <c r="E27"/>
    </row>
    <row r="28" spans="3:11">
      <c r="D28" s="87"/>
      <c r="E28"/>
    </row>
    <row r="29" spans="3:11">
      <c r="D29" s="87"/>
      <c r="E29"/>
    </row>
    <row r="30" spans="3:11">
      <c r="D30" s="87"/>
      <c r="E30"/>
    </row>
    <row r="31" spans="3:11">
      <c r="D31" s="87"/>
      <c r="E31"/>
    </row>
    <row r="32" spans="3:11">
      <c r="D32" s="87"/>
      <c r="E32"/>
    </row>
    <row r="33" spans="4:5">
      <c r="D33" s="87"/>
      <c r="E33"/>
    </row>
    <row r="34" spans="4:5">
      <c r="D34" s="87"/>
      <c r="E34"/>
    </row>
    <row r="35" spans="4:5">
      <c r="D35" s="87"/>
      <c r="E35"/>
    </row>
    <row r="36" spans="4:5">
      <c r="D36" s="87"/>
      <c r="E36"/>
    </row>
    <row r="37" spans="4:5">
      <c r="D37" s="87"/>
      <c r="E37"/>
    </row>
    <row r="38" spans="4:5">
      <c r="D38" s="87"/>
      <c r="E38"/>
    </row>
    <row r="39" spans="4:5">
      <c r="D39" s="87"/>
      <c r="E39"/>
    </row>
    <row r="40" spans="4:5">
      <c r="D40" s="87"/>
      <c r="E40"/>
    </row>
    <row r="41" spans="4:5">
      <c r="D41" s="87"/>
      <c r="E41"/>
    </row>
    <row r="42" spans="4:5">
      <c r="D42" s="87"/>
      <c r="E42"/>
    </row>
    <row r="43" spans="4:5">
      <c r="D43" s="87"/>
      <c r="E43"/>
    </row>
    <row r="44" spans="4:5">
      <c r="D44" s="87"/>
      <c r="E44"/>
    </row>
    <row r="45" spans="4:5">
      <c r="D45" s="87"/>
      <c r="E45"/>
    </row>
    <row r="46" spans="4:5">
      <c r="D46" s="87"/>
      <c r="E46"/>
    </row>
    <row r="47" spans="4:5">
      <c r="D47" s="87"/>
      <c r="E47"/>
    </row>
    <row r="48" spans="4:5">
      <c r="D48" s="87"/>
      <c r="E48"/>
    </row>
    <row r="49" spans="4:5">
      <c r="D49" s="87"/>
      <c r="E49"/>
    </row>
    <row r="50" spans="4:5">
      <c r="D50" s="87"/>
      <c r="E50"/>
    </row>
    <row r="51" spans="4:5">
      <c r="D51" s="87"/>
      <c r="E51"/>
    </row>
    <row r="52" spans="4:5">
      <c r="D52" s="87"/>
      <c r="E52"/>
    </row>
    <row r="53" spans="4:5">
      <c r="D53" s="87"/>
      <c r="E53"/>
    </row>
    <row r="54" spans="4:5">
      <c r="D54" s="87"/>
      <c r="E54"/>
    </row>
    <row r="55" spans="4:5">
      <c r="D55" s="87"/>
      <c r="E55"/>
    </row>
    <row r="56" spans="4:5">
      <c r="D56" s="87"/>
      <c r="E56"/>
    </row>
    <row r="57" spans="4:5">
      <c r="D57" s="87"/>
      <c r="E57"/>
    </row>
    <row r="58" spans="4:5">
      <c r="D58" s="87"/>
      <c r="E58"/>
    </row>
    <row r="59" spans="4:5">
      <c r="D59" s="87"/>
      <c r="E59"/>
    </row>
    <row r="60" spans="4:5">
      <c r="D60" s="87"/>
      <c r="E60"/>
    </row>
    <row r="61" spans="4:5">
      <c r="D61" s="87"/>
      <c r="E61"/>
    </row>
    <row r="62" spans="4:5">
      <c r="D62" s="87"/>
      <c r="E62"/>
    </row>
    <row r="63" spans="4:5">
      <c r="D63" s="87"/>
      <c r="E63"/>
    </row>
    <row r="64" spans="4:5">
      <c r="D64" s="87"/>
      <c r="E64"/>
    </row>
    <row r="65" spans="4:5">
      <c r="D65" s="87"/>
      <c r="E65"/>
    </row>
    <row r="66" spans="4:5">
      <c r="D66" s="87"/>
      <c r="E66"/>
    </row>
    <row r="67" spans="4:5">
      <c r="D67" s="87"/>
      <c r="E67"/>
    </row>
    <row r="68" spans="4:5">
      <c r="D68" s="87"/>
      <c r="E68"/>
    </row>
    <row r="69" spans="4:5">
      <c r="D69" s="87"/>
      <c r="E69"/>
    </row>
    <row r="70" spans="4:5">
      <c r="D70" s="87"/>
      <c r="E70"/>
    </row>
    <row r="71" spans="4:5">
      <c r="D71" s="87"/>
      <c r="E71"/>
    </row>
    <row r="72" spans="4:5">
      <c r="D72" s="87"/>
      <c r="E72"/>
    </row>
    <row r="73" spans="4:5">
      <c r="D73" s="87"/>
      <c r="E73"/>
    </row>
    <row r="74" spans="4:5">
      <c r="D74" s="87"/>
      <c r="E74"/>
    </row>
    <row r="75" spans="4:5">
      <c r="D75" s="87"/>
      <c r="E75"/>
    </row>
    <row r="76" spans="4:5">
      <c r="D76" s="87"/>
      <c r="E76"/>
    </row>
    <row r="77" spans="4:5">
      <c r="D77" s="87"/>
      <c r="E77"/>
    </row>
    <row r="78" spans="4:5">
      <c r="D78" s="87"/>
      <c r="E78"/>
    </row>
    <row r="79" spans="4:5">
      <c r="D79" s="87"/>
      <c r="E79"/>
    </row>
    <row r="80" spans="4:5">
      <c r="D80" s="87"/>
      <c r="E80"/>
    </row>
    <row r="81" spans="4:5">
      <c r="D81" s="87"/>
      <c r="E81"/>
    </row>
    <row r="82" spans="4:5">
      <c r="D82" s="87"/>
      <c r="E82"/>
    </row>
    <row r="83" spans="4:5">
      <c r="D83" s="87"/>
      <c r="E83"/>
    </row>
    <row r="84" spans="4:5">
      <c r="D84" s="87"/>
      <c r="E84"/>
    </row>
    <row r="85" spans="4:5">
      <c r="D85" s="87"/>
      <c r="E85"/>
    </row>
    <row r="86" spans="4:5">
      <c r="D86" s="87"/>
      <c r="E86"/>
    </row>
    <row r="87" spans="4:5">
      <c r="D87" s="87"/>
      <c r="E87"/>
    </row>
    <row r="88" spans="4:5">
      <c r="D88" s="87"/>
      <c r="E88"/>
    </row>
    <row r="89" spans="4:5">
      <c r="D89" s="87"/>
      <c r="E89"/>
    </row>
    <row r="90" spans="4:5">
      <c r="D90" s="87"/>
      <c r="E90"/>
    </row>
    <row r="91" spans="4:5">
      <c r="D91" s="87"/>
      <c r="E91"/>
    </row>
    <row r="92" spans="4:5">
      <c r="D92" s="87"/>
      <c r="E92"/>
    </row>
    <row r="93" spans="4:5">
      <c r="D93" s="87"/>
      <c r="E93"/>
    </row>
    <row r="94" spans="4:5">
      <c r="D94" s="87"/>
      <c r="E94"/>
    </row>
    <row r="95" spans="4:5">
      <c r="D95" s="87"/>
      <c r="E95"/>
    </row>
    <row r="96" spans="4:5">
      <c r="D96" s="87"/>
      <c r="E96"/>
    </row>
    <row r="97" spans="4:5">
      <c r="D97" s="87"/>
      <c r="E97"/>
    </row>
    <row r="98" spans="4:5">
      <c r="D98" s="87"/>
      <c r="E98"/>
    </row>
    <row r="99" spans="4:5">
      <c r="E99"/>
    </row>
  </sheetData>
  <mergeCells count="1">
    <mergeCell ref="E13:G13"/>
  </mergeCells>
  <pageMargins left="0.7" right="0.7" top="0.75" bottom="0.75" header="0.3" footer="0.3"/>
  <pageSetup paperSize="9" scale="8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5"/>
  <sheetViews>
    <sheetView zoomScale="90" zoomScaleNormal="90" zoomScalePageLayoutView="80" workbookViewId="0">
      <selection activeCell="L15" sqref="L15:O15"/>
    </sheetView>
  </sheetViews>
  <sheetFormatPr defaultColWidth="9.140625" defaultRowHeight="15"/>
  <cols>
    <col min="1" max="1" width="6.42578125" customWidth="1"/>
    <col min="2" max="2" width="18.85546875" customWidth="1"/>
    <col min="3" max="3" width="6.85546875" customWidth="1"/>
    <col min="4" max="5" width="7" customWidth="1"/>
    <col min="6" max="6" width="4.7109375" customWidth="1"/>
    <col min="7" max="7" width="18.85546875" customWidth="1"/>
    <col min="8" max="10" width="6.85546875" customWidth="1"/>
    <col min="11" max="11" width="4.5703125" customWidth="1"/>
    <col min="12" max="12" width="18.85546875" customWidth="1"/>
    <col min="13" max="14" width="6.85546875" customWidth="1"/>
    <col min="15" max="15" width="6.85546875" style="11" customWidth="1"/>
    <col min="16" max="16" width="6.140625" style="11" customWidth="1"/>
    <col min="17" max="17" width="5.28515625" style="11" customWidth="1"/>
  </cols>
  <sheetData>
    <row r="1" spans="1:18" ht="18" customHeight="1">
      <c r="A1" s="211" t="s">
        <v>34</v>
      </c>
      <c r="B1" s="211"/>
      <c r="C1" s="31"/>
      <c r="D1" s="31"/>
      <c r="E1" s="31"/>
      <c r="F1" s="218" t="s">
        <v>33</v>
      </c>
      <c r="G1" s="219"/>
      <c r="H1" s="219"/>
      <c r="I1" s="220"/>
      <c r="J1" s="174"/>
      <c r="K1" s="177"/>
      <c r="L1" s="221" t="s">
        <v>45</v>
      </c>
      <c r="M1" s="28" t="s">
        <v>37</v>
      </c>
      <c r="N1" s="182">
        <f>J2*J1</f>
        <v>0</v>
      </c>
      <c r="O1" s="180"/>
      <c r="P1" s="6"/>
    </row>
    <row r="2" spans="1:18" ht="18" customHeight="1">
      <c r="A2" s="211" t="s">
        <v>35</v>
      </c>
      <c r="B2" s="211"/>
      <c r="C2" s="37">
        <f>MAX(C$7,H$7,M$7,C$12,H$12,M$12,C$17,H$17,M$17)</f>
        <v>0</v>
      </c>
      <c r="D2" s="37">
        <f t="shared" ref="D2:E2" si="0">MAX(D$7,I$7,N$7,D$12,I$12,N$12,D$17,I$17,N$17)</f>
        <v>0</v>
      </c>
      <c r="E2" s="37">
        <f t="shared" si="0"/>
        <v>0</v>
      </c>
      <c r="F2" s="212" t="s">
        <v>40</v>
      </c>
      <c r="G2" s="213"/>
      <c r="H2" s="214"/>
      <c r="I2" s="28" t="s">
        <v>37</v>
      </c>
      <c r="J2" s="175">
        <f>C3+D3+E3</f>
        <v>0</v>
      </c>
      <c r="K2" s="178"/>
      <c r="L2" s="221"/>
      <c r="M2" s="28" t="s">
        <v>38</v>
      </c>
      <c r="N2" s="183">
        <f>N1/60</f>
        <v>0</v>
      </c>
      <c r="O2" s="181"/>
      <c r="P2" s="6"/>
    </row>
    <row r="3" spans="1:18" ht="18" customHeight="1">
      <c r="A3" s="211" t="s">
        <v>36</v>
      </c>
      <c r="B3" s="211"/>
      <c r="C3" s="38" t="str">
        <f>IF(C$1="","0",((C$7*C$8)+(H$7*H$8)+(M$7*M$8)+(C$12*C$13)+(H$12*H$13)+(M$12*M$13)+(C$17*C$18)+(H$17*H$18)+(M$17*M$18)))</f>
        <v>0</v>
      </c>
      <c r="D3" s="38" t="str">
        <f t="shared" ref="D3:E3" si="1">IF(D$1="","0",((D$7*D$8)+(I$7*I$8)+(N$7*N$8)+(D$12*D$13)+(I$12*I$13)+(N$12*N$13)+(D$17*D$18)+(I$17*I$18)+(N$17*N$18)))</f>
        <v>0</v>
      </c>
      <c r="E3" s="38" t="str">
        <f t="shared" si="1"/>
        <v>0</v>
      </c>
      <c r="F3" s="215"/>
      <c r="G3" s="216"/>
      <c r="H3" s="217"/>
      <c r="I3" s="28" t="s">
        <v>38</v>
      </c>
      <c r="J3" s="176">
        <f>J2/60</f>
        <v>0</v>
      </c>
      <c r="K3" s="179"/>
      <c r="L3" s="25"/>
      <c r="M3" s="26"/>
      <c r="N3" s="27"/>
      <c r="O3" s="27"/>
      <c r="P3" s="6"/>
    </row>
    <row r="4" spans="1:18" ht="15.75" thickBot="1">
      <c r="A4" s="4"/>
      <c r="B4" s="14"/>
      <c r="C4" s="30"/>
      <c r="D4" s="14"/>
      <c r="E4" s="14"/>
      <c r="F4" s="4"/>
      <c r="G4" s="14"/>
      <c r="H4" s="14"/>
      <c r="I4" s="23"/>
      <c r="J4" s="14"/>
      <c r="K4" s="6"/>
      <c r="L4" s="14"/>
      <c r="M4" s="14"/>
      <c r="N4" s="14"/>
      <c r="O4" s="14"/>
      <c r="P4" s="6"/>
    </row>
    <row r="5" spans="1:18" ht="84.2" customHeight="1">
      <c r="A5" s="4"/>
      <c r="B5" s="206" t="s">
        <v>0</v>
      </c>
      <c r="C5" s="207"/>
      <c r="D5" s="207"/>
      <c r="E5" s="208"/>
      <c r="F5" s="222"/>
      <c r="G5" s="206" t="s">
        <v>0</v>
      </c>
      <c r="H5" s="207"/>
      <c r="I5" s="207"/>
      <c r="J5" s="208"/>
      <c r="K5" s="222"/>
      <c r="L5" s="206" t="s">
        <v>0</v>
      </c>
      <c r="M5" s="207"/>
      <c r="N5" s="207"/>
      <c r="O5" s="208"/>
      <c r="P5" s="21"/>
      <c r="Q5" s="13"/>
    </row>
    <row r="6" spans="1:18">
      <c r="A6" s="4"/>
      <c r="B6" s="3" t="s">
        <v>32</v>
      </c>
      <c r="C6" s="7" t="str">
        <f>IF($C$1="","",$C$1)</f>
        <v/>
      </c>
      <c r="D6" s="7" t="str">
        <f>IF($D$1="","",$D$1)</f>
        <v/>
      </c>
      <c r="E6" s="7" t="str">
        <f>IF($E$1="","",$E$1)</f>
        <v/>
      </c>
      <c r="F6" s="222"/>
      <c r="G6" s="3" t="s">
        <v>32</v>
      </c>
      <c r="H6" s="7" t="str">
        <f>IF($C$1="","",$C$1)</f>
        <v/>
      </c>
      <c r="I6" s="7" t="str">
        <f>IF($D$1="","",$D$1)</f>
        <v/>
      </c>
      <c r="J6" s="7" t="str">
        <f>IF($E$1="","",$E$1)</f>
        <v/>
      </c>
      <c r="K6" s="222"/>
      <c r="L6" s="3" t="s">
        <v>32</v>
      </c>
      <c r="M6" s="7" t="str">
        <f>IF($C$1="","",$C$1)</f>
        <v/>
      </c>
      <c r="N6" s="7" t="str">
        <f>IF($D$1="","",$D$1)</f>
        <v/>
      </c>
      <c r="O6" s="22" t="str">
        <f>IF($E$1="","",$E$1)</f>
        <v/>
      </c>
      <c r="P6" s="6"/>
      <c r="Q6" s="12"/>
    </row>
    <row r="7" spans="1:18">
      <c r="A7" s="4"/>
      <c r="B7" s="3" t="s">
        <v>1</v>
      </c>
      <c r="C7" s="32"/>
      <c r="D7" s="32"/>
      <c r="E7" s="32"/>
      <c r="F7" s="222"/>
      <c r="G7" s="3" t="s">
        <v>1</v>
      </c>
      <c r="H7" s="32"/>
      <c r="I7" s="32"/>
      <c r="J7" s="32"/>
      <c r="K7" s="222"/>
      <c r="L7" s="3" t="s">
        <v>1</v>
      </c>
      <c r="M7" s="32"/>
      <c r="N7" s="32"/>
      <c r="O7" s="34"/>
      <c r="P7" s="6"/>
      <c r="Q7" s="12"/>
    </row>
    <row r="8" spans="1:18" ht="15.75" thickBot="1">
      <c r="A8" s="4"/>
      <c r="B8" s="1" t="s">
        <v>2</v>
      </c>
      <c r="C8" s="33"/>
      <c r="D8" s="35"/>
      <c r="E8" s="41"/>
      <c r="F8" s="222"/>
      <c r="G8" s="1" t="s">
        <v>2</v>
      </c>
      <c r="H8" s="33"/>
      <c r="I8" s="35"/>
      <c r="J8" s="42"/>
      <c r="K8" s="222"/>
      <c r="L8" s="1" t="s">
        <v>2</v>
      </c>
      <c r="M8" s="33"/>
      <c r="N8" s="35"/>
      <c r="O8" s="44"/>
      <c r="P8" s="6"/>
      <c r="Q8" s="12"/>
    </row>
    <row r="9" spans="1:18" ht="18.75" customHeight="1" thickBot="1">
      <c r="A9" s="4"/>
      <c r="B9" s="16"/>
      <c r="C9" s="16"/>
      <c r="D9" s="16"/>
      <c r="E9" s="16"/>
      <c r="F9" s="6"/>
      <c r="G9" s="16"/>
      <c r="H9" s="16"/>
      <c r="I9" s="16"/>
      <c r="J9" s="16"/>
      <c r="K9" s="6"/>
      <c r="L9" s="16"/>
      <c r="M9" s="210"/>
      <c r="N9" s="210"/>
      <c r="O9" s="16"/>
      <c r="P9" s="15"/>
      <c r="Q9" s="10"/>
    </row>
    <row r="10" spans="1:18" ht="84.2" customHeight="1">
      <c r="A10" s="4"/>
      <c r="B10" s="206" t="s">
        <v>0</v>
      </c>
      <c r="C10" s="207"/>
      <c r="D10" s="207"/>
      <c r="E10" s="208"/>
      <c r="F10" s="209"/>
      <c r="G10" s="206" t="s">
        <v>0</v>
      </c>
      <c r="H10" s="207"/>
      <c r="I10" s="207"/>
      <c r="J10" s="208"/>
      <c r="K10" s="21"/>
      <c r="L10" s="206" t="s">
        <v>0</v>
      </c>
      <c r="M10" s="207"/>
      <c r="N10" s="207"/>
      <c r="O10" s="208"/>
      <c r="P10" s="21"/>
      <c r="Q10" s="13"/>
    </row>
    <row r="11" spans="1:18">
      <c r="A11" s="4"/>
      <c r="B11" s="3" t="s">
        <v>32</v>
      </c>
      <c r="C11" s="7" t="str">
        <f>IF($C$1="","",$C$1)</f>
        <v/>
      </c>
      <c r="D11" s="7" t="str">
        <f>IF($D$1="","",$D$1)</f>
        <v/>
      </c>
      <c r="E11" s="22" t="str">
        <f>IF($E$1="","",$E$1)</f>
        <v/>
      </c>
      <c r="F11" s="209"/>
      <c r="G11" s="3" t="s">
        <v>32</v>
      </c>
      <c r="H11" s="7" t="str">
        <f>IF($C$1="","",$C$1)</f>
        <v/>
      </c>
      <c r="I11" s="7" t="str">
        <f>IF($D$1="","",$D$1)</f>
        <v/>
      </c>
      <c r="J11" s="22" t="str">
        <f>IF($E$1="","",$E$1)</f>
        <v/>
      </c>
      <c r="K11" s="19"/>
      <c r="L11" s="3" t="s">
        <v>32</v>
      </c>
      <c r="M11" s="7" t="str">
        <f>IF($C$1="","",$C$1)</f>
        <v/>
      </c>
      <c r="N11" s="7" t="str">
        <f>IF($D$1="","",$D$1)</f>
        <v/>
      </c>
      <c r="O11" s="22" t="str">
        <f>IF($E$1="","",$E$1)</f>
        <v/>
      </c>
      <c r="P11" s="6"/>
      <c r="Q11" s="12"/>
      <c r="R11" t="s">
        <v>3</v>
      </c>
    </row>
    <row r="12" spans="1:18">
      <c r="A12" s="4"/>
      <c r="B12" s="3" t="s">
        <v>1</v>
      </c>
      <c r="C12" s="32"/>
      <c r="D12" s="32"/>
      <c r="E12" s="34"/>
      <c r="F12" s="209"/>
      <c r="G12" s="3" t="s">
        <v>1</v>
      </c>
      <c r="H12" s="32"/>
      <c r="I12" s="32"/>
      <c r="J12" s="34"/>
      <c r="K12" s="19"/>
      <c r="L12" s="3" t="s">
        <v>1</v>
      </c>
      <c r="M12" s="32"/>
      <c r="N12" s="32"/>
      <c r="O12" s="34"/>
      <c r="P12" s="6"/>
      <c r="Q12" s="12"/>
    </row>
    <row r="13" spans="1:18" ht="15.75" thickBot="1">
      <c r="A13" s="4"/>
      <c r="B13" s="1" t="s">
        <v>2</v>
      </c>
      <c r="C13" s="33"/>
      <c r="D13" s="35"/>
      <c r="E13" s="40"/>
      <c r="F13" s="209"/>
      <c r="G13" s="1" t="s">
        <v>2</v>
      </c>
      <c r="H13" s="33"/>
      <c r="I13" s="35"/>
      <c r="J13" s="40"/>
      <c r="K13" s="19"/>
      <c r="L13" s="1" t="s">
        <v>2</v>
      </c>
      <c r="M13" s="33"/>
      <c r="N13" s="35"/>
      <c r="O13" s="40"/>
      <c r="P13" s="6"/>
      <c r="Q13" s="12"/>
    </row>
    <row r="14" spans="1:18" ht="18.75" customHeight="1" thickBot="1">
      <c r="A14" s="4"/>
      <c r="B14" s="210"/>
      <c r="C14" s="210"/>
      <c r="D14" s="17"/>
      <c r="E14" s="17"/>
      <c r="F14" s="6"/>
      <c r="G14" s="16"/>
      <c r="H14" s="16"/>
      <c r="I14" s="16"/>
      <c r="J14" s="16"/>
      <c r="K14" s="6"/>
      <c r="L14" s="16"/>
      <c r="M14" s="16"/>
      <c r="N14" s="16"/>
      <c r="O14" s="16"/>
      <c r="P14" s="6"/>
    </row>
    <row r="15" spans="1:18" ht="84.2" customHeight="1">
      <c r="A15" s="4"/>
      <c r="B15" s="206" t="s">
        <v>0</v>
      </c>
      <c r="C15" s="207"/>
      <c r="D15" s="207"/>
      <c r="E15" s="208"/>
      <c r="F15" s="209"/>
      <c r="G15" s="206" t="s">
        <v>0</v>
      </c>
      <c r="H15" s="207"/>
      <c r="I15" s="207"/>
      <c r="J15" s="208"/>
      <c r="K15" s="13"/>
      <c r="L15" s="206" t="s">
        <v>0</v>
      </c>
      <c r="M15" s="207"/>
      <c r="N15" s="207"/>
      <c r="O15" s="208"/>
      <c r="P15" s="18"/>
    </row>
    <row r="16" spans="1:18">
      <c r="A16" s="4"/>
      <c r="B16" s="3" t="s">
        <v>32</v>
      </c>
      <c r="C16" s="7" t="str">
        <f>IF($C$1="","",$C$1)</f>
        <v/>
      </c>
      <c r="D16" s="7" t="str">
        <f>IF($D$1="","",$D$1)</f>
        <v/>
      </c>
      <c r="E16" s="22" t="str">
        <f>IF($E$1="","",$E$1)</f>
        <v/>
      </c>
      <c r="F16" s="209"/>
      <c r="G16" s="3" t="s">
        <v>32</v>
      </c>
      <c r="H16" s="7" t="str">
        <f>IF($C$1="","",$C$1)</f>
        <v/>
      </c>
      <c r="I16" s="7" t="str">
        <f>IF($D$1="","",$D$1)</f>
        <v/>
      </c>
      <c r="J16" s="22" t="str">
        <f>IF($E$1="","",$E$1)</f>
        <v/>
      </c>
      <c r="K16" s="19"/>
      <c r="L16" s="3" t="s">
        <v>32</v>
      </c>
      <c r="M16" s="7" t="str">
        <f>IF($C$1="","",$C$1)</f>
        <v/>
      </c>
      <c r="N16" s="7" t="str">
        <f>IF($D$1="","",$D$1)</f>
        <v/>
      </c>
      <c r="O16" s="22" t="str">
        <f>IF($E$1="","",$E$1)</f>
        <v/>
      </c>
      <c r="P16" s="6"/>
      <c r="R16" t="s">
        <v>3</v>
      </c>
    </row>
    <row r="17" spans="1:16">
      <c r="A17" s="4"/>
      <c r="B17" s="3" t="s">
        <v>1</v>
      </c>
      <c r="C17" s="32"/>
      <c r="D17" s="32"/>
      <c r="E17" s="34"/>
      <c r="F17" s="209"/>
      <c r="G17" s="3" t="s">
        <v>1</v>
      </c>
      <c r="H17" s="32"/>
      <c r="I17" s="32"/>
      <c r="J17" s="34"/>
      <c r="K17" s="19"/>
      <c r="L17" s="3" t="s">
        <v>1</v>
      </c>
      <c r="M17" s="32"/>
      <c r="N17" s="32"/>
      <c r="O17" s="34"/>
      <c r="P17" s="29"/>
    </row>
    <row r="18" spans="1:16" ht="15.75" thickBot="1">
      <c r="A18" s="4"/>
      <c r="B18" s="1" t="s">
        <v>2</v>
      </c>
      <c r="C18" s="33"/>
      <c r="D18" s="35"/>
      <c r="E18" s="43"/>
      <c r="F18" s="209"/>
      <c r="G18" s="24" t="s">
        <v>2</v>
      </c>
      <c r="H18" s="33"/>
      <c r="I18" s="35"/>
      <c r="J18" s="43"/>
      <c r="K18" s="19"/>
      <c r="L18" s="1" t="s">
        <v>2</v>
      </c>
      <c r="M18" s="33"/>
      <c r="N18" s="35"/>
      <c r="O18" s="43"/>
      <c r="P18" s="29"/>
    </row>
    <row r="19" spans="1:16" ht="15.75" customHeight="1">
      <c r="E19" s="2"/>
      <c r="F19" s="2"/>
      <c r="G19" s="73"/>
      <c r="L19" s="2"/>
      <c r="M19" s="10"/>
      <c r="N19" s="10"/>
      <c r="O19" s="10"/>
      <c r="P19" s="9"/>
    </row>
    <row r="20" spans="1:16">
      <c r="E20" s="2"/>
      <c r="F20" s="2"/>
      <c r="G20" s="2"/>
    </row>
    <row r="23" spans="1:16">
      <c r="M23" s="2"/>
      <c r="N23" s="2"/>
    </row>
    <row r="24" spans="1:16">
      <c r="M24" s="2"/>
      <c r="N24" s="2"/>
    </row>
    <row r="25" spans="1:16">
      <c r="M25" s="2"/>
      <c r="N25" s="2"/>
    </row>
  </sheetData>
  <sheetProtection algorithmName="SHA-512" hashValue="0up+SgLqbYjkRp6kKb5laNveS/b0ptMY9suwgTDrZ4gdQZE+qLWxuX5ChTiQGloda1dhaesngz1nRsqPOFciSQ==" saltValue="QjBh5KF3NmXvPZIoe5xjHQ==" spinCount="100000" sheet="1" objects="1" scenarios="1" selectLockedCells="1"/>
  <mergeCells count="21">
    <mergeCell ref="B5:E5"/>
    <mergeCell ref="F5:F8"/>
    <mergeCell ref="M9:N9"/>
    <mergeCell ref="F10:F13"/>
    <mergeCell ref="G5:J5"/>
    <mergeCell ref="K5:K8"/>
    <mergeCell ref="L5:O5"/>
    <mergeCell ref="B10:E10"/>
    <mergeCell ref="G10:J10"/>
    <mergeCell ref="L10:O10"/>
    <mergeCell ref="A3:B3"/>
    <mergeCell ref="F2:H3"/>
    <mergeCell ref="F1:I1"/>
    <mergeCell ref="L1:L2"/>
    <mergeCell ref="A1:B1"/>
    <mergeCell ref="A2:B2"/>
    <mergeCell ref="B15:E15"/>
    <mergeCell ref="G15:J15"/>
    <mergeCell ref="L15:O15"/>
    <mergeCell ref="F15:F18"/>
    <mergeCell ref="B14:C14"/>
  </mergeCells>
  <conditionalFormatting sqref="E6:E8 J6:J8 O6:O8 E11:E13 J11:J13 O11:O13 E16:E18 J16:J18 O16:O18">
    <cfRule type="expression" dxfId="231" priority="24">
      <formula>$E$1=""</formula>
    </cfRule>
  </conditionalFormatting>
  <conditionalFormatting sqref="D6:D8 I6:I8 N6:N8 D11:D13 I11:I13 N11:N13 D16:D18 I16:I18 N16:N18">
    <cfRule type="expression" dxfId="230" priority="2">
      <formula>$D$1=""</formula>
    </cfRule>
  </conditionalFormatting>
  <conditionalFormatting sqref="C6:C8 H6:H8 M6:M8 C11:C13 H11:H13 M11:M13 C16:C18 H16:H18 M16:M18">
    <cfRule type="expression" dxfId="229" priority="141">
      <formula>$C$1=""</formula>
    </cfRule>
  </conditionalFormatting>
  <conditionalFormatting sqref="C3:E3">
    <cfRule type="expression" dxfId="228" priority="198">
      <formula>$C$1=""</formula>
    </cfRule>
  </conditionalFormatting>
  <conditionalFormatting sqref="C2:E2">
    <cfRule type="expression" dxfId="227" priority="195">
      <formula>$C$1=0</formula>
    </cfRule>
  </conditionalFormatting>
  <conditionalFormatting sqref="C8">
    <cfRule type="expression" dxfId="226" priority="192">
      <formula>$C$7=""</formula>
    </cfRule>
    <cfRule type="expression" dxfId="225" priority="199">
      <formula>$C$7=0</formula>
    </cfRule>
  </conditionalFormatting>
  <conditionalFormatting sqref="D8">
    <cfRule type="expression" dxfId="224" priority="190">
      <formula>$D$7=""</formula>
    </cfRule>
    <cfRule type="expression" dxfId="223" priority="200">
      <formula>$D$7=0</formula>
    </cfRule>
  </conditionalFormatting>
  <conditionalFormatting sqref="E8">
    <cfRule type="expression" dxfId="222" priority="188">
      <formula>$E$7=""</formula>
    </cfRule>
    <cfRule type="expression" dxfId="221" priority="201">
      <formula>$E$7=0</formula>
    </cfRule>
  </conditionalFormatting>
  <conditionalFormatting sqref="C7">
    <cfRule type="expression" dxfId="220" priority="186">
      <formula>$C$7=""</formula>
    </cfRule>
    <cfRule type="expression" dxfId="219" priority="191">
      <formula>$C$7=0</formula>
    </cfRule>
  </conditionalFormatting>
  <conditionalFormatting sqref="D7">
    <cfRule type="expression" dxfId="218" priority="184">
      <formula>$D$7=""</formula>
    </cfRule>
    <cfRule type="expression" dxfId="217" priority="189">
      <formula>$D$7=0</formula>
    </cfRule>
  </conditionalFormatting>
  <conditionalFormatting sqref="E7">
    <cfRule type="expression" dxfId="216" priority="182">
      <formula>$E$7=""</formula>
    </cfRule>
    <cfRule type="expression" dxfId="215" priority="187">
      <formula>$E$7=0</formula>
    </cfRule>
  </conditionalFormatting>
  <conditionalFormatting sqref="H7">
    <cfRule type="expression" dxfId="214" priority="180">
      <formula>$H$7=""</formula>
    </cfRule>
    <cfRule type="expression" dxfId="213" priority="185">
      <formula>$H$7=0</formula>
    </cfRule>
  </conditionalFormatting>
  <conditionalFormatting sqref="H8">
    <cfRule type="expression" dxfId="212" priority="178">
      <formula>$H$7=""</formula>
    </cfRule>
    <cfRule type="expression" dxfId="211" priority="179">
      <formula>$H$7=0</formula>
    </cfRule>
  </conditionalFormatting>
  <conditionalFormatting sqref="I7">
    <cfRule type="expression" dxfId="210" priority="176">
      <formula>$I$7=""</formula>
    </cfRule>
    <cfRule type="expression" dxfId="209" priority="183">
      <formula>$I$7=0</formula>
    </cfRule>
  </conditionalFormatting>
  <conditionalFormatting sqref="I8">
    <cfRule type="expression" dxfId="208" priority="174">
      <formula>$I$7=""</formula>
    </cfRule>
    <cfRule type="expression" dxfId="207" priority="175">
      <formula>$I$7=0</formula>
    </cfRule>
  </conditionalFormatting>
  <conditionalFormatting sqref="J7">
    <cfRule type="expression" dxfId="206" priority="172">
      <formula>$J$7=""</formula>
    </cfRule>
    <cfRule type="expression" dxfId="205" priority="181">
      <formula>$J$7=0</formula>
    </cfRule>
  </conditionalFormatting>
  <conditionalFormatting sqref="J8">
    <cfRule type="expression" dxfId="204" priority="170">
      <formula>$J$7=""</formula>
    </cfRule>
    <cfRule type="expression" dxfId="203" priority="171">
      <formula>$J$7=0</formula>
    </cfRule>
  </conditionalFormatting>
  <conditionalFormatting sqref="M7">
    <cfRule type="expression" dxfId="202" priority="168">
      <formula>$M$7=""</formula>
    </cfRule>
    <cfRule type="expression" dxfId="201" priority="177">
      <formula>$M$7=0</formula>
    </cfRule>
  </conditionalFormatting>
  <conditionalFormatting sqref="M8">
    <cfRule type="expression" dxfId="200" priority="166">
      <formula>$M$7=""</formula>
    </cfRule>
    <cfRule type="expression" dxfId="199" priority="167">
      <formula>$M$7=0</formula>
    </cfRule>
  </conditionalFormatting>
  <conditionalFormatting sqref="C12">
    <cfRule type="expression" dxfId="198" priority="164">
      <formula>C12=""</formula>
    </cfRule>
    <cfRule type="expression" dxfId="197" priority="165">
      <formula>C12=0</formula>
    </cfRule>
  </conditionalFormatting>
  <conditionalFormatting sqref="C13">
    <cfRule type="expression" dxfId="196" priority="162">
      <formula>C12=""</formula>
    </cfRule>
    <cfRule type="expression" dxfId="195" priority="163">
      <formula>C12=0</formula>
    </cfRule>
  </conditionalFormatting>
  <conditionalFormatting sqref="H12">
    <cfRule type="expression" dxfId="194" priority="160">
      <formula>H12=""</formula>
    </cfRule>
    <cfRule type="expression" dxfId="193" priority="161">
      <formula>H12=0</formula>
    </cfRule>
  </conditionalFormatting>
  <conditionalFormatting sqref="H13">
    <cfRule type="expression" dxfId="192" priority="158">
      <formula>H12=""</formula>
    </cfRule>
    <cfRule type="expression" dxfId="191" priority="159">
      <formula>H12=0</formula>
    </cfRule>
  </conditionalFormatting>
  <conditionalFormatting sqref="M12">
    <cfRule type="expression" dxfId="190" priority="156">
      <formula>M12=""</formula>
    </cfRule>
    <cfRule type="expression" dxfId="189" priority="157">
      <formula>M12=0</formula>
    </cfRule>
  </conditionalFormatting>
  <conditionalFormatting sqref="M13">
    <cfRule type="expression" dxfId="188" priority="154">
      <formula>M12=""</formula>
    </cfRule>
    <cfRule type="expression" dxfId="187" priority="155">
      <formula>M12=0</formula>
    </cfRule>
  </conditionalFormatting>
  <conditionalFormatting sqref="C17">
    <cfRule type="expression" dxfId="186" priority="152">
      <formula>C17=""</formula>
    </cfRule>
    <cfRule type="expression" dxfId="185" priority="153">
      <formula>C17=0</formula>
    </cfRule>
  </conditionalFormatting>
  <conditionalFormatting sqref="C18">
    <cfRule type="expression" dxfId="184" priority="150">
      <formula>C17=""</formula>
    </cfRule>
    <cfRule type="expression" dxfId="183" priority="151">
      <formula>C17=0</formula>
    </cfRule>
  </conditionalFormatting>
  <conditionalFormatting sqref="H17">
    <cfRule type="expression" dxfId="182" priority="148">
      <formula>H17=""</formula>
    </cfRule>
    <cfRule type="expression" dxfId="181" priority="149">
      <formula>H17=0</formula>
    </cfRule>
  </conditionalFormatting>
  <conditionalFormatting sqref="H18">
    <cfRule type="expression" dxfId="180" priority="146">
      <formula>H17=""</formula>
    </cfRule>
    <cfRule type="expression" dxfId="179" priority="147">
      <formula>H17=0</formula>
    </cfRule>
  </conditionalFormatting>
  <conditionalFormatting sqref="M17">
    <cfRule type="expression" dxfId="178" priority="144">
      <formula>M17=""</formula>
    </cfRule>
    <cfRule type="expression" dxfId="177" priority="145">
      <formula>M17=0</formula>
    </cfRule>
  </conditionalFormatting>
  <conditionalFormatting sqref="M18">
    <cfRule type="expression" dxfId="176" priority="142">
      <formula>M17=""</formula>
    </cfRule>
    <cfRule type="expression" dxfId="175" priority="143">
      <formula>M17=0</formula>
    </cfRule>
  </conditionalFormatting>
  <conditionalFormatting sqref="N7">
    <cfRule type="expression" dxfId="174" priority="130">
      <formula>$N$7=""</formula>
    </cfRule>
    <cfRule type="expression" dxfId="173" priority="173">
      <formula>$N$7=0</formula>
    </cfRule>
  </conditionalFormatting>
  <conditionalFormatting sqref="N8">
    <cfRule type="expression" dxfId="172" priority="127">
      <formula>$N$7=""</formula>
    </cfRule>
    <cfRule type="expression" dxfId="171" priority="129">
      <formula>$N$7=0</formula>
    </cfRule>
  </conditionalFormatting>
  <conditionalFormatting sqref="O7">
    <cfRule type="expression" dxfId="170" priority="124">
      <formula>$O$7=""</formula>
    </cfRule>
    <cfRule type="expression" dxfId="169" priority="169">
      <formula>$O$7=0</formula>
    </cfRule>
  </conditionalFormatting>
  <conditionalFormatting sqref="O8">
    <cfRule type="expression" dxfId="168" priority="121">
      <formula>$O$7=""</formula>
    </cfRule>
    <cfRule type="expression" dxfId="167" priority="122">
      <formula>$O$7=0</formula>
    </cfRule>
  </conditionalFormatting>
  <conditionalFormatting sqref="E12">
    <cfRule type="expression" dxfId="166" priority="118">
      <formula>E12=""</formula>
    </cfRule>
    <cfRule type="expression" dxfId="165" priority="119">
      <formula>E12=0</formula>
    </cfRule>
  </conditionalFormatting>
  <conditionalFormatting sqref="E13">
    <cfRule type="expression" dxfId="164" priority="116">
      <formula>E12=""</formula>
    </cfRule>
    <cfRule type="expression" dxfId="163" priority="117">
      <formula>E12=0</formula>
    </cfRule>
  </conditionalFormatting>
  <conditionalFormatting sqref="D12">
    <cfRule type="expression" dxfId="162" priority="114">
      <formula>D12=""</formula>
    </cfRule>
    <cfRule type="expression" dxfId="161" priority="126">
      <formula>D12=0</formula>
    </cfRule>
  </conditionalFormatting>
  <conditionalFormatting sqref="D13">
    <cfRule type="expression" dxfId="160" priority="112">
      <formula>D12=""</formula>
    </cfRule>
    <cfRule type="expression" dxfId="159" priority="113">
      <formula>D12=0</formula>
    </cfRule>
  </conditionalFormatting>
  <conditionalFormatting sqref="I12">
    <cfRule type="expression" dxfId="158" priority="57">
      <formula>I12=""</formula>
    </cfRule>
    <cfRule type="expression" dxfId="157" priority="111">
      <formula>I12=0</formula>
    </cfRule>
  </conditionalFormatting>
  <conditionalFormatting sqref="I13">
    <cfRule type="expression" dxfId="156" priority="52">
      <formula>I12=""</formula>
    </cfRule>
    <cfRule type="expression" dxfId="155" priority="56">
      <formula>I12=0</formula>
    </cfRule>
  </conditionalFormatting>
  <conditionalFormatting sqref="J12">
    <cfRule type="expression" dxfId="154" priority="50">
      <formula>J12=""</formula>
    </cfRule>
    <cfRule type="expression" dxfId="153" priority="115">
      <formula>J12=0</formula>
    </cfRule>
  </conditionalFormatting>
  <conditionalFormatting sqref="J13">
    <cfRule type="expression" dxfId="152" priority="45">
      <formula>J12=""</formula>
    </cfRule>
    <cfRule type="expression" dxfId="151" priority="49">
      <formula>J12=0</formula>
    </cfRule>
  </conditionalFormatting>
  <conditionalFormatting sqref="O12">
    <cfRule type="expression" dxfId="150" priority="39">
      <formula>O12=""</formula>
    </cfRule>
    <cfRule type="expression" dxfId="149" priority="44">
      <formula>O12=0</formula>
    </cfRule>
  </conditionalFormatting>
  <conditionalFormatting sqref="O13">
    <cfRule type="expression" dxfId="148" priority="37">
      <formula>O12=""</formula>
    </cfRule>
    <cfRule type="expression" dxfId="147" priority="38">
      <formula>O12=0</formula>
    </cfRule>
  </conditionalFormatting>
  <conditionalFormatting sqref="E17">
    <cfRule type="expression" dxfId="146" priority="35">
      <formula>E17=""</formula>
    </cfRule>
    <cfRule type="expression" dxfId="145" priority="36">
      <formula>E17=0</formula>
    </cfRule>
  </conditionalFormatting>
  <conditionalFormatting sqref="E18">
    <cfRule type="expression" dxfId="144" priority="33">
      <formula>E17=""</formula>
    </cfRule>
    <cfRule type="expression" dxfId="143" priority="34">
      <formula>E17=0</formula>
    </cfRule>
  </conditionalFormatting>
  <conditionalFormatting sqref="J18">
    <cfRule type="expression" dxfId="142" priority="31">
      <formula>J17=""</formula>
    </cfRule>
    <cfRule type="expression" dxfId="141" priority="32">
      <formula>J17=0</formula>
    </cfRule>
  </conditionalFormatting>
  <conditionalFormatting sqref="J17">
    <cfRule type="expression" dxfId="140" priority="29">
      <formula>J17=""</formula>
    </cfRule>
    <cfRule type="expression" dxfId="139" priority="30">
      <formula>J17=0</formula>
    </cfRule>
  </conditionalFormatting>
  <conditionalFormatting sqref="O17">
    <cfRule type="expression" dxfId="138" priority="27">
      <formula>O17=""</formula>
    </cfRule>
    <cfRule type="expression" dxfId="137" priority="28">
      <formula>O17=0</formula>
    </cfRule>
  </conditionalFormatting>
  <conditionalFormatting sqref="O18">
    <cfRule type="expression" dxfId="136" priority="25">
      <formula>O17=""</formula>
    </cfRule>
    <cfRule type="expression" dxfId="135" priority="26">
      <formula>O17=0</formula>
    </cfRule>
  </conditionalFormatting>
  <conditionalFormatting sqref="N12">
    <cfRule type="expression" dxfId="134" priority="23">
      <formula>N12=""</formula>
    </cfRule>
    <cfRule type="expression" dxfId="133" priority="40">
      <formula>N12=0</formula>
    </cfRule>
  </conditionalFormatting>
  <conditionalFormatting sqref="I17">
    <cfRule type="expression" dxfId="132" priority="18">
      <formula>I17=""</formula>
    </cfRule>
    <cfRule type="expression" dxfId="131" priority="19">
      <formula>I17=0</formula>
    </cfRule>
  </conditionalFormatting>
  <conditionalFormatting sqref="N17">
    <cfRule type="expression" dxfId="130" priority="16">
      <formula>N17=""</formula>
    </cfRule>
    <cfRule type="expression" dxfId="129" priority="17">
      <formula>N17=0</formula>
    </cfRule>
  </conditionalFormatting>
  <conditionalFormatting sqref="N13">
    <cfRule type="expression" dxfId="128" priority="15">
      <formula>N12=""</formula>
    </cfRule>
    <cfRule type="expression" dxfId="127" priority="22">
      <formula>N12=0</formula>
    </cfRule>
  </conditionalFormatting>
  <conditionalFormatting sqref="D17">
    <cfRule type="expression" dxfId="126" priority="13">
      <formula>D17=""</formula>
    </cfRule>
    <cfRule type="expression" dxfId="125" priority="14">
      <formula>D17=0</formula>
    </cfRule>
  </conditionalFormatting>
  <conditionalFormatting sqref="I17">
    <cfRule type="expression" dxfId="124" priority="10">
      <formula>I17=""</formula>
    </cfRule>
    <cfRule type="expression" dxfId="123" priority="11">
      <formula>I17=0</formula>
    </cfRule>
  </conditionalFormatting>
  <conditionalFormatting sqref="N17">
    <cfRule type="expression" dxfId="122" priority="8">
      <formula>N17=""</formula>
    </cfRule>
    <cfRule type="expression" dxfId="121" priority="9">
      <formula>N17=0</formula>
    </cfRule>
  </conditionalFormatting>
  <conditionalFormatting sqref="D18">
    <cfRule type="expression" dxfId="120" priority="7">
      <formula>D17=""</formula>
    </cfRule>
    <cfRule type="expression" dxfId="119" priority="12">
      <formula>D17=0</formula>
    </cfRule>
  </conditionalFormatting>
  <conditionalFormatting sqref="I18">
    <cfRule type="expression" dxfId="118" priority="5">
      <formula>I17=""</formula>
    </cfRule>
    <cfRule type="expression" dxfId="117" priority="6">
      <formula>I17=0</formula>
    </cfRule>
  </conditionalFormatting>
  <conditionalFormatting sqref="N18">
    <cfRule type="expression" dxfId="116" priority="3">
      <formula>N17=""</formula>
    </cfRule>
    <cfRule type="expression" dxfId="115" priority="4">
      <formula>N17=0</formula>
    </cfRule>
  </conditionalFormatting>
  <dataValidations xWindow="610" yWindow="195" count="6">
    <dataValidation type="custom" allowBlank="1" showInputMessage="1" showErrorMessage="1" error="You may wish to use the acronymn commonly used for the staff category (For example: Physiotherapist = PT; Healthcare Assitant =HCA)" sqref="E1 D1" xr:uid="{00000000-0002-0000-0000-000000000000}">
      <formula1>ISTEXT(D1)</formula1>
    </dataValidation>
    <dataValidation type="decimal" allowBlank="1" showInputMessage="1" showErrorMessage="1" error="Please input value without the unit of measurement (e.g., enter 2.5 times as &quot;2.5&quot;; 100 times as &quot;100&quot;)" prompt="(e.g., 50 clients requiring transfering 2 times a day, the no. of times process is repeated will be 50 x 2 =100 times. To input &quot;100&quot; in the cell)" sqref="J1:K1" xr:uid="{00000000-0002-0000-0000-000001000000}">
      <formula1>0.5</formula1>
      <formula2>10000</formula2>
    </dataValidation>
    <dataValidation type="decimal" allowBlank="1" showInputMessage="1" showErrorMessage="1" error="Please input time taken in mins without the unit of measurement (e.g., enter 2 hours as 120; 5 mins as 5)" prompt="Enter the time taken without the units. For a example if a particular process takes an hour and half, input it as 90 (not 90mins or 1hr30mins)" sqref="C8 D8 E8 H8 I8 J8 M8 N8 O8" xr:uid="{00000000-0002-0000-0000-000002000000}">
      <formula1>0.01</formula1>
      <formula2>10000</formula2>
    </dataValidation>
    <dataValidation type="decimal" allowBlank="1" showInputMessage="1" showErrorMessage="1" error="Please input no. of staff involved withouth the unit of measurement. (For e.g., enter 3 nurses as &quot;3&quot; or 2.5 therapy assistant as &quot;2.5&quot;)" sqref="C7:E7 H7:J7 M7:O7 C12:E12 H12:J12 M12:O12 C17:E17 H17:J17 M17:O17" xr:uid="{00000000-0002-0000-0000-000003000000}">
      <formula1>0.1</formula1>
      <formula2>50</formula2>
    </dataValidation>
    <dataValidation type="decimal" allowBlank="1" showInputMessage="1" showErrorMessage="1" prompt="Enter the time taken without the units. For a example if a particular process takes an hour and half, input it as 90 (not 90mins or 1hr30mins)" sqref="M18:O18 H18:J18 C18:E18 C13:E13 H13:J13 M13:O13" xr:uid="{00000000-0002-0000-0000-000005000000}">
      <formula1>0.01</formula1>
      <formula2>10000</formula2>
    </dataValidation>
    <dataValidation type="custom" allowBlank="1" showInputMessage="1" showErrorMessage="1" errorTitle="Text only" error="You may wish to use the acronymn commonly used for the staff category (For example: Physiotherapist = PT; Healthcare Assitant =HCA)" sqref="C1" xr:uid="{00000000-0002-0000-0000-000007000000}">
      <formula1>ISTEXT(C1)</formula1>
    </dataValidation>
  </dataValidations>
  <pageMargins left="0.25" right="0.25" top="0.75" bottom="0.75" header="0.3" footer="0.3"/>
  <pageSetup paperSize="9" orientation="landscape" r:id="rId1"/>
  <headerFooter>
    <oddHeader>&amp;C&amp;"-,Bold"&amp;UPROCESS FLOW (BEFORE)</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25"/>
  <sheetViews>
    <sheetView zoomScale="90" zoomScaleNormal="90" zoomScalePageLayoutView="60" workbookViewId="0">
      <selection activeCell="E1" sqref="E1"/>
    </sheetView>
  </sheetViews>
  <sheetFormatPr defaultColWidth="9.140625" defaultRowHeight="15"/>
  <cols>
    <col min="1" max="1" width="6.42578125" customWidth="1"/>
    <col min="2" max="2" width="18.85546875" customWidth="1"/>
    <col min="3" max="3" width="6.85546875" customWidth="1"/>
    <col min="4" max="5" width="7" customWidth="1"/>
    <col min="6" max="6" width="4.7109375" customWidth="1"/>
    <col min="7" max="7" width="18.85546875" customWidth="1"/>
    <col min="8" max="10" width="6.85546875" customWidth="1"/>
    <col min="11" max="11" width="4.5703125" customWidth="1"/>
    <col min="12" max="12" width="18.85546875" customWidth="1"/>
    <col min="13" max="14" width="6.85546875" customWidth="1"/>
    <col min="15" max="15" width="6.85546875" style="11" customWidth="1"/>
    <col min="16" max="16" width="6.140625" style="11" customWidth="1"/>
    <col min="17" max="17" width="5.28515625" style="11" customWidth="1"/>
  </cols>
  <sheetData>
    <row r="1" spans="1:18" ht="18" customHeight="1">
      <c r="A1" s="211" t="s">
        <v>34</v>
      </c>
      <c r="B1" s="211"/>
      <c r="C1" s="81"/>
      <c r="D1" s="81"/>
      <c r="E1" s="81"/>
      <c r="F1" s="218" t="s">
        <v>33</v>
      </c>
      <c r="G1" s="219"/>
      <c r="H1" s="219"/>
      <c r="I1" s="220"/>
      <c r="J1" s="174"/>
      <c r="K1" s="177"/>
      <c r="L1" s="221" t="s">
        <v>45</v>
      </c>
      <c r="M1" s="28" t="s">
        <v>37</v>
      </c>
      <c r="N1" s="190">
        <f>J2*J1</f>
        <v>0</v>
      </c>
      <c r="O1" s="188"/>
      <c r="P1" s="6"/>
    </row>
    <row r="2" spans="1:18" ht="18" customHeight="1">
      <c r="A2" s="211" t="s">
        <v>35</v>
      </c>
      <c r="B2" s="211"/>
      <c r="C2" s="37">
        <f>MAX(C$7,H$7,M$7,C$12,H$12,M$12,C$17,H$17,M$17)</f>
        <v>0</v>
      </c>
      <c r="D2" s="37">
        <f t="shared" ref="D2:E2" si="0">MAX(D$7,I$7,N$7,D$12,I$12,N$12,D$17,I$17,N$17)</f>
        <v>0</v>
      </c>
      <c r="E2" s="37">
        <f t="shared" si="0"/>
        <v>0</v>
      </c>
      <c r="F2" s="212" t="s">
        <v>40</v>
      </c>
      <c r="G2" s="213"/>
      <c r="H2" s="214"/>
      <c r="I2" s="28" t="s">
        <v>37</v>
      </c>
      <c r="J2" s="184">
        <f>SUM(C3,D3,E3)</f>
        <v>0</v>
      </c>
      <c r="K2" s="186"/>
      <c r="L2" s="221"/>
      <c r="M2" s="28" t="s">
        <v>38</v>
      </c>
      <c r="N2" s="191">
        <f>N1/60</f>
        <v>0</v>
      </c>
      <c r="O2" s="189"/>
      <c r="P2" s="6"/>
    </row>
    <row r="3" spans="1:18" ht="18" customHeight="1">
      <c r="A3" s="211" t="s">
        <v>36</v>
      </c>
      <c r="B3" s="211"/>
      <c r="C3" s="39" t="str">
        <f>IF(C$1="","0",((C$7*C$8)+(H$7*H$8)+(M$7*M$8)+(C$12*C$13)+(H$12*H$13)+(M$12*M$13)+(C$17*C$18)+(H$17*H$18)+(M$17*M$18)))</f>
        <v>0</v>
      </c>
      <c r="D3" s="39" t="str">
        <f t="shared" ref="D3:E3" si="1">IF(D$1="","0",((D$7*D$8)+(I$7*I$8)+(N$7*N$8)+(D$12*D$13)+(I$12*I$13)+(N$12*N$13)+(D$17*D$18)+(I$17*I$18)+(N$17*N$18)))</f>
        <v>0</v>
      </c>
      <c r="E3" s="39" t="str">
        <f t="shared" si="1"/>
        <v>0</v>
      </c>
      <c r="F3" s="215"/>
      <c r="G3" s="216"/>
      <c r="H3" s="217"/>
      <c r="I3" s="28" t="s">
        <v>38</v>
      </c>
      <c r="J3" s="185">
        <f>J2/60</f>
        <v>0</v>
      </c>
      <c r="K3" s="187"/>
      <c r="L3" s="25"/>
      <c r="M3" s="26"/>
      <c r="N3" s="27"/>
      <c r="O3" s="27"/>
      <c r="P3" s="6"/>
    </row>
    <row r="4" spans="1:18" ht="15.75" thickBot="1">
      <c r="A4" s="4"/>
      <c r="B4" s="14"/>
      <c r="C4" s="30"/>
      <c r="D4" s="14"/>
      <c r="E4" s="14"/>
      <c r="F4" s="4"/>
      <c r="G4" s="14"/>
      <c r="H4" s="14"/>
      <c r="I4" s="23"/>
      <c r="J4" s="14"/>
      <c r="K4" s="6"/>
      <c r="L4" s="14"/>
      <c r="M4" s="14"/>
      <c r="N4" s="14"/>
      <c r="O4" s="14"/>
      <c r="P4" s="6"/>
    </row>
    <row r="5" spans="1:18" ht="84.2" customHeight="1">
      <c r="A5" s="4"/>
      <c r="B5" s="206" t="s">
        <v>0</v>
      </c>
      <c r="C5" s="207"/>
      <c r="D5" s="207"/>
      <c r="E5" s="208"/>
      <c r="F5" s="222"/>
      <c r="G5" s="206" t="s">
        <v>0</v>
      </c>
      <c r="H5" s="207"/>
      <c r="I5" s="207"/>
      <c r="J5" s="208"/>
      <c r="K5" s="222"/>
      <c r="L5" s="206" t="s">
        <v>0</v>
      </c>
      <c r="M5" s="207"/>
      <c r="N5" s="207"/>
      <c r="O5" s="208"/>
      <c r="P5" s="21"/>
      <c r="Q5" s="13"/>
    </row>
    <row r="6" spans="1:18">
      <c r="A6" s="4"/>
      <c r="B6" s="3" t="s">
        <v>32</v>
      </c>
      <c r="C6" s="7" t="str">
        <f>IF($C$1="","",$C$1)</f>
        <v/>
      </c>
      <c r="D6" s="7" t="str">
        <f>IF($D$1="","",$D$1)</f>
        <v/>
      </c>
      <c r="E6" s="7" t="str">
        <f>IF($E$1="","",$E$1)</f>
        <v/>
      </c>
      <c r="F6" s="222"/>
      <c r="G6" s="3" t="s">
        <v>32</v>
      </c>
      <c r="H6" s="7" t="str">
        <f>IF($C$1="","",$C$1)</f>
        <v/>
      </c>
      <c r="I6" s="7" t="str">
        <f>IF($D$1="","",$D$1)</f>
        <v/>
      </c>
      <c r="J6" s="7" t="str">
        <f>IF($E$1="","",$E$1)</f>
        <v/>
      </c>
      <c r="K6" s="222"/>
      <c r="L6" s="3" t="s">
        <v>32</v>
      </c>
      <c r="M6" s="7" t="str">
        <f>IF($C$1="","",$C$1)</f>
        <v/>
      </c>
      <c r="N6" s="7" t="str">
        <f>IF($D$1="","",$D$1)</f>
        <v/>
      </c>
      <c r="O6" s="22" t="str">
        <f>IF($E$1="","",$E$1)</f>
        <v/>
      </c>
      <c r="P6" s="6"/>
      <c r="Q6" s="12"/>
    </row>
    <row r="7" spans="1:18">
      <c r="A7" s="4"/>
      <c r="B7" s="3" t="s">
        <v>1</v>
      </c>
      <c r="C7" s="32"/>
      <c r="D7" s="32"/>
      <c r="E7" s="32"/>
      <c r="F7" s="222"/>
      <c r="G7" s="3" t="s">
        <v>1</v>
      </c>
      <c r="H7" s="32"/>
      <c r="I7" s="32"/>
      <c r="J7" s="32"/>
      <c r="K7" s="222"/>
      <c r="L7" s="3" t="s">
        <v>1</v>
      </c>
      <c r="M7" s="32"/>
      <c r="N7" s="32"/>
      <c r="O7" s="77"/>
      <c r="P7" s="6"/>
      <c r="Q7" s="12"/>
    </row>
    <row r="8" spans="1:18" ht="15.75" thickBot="1">
      <c r="A8" s="4"/>
      <c r="B8" s="1" t="s">
        <v>2</v>
      </c>
      <c r="C8" s="33"/>
      <c r="D8" s="35"/>
      <c r="E8" s="32"/>
      <c r="F8" s="222"/>
      <c r="G8" s="1" t="s">
        <v>2</v>
      </c>
      <c r="H8" s="33"/>
      <c r="I8" s="35"/>
      <c r="J8" s="32"/>
      <c r="K8" s="222"/>
      <c r="L8" s="1" t="s">
        <v>2</v>
      </c>
      <c r="M8" s="33"/>
      <c r="N8" s="35"/>
      <c r="O8" s="79"/>
      <c r="P8" s="6"/>
      <c r="Q8" s="12"/>
    </row>
    <row r="9" spans="1:18" ht="18.75" customHeight="1" thickBot="1">
      <c r="A9" s="4"/>
      <c r="B9" s="16"/>
      <c r="C9" s="16"/>
      <c r="D9" s="16"/>
      <c r="E9" s="16"/>
      <c r="F9" s="6"/>
      <c r="G9" s="16"/>
      <c r="H9" s="16"/>
      <c r="I9" s="16"/>
      <c r="J9" s="16"/>
      <c r="K9" s="6"/>
      <c r="L9" s="16"/>
      <c r="M9" s="210"/>
      <c r="N9" s="210"/>
      <c r="O9" s="16"/>
      <c r="P9" s="15"/>
      <c r="Q9" s="10"/>
    </row>
    <row r="10" spans="1:18" ht="84.2" customHeight="1">
      <c r="A10" s="4"/>
      <c r="B10" s="206" t="s">
        <v>0</v>
      </c>
      <c r="C10" s="207"/>
      <c r="D10" s="207"/>
      <c r="E10" s="208"/>
      <c r="F10" s="209"/>
      <c r="G10" s="206" t="s">
        <v>0</v>
      </c>
      <c r="H10" s="207"/>
      <c r="I10" s="207"/>
      <c r="J10" s="208"/>
      <c r="K10" s="21"/>
      <c r="L10" s="206" t="s">
        <v>0</v>
      </c>
      <c r="M10" s="207"/>
      <c r="N10" s="207"/>
      <c r="O10" s="208"/>
      <c r="P10" s="21"/>
      <c r="Q10" s="13"/>
    </row>
    <row r="11" spans="1:18">
      <c r="A11" s="4"/>
      <c r="B11" s="3" t="s">
        <v>32</v>
      </c>
      <c r="C11" s="7" t="str">
        <f>IF($C$1="","",$C$1)</f>
        <v/>
      </c>
      <c r="D11" s="7" t="str">
        <f>IF($D$1="","",$D$1)</f>
        <v/>
      </c>
      <c r="E11" s="22" t="str">
        <f>IF($E$1="","",$E$1)</f>
        <v/>
      </c>
      <c r="F11" s="209"/>
      <c r="G11" s="3" t="s">
        <v>32</v>
      </c>
      <c r="H11" s="7" t="str">
        <f>IF($C$1="","",$C$1)</f>
        <v/>
      </c>
      <c r="I11" s="7" t="str">
        <f>IF($D$1="","",$D$1)</f>
        <v/>
      </c>
      <c r="J11" s="22" t="str">
        <f>IF($E$1="","",$E$1)</f>
        <v/>
      </c>
      <c r="K11" s="19"/>
      <c r="L11" s="3" t="s">
        <v>32</v>
      </c>
      <c r="M11" s="7" t="str">
        <f>IF($C$1="","",$C$1)</f>
        <v/>
      </c>
      <c r="N11" s="7" t="str">
        <f>IF($D$1="","",$D$1)</f>
        <v/>
      </c>
      <c r="O11" s="22" t="str">
        <f>IF($E$1="","",$E$1)</f>
        <v/>
      </c>
      <c r="P11" s="6"/>
      <c r="Q11" s="12"/>
      <c r="R11" t="s">
        <v>3</v>
      </c>
    </row>
    <row r="12" spans="1:18">
      <c r="A12" s="4"/>
      <c r="B12" s="3" t="s">
        <v>1</v>
      </c>
      <c r="C12" s="32"/>
      <c r="D12" s="32"/>
      <c r="E12" s="77"/>
      <c r="F12" s="209"/>
      <c r="G12" s="3" t="s">
        <v>1</v>
      </c>
      <c r="H12" s="32"/>
      <c r="I12" s="32"/>
      <c r="J12" s="77"/>
      <c r="K12" s="19"/>
      <c r="L12" s="3" t="s">
        <v>1</v>
      </c>
      <c r="M12" s="32"/>
      <c r="N12" s="32"/>
      <c r="O12" s="77"/>
      <c r="P12" s="6"/>
      <c r="Q12" s="12"/>
    </row>
    <row r="13" spans="1:18" ht="15.75" thickBot="1">
      <c r="A13" s="4"/>
      <c r="B13" s="1" t="s">
        <v>2</v>
      </c>
      <c r="C13" s="33"/>
      <c r="D13" s="35"/>
      <c r="E13" s="79"/>
      <c r="F13" s="209"/>
      <c r="G13" s="1" t="s">
        <v>2</v>
      </c>
      <c r="H13" s="33"/>
      <c r="I13" s="35"/>
      <c r="J13" s="79"/>
      <c r="K13" s="19"/>
      <c r="L13" s="1" t="s">
        <v>2</v>
      </c>
      <c r="M13" s="33"/>
      <c r="N13" s="35"/>
      <c r="O13" s="79"/>
      <c r="P13" s="6"/>
      <c r="Q13" s="12"/>
    </row>
    <row r="14" spans="1:18" ht="18.75" customHeight="1" thickBot="1">
      <c r="A14" s="4"/>
      <c r="B14" s="210"/>
      <c r="C14" s="210"/>
      <c r="D14" s="20"/>
      <c r="E14" s="20"/>
      <c r="F14" s="6"/>
      <c r="G14" s="16"/>
      <c r="H14" s="16"/>
      <c r="I14" s="16"/>
      <c r="J14" s="16"/>
      <c r="K14" s="6"/>
      <c r="L14" s="16"/>
      <c r="M14" s="16"/>
      <c r="N14" s="16"/>
      <c r="O14" s="16"/>
      <c r="P14" s="6"/>
    </row>
    <row r="15" spans="1:18" ht="84.2" customHeight="1">
      <c r="A15" s="4"/>
      <c r="B15" s="206" t="s">
        <v>0</v>
      </c>
      <c r="C15" s="207"/>
      <c r="D15" s="207"/>
      <c r="E15" s="208"/>
      <c r="F15" s="209"/>
      <c r="G15" s="206" t="s">
        <v>0</v>
      </c>
      <c r="H15" s="207"/>
      <c r="I15" s="207"/>
      <c r="J15" s="208"/>
      <c r="K15" s="13"/>
      <c r="L15" s="206" t="s">
        <v>0</v>
      </c>
      <c r="M15" s="207"/>
      <c r="N15" s="207"/>
      <c r="O15" s="208"/>
      <c r="P15" s="18"/>
    </row>
    <row r="16" spans="1:18">
      <c r="A16" s="4"/>
      <c r="B16" s="3" t="s">
        <v>32</v>
      </c>
      <c r="C16" s="7" t="str">
        <f>IF($C$1="","",$C$1)</f>
        <v/>
      </c>
      <c r="D16" s="7" t="str">
        <f>IF($D$1="","",$D$1)</f>
        <v/>
      </c>
      <c r="E16" s="22" t="str">
        <f>IF($E$1="","",$E$1)</f>
        <v/>
      </c>
      <c r="F16" s="209"/>
      <c r="G16" s="3" t="s">
        <v>32</v>
      </c>
      <c r="H16" s="7" t="str">
        <f>IF($C$1="","",$C$1)</f>
        <v/>
      </c>
      <c r="I16" s="7" t="str">
        <f>IF($D$1="","",$D$1)</f>
        <v/>
      </c>
      <c r="J16" s="22" t="str">
        <f>IF($E$1="","",$E$1)</f>
        <v/>
      </c>
      <c r="K16" s="19"/>
      <c r="L16" s="3" t="s">
        <v>32</v>
      </c>
      <c r="M16" s="7" t="str">
        <f>IF($C$1="","",$C$1)</f>
        <v/>
      </c>
      <c r="N16" s="7" t="str">
        <f>IF($D$1="","",$D$1)</f>
        <v/>
      </c>
      <c r="O16" s="22" t="str">
        <f>IF($E$1="","",$E$1)</f>
        <v/>
      </c>
      <c r="P16" s="6"/>
      <c r="R16" t="s">
        <v>3</v>
      </c>
    </row>
    <row r="17" spans="1:16">
      <c r="A17" s="4"/>
      <c r="B17" s="3" t="s">
        <v>1</v>
      </c>
      <c r="C17" s="32"/>
      <c r="D17" s="32"/>
      <c r="E17" s="77"/>
      <c r="F17" s="209"/>
      <c r="G17" s="3" t="s">
        <v>1</v>
      </c>
      <c r="H17" s="32"/>
      <c r="I17" s="32"/>
      <c r="J17" s="77"/>
      <c r="K17" s="19"/>
      <c r="L17" s="3" t="s">
        <v>1</v>
      </c>
      <c r="M17" s="32"/>
      <c r="N17" s="32"/>
      <c r="O17" s="77"/>
      <c r="P17" s="29"/>
    </row>
    <row r="18" spans="1:16" ht="15.75" thickBot="1">
      <c r="A18" s="4"/>
      <c r="B18" s="1" t="s">
        <v>2</v>
      </c>
      <c r="C18" s="33"/>
      <c r="D18" s="35"/>
      <c r="E18" s="78"/>
      <c r="F18" s="209"/>
      <c r="G18" s="74" t="s">
        <v>2</v>
      </c>
      <c r="H18" s="75"/>
      <c r="I18" s="76"/>
      <c r="J18" s="78"/>
      <c r="K18" s="19"/>
      <c r="L18" s="1" t="s">
        <v>2</v>
      </c>
      <c r="M18" s="33"/>
      <c r="N18" s="76"/>
      <c r="O18" s="78"/>
      <c r="P18" s="29"/>
    </row>
    <row r="19" spans="1:16" ht="15.75" customHeight="1">
      <c r="E19" s="2"/>
      <c r="F19" s="2"/>
      <c r="G19" s="2"/>
      <c r="L19" s="2"/>
      <c r="M19" s="10"/>
      <c r="N19" s="10"/>
      <c r="O19" s="80"/>
      <c r="P19" s="9"/>
    </row>
    <row r="20" spans="1:16">
      <c r="E20" s="2"/>
      <c r="F20" s="2"/>
      <c r="G20" s="2"/>
    </row>
    <row r="24" spans="1:16">
      <c r="L24" s="2"/>
      <c r="M24" s="2"/>
      <c r="N24" s="2"/>
    </row>
    <row r="25" spans="1:16">
      <c r="L25" s="2"/>
      <c r="M25" s="2"/>
      <c r="N25" s="2"/>
    </row>
  </sheetData>
  <sheetProtection sheet="1" objects="1" scenarios="1" selectLockedCells="1"/>
  <dataConsolidate/>
  <mergeCells count="21">
    <mergeCell ref="B15:E15"/>
    <mergeCell ref="F15:F18"/>
    <mergeCell ref="G15:J15"/>
    <mergeCell ref="L15:O15"/>
    <mergeCell ref="M9:N9"/>
    <mergeCell ref="B10:E10"/>
    <mergeCell ref="F10:F13"/>
    <mergeCell ref="G10:J10"/>
    <mergeCell ref="L10:O10"/>
    <mergeCell ref="B14:C14"/>
    <mergeCell ref="L5:O5"/>
    <mergeCell ref="A1:B1"/>
    <mergeCell ref="F1:I1"/>
    <mergeCell ref="L1:L2"/>
    <mergeCell ref="A2:B2"/>
    <mergeCell ref="F2:H3"/>
    <mergeCell ref="A3:B3"/>
    <mergeCell ref="B5:E5"/>
    <mergeCell ref="F5:F8"/>
    <mergeCell ref="G5:J5"/>
    <mergeCell ref="K5:K8"/>
  </mergeCells>
  <conditionalFormatting sqref="E6:E8 J6:J8 O6:O8 E11:E13 J11:J13 O11:O13 E16:E18 J16:J18 O16:O18">
    <cfRule type="expression" dxfId="114" priority="4">
      <formula>$E$1=0</formula>
    </cfRule>
  </conditionalFormatting>
  <conditionalFormatting sqref="C6:C8 H6:H8 M6:M8 C11:C13 H11:H13 M11:M13 C16:C18 H16:H18 M16:M18">
    <cfRule type="expression" dxfId="113" priority="82">
      <formula>$C$1=0</formula>
    </cfRule>
  </conditionalFormatting>
  <conditionalFormatting sqref="D6 I6 N6 N11 I11 D11 D16 I16 N16">
    <cfRule type="expression" dxfId="112" priority="122">
      <formula>$D$1=0</formula>
    </cfRule>
  </conditionalFormatting>
  <conditionalFormatting sqref="D7:D8 I7:I8 N7:N8 D12:D13 I12:I13 N12:N13 D17:D18 I17:I18 N17:N18">
    <cfRule type="expression" dxfId="111" priority="40">
      <formula>$D$1=0</formula>
    </cfRule>
  </conditionalFormatting>
  <conditionalFormatting sqref="C7">
    <cfRule type="expression" dxfId="110" priority="117">
      <formula>$C$7=""</formula>
    </cfRule>
    <cfRule type="expression" dxfId="109" priority="128">
      <formula>$C$7=0</formula>
    </cfRule>
  </conditionalFormatting>
  <conditionalFormatting sqref="C8">
    <cfRule type="expression" dxfId="108" priority="119">
      <formula>$C$7=""</formula>
    </cfRule>
    <cfRule type="expression" dxfId="107" priority="127">
      <formula>$C$7=0</formula>
    </cfRule>
  </conditionalFormatting>
  <conditionalFormatting sqref="H7">
    <cfRule type="expression" dxfId="106" priority="115">
      <formula>$H$7=""</formula>
    </cfRule>
    <cfRule type="expression" dxfId="105" priority="116">
      <formula>$H$7=0</formula>
    </cfRule>
  </conditionalFormatting>
  <conditionalFormatting sqref="H8">
    <cfRule type="expression" dxfId="104" priority="113">
      <formula>$H$7=""</formula>
    </cfRule>
    <cfRule type="expression" dxfId="103" priority="114">
      <formula>$H$7=0</formula>
    </cfRule>
  </conditionalFormatting>
  <conditionalFormatting sqref="M7">
    <cfRule type="expression" dxfId="102" priority="111">
      <formula>$M$7=""</formula>
    </cfRule>
    <cfRule type="expression" dxfId="101" priority="112">
      <formula>$M$7=0</formula>
    </cfRule>
  </conditionalFormatting>
  <conditionalFormatting sqref="M8">
    <cfRule type="expression" dxfId="100" priority="109">
      <formula>$M$7=""</formula>
    </cfRule>
    <cfRule type="expression" dxfId="99" priority="110">
      <formula>$M$7=0</formula>
    </cfRule>
  </conditionalFormatting>
  <conditionalFormatting sqref="C12">
    <cfRule type="expression" dxfId="98" priority="107">
      <formula>$C$12=""</formula>
    </cfRule>
    <cfRule type="expression" dxfId="97" priority="108">
      <formula>$C$12=0</formula>
    </cfRule>
  </conditionalFormatting>
  <conditionalFormatting sqref="C13">
    <cfRule type="expression" dxfId="96" priority="105">
      <formula>$C$12=""</formula>
    </cfRule>
    <cfRule type="expression" dxfId="95" priority="106">
      <formula>$C$12=0</formula>
    </cfRule>
  </conditionalFormatting>
  <conditionalFormatting sqref="H12">
    <cfRule type="expression" dxfId="94" priority="103">
      <formula>$H$12=""</formula>
    </cfRule>
    <cfRule type="expression" dxfId="93" priority="104">
      <formula>$H$12=0</formula>
    </cfRule>
  </conditionalFormatting>
  <conditionalFormatting sqref="H13">
    <cfRule type="expression" dxfId="92" priority="101">
      <formula>$H$12=""</formula>
    </cfRule>
    <cfRule type="expression" dxfId="91" priority="102">
      <formula>$H$12=0</formula>
    </cfRule>
  </conditionalFormatting>
  <conditionalFormatting sqref="M12">
    <cfRule type="expression" dxfId="90" priority="99">
      <formula>$M$12=""</formula>
    </cfRule>
    <cfRule type="expression" dxfId="89" priority="100">
      <formula>$M$12=0</formula>
    </cfRule>
  </conditionalFormatting>
  <conditionalFormatting sqref="M13">
    <cfRule type="expression" dxfId="88" priority="97">
      <formula>$M$12=""</formula>
    </cfRule>
    <cfRule type="expression" dxfId="87" priority="98">
      <formula>$M$12=0</formula>
    </cfRule>
  </conditionalFormatting>
  <conditionalFormatting sqref="C17">
    <cfRule type="expression" dxfId="86" priority="95">
      <formula>$C$17=""</formula>
    </cfRule>
    <cfRule type="expression" dxfId="85" priority="96">
      <formula>$C$17=0</formula>
    </cfRule>
  </conditionalFormatting>
  <conditionalFormatting sqref="C18">
    <cfRule type="expression" dxfId="84" priority="93">
      <formula>$C$17=""</formula>
    </cfRule>
    <cfRule type="expression" dxfId="83" priority="94">
      <formula>$C$17=0</formula>
    </cfRule>
  </conditionalFormatting>
  <conditionalFormatting sqref="H17">
    <cfRule type="expression" dxfId="82" priority="88">
      <formula>$C$17=""</formula>
    </cfRule>
    <cfRule type="expression" dxfId="81" priority="89">
      <formula>$C$17=0</formula>
    </cfRule>
  </conditionalFormatting>
  <conditionalFormatting sqref="M17">
    <cfRule type="expression" dxfId="80" priority="87">
      <formula>$M$17=""</formula>
    </cfRule>
    <cfRule type="expression" dxfId="79" priority="90">
      <formula>$M$17=0</formula>
    </cfRule>
  </conditionalFormatting>
  <conditionalFormatting sqref="H18">
    <cfRule type="expression" dxfId="78" priority="91">
      <formula>$H$17=""</formula>
    </cfRule>
    <cfRule type="expression" dxfId="77" priority="92">
      <formula>$H$17=0</formula>
    </cfRule>
  </conditionalFormatting>
  <conditionalFormatting sqref="M18">
    <cfRule type="expression" dxfId="76" priority="85">
      <formula>$M$17=""</formula>
    </cfRule>
    <cfRule type="expression" dxfId="75" priority="86">
      <formula>$M$17=0</formula>
    </cfRule>
  </conditionalFormatting>
  <conditionalFormatting sqref="D7">
    <cfRule type="expression" dxfId="74" priority="131">
      <formula>$D$7=""</formula>
    </cfRule>
    <cfRule type="expression" dxfId="73" priority="134">
      <formula>$D$7=0</formula>
    </cfRule>
  </conditionalFormatting>
  <conditionalFormatting sqref="D8">
    <cfRule type="expression" dxfId="72" priority="77">
      <formula>$D$7=""</formula>
    </cfRule>
    <cfRule type="expression" dxfId="71" priority="118">
      <formula>$D$7=0</formula>
    </cfRule>
  </conditionalFormatting>
  <conditionalFormatting sqref="I7">
    <cfRule type="expression" dxfId="70" priority="75">
      <formula>$I$7=""</formula>
    </cfRule>
    <cfRule type="expression" dxfId="69" priority="76">
      <formula>$I$7=0</formula>
    </cfRule>
  </conditionalFormatting>
  <conditionalFormatting sqref="I8">
    <cfRule type="expression" dxfId="68" priority="73">
      <formula>$I$7=""</formula>
    </cfRule>
    <cfRule type="expression" dxfId="67" priority="74">
      <formula>$I$7=0</formula>
    </cfRule>
  </conditionalFormatting>
  <conditionalFormatting sqref="N7">
    <cfRule type="expression" dxfId="66" priority="71">
      <formula>$N$7=""</formula>
    </cfRule>
    <cfRule type="expression" dxfId="65" priority="72">
      <formula>$N$7=0</formula>
    </cfRule>
  </conditionalFormatting>
  <conditionalFormatting sqref="N8">
    <cfRule type="expression" dxfId="64" priority="69">
      <formula>$N$7=""</formula>
    </cfRule>
    <cfRule type="expression" dxfId="63" priority="70">
      <formula>$N$7=0</formula>
    </cfRule>
  </conditionalFormatting>
  <conditionalFormatting sqref="D12">
    <cfRule type="expression" dxfId="62" priority="67">
      <formula>$D$12=""</formula>
    </cfRule>
    <cfRule type="expression" dxfId="61" priority="68">
      <formula>$D$12=0</formula>
    </cfRule>
  </conditionalFormatting>
  <conditionalFormatting sqref="D13">
    <cfRule type="expression" dxfId="60" priority="65">
      <formula>$D$12=""</formula>
    </cfRule>
    <cfRule type="expression" dxfId="59" priority="66">
      <formula>$D$12=0</formula>
    </cfRule>
  </conditionalFormatting>
  <conditionalFormatting sqref="I12">
    <cfRule type="expression" dxfId="58" priority="63">
      <formula>$I$12=""</formula>
    </cfRule>
    <cfRule type="expression" dxfId="57" priority="64">
      <formula>$I$12=0</formula>
    </cfRule>
  </conditionalFormatting>
  <conditionalFormatting sqref="I13">
    <cfRule type="expression" dxfId="56" priority="61">
      <formula>$I$12=""</formula>
    </cfRule>
    <cfRule type="expression" dxfId="55" priority="62">
      <formula>$I$12=0</formula>
    </cfRule>
  </conditionalFormatting>
  <conditionalFormatting sqref="N12">
    <cfRule type="expression" dxfId="54" priority="59">
      <formula>$N$12=""</formula>
    </cfRule>
    <cfRule type="expression" dxfId="53" priority="60">
      <formula>$N$12=0</formula>
    </cfRule>
  </conditionalFormatting>
  <conditionalFormatting sqref="N13">
    <cfRule type="expression" dxfId="52" priority="57">
      <formula>$N$12=""</formula>
    </cfRule>
    <cfRule type="expression" dxfId="51" priority="58">
      <formula>$N$12=0</formula>
    </cfRule>
  </conditionalFormatting>
  <conditionalFormatting sqref="D17">
    <cfRule type="expression" dxfId="50" priority="55">
      <formula>$D$17=""</formula>
    </cfRule>
    <cfRule type="expression" dxfId="49" priority="56">
      <formula>$D$17=0</formula>
    </cfRule>
  </conditionalFormatting>
  <conditionalFormatting sqref="D18">
    <cfRule type="expression" dxfId="48" priority="51">
      <formula>$D$17=""</formula>
    </cfRule>
    <cfRule type="expression" dxfId="47" priority="54">
      <formula>$D$17=0</formula>
    </cfRule>
  </conditionalFormatting>
  <conditionalFormatting sqref="I17">
    <cfRule type="expression" dxfId="46" priority="49">
      <formula>$I$17=""</formula>
    </cfRule>
    <cfRule type="expression" dxfId="45" priority="50">
      <formula>$I$17=0</formula>
    </cfRule>
  </conditionalFormatting>
  <conditionalFormatting sqref="I18">
    <cfRule type="expression" dxfId="44" priority="47">
      <formula>$I$17=""</formula>
    </cfRule>
    <cfRule type="expression" dxfId="43" priority="48">
      <formula>$I$17=0</formula>
    </cfRule>
  </conditionalFormatting>
  <conditionalFormatting sqref="N17">
    <cfRule type="expression" dxfId="42" priority="45">
      <formula>$N$17=""</formula>
    </cfRule>
    <cfRule type="expression" dxfId="41" priority="46">
      <formula>$N$17=0</formula>
    </cfRule>
  </conditionalFormatting>
  <conditionalFormatting sqref="N18">
    <cfRule type="expression" dxfId="40" priority="43">
      <formula>$N$17=""</formula>
    </cfRule>
    <cfRule type="expression" dxfId="39" priority="44">
      <formula>$N$17=0</formula>
    </cfRule>
  </conditionalFormatting>
  <conditionalFormatting sqref="E7">
    <cfRule type="expression" dxfId="38" priority="132">
      <formula>$E$7=""</formula>
    </cfRule>
    <cfRule type="expression" dxfId="37" priority="135">
      <formula>$E$7=0</formula>
    </cfRule>
  </conditionalFormatting>
  <conditionalFormatting sqref="E8">
    <cfRule type="expression" dxfId="36" priority="39">
      <formula>$E$7=""</formula>
    </cfRule>
    <cfRule type="expression" dxfId="35" priority="129">
      <formula>$E$7=0</formula>
    </cfRule>
  </conditionalFormatting>
  <conditionalFormatting sqref="J7">
    <cfRule type="expression" dxfId="34" priority="37">
      <formula>$J$7=""</formula>
    </cfRule>
    <cfRule type="expression" dxfId="33" priority="38">
      <formula>$J$7=0</formula>
    </cfRule>
  </conditionalFormatting>
  <conditionalFormatting sqref="J8">
    <cfRule type="expression" dxfId="32" priority="35">
      <formula>$J$7=""</formula>
    </cfRule>
    <cfRule type="expression" dxfId="31" priority="36">
      <formula>$J$7=0</formula>
    </cfRule>
  </conditionalFormatting>
  <conditionalFormatting sqref="O7">
    <cfRule type="expression" dxfId="30" priority="33">
      <formula>$O$7=""</formula>
    </cfRule>
    <cfRule type="expression" dxfId="29" priority="34">
      <formula>$O$7=0</formula>
    </cfRule>
  </conditionalFormatting>
  <conditionalFormatting sqref="O8">
    <cfRule type="expression" dxfId="28" priority="31">
      <formula>$O$7=""</formula>
    </cfRule>
    <cfRule type="expression" dxfId="27" priority="32">
      <formula>$O$7=0</formula>
    </cfRule>
  </conditionalFormatting>
  <conditionalFormatting sqref="E12">
    <cfRule type="expression" dxfId="26" priority="29">
      <formula>$E$12=""</formula>
    </cfRule>
    <cfRule type="expression" dxfId="25" priority="30">
      <formula>$E$12=0</formula>
    </cfRule>
  </conditionalFormatting>
  <conditionalFormatting sqref="E13">
    <cfRule type="expression" dxfId="24" priority="27">
      <formula>$E$12=""</formula>
    </cfRule>
    <cfRule type="expression" dxfId="23" priority="28">
      <formula>$E$12=0</formula>
    </cfRule>
  </conditionalFormatting>
  <conditionalFormatting sqref="J12">
    <cfRule type="expression" dxfId="22" priority="25">
      <formula>$J$12=""</formula>
    </cfRule>
    <cfRule type="expression" dxfId="21" priority="26">
      <formula>$J$12=0</formula>
    </cfRule>
  </conditionalFormatting>
  <conditionalFormatting sqref="J13">
    <cfRule type="expression" dxfId="20" priority="23">
      <formula>$J$12=""</formula>
    </cfRule>
    <cfRule type="expression" dxfId="19" priority="24">
      <formula>$J$12=0</formula>
    </cfRule>
  </conditionalFormatting>
  <conditionalFormatting sqref="O12">
    <cfRule type="expression" dxfId="18" priority="21">
      <formula>$O$12=""</formula>
    </cfRule>
    <cfRule type="expression" dxfId="17" priority="22">
      <formula>$O$12=0</formula>
    </cfRule>
  </conditionalFormatting>
  <conditionalFormatting sqref="O13">
    <cfRule type="expression" dxfId="16" priority="19">
      <formula>$O$12=""</formula>
    </cfRule>
    <cfRule type="expression" dxfId="15" priority="20">
      <formula>$O$12=0</formula>
    </cfRule>
  </conditionalFormatting>
  <conditionalFormatting sqref="E17">
    <cfRule type="expression" dxfId="14" priority="17">
      <formula>$E$17=""</formula>
    </cfRule>
    <cfRule type="expression" dxfId="13" priority="18">
      <formula>$E$17=0</formula>
    </cfRule>
  </conditionalFormatting>
  <conditionalFormatting sqref="E18">
    <cfRule type="expression" dxfId="12" priority="15">
      <formula>$E$17=""</formula>
    </cfRule>
    <cfRule type="expression" dxfId="11" priority="16">
      <formula>$E$17=0</formula>
    </cfRule>
  </conditionalFormatting>
  <conditionalFormatting sqref="J17">
    <cfRule type="expression" dxfId="10" priority="13">
      <formula>$J$17=""</formula>
    </cfRule>
    <cfRule type="expression" dxfId="9" priority="14">
      <formula>$J$17=0</formula>
    </cfRule>
  </conditionalFormatting>
  <conditionalFormatting sqref="J18">
    <cfRule type="expression" dxfId="8" priority="11">
      <formula>$J$17=""</formula>
    </cfRule>
    <cfRule type="expression" dxfId="7" priority="12">
      <formula>$J$17=0</formula>
    </cfRule>
  </conditionalFormatting>
  <conditionalFormatting sqref="O17">
    <cfRule type="expression" dxfId="6" priority="9">
      <formula>$O$17=""</formula>
    </cfRule>
    <cfRule type="expression" dxfId="5" priority="10">
      <formula>$O$17=0</formula>
    </cfRule>
  </conditionalFormatting>
  <conditionalFormatting sqref="O18">
    <cfRule type="expression" dxfId="4" priority="7">
      <formula>$O$17=""</formula>
    </cfRule>
    <cfRule type="expression" dxfId="3" priority="8">
      <formula>$O$17=0</formula>
    </cfRule>
  </conditionalFormatting>
  <conditionalFormatting sqref="C2:C3">
    <cfRule type="expression" dxfId="2" priority="3">
      <formula>$C$1=""</formula>
    </cfRule>
  </conditionalFormatting>
  <conditionalFormatting sqref="D2:D3">
    <cfRule type="expression" dxfId="1" priority="2">
      <formula>$D$1=""</formula>
    </cfRule>
  </conditionalFormatting>
  <conditionalFormatting sqref="E2:E3">
    <cfRule type="expression" dxfId="0" priority="1">
      <formula>$E$1=""</formula>
    </cfRule>
  </conditionalFormatting>
  <dataValidations count="5">
    <dataValidation type="decimal" allowBlank="1" showInputMessage="1" showErrorMessage="1" error="Please input value without the unit of measurement (e.g., enter 2.5 times as &quot;2.5&quot;; 100 times as &quot;100&quot;)" prompt="(e.g., 50 clients requiring transfering 2 times a day, the no. of times process is repeated will be 50 x 2 =100 times. To input &quot;100&quot; in the cell)" sqref="J1:K1" xr:uid="{00000000-0002-0000-0100-000000000000}">
      <formula1>0.5</formula1>
      <formula2>10000</formula2>
    </dataValidation>
    <dataValidation type="decimal" allowBlank="1" showInputMessage="1" showErrorMessage="1" error="Please input no. of staff involved withouth the unit of measurement. (For e.g., enter 3 nurses as &quot;3&quot; or 2.5 therapy assistant as &quot;2.5&quot;)" sqref="M17:O17 H7:J7 M7:O7 C12:E12 H12:J12 M12:O12 C17:E17 H17:J17" xr:uid="{00000000-0002-0000-0100-000001000000}">
      <formula1>0.1</formula1>
      <formula2>50</formula2>
    </dataValidation>
    <dataValidation type="decimal" allowBlank="1" showInputMessage="1" showErrorMessage="1" error="Please input time taken in mins without the unit of measurement (e.g., enter 2 hours as 120; 5 mins as 5)" prompt="Enter the time taken without the units. For a example if a particular process takes an hour and half, input it as 90 (not 90mins or 1hr30mins)" sqref="C8:E8 M8:O8 H13:J13 M13:O13 C18:E18 H18:J18 M18:O18 C13:E13 H8:J8" xr:uid="{00000000-0002-0000-0100-000003000000}">
      <formula1>0.01</formula1>
      <formula2>10000</formula2>
    </dataValidation>
    <dataValidation type="custom" allowBlank="1" showInputMessage="1" showErrorMessage="1" errorTitle="Text only" error="You may wish to use the acronymn commonly used for the staff category (For example: Physiotherapist = PT; Healthcare Assitant =HCA)" sqref="C1:E1" xr:uid="{00000000-0002-0000-0100-000007000000}">
      <formula1>ISTEXT(C1)</formula1>
    </dataValidation>
    <dataValidation type="decimal" allowBlank="1" showInputMessage="1" showErrorMessage="1" errorTitle="Numbers allowed only" error="Please input no. of staff involved withouth the unit of measurement. (For e.g., enter 3 nurses as &quot;3&quot; or 2.5 therapy assistant as &quot;2.5&quot;)" sqref="C7 D7 E7" xr:uid="{00000000-0002-0000-0100-000008000000}">
      <formula1>0.1</formula1>
      <formula2>50</formula2>
    </dataValidation>
  </dataValidations>
  <pageMargins left="0.25" right="0.25" top="0.75" bottom="0.75" header="0.3" footer="0.3"/>
  <pageSetup paperSize="9" orientation="landscape" r:id="rId1"/>
  <headerFooter>
    <oddHeader>&amp;C&amp;"-,Bold"&amp;UPROCESS FLOW (AFTER)</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29"/>
  <sheetViews>
    <sheetView showGridLines="0" topLeftCell="A19" workbookViewId="0">
      <selection activeCell="N16" sqref="N16"/>
    </sheetView>
  </sheetViews>
  <sheetFormatPr defaultRowHeight="15"/>
  <cols>
    <col min="1" max="1" width="3.5703125" customWidth="1"/>
    <col min="2" max="2" width="13.42578125" style="8" customWidth="1"/>
    <col min="3" max="3" width="8.5703125" style="8" customWidth="1"/>
    <col min="4" max="4" width="9.5703125" style="8" customWidth="1"/>
    <col min="5" max="5" width="3" customWidth="1"/>
    <col min="6" max="6" width="10.7109375" customWidth="1"/>
    <col min="7" max="9" width="5.5703125" customWidth="1"/>
    <col min="10" max="10" width="4" customWidth="1"/>
    <col min="11" max="11" width="12" customWidth="1"/>
    <col min="12" max="12" width="20.140625" customWidth="1"/>
    <col min="13" max="13" width="3.42578125" customWidth="1"/>
    <col min="14" max="14" width="8" customWidth="1"/>
    <col min="15" max="15" width="18.42578125" customWidth="1"/>
    <col min="16" max="16" width="5.7109375" customWidth="1"/>
    <col min="17" max="17" width="13.5703125" customWidth="1"/>
    <col min="18" max="18" width="2.28515625" customWidth="1"/>
  </cols>
  <sheetData>
    <row r="1" spans="1:25" s="8" customFormat="1">
      <c r="A1" s="5"/>
      <c r="B1" s="45"/>
      <c r="C1" s="45"/>
      <c r="D1" s="45"/>
      <c r="E1" s="45"/>
      <c r="F1" s="45"/>
      <c r="G1" s="45"/>
      <c r="H1" s="45"/>
      <c r="I1" s="45"/>
      <c r="J1" s="45"/>
      <c r="K1" s="45"/>
      <c r="L1" s="45"/>
      <c r="M1" s="45"/>
      <c r="N1" s="45"/>
      <c r="O1" s="45"/>
      <c r="P1" s="45"/>
      <c r="Q1" s="45"/>
      <c r="R1" s="5"/>
      <c r="S1" s="5"/>
      <c r="T1" s="5"/>
      <c r="U1" s="5"/>
      <c r="V1" s="5"/>
      <c r="W1" s="5"/>
      <c r="X1" s="5"/>
      <c r="Y1" s="5"/>
    </row>
    <row r="2" spans="1:25" s="8" customFormat="1" ht="14.25" customHeight="1">
      <c r="A2" s="5"/>
      <c r="B2" s="233" t="s">
        <v>5</v>
      </c>
      <c r="C2" s="234"/>
      <c r="D2" s="235"/>
      <c r="E2" s="46"/>
      <c r="F2" s="46"/>
      <c r="G2" s="47"/>
      <c r="H2" s="47"/>
      <c r="I2" s="47"/>
      <c r="J2" s="45"/>
      <c r="K2" s="45"/>
      <c r="L2" s="45"/>
      <c r="M2" s="45"/>
      <c r="N2" s="45"/>
      <c r="O2" s="45"/>
      <c r="P2" s="45"/>
      <c r="Q2" s="45"/>
      <c r="R2" s="5"/>
      <c r="S2" s="5"/>
      <c r="T2" s="5"/>
      <c r="U2" s="5"/>
      <c r="V2" s="5"/>
      <c r="W2" s="5"/>
      <c r="X2" s="5"/>
      <c r="Y2" s="5"/>
    </row>
    <row r="3" spans="1:25" s="8" customFormat="1" ht="15" customHeight="1">
      <c r="A3" s="5"/>
      <c r="B3" s="61"/>
      <c r="C3" s="52" t="s">
        <v>6</v>
      </c>
      <c r="D3" s="62"/>
      <c r="E3" s="47"/>
      <c r="F3" s="48"/>
      <c r="G3" s="47"/>
      <c r="H3" s="47"/>
      <c r="I3" s="47"/>
      <c r="J3" s="45"/>
      <c r="K3" s="45"/>
      <c r="L3" s="45"/>
      <c r="M3" s="45"/>
      <c r="N3" s="45"/>
      <c r="O3" s="45"/>
      <c r="P3" s="45"/>
      <c r="Q3" s="45"/>
      <c r="R3" s="5"/>
      <c r="S3" s="5"/>
      <c r="T3" s="5"/>
      <c r="U3" s="5"/>
      <c r="V3" s="5"/>
      <c r="W3" s="5"/>
      <c r="X3" s="5"/>
      <c r="Y3" s="5"/>
    </row>
    <row r="4" spans="1:25" s="8" customFormat="1">
      <c r="A4" s="5"/>
      <c r="B4" s="45"/>
      <c r="C4" s="45"/>
      <c r="D4" s="45"/>
      <c r="E4" s="45"/>
      <c r="F4" s="45"/>
      <c r="G4" s="45"/>
      <c r="H4" s="45"/>
      <c r="I4" s="45"/>
      <c r="J4" s="45"/>
      <c r="K4" s="45"/>
      <c r="L4" s="45"/>
      <c r="M4" s="45"/>
      <c r="N4" s="45"/>
      <c r="O4" s="45"/>
      <c r="P4" s="45"/>
      <c r="Q4" s="45"/>
      <c r="R4" s="5"/>
      <c r="S4" s="5"/>
      <c r="T4" s="5"/>
      <c r="U4" s="5"/>
      <c r="V4" s="5"/>
      <c r="W4" s="5"/>
      <c r="X4" s="5"/>
      <c r="Y4" s="5"/>
    </row>
    <row r="5" spans="1:25" s="8" customFormat="1" ht="15" customHeight="1">
      <c r="A5" s="5"/>
      <c r="B5" s="233" t="s">
        <v>7</v>
      </c>
      <c r="C5" s="234"/>
      <c r="D5" s="234"/>
      <c r="E5" s="234"/>
      <c r="F5" s="234"/>
      <c r="G5" s="234"/>
      <c r="H5" s="234"/>
      <c r="I5" s="234"/>
      <c r="J5" s="234"/>
      <c r="K5" s="234"/>
      <c r="L5" s="234"/>
      <c r="M5" s="234"/>
      <c r="N5" s="234"/>
      <c r="O5" s="235"/>
      <c r="P5" s="45"/>
      <c r="Q5" s="45"/>
      <c r="R5" s="5"/>
      <c r="S5" s="5"/>
      <c r="T5" s="5"/>
      <c r="U5" s="5"/>
      <c r="V5" s="5"/>
      <c r="W5" s="5"/>
      <c r="X5" s="5"/>
      <c r="Y5" s="5"/>
    </row>
    <row r="6" spans="1:25" s="8" customFormat="1">
      <c r="A6" s="5"/>
      <c r="B6" s="53" t="s">
        <v>4</v>
      </c>
      <c r="C6" s="63">
        <f>'Process Flow (Before)'!C2</f>
        <v>0</v>
      </c>
      <c r="D6" s="236" t="str">
        <f>IF('Process Flow (Before)'!C1="","Staff Cat",'Process Flow (Before)'!C1)</f>
        <v>Staff Cat</v>
      </c>
      <c r="E6" s="64" t="s">
        <v>8</v>
      </c>
      <c r="F6" s="63" t="str">
        <f>IF(C6=0,"0",('Process Flow (Before)'!C3/'Process Flow (Before)'!C2))</f>
        <v>0</v>
      </c>
      <c r="G6" s="240" t="s">
        <v>39</v>
      </c>
      <c r="H6" s="241"/>
      <c r="I6" s="242"/>
      <c r="J6" s="64" t="s">
        <v>8</v>
      </c>
      <c r="K6" s="65">
        <f>'Process Flow (Before)'!J1</f>
        <v>0</v>
      </c>
      <c r="L6" s="236" t="s">
        <v>44</v>
      </c>
      <c r="M6" s="64" t="s">
        <v>9</v>
      </c>
      <c r="N6" s="66" t="str">
        <f>IF(C6=0,"0",((C6*F6*K6)/60))</f>
        <v>0</v>
      </c>
      <c r="O6" s="238" t="s">
        <v>10</v>
      </c>
      <c r="P6" s="45"/>
      <c r="Q6" s="45"/>
      <c r="R6" s="5"/>
      <c r="S6" s="5"/>
      <c r="T6" s="5"/>
      <c r="U6" s="5"/>
      <c r="V6" s="5"/>
      <c r="W6" s="5"/>
      <c r="X6" s="5"/>
      <c r="Y6" s="5"/>
    </row>
    <row r="7" spans="1:25" s="8" customFormat="1" ht="15" customHeight="1">
      <c r="A7" s="5"/>
      <c r="B7" s="54" t="s">
        <v>11</v>
      </c>
      <c r="C7" s="67">
        <f>'Process Flow (After)'!C2</f>
        <v>0</v>
      </c>
      <c r="D7" s="237"/>
      <c r="E7" s="65" t="s">
        <v>8</v>
      </c>
      <c r="F7" s="67" t="str">
        <f>IF(C7=0,"0",('Process Flow (After)'!C3/'Process Flow (After)'!C2))</f>
        <v>0</v>
      </c>
      <c r="G7" s="243"/>
      <c r="H7" s="244"/>
      <c r="I7" s="245"/>
      <c r="J7" s="65" t="s">
        <v>8</v>
      </c>
      <c r="K7" s="65">
        <f>'Process Flow (After)'!J1</f>
        <v>0</v>
      </c>
      <c r="L7" s="237"/>
      <c r="M7" s="65" t="s">
        <v>9</v>
      </c>
      <c r="N7" s="68" t="str">
        <f>IF(C7=0,"0",((C7*F7*K7)/60))</f>
        <v>0</v>
      </c>
      <c r="O7" s="239"/>
      <c r="P7" s="45"/>
      <c r="Q7" s="45"/>
      <c r="R7" s="5"/>
      <c r="S7" s="5"/>
      <c r="T7" s="5"/>
      <c r="U7" s="5"/>
      <c r="V7" s="5"/>
      <c r="W7" s="5"/>
      <c r="X7" s="5"/>
      <c r="Y7" s="5"/>
    </row>
    <row r="8" spans="1:25" s="8" customFormat="1" ht="15" customHeight="1">
      <c r="A8" s="5"/>
      <c r="B8" s="233" t="s">
        <v>7</v>
      </c>
      <c r="C8" s="234"/>
      <c r="D8" s="234"/>
      <c r="E8" s="234"/>
      <c r="F8" s="234"/>
      <c r="G8" s="234"/>
      <c r="H8" s="234"/>
      <c r="I8" s="234"/>
      <c r="J8" s="234"/>
      <c r="K8" s="234"/>
      <c r="L8" s="234"/>
      <c r="M8" s="234"/>
      <c r="N8" s="234"/>
      <c r="O8" s="235"/>
      <c r="P8" s="45"/>
      <c r="Q8" s="45"/>
      <c r="R8" s="5"/>
      <c r="S8" s="5"/>
      <c r="T8" s="5"/>
      <c r="U8" s="5"/>
      <c r="V8" s="5"/>
      <c r="W8" s="5"/>
      <c r="X8" s="5"/>
      <c r="Y8" s="5"/>
    </row>
    <row r="9" spans="1:25" s="8" customFormat="1" ht="15" customHeight="1">
      <c r="A9" s="5"/>
      <c r="B9" s="53" t="s">
        <v>4</v>
      </c>
      <c r="C9" s="63">
        <f>'Process Flow (Before)'!D2</f>
        <v>0</v>
      </c>
      <c r="D9" s="236" t="str">
        <f>IF('Process Flow (Before)'!D1="","Staff Cat",'Process Flow (Before)'!D1)</f>
        <v>Staff Cat</v>
      </c>
      <c r="E9" s="64" t="s">
        <v>8</v>
      </c>
      <c r="F9" s="63" t="str">
        <f>IF(C9=0,"0",('Process Flow (Before)'!D3/'Process Flow (Before)'!D2))</f>
        <v>0</v>
      </c>
      <c r="G9" s="240" t="s">
        <v>39</v>
      </c>
      <c r="H9" s="241"/>
      <c r="I9" s="242"/>
      <c r="J9" s="64" t="s">
        <v>8</v>
      </c>
      <c r="K9" s="65">
        <f>'Process Flow (Before)'!J1</f>
        <v>0</v>
      </c>
      <c r="L9" s="236" t="s">
        <v>44</v>
      </c>
      <c r="M9" s="64" t="s">
        <v>9</v>
      </c>
      <c r="N9" s="66" t="str">
        <f>IF(C9=0,"0",((C9*F9*K9)/60))</f>
        <v>0</v>
      </c>
      <c r="O9" s="238" t="s">
        <v>10</v>
      </c>
      <c r="P9" s="45"/>
      <c r="Q9" s="45"/>
      <c r="R9" s="5"/>
      <c r="S9" s="5"/>
      <c r="T9" s="5"/>
      <c r="U9" s="5"/>
      <c r="V9" s="5"/>
      <c r="W9" s="5"/>
      <c r="X9" s="5"/>
      <c r="Y9" s="5"/>
    </row>
    <row r="10" spans="1:25" s="8" customFormat="1">
      <c r="A10" s="5"/>
      <c r="B10" s="54" t="s">
        <v>11</v>
      </c>
      <c r="C10" s="67">
        <f>'Process Flow (After)'!D2</f>
        <v>0</v>
      </c>
      <c r="D10" s="237"/>
      <c r="E10" s="65" t="s">
        <v>8</v>
      </c>
      <c r="F10" s="67" t="str">
        <f>IF(C10=0,"0",('Process Flow (After)'!D3/'Process Flow (After)'!D2))</f>
        <v>0</v>
      </c>
      <c r="G10" s="243"/>
      <c r="H10" s="244"/>
      <c r="I10" s="245"/>
      <c r="J10" s="65" t="s">
        <v>8</v>
      </c>
      <c r="K10" s="65">
        <f>'Process Flow (After)'!J1</f>
        <v>0</v>
      </c>
      <c r="L10" s="237"/>
      <c r="M10" s="65" t="s">
        <v>9</v>
      </c>
      <c r="N10" s="68" t="str">
        <f>IF(C10=0,"0",((C10*F10*K10)/60))</f>
        <v>0</v>
      </c>
      <c r="O10" s="239"/>
      <c r="P10" s="45"/>
      <c r="Q10" s="45"/>
      <c r="R10" s="5"/>
      <c r="S10" s="5"/>
      <c r="T10" s="5"/>
      <c r="U10" s="5"/>
      <c r="V10" s="5"/>
      <c r="W10" s="5"/>
      <c r="X10" s="5"/>
      <c r="Y10" s="5"/>
    </row>
    <row r="11" spans="1:25" s="8" customFormat="1" ht="15" customHeight="1">
      <c r="A11" s="5"/>
      <c r="B11" s="233" t="s">
        <v>7</v>
      </c>
      <c r="C11" s="234"/>
      <c r="D11" s="234"/>
      <c r="E11" s="234"/>
      <c r="F11" s="234"/>
      <c r="G11" s="234"/>
      <c r="H11" s="234"/>
      <c r="I11" s="234"/>
      <c r="J11" s="234"/>
      <c r="K11" s="234"/>
      <c r="L11" s="234"/>
      <c r="M11" s="234"/>
      <c r="N11" s="234"/>
      <c r="O11" s="235"/>
      <c r="P11" s="45"/>
      <c r="Q11" s="45"/>
      <c r="R11" s="5"/>
      <c r="S11" s="5"/>
      <c r="T11" s="5"/>
      <c r="U11" s="5"/>
      <c r="V11" s="5"/>
      <c r="W11" s="5"/>
      <c r="X11" s="5"/>
      <c r="Y11" s="5"/>
    </row>
    <row r="12" spans="1:25" s="8" customFormat="1" ht="15" customHeight="1">
      <c r="A12" s="5"/>
      <c r="B12" s="53" t="s">
        <v>4</v>
      </c>
      <c r="C12" s="63">
        <f>'Process Flow (Before)'!E2</f>
        <v>0</v>
      </c>
      <c r="D12" s="236" t="str">
        <f>IF('Process Flow (Before)'!E1="","Staff Cat",'Process Flow (Before)'!E1)</f>
        <v>Staff Cat</v>
      </c>
      <c r="E12" s="64" t="s">
        <v>8</v>
      </c>
      <c r="F12" s="63" t="str">
        <f>IF(C12=0,"0",('Process Flow (Before)'!E3/'Process Flow (Before)'!E2))</f>
        <v>0</v>
      </c>
      <c r="G12" s="240" t="s">
        <v>39</v>
      </c>
      <c r="H12" s="241"/>
      <c r="I12" s="242"/>
      <c r="J12" s="64" t="s">
        <v>8</v>
      </c>
      <c r="K12" s="65">
        <f>'Process Flow (Before)'!J1</f>
        <v>0</v>
      </c>
      <c r="L12" s="236" t="s">
        <v>44</v>
      </c>
      <c r="M12" s="64" t="s">
        <v>9</v>
      </c>
      <c r="N12" s="66" t="str">
        <f>IF(C12=0,"0",((C12*F12*K12)/60))</f>
        <v>0</v>
      </c>
      <c r="O12" s="238" t="s">
        <v>10</v>
      </c>
      <c r="P12" s="45"/>
      <c r="Q12" s="45"/>
      <c r="R12" s="5"/>
      <c r="S12" s="5"/>
      <c r="T12" s="5"/>
      <c r="U12" s="5"/>
      <c r="V12" s="5"/>
      <c r="W12" s="5"/>
      <c r="X12" s="5"/>
      <c r="Y12" s="5"/>
    </row>
    <row r="13" spans="1:25" s="8" customFormat="1" ht="15" customHeight="1">
      <c r="A13" s="5"/>
      <c r="B13" s="54" t="s">
        <v>11</v>
      </c>
      <c r="C13" s="67">
        <f>'Process Flow (After)'!E2</f>
        <v>0</v>
      </c>
      <c r="D13" s="237"/>
      <c r="E13" s="65" t="s">
        <v>8</v>
      </c>
      <c r="F13" s="67" t="str">
        <f>IF(C13=0,"0",('Process Flow (After)'!E3/'Process Flow (After)'!E2))</f>
        <v>0</v>
      </c>
      <c r="G13" s="243"/>
      <c r="H13" s="244"/>
      <c r="I13" s="245"/>
      <c r="J13" s="65" t="s">
        <v>8</v>
      </c>
      <c r="K13" s="65">
        <f>'Process Flow (After)'!J1</f>
        <v>0</v>
      </c>
      <c r="L13" s="237"/>
      <c r="M13" s="65" t="s">
        <v>9</v>
      </c>
      <c r="N13" s="68" t="str">
        <f>IF(C13=0,"0",((C13*F13*K13)/60))</f>
        <v>0</v>
      </c>
      <c r="O13" s="239"/>
      <c r="P13" s="45"/>
      <c r="Q13" s="45"/>
      <c r="R13" s="5"/>
      <c r="S13" s="5"/>
      <c r="T13" s="5"/>
      <c r="U13" s="5"/>
      <c r="V13" s="5"/>
      <c r="W13" s="5"/>
      <c r="X13" s="5"/>
      <c r="Y13" s="5"/>
    </row>
    <row r="14" spans="1:25" s="8" customFormat="1" ht="15" customHeight="1">
      <c r="A14" s="5"/>
      <c r="B14" s="45"/>
      <c r="C14" s="45"/>
      <c r="D14" s="45"/>
      <c r="E14" s="45"/>
      <c r="F14" s="45"/>
      <c r="G14" s="45"/>
      <c r="H14" s="45"/>
      <c r="I14" s="45"/>
      <c r="J14" s="45"/>
      <c r="K14" s="45"/>
      <c r="L14" s="45"/>
      <c r="M14" s="45"/>
      <c r="N14" s="45"/>
      <c r="O14" s="45"/>
      <c r="P14" s="45"/>
      <c r="Q14" s="45"/>
      <c r="R14" s="5"/>
      <c r="S14" s="5"/>
      <c r="T14" s="5"/>
      <c r="U14" s="5"/>
      <c r="V14" s="5"/>
      <c r="W14" s="5"/>
      <c r="X14" s="5"/>
      <c r="Y14" s="5"/>
    </row>
    <row r="15" spans="1:25" s="8" customFormat="1" ht="30">
      <c r="A15" s="5"/>
      <c r="B15" s="233" t="s">
        <v>12</v>
      </c>
      <c r="C15" s="234"/>
      <c r="D15" s="234"/>
      <c r="E15" s="235"/>
      <c r="F15" s="233" t="s">
        <v>13</v>
      </c>
      <c r="G15" s="234"/>
      <c r="H15" s="234"/>
      <c r="I15" s="234"/>
      <c r="J15" s="235"/>
      <c r="K15" s="233" t="s">
        <v>14</v>
      </c>
      <c r="L15" s="234"/>
      <c r="M15" s="235"/>
      <c r="N15" s="233" t="s">
        <v>15</v>
      </c>
      <c r="O15" s="234"/>
      <c r="P15" s="235"/>
      <c r="Q15" s="49" t="s">
        <v>16</v>
      </c>
      <c r="R15" s="5"/>
      <c r="S15" s="5"/>
      <c r="T15" s="5"/>
      <c r="U15" s="5"/>
      <c r="V15" s="5"/>
      <c r="W15" s="5"/>
      <c r="X15" s="5"/>
      <c r="Y15" s="5"/>
    </row>
    <row r="16" spans="1:25" s="8" customFormat="1">
      <c r="A16" s="5"/>
      <c r="B16" s="68">
        <f>N6-N7</f>
        <v>0</v>
      </c>
      <c r="C16" s="69" t="str">
        <f>D6</f>
        <v>Staff Cat</v>
      </c>
      <c r="D16" s="70" t="s">
        <v>41</v>
      </c>
      <c r="E16" s="65" t="s">
        <v>8</v>
      </c>
      <c r="F16" s="71"/>
      <c r="G16" s="69" t="s">
        <v>43</v>
      </c>
      <c r="H16" s="72" t="str">
        <f>D6</f>
        <v>Staff Cat</v>
      </c>
      <c r="I16" s="57" t="s">
        <v>42</v>
      </c>
      <c r="J16" s="55" t="s">
        <v>8</v>
      </c>
      <c r="K16" s="61"/>
      <c r="L16" s="56" t="s">
        <v>17</v>
      </c>
      <c r="M16" s="55" t="s">
        <v>18</v>
      </c>
      <c r="N16" s="61"/>
      <c r="O16" s="56" t="s">
        <v>19</v>
      </c>
      <c r="P16" s="55" t="s">
        <v>9</v>
      </c>
      <c r="Q16" s="58">
        <f>(B16*F16*K16)+N16</f>
        <v>0</v>
      </c>
      <c r="R16" s="5"/>
      <c r="S16" s="5"/>
      <c r="T16" s="5"/>
      <c r="U16" s="5"/>
      <c r="V16" s="5"/>
      <c r="W16" s="5"/>
      <c r="X16" s="5"/>
      <c r="Y16" s="5"/>
    </row>
    <row r="17" spans="1:25" s="8" customFormat="1">
      <c r="A17" s="5"/>
      <c r="B17" s="68">
        <f>N9-N10</f>
        <v>0</v>
      </c>
      <c r="C17" s="69" t="str">
        <f>D9</f>
        <v>Staff Cat</v>
      </c>
      <c r="D17" s="70" t="s">
        <v>41</v>
      </c>
      <c r="E17" s="65" t="s">
        <v>8</v>
      </c>
      <c r="F17" s="71"/>
      <c r="G17" s="69" t="s">
        <v>43</v>
      </c>
      <c r="H17" s="72" t="str">
        <f>D9</f>
        <v>Staff Cat</v>
      </c>
      <c r="I17" s="57" t="s">
        <v>42</v>
      </c>
      <c r="J17" s="55" t="s">
        <v>8</v>
      </c>
      <c r="K17" s="61"/>
      <c r="L17" s="56" t="s">
        <v>17</v>
      </c>
      <c r="M17" s="55" t="s">
        <v>18</v>
      </c>
      <c r="N17" s="61"/>
      <c r="O17" s="56" t="s">
        <v>19</v>
      </c>
      <c r="P17" s="55" t="s">
        <v>9</v>
      </c>
      <c r="Q17" s="58">
        <f>(B17*F17*K17)+N17</f>
        <v>0</v>
      </c>
      <c r="R17" s="5"/>
      <c r="S17" s="5"/>
      <c r="T17" s="5"/>
      <c r="U17" s="5"/>
      <c r="V17" s="5"/>
      <c r="W17" s="5"/>
      <c r="X17" s="5"/>
      <c r="Y17" s="5"/>
    </row>
    <row r="18" spans="1:25" s="8" customFormat="1">
      <c r="A18" s="5"/>
      <c r="B18" s="68">
        <f>N12-N13</f>
        <v>0</v>
      </c>
      <c r="C18" s="69" t="str">
        <f>D12</f>
        <v>Staff Cat</v>
      </c>
      <c r="D18" s="70" t="s">
        <v>41</v>
      </c>
      <c r="E18" s="65" t="s">
        <v>8</v>
      </c>
      <c r="F18" s="71"/>
      <c r="G18" s="69" t="s">
        <v>43</v>
      </c>
      <c r="H18" s="72" t="str">
        <f>D12</f>
        <v>Staff Cat</v>
      </c>
      <c r="I18" s="57" t="s">
        <v>42</v>
      </c>
      <c r="J18" s="55" t="s">
        <v>8</v>
      </c>
      <c r="K18" s="61"/>
      <c r="L18" s="56" t="s">
        <v>17</v>
      </c>
      <c r="M18" s="55" t="s">
        <v>18</v>
      </c>
      <c r="N18" s="61"/>
      <c r="O18" s="56" t="s">
        <v>19</v>
      </c>
      <c r="P18" s="55" t="s">
        <v>9</v>
      </c>
      <c r="Q18" s="58">
        <f>(B18*F18*K18)+N18</f>
        <v>0</v>
      </c>
      <c r="R18" s="5"/>
      <c r="S18" s="5"/>
      <c r="T18" s="5"/>
      <c r="U18" s="5"/>
      <c r="V18" s="5"/>
      <c r="W18" s="5"/>
      <c r="X18" s="5"/>
      <c r="Y18" s="5"/>
    </row>
    <row r="19" spans="1:25" s="8" customFormat="1">
      <c r="A19" s="5"/>
      <c r="B19" s="45"/>
      <c r="C19" s="45"/>
      <c r="D19" s="45"/>
      <c r="E19" s="45"/>
      <c r="F19" s="45"/>
      <c r="G19" s="45"/>
      <c r="H19" s="45"/>
      <c r="I19" s="45"/>
      <c r="J19" s="45"/>
      <c r="K19" s="45"/>
      <c r="L19" s="45"/>
      <c r="M19" s="45"/>
      <c r="N19" s="45"/>
      <c r="O19" s="45"/>
      <c r="P19" s="45"/>
      <c r="Q19" s="45"/>
      <c r="R19" s="5"/>
      <c r="S19" s="5"/>
      <c r="T19" s="5"/>
      <c r="U19" s="5"/>
      <c r="V19" s="5"/>
      <c r="W19" s="5"/>
      <c r="X19" s="5"/>
      <c r="Y19" s="5"/>
    </row>
    <row r="20" spans="1:25" s="8" customFormat="1" ht="30">
      <c r="A20" s="5"/>
      <c r="B20" s="233" t="s">
        <v>20</v>
      </c>
      <c r="C20" s="234"/>
      <c r="D20" s="234"/>
      <c r="E20" s="235"/>
      <c r="F20" s="233" t="s">
        <v>21</v>
      </c>
      <c r="G20" s="234"/>
      <c r="H20" s="234"/>
      <c r="I20" s="234"/>
      <c r="J20" s="235"/>
      <c r="K20" s="233" t="s">
        <v>22</v>
      </c>
      <c r="L20" s="234"/>
      <c r="M20" s="235"/>
      <c r="N20" s="233" t="s">
        <v>23</v>
      </c>
      <c r="O20" s="234"/>
      <c r="P20" s="235"/>
      <c r="Q20" s="49" t="s">
        <v>24</v>
      </c>
      <c r="R20" s="5"/>
      <c r="S20" s="5"/>
      <c r="T20" s="5"/>
      <c r="U20" s="5"/>
      <c r="V20" s="5"/>
      <c r="W20" s="5"/>
      <c r="X20" s="5"/>
      <c r="Y20" s="5"/>
    </row>
    <row r="21" spans="1:25" s="8" customFormat="1">
      <c r="A21" s="5"/>
      <c r="B21" s="36"/>
      <c r="C21" s="246" t="s">
        <v>25</v>
      </c>
      <c r="D21" s="247"/>
      <c r="E21" s="55" t="s">
        <v>8</v>
      </c>
      <c r="F21" s="61"/>
      <c r="G21" s="246" t="s">
        <v>46</v>
      </c>
      <c r="H21" s="246"/>
      <c r="I21" s="247"/>
      <c r="J21" s="55" t="s">
        <v>18</v>
      </c>
      <c r="K21" s="36"/>
      <c r="L21" s="59" t="s">
        <v>26</v>
      </c>
      <c r="M21" s="55" t="s">
        <v>8</v>
      </c>
      <c r="N21" s="61"/>
      <c r="O21" s="59" t="s">
        <v>27</v>
      </c>
      <c r="P21" s="55" t="s">
        <v>9</v>
      </c>
      <c r="Q21" s="58">
        <f>(B21*F21)+(K21*N21)</f>
        <v>0</v>
      </c>
      <c r="R21" s="5"/>
      <c r="S21" s="5"/>
      <c r="T21" s="5"/>
      <c r="U21" s="5"/>
      <c r="V21" s="5"/>
      <c r="W21" s="5"/>
      <c r="X21" s="5"/>
      <c r="Y21" s="5"/>
    </row>
    <row r="22" spans="1:25" s="8" customFormat="1" ht="15" customHeight="1">
      <c r="A22" s="5"/>
      <c r="B22" s="45"/>
      <c r="C22" s="45"/>
      <c r="D22" s="45"/>
      <c r="E22" s="45"/>
      <c r="F22" s="45"/>
      <c r="G22" s="45"/>
      <c r="H22" s="45"/>
      <c r="I22" s="45"/>
      <c r="J22" s="45"/>
      <c r="K22" s="45"/>
      <c r="L22" s="45"/>
      <c r="M22" s="45"/>
      <c r="N22" s="45"/>
      <c r="O22" s="45"/>
      <c r="P22" s="45"/>
      <c r="Q22" s="45"/>
      <c r="R22" s="5"/>
      <c r="S22" s="5"/>
      <c r="T22" s="5"/>
      <c r="U22" s="5"/>
      <c r="V22" s="5"/>
      <c r="W22" s="5"/>
      <c r="X22" s="5"/>
      <c r="Y22" s="5"/>
    </row>
    <row r="23" spans="1:25" s="8" customFormat="1" ht="30">
      <c r="A23" s="5"/>
      <c r="B23" s="233" t="s">
        <v>16</v>
      </c>
      <c r="C23" s="234"/>
      <c r="D23" s="234"/>
      <c r="E23" s="235"/>
      <c r="F23" s="233" t="s">
        <v>28</v>
      </c>
      <c r="G23" s="234"/>
      <c r="H23" s="234"/>
      <c r="I23" s="234"/>
      <c r="J23" s="235"/>
      <c r="K23" s="49" t="s">
        <v>29</v>
      </c>
      <c r="L23" s="46"/>
      <c r="M23" s="45"/>
      <c r="N23" s="45"/>
      <c r="O23" s="45"/>
      <c r="P23" s="45"/>
      <c r="Q23" s="45"/>
      <c r="R23" s="5"/>
      <c r="S23" s="5"/>
      <c r="T23" s="5"/>
      <c r="U23" s="5"/>
      <c r="V23" s="5"/>
      <c r="W23" s="5"/>
      <c r="X23" s="5"/>
      <c r="Y23" s="5"/>
    </row>
    <row r="24" spans="1:25" s="8" customFormat="1">
      <c r="A24" s="5"/>
      <c r="B24" s="50">
        <f>Q16+Q17+Q18</f>
        <v>0</v>
      </c>
      <c r="C24" s="246" t="s">
        <v>19</v>
      </c>
      <c r="D24" s="247"/>
      <c r="E24" s="55" t="s">
        <v>30</v>
      </c>
      <c r="F24" s="50" t="e">
        <f>Q21/(N21*12)</f>
        <v>#DIV/0!</v>
      </c>
      <c r="G24" s="56" t="s">
        <v>31</v>
      </c>
      <c r="H24" s="56"/>
      <c r="I24" s="56"/>
      <c r="J24" s="55" t="s">
        <v>9</v>
      </c>
      <c r="K24" s="60" t="e">
        <f>B24-F24</f>
        <v>#DIV/0!</v>
      </c>
      <c r="L24" s="51"/>
      <c r="M24" s="45"/>
      <c r="N24" s="45"/>
      <c r="O24" s="45"/>
      <c r="P24" s="45"/>
      <c r="Q24" s="45"/>
      <c r="R24" s="5"/>
      <c r="S24" s="5"/>
      <c r="T24" s="5"/>
      <c r="U24" s="5"/>
      <c r="V24" s="5"/>
      <c r="W24" s="5"/>
      <c r="X24" s="5"/>
      <c r="Y24" s="5"/>
    </row>
    <row r="26" spans="1:25" ht="15.75" customHeight="1">
      <c r="B26" s="223" t="s">
        <v>111</v>
      </c>
      <c r="C26" s="223"/>
      <c r="D26" s="223"/>
      <c r="E26" s="223"/>
      <c r="F26" s="173" t="e">
        <f>K24/F24</f>
        <v>#DIV/0!</v>
      </c>
    </row>
    <row r="27" spans="1:25" ht="15.75" customHeight="1">
      <c r="B27" s="227" t="s">
        <v>126</v>
      </c>
      <c r="C27" s="228"/>
      <c r="D27" s="228"/>
      <c r="E27" s="228"/>
      <c r="F27" s="228"/>
      <c r="G27" s="228"/>
      <c r="H27" s="228"/>
      <c r="I27" s="228"/>
      <c r="J27" s="228"/>
      <c r="K27" s="229"/>
    </row>
    <row r="28" spans="1:25" ht="15.75" customHeight="1">
      <c r="B28" s="224" t="s">
        <v>127</v>
      </c>
      <c r="C28" s="225"/>
      <c r="D28" s="225"/>
      <c r="E28" s="225"/>
      <c r="F28" s="225"/>
      <c r="G28" s="225"/>
      <c r="H28" s="225"/>
      <c r="I28" s="225"/>
      <c r="J28" s="225"/>
      <c r="K28" s="226"/>
    </row>
    <row r="29" spans="1:25">
      <c r="B29" s="230" t="s">
        <v>128</v>
      </c>
      <c r="C29" s="231"/>
      <c r="D29" s="231"/>
      <c r="E29" s="231"/>
      <c r="F29" s="231"/>
      <c r="G29" s="231"/>
      <c r="H29" s="231"/>
      <c r="I29" s="231"/>
      <c r="J29" s="231"/>
      <c r="K29" s="232"/>
    </row>
  </sheetData>
  <sheetProtection algorithmName="SHA-512" hashValue="36labtkVWaMIQsNrde49yirMWa42qM42hNrbM7orGAkbMB5IsIGbvvFWUzmH3R4OTSA7M7CyqaIB4KnE9cTg1Q==" saltValue="owvOJZ0LAcOmcBMFbPKKsg==" spinCount="100000" sheet="1" objects="1" scenarios="1" selectLockedCells="1"/>
  <mergeCells count="33">
    <mergeCell ref="B8:O8"/>
    <mergeCell ref="D9:D10"/>
    <mergeCell ref="L9:L10"/>
    <mergeCell ref="O9:O10"/>
    <mergeCell ref="G9:I10"/>
    <mergeCell ref="K15:M15"/>
    <mergeCell ref="G21:I21"/>
    <mergeCell ref="G12:I13"/>
    <mergeCell ref="B11:O11"/>
    <mergeCell ref="D12:D13"/>
    <mergeCell ref="L12:L13"/>
    <mergeCell ref="O12:O13"/>
    <mergeCell ref="C21:D21"/>
    <mergeCell ref="B23:E23"/>
    <mergeCell ref="F23:J23"/>
    <mergeCell ref="B15:E15"/>
    <mergeCell ref="F15:J15"/>
    <mergeCell ref="B26:E26"/>
    <mergeCell ref="B28:K28"/>
    <mergeCell ref="B27:K27"/>
    <mergeCell ref="B29:K29"/>
    <mergeCell ref="B2:D2"/>
    <mergeCell ref="B5:O5"/>
    <mergeCell ref="D6:D7"/>
    <mergeCell ref="L6:L7"/>
    <mergeCell ref="O6:O7"/>
    <mergeCell ref="G6:I7"/>
    <mergeCell ref="N15:P15"/>
    <mergeCell ref="C24:D24"/>
    <mergeCell ref="B20:E20"/>
    <mergeCell ref="F20:J20"/>
    <mergeCell ref="K20:M20"/>
    <mergeCell ref="N20:P20"/>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2AB96-9BDF-4901-9D65-8CF5B0A54FDA}">
  <sheetPr>
    <tabColor rgb="FFCC66FF"/>
  </sheetPr>
  <dimension ref="C1:M50"/>
  <sheetViews>
    <sheetView showGridLines="0" tabSelected="1" topLeftCell="A31" zoomScaleNormal="100" workbookViewId="0">
      <selection activeCell="E5" sqref="E5"/>
    </sheetView>
  </sheetViews>
  <sheetFormatPr defaultRowHeight="15"/>
  <cols>
    <col min="3" max="3" width="4.140625" customWidth="1"/>
    <col min="4" max="4" width="37.140625" customWidth="1"/>
    <col min="5" max="6" width="36.28515625" customWidth="1"/>
    <col min="7" max="7" width="6.28515625" customWidth="1"/>
    <col min="9" max="9" width="11" customWidth="1"/>
  </cols>
  <sheetData>
    <row r="1" spans="3:13" ht="26.25">
      <c r="C1" s="118" t="s">
        <v>129</v>
      </c>
    </row>
    <row r="2" spans="3:13" ht="17.25" customHeight="1">
      <c r="C2" s="192" t="s">
        <v>130</v>
      </c>
      <c r="D2" s="193"/>
      <c r="E2" s="193"/>
      <c r="F2" s="194"/>
    </row>
    <row r="4" spans="3:13" ht="26.25">
      <c r="C4" s="251" t="s">
        <v>102</v>
      </c>
      <c r="D4" s="252"/>
      <c r="E4" s="252"/>
      <c r="F4" s="252"/>
      <c r="G4" s="252"/>
      <c r="H4" s="252"/>
      <c r="I4" s="252"/>
      <c r="J4" s="252"/>
      <c r="K4" s="253"/>
    </row>
    <row r="5" spans="3:13">
      <c r="C5" s="138">
        <v>1</v>
      </c>
      <c r="D5" s="138" t="s">
        <v>119</v>
      </c>
      <c r="E5" s="132"/>
      <c r="F5" s="136" t="s">
        <v>110</v>
      </c>
      <c r="G5" s="258"/>
      <c r="H5" s="258"/>
      <c r="I5" s="258"/>
      <c r="J5" s="137" t="s">
        <v>9</v>
      </c>
      <c r="K5" s="134" t="e">
        <f>VLOOKUP(E5,'Backend Weightage'!$E$3:$F$5,2,FALSE)</f>
        <v>#N/A</v>
      </c>
    </row>
    <row r="6" spans="3:13">
      <c r="C6" s="138">
        <v>2</v>
      </c>
      <c r="D6" s="138" t="s">
        <v>118</v>
      </c>
      <c r="E6" s="132"/>
      <c r="F6" s="136" t="s">
        <v>110</v>
      </c>
      <c r="G6" s="258"/>
      <c r="H6" s="258"/>
      <c r="I6" s="258"/>
      <c r="J6" s="135" t="s">
        <v>9</v>
      </c>
      <c r="K6" s="134" t="e">
        <f>VLOOKUP(E6,'Backend Weightage'!E6:F8,2,FALSE)</f>
        <v>#N/A</v>
      </c>
    </row>
    <row r="7" spans="3:13" s="202" customFormat="1" ht="30">
      <c r="C7" s="195">
        <v>3</v>
      </c>
      <c r="D7" s="196" t="s">
        <v>131</v>
      </c>
      <c r="E7" s="197" t="e">
        <f>ROI!B3/ROI!D3</f>
        <v>#DIV/0!</v>
      </c>
      <c r="F7" s="198"/>
      <c r="G7" s="199" t="s">
        <v>9</v>
      </c>
      <c r="H7" s="198" t="e">
        <f>IF(AND(0&lt;E7,E7&lt;0.34),1,IF(AND(0.33&lt;E7,E7&lt;0.68),2,IF(0.67&lt;E7,3,0)))</f>
        <v>#DIV/0!</v>
      </c>
      <c r="I7" s="198" t="s">
        <v>110</v>
      </c>
      <c r="J7" s="200" t="s">
        <v>9</v>
      </c>
      <c r="K7" s="201" t="e">
        <f>VLOOKUP(H7,'Backend Weightage'!E9:F11,2,FALSE)</f>
        <v>#DIV/0!</v>
      </c>
    </row>
    <row r="8" spans="3:13" ht="26.25">
      <c r="C8" s="259" t="s">
        <v>86</v>
      </c>
      <c r="D8" s="259"/>
      <c r="E8" s="259"/>
      <c r="F8" s="259"/>
      <c r="G8" s="259"/>
      <c r="H8" s="259"/>
      <c r="I8" s="259"/>
      <c r="J8" s="259"/>
      <c r="K8" s="259"/>
    </row>
    <row r="9" spans="3:13">
      <c r="C9" s="131">
        <v>4</v>
      </c>
      <c r="D9" s="131" t="s">
        <v>117</v>
      </c>
      <c r="E9" s="132"/>
      <c r="F9" s="131" t="s">
        <v>110</v>
      </c>
      <c r="G9" s="257"/>
      <c r="H9" s="257"/>
      <c r="I9" s="257"/>
      <c r="J9" s="133" t="s">
        <v>9</v>
      </c>
      <c r="K9" s="129" t="e">
        <f>VLOOKUP(E9,'Backend Weightage'!E13:F15,2,FALSE)</f>
        <v>#N/A</v>
      </c>
    </row>
    <row r="10" spans="3:13">
      <c r="C10" s="131">
        <v>5</v>
      </c>
      <c r="D10" s="131" t="s">
        <v>116</v>
      </c>
      <c r="E10" s="132"/>
      <c r="F10" s="131" t="s">
        <v>110</v>
      </c>
      <c r="G10" s="257"/>
      <c r="H10" s="257"/>
      <c r="I10" s="257"/>
      <c r="J10" s="130" t="s">
        <v>9</v>
      </c>
      <c r="K10" s="129" t="e">
        <f>VLOOKUP(E10,'Backend Weightage'!E16:F18,2,FALSE)</f>
        <v>#N/A</v>
      </c>
    </row>
    <row r="11" spans="3:13">
      <c r="C11" s="131">
        <v>6</v>
      </c>
      <c r="D11" s="131" t="s">
        <v>115</v>
      </c>
      <c r="E11" s="132"/>
      <c r="F11" s="131" t="s">
        <v>110</v>
      </c>
      <c r="G11" s="257"/>
      <c r="H11" s="257"/>
      <c r="I11" s="257"/>
      <c r="J11" s="133" t="s">
        <v>9</v>
      </c>
      <c r="K11" s="129" t="e">
        <f>VLOOKUP(E11,'Backend Weightage'!E19:F21,2,FALSE)</f>
        <v>#N/A</v>
      </c>
    </row>
    <row r="12" spans="3:13">
      <c r="C12" s="131">
        <v>7</v>
      </c>
      <c r="D12" s="131" t="s">
        <v>114</v>
      </c>
      <c r="E12" s="132"/>
      <c r="F12" s="131" t="s">
        <v>110</v>
      </c>
      <c r="G12" s="257"/>
      <c r="H12" s="257"/>
      <c r="I12" s="257"/>
      <c r="J12" s="130" t="s">
        <v>9</v>
      </c>
      <c r="K12" s="129" t="e">
        <f>VLOOKUP(E12,'Backend Weightage'!E22:F24,2,FALSE)</f>
        <v>#N/A</v>
      </c>
    </row>
    <row r="13" spans="3:13" ht="26.25">
      <c r="C13" s="260" t="s">
        <v>65</v>
      </c>
      <c r="D13" s="260"/>
      <c r="E13" s="260"/>
      <c r="F13" s="260"/>
      <c r="G13" s="260"/>
      <c r="H13" s="260"/>
      <c r="I13" s="260"/>
      <c r="J13" s="260"/>
      <c r="K13" s="260"/>
      <c r="M13" s="128"/>
    </row>
    <row r="14" spans="3:13">
      <c r="C14" s="122">
        <v>8</v>
      </c>
      <c r="D14" s="122" t="s">
        <v>113</v>
      </c>
      <c r="E14" s="127" t="e">
        <f>'Process Flow (After)'!N2/'Process Flow (Before)'!N2</f>
        <v>#DIV/0!</v>
      </c>
      <c r="F14" s="126" t="s">
        <v>112</v>
      </c>
      <c r="G14" s="123" t="s">
        <v>9</v>
      </c>
      <c r="H14" s="122" t="e">
        <f>IF(AND(0&lt;E14,E14&lt;0.31),1,IF(AND(0.3&lt;E14,E14&lt;0.61),2,3))</f>
        <v>#DIV/0!</v>
      </c>
      <c r="I14" s="122" t="s">
        <v>110</v>
      </c>
      <c r="J14" s="121" t="s">
        <v>9</v>
      </c>
      <c r="K14" s="120" t="e">
        <f>VLOOKUP(H14,'Backend Weightage'!E26:F28,2,FALSE)</f>
        <v>#DIV/0!</v>
      </c>
    </row>
    <row r="15" spans="3:13">
      <c r="C15" s="122">
        <v>9</v>
      </c>
      <c r="D15" s="122" t="s">
        <v>111</v>
      </c>
      <c r="E15" s="125" t="e">
        <f>ROI!F26</f>
        <v>#DIV/0!</v>
      </c>
      <c r="F15" s="124"/>
      <c r="G15" s="123" t="s">
        <v>9</v>
      </c>
      <c r="H15" s="122" t="e">
        <f>IF(AND(0.01&lt;E15,E15&lt;0.15),1,IF(AND(0.16&lt;E15,E15&lt;0.31),2,3))</f>
        <v>#DIV/0!</v>
      </c>
      <c r="I15" s="122" t="s">
        <v>110</v>
      </c>
      <c r="J15" s="121" t="s">
        <v>9</v>
      </c>
      <c r="K15" s="120" t="e">
        <f>VLOOKUP(H15,'Backend Weightage'!E29:F31,2,FALSE)</f>
        <v>#DIV/0!</v>
      </c>
    </row>
    <row r="16" spans="3:13">
      <c r="I16" s="254" t="s">
        <v>109</v>
      </c>
      <c r="J16" s="254"/>
      <c r="K16" s="119" t="e">
        <f>SUM(K5:K15)</f>
        <v>#N/A</v>
      </c>
    </row>
    <row r="17" spans="3:11">
      <c r="I17" s="254" t="s">
        <v>108</v>
      </c>
      <c r="J17" s="254"/>
      <c r="K17" s="119" t="e">
        <f>IF(K16&lt;40,"No go",IF(AND(K16&gt;40,K16&lt;51),"Go/No go decision",IF(AND(K16&gt;50,K16&lt;61),"Go",IF(K16&gt;60,"Strong Go","NA"))))</f>
        <v>#N/A</v>
      </c>
    </row>
    <row r="19" spans="3:11" ht="26.25">
      <c r="C19" s="118" t="s">
        <v>107</v>
      </c>
    </row>
    <row r="20" spans="3:11">
      <c r="C20" s="117" t="s">
        <v>106</v>
      </c>
      <c r="D20" s="115" t="s">
        <v>105</v>
      </c>
      <c r="E20" s="116" t="s">
        <v>104</v>
      </c>
      <c r="F20" s="115" t="s">
        <v>103</v>
      </c>
      <c r="G20" s="114"/>
    </row>
    <row r="21" spans="3:11">
      <c r="C21" s="108"/>
      <c r="D21" s="113" t="s">
        <v>102</v>
      </c>
      <c r="E21" s="106"/>
      <c r="F21" s="112"/>
      <c r="G21" s="104"/>
    </row>
    <row r="22" spans="3:11" ht="50.25" customHeight="1">
      <c r="C22" s="249">
        <v>1</v>
      </c>
      <c r="D22" s="256" t="s">
        <v>101</v>
      </c>
      <c r="E22" s="248" t="s">
        <v>100</v>
      </c>
      <c r="F22" s="111" t="s">
        <v>97</v>
      </c>
      <c r="G22" s="104">
        <v>1</v>
      </c>
    </row>
    <row r="23" spans="3:11" ht="49.5" customHeight="1">
      <c r="C23" s="249"/>
      <c r="D23" s="256"/>
      <c r="E23" s="248"/>
      <c r="F23" s="111" t="s">
        <v>98</v>
      </c>
      <c r="G23" s="104">
        <v>2</v>
      </c>
    </row>
    <row r="24" spans="3:11" ht="66.75" customHeight="1">
      <c r="C24" s="249"/>
      <c r="D24" s="256"/>
      <c r="E24" s="248"/>
      <c r="F24" s="111" t="s">
        <v>99</v>
      </c>
      <c r="G24" s="104">
        <v>3</v>
      </c>
    </row>
    <row r="25" spans="3:11" ht="51.75" customHeight="1">
      <c r="C25" s="249">
        <v>2</v>
      </c>
      <c r="D25" s="256" t="s">
        <v>96</v>
      </c>
      <c r="E25" s="248" t="s">
        <v>95</v>
      </c>
      <c r="F25" s="105" t="s">
        <v>92</v>
      </c>
      <c r="G25" s="104">
        <v>1</v>
      </c>
    </row>
    <row r="26" spans="3:11" ht="60">
      <c r="C26" s="249"/>
      <c r="D26" s="256"/>
      <c r="E26" s="248"/>
      <c r="F26" s="105" t="s">
        <v>93</v>
      </c>
      <c r="G26" s="104">
        <v>2</v>
      </c>
    </row>
    <row r="27" spans="3:11" ht="60">
      <c r="C27" s="249"/>
      <c r="D27" s="256"/>
      <c r="E27" s="248"/>
      <c r="F27" s="105" t="s">
        <v>94</v>
      </c>
      <c r="G27" s="104">
        <v>3</v>
      </c>
    </row>
    <row r="28" spans="3:11" ht="33" customHeight="1">
      <c r="C28" s="249">
        <v>3</v>
      </c>
      <c r="D28" s="256" t="s">
        <v>91</v>
      </c>
      <c r="E28" s="248" t="s">
        <v>90</v>
      </c>
      <c r="F28" s="105" t="s">
        <v>87</v>
      </c>
      <c r="G28" s="104">
        <v>1</v>
      </c>
    </row>
    <row r="29" spans="3:11" ht="30" customHeight="1">
      <c r="C29" s="249"/>
      <c r="D29" s="256"/>
      <c r="E29" s="248"/>
      <c r="F29" s="105" t="s">
        <v>88</v>
      </c>
      <c r="G29" s="104">
        <v>2</v>
      </c>
    </row>
    <row r="30" spans="3:11" ht="36.75" customHeight="1">
      <c r="C30" s="249"/>
      <c r="D30" s="256"/>
      <c r="E30" s="248"/>
      <c r="F30" s="105" t="s">
        <v>89</v>
      </c>
      <c r="G30" s="104">
        <v>3</v>
      </c>
    </row>
    <row r="31" spans="3:11">
      <c r="C31" s="108"/>
      <c r="D31" s="110" t="s">
        <v>86</v>
      </c>
      <c r="E31" s="106"/>
      <c r="F31" s="105"/>
      <c r="G31" s="104"/>
    </row>
    <row r="32" spans="3:11" ht="30">
      <c r="C32" s="249">
        <v>4</v>
      </c>
      <c r="D32" s="250" t="s">
        <v>85</v>
      </c>
      <c r="E32" s="248" t="s">
        <v>84</v>
      </c>
      <c r="F32" s="105" t="s">
        <v>81</v>
      </c>
      <c r="G32" s="104">
        <v>1</v>
      </c>
    </row>
    <row r="33" spans="3:7" ht="30">
      <c r="C33" s="249"/>
      <c r="D33" s="250"/>
      <c r="E33" s="248"/>
      <c r="F33" s="105" t="s">
        <v>82</v>
      </c>
      <c r="G33" s="104">
        <v>2</v>
      </c>
    </row>
    <row r="34" spans="3:7" ht="52.5" customHeight="1">
      <c r="C34" s="249"/>
      <c r="D34" s="250"/>
      <c r="E34" s="248"/>
      <c r="F34" s="105" t="s">
        <v>83</v>
      </c>
      <c r="G34" s="104">
        <v>3</v>
      </c>
    </row>
    <row r="35" spans="3:7" ht="60">
      <c r="C35" s="249">
        <v>5</v>
      </c>
      <c r="D35" s="250" t="s">
        <v>80</v>
      </c>
      <c r="E35" s="248" t="s">
        <v>79</v>
      </c>
      <c r="F35" s="109" t="s">
        <v>76</v>
      </c>
      <c r="G35" s="104">
        <v>1</v>
      </c>
    </row>
    <row r="36" spans="3:7" ht="60">
      <c r="C36" s="249"/>
      <c r="D36" s="250"/>
      <c r="E36" s="248"/>
      <c r="F36" s="109" t="s">
        <v>77</v>
      </c>
      <c r="G36" s="104">
        <v>2</v>
      </c>
    </row>
    <row r="37" spans="3:7" ht="60">
      <c r="C37" s="249"/>
      <c r="D37" s="250"/>
      <c r="E37" s="248"/>
      <c r="F37" s="109" t="s">
        <v>78</v>
      </c>
      <c r="G37" s="104">
        <v>3</v>
      </c>
    </row>
    <row r="38" spans="3:7" ht="63" customHeight="1">
      <c r="C38" s="249">
        <v>6</v>
      </c>
      <c r="D38" s="250" t="s">
        <v>75</v>
      </c>
      <c r="E38" s="248" t="s">
        <v>74</v>
      </c>
      <c r="F38" s="105" t="s">
        <v>71</v>
      </c>
      <c r="G38" s="104">
        <v>1</v>
      </c>
    </row>
    <row r="39" spans="3:7" ht="61.5" customHeight="1">
      <c r="C39" s="249"/>
      <c r="D39" s="250"/>
      <c r="E39" s="248"/>
      <c r="F39" s="105" t="s">
        <v>72</v>
      </c>
      <c r="G39" s="104">
        <v>2</v>
      </c>
    </row>
    <row r="40" spans="3:7" ht="61.5" customHeight="1">
      <c r="C40" s="249"/>
      <c r="D40" s="250"/>
      <c r="E40" s="248"/>
      <c r="F40" s="105" t="s">
        <v>73</v>
      </c>
      <c r="G40" s="104">
        <v>3</v>
      </c>
    </row>
    <row r="41" spans="3:7" ht="78" customHeight="1">
      <c r="C41" s="249">
        <v>7</v>
      </c>
      <c r="D41" s="250" t="s">
        <v>70</v>
      </c>
      <c r="E41" s="248" t="s">
        <v>69</v>
      </c>
      <c r="F41" s="105" t="s">
        <v>66</v>
      </c>
      <c r="G41" s="104">
        <v>1</v>
      </c>
    </row>
    <row r="42" spans="3:7" ht="75">
      <c r="C42" s="249"/>
      <c r="D42" s="250"/>
      <c r="E42" s="248"/>
      <c r="F42" s="105" t="s">
        <v>67</v>
      </c>
      <c r="G42" s="104">
        <v>2</v>
      </c>
    </row>
    <row r="43" spans="3:7" ht="75">
      <c r="C43" s="249"/>
      <c r="D43" s="250"/>
      <c r="E43" s="248"/>
      <c r="F43" s="105" t="s">
        <v>68</v>
      </c>
      <c r="G43" s="104">
        <v>3</v>
      </c>
    </row>
    <row r="44" spans="3:7">
      <c r="C44" s="108"/>
      <c r="D44" s="107" t="s">
        <v>65</v>
      </c>
      <c r="E44" s="106"/>
      <c r="F44" s="105"/>
      <c r="G44" s="104"/>
    </row>
    <row r="45" spans="3:7" ht="30">
      <c r="C45" s="249">
        <v>8</v>
      </c>
      <c r="D45" s="255" t="s">
        <v>64</v>
      </c>
      <c r="E45" s="248" t="s">
        <v>63</v>
      </c>
      <c r="F45" s="105" t="s">
        <v>60</v>
      </c>
      <c r="G45" s="104">
        <v>1</v>
      </c>
    </row>
    <row r="46" spans="3:7" ht="30">
      <c r="C46" s="249"/>
      <c r="D46" s="255"/>
      <c r="E46" s="248"/>
      <c r="F46" s="105" t="s">
        <v>61</v>
      </c>
      <c r="G46" s="104">
        <v>2</v>
      </c>
    </row>
    <row r="47" spans="3:7" ht="30">
      <c r="C47" s="249"/>
      <c r="D47" s="255"/>
      <c r="E47" s="248"/>
      <c r="F47" s="105" t="s">
        <v>62</v>
      </c>
      <c r="G47" s="104">
        <v>3</v>
      </c>
    </row>
    <row r="48" spans="3:7" ht="27" customHeight="1">
      <c r="C48" s="249">
        <v>9</v>
      </c>
      <c r="D48" s="255" t="s">
        <v>59</v>
      </c>
      <c r="E48" s="248" t="s">
        <v>58</v>
      </c>
      <c r="F48" s="105" t="s">
        <v>55</v>
      </c>
      <c r="G48" s="104">
        <v>1</v>
      </c>
    </row>
    <row r="49" spans="3:7" ht="30">
      <c r="C49" s="249"/>
      <c r="D49" s="255"/>
      <c r="E49" s="248"/>
      <c r="F49" s="105" t="s">
        <v>56</v>
      </c>
      <c r="G49" s="104">
        <v>2</v>
      </c>
    </row>
    <row r="50" spans="3:7">
      <c r="C50" s="249"/>
      <c r="D50" s="255"/>
      <c r="E50" s="248"/>
      <c r="F50" s="105" t="s">
        <v>57</v>
      </c>
      <c r="G50" s="104">
        <v>3</v>
      </c>
    </row>
  </sheetData>
  <sheetProtection algorithmName="SHA-512" hashValue="7iavuAN+Dy3SoKPc2b5cCVMxmgO/XwUPpL1V44l+TZXM5FD3CRU7LCDFofqLkDenkbs+wUSeIoGP2VSUUzV+ZA==" saltValue="jJuVIgIgdMJ8KLRgrzviYw==" spinCount="100000" sheet="1" objects="1" scenarios="1" selectLockedCells="1"/>
  <mergeCells count="38">
    <mergeCell ref="I17:J17"/>
    <mergeCell ref="G11:I11"/>
    <mergeCell ref="G12:I12"/>
    <mergeCell ref="G5:I5"/>
    <mergeCell ref="G6:I6"/>
    <mergeCell ref="G9:I9"/>
    <mergeCell ref="C8:K8"/>
    <mergeCell ref="G10:I10"/>
    <mergeCell ref="C13:K13"/>
    <mergeCell ref="E32:E34"/>
    <mergeCell ref="C22:C24"/>
    <mergeCell ref="D22:D24"/>
    <mergeCell ref="E22:E24"/>
    <mergeCell ref="C25:C27"/>
    <mergeCell ref="D25:D27"/>
    <mergeCell ref="E25:E27"/>
    <mergeCell ref="C4:K4"/>
    <mergeCell ref="I16:J16"/>
    <mergeCell ref="C48:C50"/>
    <mergeCell ref="D48:D50"/>
    <mergeCell ref="E48:E50"/>
    <mergeCell ref="C41:C43"/>
    <mergeCell ref="D41:D43"/>
    <mergeCell ref="E41:E43"/>
    <mergeCell ref="C45:C47"/>
    <mergeCell ref="D45:D47"/>
    <mergeCell ref="E38:E40"/>
    <mergeCell ref="C28:C30"/>
    <mergeCell ref="D28:D30"/>
    <mergeCell ref="E28:E30"/>
    <mergeCell ref="C32:C34"/>
    <mergeCell ref="D32:D34"/>
    <mergeCell ref="E45:E47"/>
    <mergeCell ref="C35:C37"/>
    <mergeCell ref="D35:D37"/>
    <mergeCell ref="E35:E37"/>
    <mergeCell ref="C38:C40"/>
    <mergeCell ref="D38:D40"/>
  </mergeCells>
  <pageMargins left="0.7" right="0.7" top="0.75" bottom="0.75" header="0.3" footer="0.3"/>
  <pageSetup paperSize="9" orientation="portrait" horizontalDpi="300" verticalDpi="30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4567A-10B7-47B8-90FE-55F6F855F3BC}">
  <dimension ref="A1:G38"/>
  <sheetViews>
    <sheetView topLeftCell="A19" zoomScale="85" zoomScaleNormal="85" workbookViewId="0">
      <selection activeCell="D15" sqref="D15"/>
    </sheetView>
  </sheetViews>
  <sheetFormatPr defaultRowHeight="15"/>
  <cols>
    <col min="1" max="1" width="4.28515625" style="141" bestFit="1" customWidth="1"/>
    <col min="2" max="2" width="41.7109375" customWidth="1"/>
    <col min="3" max="3" width="58.42578125" style="140" customWidth="1"/>
    <col min="4" max="4" width="70.140625" bestFit="1" customWidth="1"/>
    <col min="5" max="5" width="9.140625" style="139"/>
    <col min="6" max="6" width="17.42578125" customWidth="1"/>
    <col min="7" max="7" width="10.5703125" bestFit="1" customWidth="1"/>
  </cols>
  <sheetData>
    <row r="1" spans="1:7" ht="15.75" thickBot="1">
      <c r="A1" s="172" t="s">
        <v>106</v>
      </c>
      <c r="B1" s="170" t="s">
        <v>105</v>
      </c>
      <c r="C1" s="171" t="s">
        <v>104</v>
      </c>
      <c r="D1" s="170" t="s">
        <v>103</v>
      </c>
      <c r="E1" s="170"/>
      <c r="F1" s="170" t="s">
        <v>125</v>
      </c>
      <c r="G1" s="169" t="s">
        <v>124</v>
      </c>
    </row>
    <row r="2" spans="1:7" ht="15.75" thickBot="1">
      <c r="A2" s="168"/>
      <c r="B2" s="167" t="s">
        <v>102</v>
      </c>
      <c r="D2" s="141"/>
      <c r="E2" s="141"/>
      <c r="F2" s="141"/>
      <c r="G2" s="166"/>
    </row>
    <row r="3" spans="1:7" ht="27" customHeight="1">
      <c r="A3" s="270">
        <v>1</v>
      </c>
      <c r="B3" s="275" t="s">
        <v>123</v>
      </c>
      <c r="C3" s="273" t="s">
        <v>100</v>
      </c>
      <c r="D3" s="165" t="s">
        <v>99</v>
      </c>
      <c r="E3" s="150">
        <v>3</v>
      </c>
      <c r="F3" s="149">
        <f>G3</f>
        <v>10</v>
      </c>
      <c r="G3" s="148">
        <v>10</v>
      </c>
    </row>
    <row r="4" spans="1:7" ht="31.5" customHeight="1">
      <c r="A4" s="271"/>
      <c r="B4" s="256"/>
      <c r="C4" s="248"/>
      <c r="D4" s="111" t="s">
        <v>98</v>
      </c>
      <c r="E4" s="108">
        <v>2</v>
      </c>
      <c r="F4" s="147">
        <f>2/3*G3</f>
        <v>6.6666666666666661</v>
      </c>
      <c r="G4" s="146"/>
    </row>
    <row r="5" spans="1:7" ht="60" customHeight="1" thickBot="1">
      <c r="A5" s="271"/>
      <c r="B5" s="256"/>
      <c r="C5" s="248"/>
      <c r="D5" s="111" t="s">
        <v>97</v>
      </c>
      <c r="E5" s="108">
        <v>1</v>
      </c>
      <c r="F5" s="147">
        <f>1/3*G3</f>
        <v>3.333333333333333</v>
      </c>
      <c r="G5" s="146"/>
    </row>
    <row r="6" spans="1:7" ht="29.1" customHeight="1">
      <c r="A6" s="270">
        <v>2</v>
      </c>
      <c r="B6" s="275" t="s">
        <v>122</v>
      </c>
      <c r="C6" s="273" t="s">
        <v>95</v>
      </c>
      <c r="D6" s="151" t="s">
        <v>94</v>
      </c>
      <c r="E6" s="150">
        <v>3</v>
      </c>
      <c r="F6" s="149">
        <f>G6</f>
        <v>10</v>
      </c>
      <c r="G6" s="148">
        <v>10</v>
      </c>
    </row>
    <row r="7" spans="1:7" ht="30">
      <c r="A7" s="271"/>
      <c r="B7" s="256"/>
      <c r="C7" s="248"/>
      <c r="D7" s="106" t="s">
        <v>93</v>
      </c>
      <c r="E7" s="108">
        <v>2</v>
      </c>
      <c r="F7" s="147">
        <f>2/3*G6</f>
        <v>6.6666666666666661</v>
      </c>
      <c r="G7" s="146"/>
    </row>
    <row r="8" spans="1:7" ht="39" customHeight="1" thickBot="1">
      <c r="A8" s="271"/>
      <c r="B8" s="256"/>
      <c r="C8" s="248"/>
      <c r="D8" s="106" t="s">
        <v>92</v>
      </c>
      <c r="E8" s="108">
        <v>1</v>
      </c>
      <c r="F8" s="147">
        <f>1/3*G6</f>
        <v>3.333333333333333</v>
      </c>
      <c r="G8" s="146"/>
    </row>
    <row r="9" spans="1:7" ht="22.5" customHeight="1">
      <c r="A9" s="270">
        <v>3</v>
      </c>
      <c r="B9" s="275" t="s">
        <v>121</v>
      </c>
      <c r="C9" s="273" t="s">
        <v>90</v>
      </c>
      <c r="D9" s="151" t="s">
        <v>89</v>
      </c>
      <c r="E9" s="150">
        <v>3</v>
      </c>
      <c r="F9" s="149">
        <f>G9</f>
        <v>10</v>
      </c>
      <c r="G9" s="148">
        <v>10</v>
      </c>
    </row>
    <row r="10" spans="1:7" ht="22.5" customHeight="1">
      <c r="A10" s="271"/>
      <c r="B10" s="256"/>
      <c r="C10" s="248"/>
      <c r="D10" s="106" t="s">
        <v>88</v>
      </c>
      <c r="E10" s="108">
        <v>2</v>
      </c>
      <c r="F10" s="147">
        <f>2/3*G9</f>
        <v>6.6666666666666661</v>
      </c>
      <c r="G10" s="146"/>
    </row>
    <row r="11" spans="1:7" ht="22.5" customHeight="1">
      <c r="A11" s="271"/>
      <c r="B11" s="256"/>
      <c r="C11" s="248"/>
      <c r="D11" s="106" t="s">
        <v>87</v>
      </c>
      <c r="E11" s="108">
        <v>1</v>
      </c>
      <c r="F11" s="147">
        <f>1/3*G9</f>
        <v>3.333333333333333</v>
      </c>
      <c r="G11" s="146"/>
    </row>
    <row r="12" spans="1:7" ht="15.75" thickBot="1">
      <c r="A12" s="160"/>
      <c r="B12" s="164" t="s">
        <v>86</v>
      </c>
      <c r="D12" s="163"/>
      <c r="E12" s="158"/>
      <c r="F12" s="157"/>
      <c r="G12" s="156"/>
    </row>
    <row r="13" spans="1:7" ht="27" customHeight="1">
      <c r="A13" s="270">
        <v>4</v>
      </c>
      <c r="B13" s="272" t="s">
        <v>85</v>
      </c>
      <c r="C13" s="273" t="s">
        <v>84</v>
      </c>
      <c r="D13" s="151" t="s">
        <v>83</v>
      </c>
      <c r="E13" s="150">
        <v>3</v>
      </c>
      <c r="F13" s="149">
        <f>G13</f>
        <v>5</v>
      </c>
      <c r="G13" s="148">
        <v>5</v>
      </c>
    </row>
    <row r="14" spans="1:7">
      <c r="A14" s="271"/>
      <c r="B14" s="250"/>
      <c r="C14" s="248"/>
      <c r="D14" s="106" t="s">
        <v>82</v>
      </c>
      <c r="E14" s="108">
        <v>2</v>
      </c>
      <c r="F14" s="147">
        <f>2/3*G13</f>
        <v>3.333333333333333</v>
      </c>
      <c r="G14" s="146"/>
    </row>
    <row r="15" spans="1:7" ht="24.75" customHeight="1" thickBot="1">
      <c r="A15" s="271"/>
      <c r="B15" s="250"/>
      <c r="C15" s="248"/>
      <c r="D15" s="106" t="s">
        <v>81</v>
      </c>
      <c r="E15" s="108">
        <v>1</v>
      </c>
      <c r="F15" s="147">
        <f>1/3*G13</f>
        <v>1.6666666666666665</v>
      </c>
      <c r="G15" s="146"/>
    </row>
    <row r="16" spans="1:7" ht="72.599999999999994" customHeight="1">
      <c r="A16" s="270">
        <v>5</v>
      </c>
      <c r="B16" s="272" t="s">
        <v>120</v>
      </c>
      <c r="C16" s="273" t="s">
        <v>79</v>
      </c>
      <c r="D16" s="162" t="s">
        <v>78</v>
      </c>
      <c r="E16" s="150">
        <v>3</v>
      </c>
      <c r="F16" s="149">
        <f>G16</f>
        <v>5</v>
      </c>
      <c r="G16" s="148">
        <v>5</v>
      </c>
    </row>
    <row r="17" spans="1:7" ht="30">
      <c r="A17" s="271"/>
      <c r="B17" s="250"/>
      <c r="C17" s="248"/>
      <c r="D17" s="161" t="s">
        <v>77</v>
      </c>
      <c r="E17" s="108">
        <v>2</v>
      </c>
      <c r="F17" s="147">
        <f>2/3*G16</f>
        <v>3.333333333333333</v>
      </c>
      <c r="G17" s="146"/>
    </row>
    <row r="18" spans="1:7" ht="30.75" thickBot="1">
      <c r="A18" s="271"/>
      <c r="B18" s="250"/>
      <c r="C18" s="248"/>
      <c r="D18" s="161" t="s">
        <v>76</v>
      </c>
      <c r="E18" s="108">
        <v>1</v>
      </c>
      <c r="F18" s="147">
        <f>1/3*G16</f>
        <v>1.6666666666666665</v>
      </c>
      <c r="G18" s="146"/>
    </row>
    <row r="19" spans="1:7" ht="72.599999999999994" customHeight="1">
      <c r="A19" s="270">
        <v>6</v>
      </c>
      <c r="B19" s="272" t="s">
        <v>75</v>
      </c>
      <c r="C19" s="273" t="s">
        <v>74</v>
      </c>
      <c r="D19" s="151" t="s">
        <v>73</v>
      </c>
      <c r="E19" s="150">
        <v>3</v>
      </c>
      <c r="F19" s="149">
        <f>G19</f>
        <v>5</v>
      </c>
      <c r="G19" s="148">
        <v>5</v>
      </c>
    </row>
    <row r="20" spans="1:7" ht="30">
      <c r="A20" s="271"/>
      <c r="B20" s="250"/>
      <c r="C20" s="248"/>
      <c r="D20" s="106" t="s">
        <v>72</v>
      </c>
      <c r="E20" s="108">
        <v>2</v>
      </c>
      <c r="F20" s="147">
        <f>2/3*G19</f>
        <v>3.333333333333333</v>
      </c>
      <c r="G20" s="146"/>
    </row>
    <row r="21" spans="1:7" ht="30.75" thickBot="1">
      <c r="A21" s="271"/>
      <c r="B21" s="250"/>
      <c r="C21" s="248"/>
      <c r="D21" s="106" t="s">
        <v>71</v>
      </c>
      <c r="E21" s="108">
        <v>1</v>
      </c>
      <c r="F21" s="147">
        <f>1/3*G19</f>
        <v>1.6666666666666665</v>
      </c>
      <c r="G21" s="146"/>
    </row>
    <row r="22" spans="1:7" ht="72.599999999999994" customHeight="1">
      <c r="A22" s="270">
        <v>7</v>
      </c>
      <c r="B22" s="272" t="s">
        <v>70</v>
      </c>
      <c r="C22" s="273" t="s">
        <v>69</v>
      </c>
      <c r="D22" s="151" t="s">
        <v>68</v>
      </c>
      <c r="E22" s="150">
        <v>3</v>
      </c>
      <c r="F22" s="149">
        <f>G22</f>
        <v>5</v>
      </c>
      <c r="G22" s="148">
        <v>5</v>
      </c>
    </row>
    <row r="23" spans="1:7" ht="45">
      <c r="A23" s="271"/>
      <c r="B23" s="250"/>
      <c r="C23" s="248"/>
      <c r="D23" s="106" t="s">
        <v>67</v>
      </c>
      <c r="E23" s="108">
        <v>2</v>
      </c>
      <c r="F23" s="147">
        <f>2/3*G22</f>
        <v>3.333333333333333</v>
      </c>
      <c r="G23" s="146"/>
    </row>
    <row r="24" spans="1:7" ht="45">
      <c r="A24" s="271"/>
      <c r="B24" s="250"/>
      <c r="C24" s="248"/>
      <c r="D24" s="106" t="s">
        <v>66</v>
      </c>
      <c r="E24" s="108">
        <v>1</v>
      </c>
      <c r="F24" s="147">
        <f>1/3*G22</f>
        <v>1.6666666666666665</v>
      </c>
      <c r="G24" s="146"/>
    </row>
    <row r="25" spans="1:7" ht="15.75" thickBot="1">
      <c r="A25" s="160"/>
      <c r="B25" s="159" t="s">
        <v>65</v>
      </c>
      <c r="D25" s="140"/>
      <c r="E25" s="158"/>
      <c r="F25" s="157"/>
      <c r="G25" s="156"/>
    </row>
    <row r="26" spans="1:7" ht="29.1" customHeight="1">
      <c r="A26" s="261">
        <v>8</v>
      </c>
      <c r="B26" s="264" t="s">
        <v>64</v>
      </c>
      <c r="C26" s="267" t="s">
        <v>63</v>
      </c>
      <c r="D26" s="151" t="s">
        <v>62</v>
      </c>
      <c r="E26" s="150">
        <v>3</v>
      </c>
      <c r="F26" s="149">
        <f>G26</f>
        <v>25</v>
      </c>
      <c r="G26" s="148">
        <v>25</v>
      </c>
    </row>
    <row r="27" spans="1:7">
      <c r="A27" s="262"/>
      <c r="B27" s="265"/>
      <c r="C27" s="268"/>
      <c r="D27" s="106" t="s">
        <v>61</v>
      </c>
      <c r="E27" s="108">
        <v>2</v>
      </c>
      <c r="F27" s="147">
        <f>2/3*G26</f>
        <v>16.666666666666664</v>
      </c>
      <c r="G27" s="146"/>
    </row>
    <row r="28" spans="1:7" ht="15.75" thickBot="1">
      <c r="A28" s="263"/>
      <c r="B28" s="266"/>
      <c r="C28" s="274"/>
      <c r="D28" s="155" t="s">
        <v>60</v>
      </c>
      <c r="E28" s="154">
        <v>1</v>
      </c>
      <c r="F28" s="153">
        <f>1/3*G26</f>
        <v>8.3333333333333321</v>
      </c>
      <c r="G28" s="152"/>
    </row>
    <row r="29" spans="1:7">
      <c r="A29" s="261">
        <v>9</v>
      </c>
      <c r="B29" s="264" t="s">
        <v>59</v>
      </c>
      <c r="C29" s="267" t="s">
        <v>58</v>
      </c>
      <c r="D29" s="151" t="s">
        <v>57</v>
      </c>
      <c r="E29" s="150">
        <v>3</v>
      </c>
      <c r="F29" s="149">
        <f>G29</f>
        <v>25</v>
      </c>
      <c r="G29" s="148">
        <v>25</v>
      </c>
    </row>
    <row r="30" spans="1:7">
      <c r="A30" s="262"/>
      <c r="B30" s="265"/>
      <c r="C30" s="268"/>
      <c r="D30" s="106" t="s">
        <v>56</v>
      </c>
      <c r="E30" s="108">
        <v>2</v>
      </c>
      <c r="F30" s="147">
        <f>2/3*G29</f>
        <v>16.666666666666664</v>
      </c>
      <c r="G30" s="146"/>
    </row>
    <row r="31" spans="1:7" ht="15.75" thickBot="1">
      <c r="A31" s="263"/>
      <c r="B31" s="266"/>
      <c r="C31" s="269"/>
      <c r="D31" s="145" t="s">
        <v>55</v>
      </c>
      <c r="E31" s="144">
        <v>1</v>
      </c>
      <c r="F31" s="143">
        <f>1/3*G29</f>
        <v>8.3333333333333321</v>
      </c>
      <c r="G31" s="142"/>
    </row>
    <row r="35" spans="5:7">
      <c r="E35"/>
      <c r="G35">
        <f>SUM(G3:G30)</f>
        <v>100</v>
      </c>
    </row>
    <row r="36" spans="5:7">
      <c r="E36"/>
    </row>
    <row r="37" spans="5:7">
      <c r="E37"/>
    </row>
    <row r="38" spans="5:7">
      <c r="E38"/>
    </row>
  </sheetData>
  <mergeCells count="27">
    <mergeCell ref="A3:A5"/>
    <mergeCell ref="B3:B5"/>
    <mergeCell ref="C3:C5"/>
    <mergeCell ref="A6:A8"/>
    <mergeCell ref="B6:B8"/>
    <mergeCell ref="C6:C8"/>
    <mergeCell ref="A13:A15"/>
    <mergeCell ref="B13:B15"/>
    <mergeCell ref="C13:C15"/>
    <mergeCell ref="B9:B11"/>
    <mergeCell ref="A9:A11"/>
    <mergeCell ref="C9:C11"/>
    <mergeCell ref="A16:A18"/>
    <mergeCell ref="B16:B18"/>
    <mergeCell ref="C16:C18"/>
    <mergeCell ref="A19:A21"/>
    <mergeCell ref="B19:B21"/>
    <mergeCell ref="C19:C21"/>
    <mergeCell ref="A29:A31"/>
    <mergeCell ref="B29:B31"/>
    <mergeCell ref="C29:C31"/>
    <mergeCell ref="A22:A24"/>
    <mergeCell ref="B22:B24"/>
    <mergeCell ref="C22:C24"/>
    <mergeCell ref="A26:A28"/>
    <mergeCell ref="B26:B28"/>
    <mergeCell ref="C26:C28"/>
  </mergeCell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Cover</vt:lpstr>
      <vt:lpstr>Instructions</vt:lpstr>
      <vt:lpstr>Process Flow (Before)</vt:lpstr>
      <vt:lpstr>Process Flow (After)</vt:lpstr>
      <vt:lpstr>ROI</vt:lpstr>
      <vt:lpstr>VBA</vt:lpstr>
      <vt:lpstr>Backend Weightage</vt:lpstr>
      <vt:lpstr>Instructions!Print_Area</vt:lpstr>
      <vt:lpstr>'Process Flow (After)'!Print_Area</vt:lpstr>
      <vt:lpstr>'Process Flow (Before)'!Print_Area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Pearl Cheong</dc:creator>
  <cp:lastModifiedBy>Evan Sim (AIC)</cp:lastModifiedBy>
  <cp:lastPrinted>2022-01-12T08:50:34Z</cp:lastPrinted>
  <dcterms:created xsi:type="dcterms:W3CDTF">2017-03-24T02:07:55Z</dcterms:created>
  <dcterms:modified xsi:type="dcterms:W3CDTF">2023-05-23T08:17:08Z</dcterms:modified>
</cp:coreProperties>
</file>