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autoCompressPictures="0"/>
  <mc:AlternateContent xmlns:mc="http://schemas.openxmlformats.org/markup-compatibility/2006">
    <mc:Choice Requires="x15">
      <x15ac:absPath xmlns:x15ac="http://schemas.microsoft.com/office/spreadsheetml/2010/11/ac" url="https://acradiology-my.sharepoint.com/personal/dgress_acr_org/Documents/H Drive Files/SBB QC Manual/"/>
    </mc:Choice>
  </mc:AlternateContent>
  <xr:revisionPtr revIDLastSave="2323" documentId="13_ncr:1_{9A178FFB-6020-496D-BA54-8F00DA5A1842}" xr6:coauthVersionLast="47" xr6:coauthVersionMax="47" xr10:uidLastSave="{97E36561-25B8-46C5-9146-0FB737AB3416}"/>
  <bookViews>
    <workbookView xWindow="-28920" yWindow="6120" windowWidth="29040" windowHeight="15720" tabRatio="899" xr2:uid="{00000000-000D-0000-FFFF-FFFF00000000}"/>
  </bookViews>
  <sheets>
    <sheet name="Instructions" sheetId="105" r:id="rId1"/>
    <sheet name="TOC" sheetId="71" r:id="rId2"/>
    <sheet name="MP-Sum" sheetId="104" r:id="rId3"/>
    <sheet name="Facility Information" sheetId="63" r:id="rId4"/>
    <sheet name="1. Phantom IQ" sheetId="22" r:id="rId5"/>
    <sheet name="2. Artifacts" sheetId="115" r:id="rId6"/>
    <sheet name="3. Spatial Resolution" sheetId="25" r:id="rId7"/>
    <sheet name="4. DBT Volume Coverage " sheetId="116" r:id="rId8"/>
    <sheet name="5. AEC (Stereo)" sheetId="24" r:id="rId9"/>
    <sheet name="5. AEC (Tomo)" sheetId="124" r:id="rId10"/>
    <sheet name="6. AGD" sheetId="122" r:id="rId11"/>
    <sheet name="7. Unit Checklist" sheetId="30" r:id="rId12"/>
    <sheet name="8. Localization" sheetId="109" r:id="rId13"/>
    <sheet name="9. AW" sheetId="82" r:id="rId14"/>
    <sheet name="10. Tech QC" sheetId="33" r:id="rId15"/>
    <sheet name="11. Man Cal" sheetId="102" r:id="rId16"/>
    <sheet name="12. Collimation" sheetId="26" r:id="rId17"/>
    <sheet name="13. Comp Force" sheetId="112" r:id="rId18"/>
    <sheet name="14 kVp" sheetId="27" r:id="rId19"/>
    <sheet name="15. HVL" sheetId="28" r:id="rId20"/>
    <sheet name="17." sheetId="110" state="hidden" r:id="rId21"/>
    <sheet name="16. Ghost" sheetId="120" r:id="rId22"/>
    <sheet name="MP-Sum cont" sheetId="98" r:id="rId23"/>
    <sheet name="Tech Chart (Stereotactic)" sheetId="57" r:id="rId24"/>
    <sheet name="Tech Chart (Tomosynthesis)" sheetId="113" r:id="rId25"/>
    <sheet name="Physician Ltr" sheetId="99" r:id="rId26"/>
    <sheet name="Physician Ltr cont" sheetId="40" r:id="rId27"/>
    <sheet name="DD" sheetId="91" r:id="rId28"/>
    <sheet name="Separator sheet" sheetId="125" r:id="rId29"/>
    <sheet name="GAMMA_DM_42mm_CC" sheetId="127" r:id="rId30"/>
    <sheet name="GAMMA_DBT_42mm_CC" sheetId="128" r:id="rId31"/>
    <sheet name="DBT Z Res" sheetId="107" r:id="rId32"/>
    <sheet name="13. Compression Thickness" sheetId="111" r:id="rId33"/>
  </sheets>
  <definedNames>
    <definedName name="_xlnm._FilterDatabase" localSheetId="13" hidden="1">'9. AW'!$Y$9:$AB$9</definedName>
    <definedName name="Address1">'Facility Information'!$C$6</definedName>
    <definedName name="Address2">'Facility Information'!$C$7</definedName>
    <definedName name="Address3">'Facility Information'!$C$8</definedName>
    <definedName name="Cal">'Facility Information'!$C$32</definedName>
    <definedName name="check">DD!$A$37:$A$38</definedName>
    <definedName name="DatePrevSur">'Facility Information'!$C$17</definedName>
    <definedName name="DateRep">'Facility Information'!$C$16</definedName>
    <definedName name="DateSur">'Facility Information'!$C$15</definedName>
    <definedName name="DC_Offset">'5. AEC (Stereo)'!$Y$9</definedName>
    <definedName name="Disp">DD!$A$55:$A$57</definedName>
    <definedName name="DM">DD!$A$60:$A$61</definedName>
    <definedName name="DMDBT">DD!$A$60:$A$62</definedName>
    <definedName name="DMDBTALL">DD!$A$60:$A$63</definedName>
    <definedName name="DosiMfrMod">'Facility Information'!$C$30</definedName>
    <definedName name="EmailMP">'Facility Information'!$C$42</definedName>
    <definedName name="Facility">'Facility Information'!$C$5</definedName>
    <definedName name="Facility1">'Facility Information'!$C$5</definedName>
    <definedName name="FourHVL">'15. HVL'!$Q$24</definedName>
    <definedName name="GET_GAMMA_DBT">_xlfn.LAMBDA(_xlpm.densityMode,_xlpm.targetFilter,_xlpm.ProjAngle,_xlpm.hvl,_xlpm.kvp,   _xlfn.LET(     _xlpm.subset,       _xlfn._xlws.FILTER(         GAMMA_DBT[],         (GAMMA_DBT[densityMode]=_xlpm.densityMode) *         (GAMMA_DBT[TargetFilter]=_xlpm.targetFilter) *         (GAMMA_DBT[ProjAngle]=_xlpm.ProjAngle) *         (GAMMA_DBT[kVp]=_xlpm.kvp)       ),      _xlpm.hvl_col, INDEX(_xlpm.subset,,4),     _xlpm.gamma_col, INDEX(_xlpm.subset,,6),      _xlpm.exact_gamma,       _xlfn.XLOOKUP(_xlpm.hvl, _xlpm.hvl_col, _xlpm.gamma_col, NA()),      IF(       NOT(ISNA(_xlpm.exact_gamma)),       _xlpm.exact_gamma,       _xlfn.LET(         _xlpm.hvl_low, MAX(_xlfn._xlws.FILTER(_xlpm.hvl_col, _xlpm.hvl_col &lt; _xlpm.hvl)),         _xlpm.hvl_high, MIN(_xlfn._xlws.FILTER(_xlpm.hvl_col, _xlpm.hvl_col &gt; _xlpm.hvl)),          _xlpm.gamma_low, _xlfn.XLOOKUP(_xlpm.hvl_low, _xlpm.hvl_col, _xlpm.gamma_col),         _xlpm.gamma_high, _xlfn.XLOOKUP(_xlpm.hvl_high, _xlpm.hvl_col, _xlpm.gamma_col),          _xlpm.gamma_low +           (_xlpm.hvl - _xlpm.hvl_low) *           (_xlpm.gamma_high - _xlpm.gamma_low) /           (_xlpm.hvl_high - _xlpm.hvl_low)       )     )   ) )</definedName>
    <definedName name="GET_GAMMA_DM">_xlfn.LAMBDA(_xlpm.densityMode,_xlpm.targetFilter,_xlpm.hvl,_xlpm.kvp,   _xlfn.LET(     _xlpm.subset,       _xlfn._xlws.FILTER(         GAMMA_DM[],         (GAMMA_DM[densityMode]=_xlpm.densityMode) *         (GAMMA_DM[TargetFilter]=_xlpm.targetFilter) *         (GAMMA_DM[kVp]=_xlpm.kvp)       ),      _xlpm.hvl_col, INDEX(_xlpm.subset,,3),     _xlpm.gamma_col, INDEX(_xlpm.subset,,5),      _xlpm.exact_gamma,       _xlfn.XLOOKUP(_xlpm.hvl, _xlpm.hvl_col, _xlpm.gamma_col, NA()),      IF(       NOT(ISNA(_xlpm.exact_gamma)),       _xlpm.exact_gamma,       _xlfn.LET(         _xlpm.hvl_low, MAX(_xlfn._xlws.FILTER(_xlpm.hvl_col, _xlpm.hvl_col &lt; _xlpm.hvl)),         _xlpm.hvl_high, MIN(_xlfn._xlws.FILTER(_xlpm.hvl_col, _xlpm.hvl_col &gt; _xlpm.hvl)),          _xlpm.gamma_low, _xlfn.XLOOKUP(_xlpm.hvl_low, _xlpm.hvl_col, _xlpm.gamma_col),         _xlpm.gamma_high, _xlfn.XLOOKUP(_xlpm.hvl_high, _xlpm.hvl_col, _xlpm.gamma_col),          _xlpm.gamma_low +           (_xlpm.hvl - _xlpm.hvl_low) *           (_xlpm.gamma_high - _xlpm.gamma_low) /           (_xlpm.hvl_high - _xlpm.hvl_low)       )     )   ) )</definedName>
    <definedName name="Install">'Facility Information'!$C$23</definedName>
    <definedName name="kVpCal">'Facility Information'!$C$35</definedName>
    <definedName name="kVpMeter">'Facility Information'!$C$33</definedName>
    <definedName name="Mfr">'Facility Information'!$C$19</definedName>
    <definedName name="Mfr_new">'Facility Information'!$C$19</definedName>
    <definedName name="MfrDate">'Facility Information'!$C$22</definedName>
    <definedName name="Mod">'Facility Information'!$C$20</definedName>
    <definedName name="Mod_new">'Facility Information'!$C$20</definedName>
    <definedName name="MP">'Facility Information'!$C$40</definedName>
    <definedName name="NAY">DD!$A$28:$A$29</definedName>
    <definedName name="NAYN">DD!$A$28:$A$30</definedName>
    <definedName name="None">DD!$B$14:$B$15</definedName>
    <definedName name="Paddle">DD!$B$8:$B$10</definedName>
    <definedName name="PassFail">DD!$B$2:$B$3</definedName>
    <definedName name="PassFailNA">DD!$B$2:$B$4</definedName>
    <definedName name="PF">DD!$A$2:$A$3</definedName>
    <definedName name="PFNA">DD!$A$2:$A$4</definedName>
    <definedName name="phantom">'Facility Information'!$C$27</definedName>
    <definedName name="Phantom_Type">'Facility Information'!$C$29</definedName>
    <definedName name="PhantomID">'1. Phantom IQ'!$Q$14</definedName>
    <definedName name="PhoneMP">'Facility Information'!$C$41</definedName>
    <definedName name="_xlnm.Print_Area" localSheetId="4">'1. Phantom IQ'!$A$1:$AD$42</definedName>
    <definedName name="_xlnm.Print_Area" localSheetId="14">'10. Tech QC'!$A$1:$AF$38</definedName>
    <definedName name="_xlnm.Print_Area" localSheetId="15">'11. Man Cal'!$A$1:$AF$21</definedName>
    <definedName name="_xlnm.Print_Area" localSheetId="16">'12. Collimation'!$A$1:$AB$32</definedName>
    <definedName name="_xlnm.Print_Area" localSheetId="17">'13. Comp Force'!$A$1:$AF$27</definedName>
    <definedName name="_xlnm.Print_Area" localSheetId="32">'13. Compression Thickness'!$A$1:$AF$22</definedName>
    <definedName name="_xlnm.Print_Area" localSheetId="18">'14 kVp'!$A$1:$AC$38</definedName>
    <definedName name="_xlnm.Print_Area" localSheetId="19">'15. HVL'!$A$1:$AF$41</definedName>
    <definedName name="_xlnm.Print_Area" localSheetId="20">'17.'!$A$1:$AF$21</definedName>
    <definedName name="_xlnm.Print_Area" localSheetId="5">'2. Artifacts'!$A$1:$AD$17</definedName>
    <definedName name="_xlnm.Print_Area" localSheetId="6">'3. Spatial Resolution'!$A$1:$AC$36</definedName>
    <definedName name="_xlnm.Print_Area" localSheetId="7">'4. DBT Volume Coverage '!$A$1:$AF$24</definedName>
    <definedName name="_xlnm.Print_Area" localSheetId="8">'5. AEC (Stereo)'!$A$1:$AC$39</definedName>
    <definedName name="_xlnm.Print_Area" localSheetId="9">'5. AEC (Tomo)'!$A$1:$AC$39</definedName>
    <definedName name="_xlnm.Print_Area" localSheetId="10">'6. AGD'!$A$1:$AF$44</definedName>
    <definedName name="_xlnm.Print_Area" localSheetId="11">'7. Unit Checklist'!$A$1:$AC$42</definedName>
    <definedName name="_xlnm.Print_Area" localSheetId="12">'8. Localization'!$A$1:$AG$44</definedName>
    <definedName name="_xlnm.Print_Area" localSheetId="13">'9. AW'!$A$1:$AB$47</definedName>
    <definedName name="_xlnm.Print_Area" localSheetId="31">'DBT Z Res'!$A$1:$AF$46</definedName>
    <definedName name="_xlnm.Print_Area" localSheetId="3">'Facility Information'!$A$1:$C$43</definedName>
    <definedName name="_xlnm.Print_Area" localSheetId="0">Instructions!$A$1:$D$42</definedName>
    <definedName name="_xlnm.Print_Area" localSheetId="2">'MP-Sum'!$A$1:$X$54</definedName>
    <definedName name="_xlnm.Print_Area" localSheetId="22">'MP-Sum cont'!$A$1:$AC$43</definedName>
    <definedName name="_xlnm.Print_Area" localSheetId="25">'Physician Ltr'!$A$1:$AF$41</definedName>
    <definedName name="_xlnm.Print_Area" localSheetId="26">'Physician Ltr cont'!$A$1:$AB$39</definedName>
    <definedName name="_xlnm.Print_Area" localSheetId="23">'Tech Chart (Stereotactic)'!$A$1:$AC$36</definedName>
    <definedName name="_xlnm.Print_Area" localSheetId="24">'Tech Chart (Tomosynthesis)'!$A$1:$AC$36</definedName>
    <definedName name="_xlnm.Print_Area" localSheetId="1">TOC!$A$1:$D$37</definedName>
    <definedName name="Rad">'Facility Information'!$C$11</definedName>
    <definedName name="Req">DD!$A$50:$A$52</definedName>
    <definedName name="RmID">'Facility Information'!$C$14</definedName>
    <definedName name="SBBAPID">'Facility Information'!$C$9</definedName>
    <definedName name="SBBAPRm">'Facility Information'!$C$10</definedName>
    <definedName name="SID">'Facility Information'!#REF!</definedName>
    <definedName name="SN">'Facility Information'!$C$21</definedName>
    <definedName name="Target">DD!$A$18:$A$21</definedName>
    <definedName name="Tech">'Facility Information'!$C$12</definedName>
    <definedName name="TF">DD!$A$8:$A$16</definedName>
    <definedName name="Timeframe">DD!$A$45:$A$47</definedName>
    <definedName name="TwoHVL">'15. HVL'!$M$24</definedName>
    <definedName name="wrn.ACR._.1999._.Report." hidden="1">{#N/A,#N/A,FALSE,"Equip Eval";#N/A,#N/A,FALSE,"Collimation";#N/A,#N/A,FALSE,"Resolution";#N/A,#N/A,FALSE,"AEC";#N/A,#N/A,FALSE,"Unif Screen";#N/A,#N/A,FALSE,"Artifacts";#N/A,#N/A,FALSE,"Image Quality";#N/A,#N/A,FALSE,"kVp";#N/A,#N/A,FALSE,"HVL";#N/A,#N/A,FALSE,"Dose";#N/A,#N/A,FALSE,"Viewbox";#N/A,#N/A,FALSE,"Summary"}</definedName>
    <definedName name="wrn.ACR._.Stereo._.Breast._.Biopsy._.Report." hidden="1">{#N/A,#N/A,FALSE,"Equip Eval";#N/A,#N/A,FALSE,"Collim";#N/A,#N/A,FALSE,"Focal Spot";#N/A,#N/A,FALSE,"kVp";#N/A,#N/A,FALSE,"HVL";#N/A,#N/A,FALSE,"AEC";#N/A,#N/A,FALSE,"Dig Field Unif";#N/A,#N/A,FALSE,"Screen Unif";#N/A,#N/A,FALSE,"Dose";#N/A,#N/A,FALSE,"Im Quality";#N/A,#N/A,FALSE,"Artifacts";#N/A,#N/A,FALSE,"Localization";#N/A,#N/A,FALSE,"Summary"}</definedName>
    <definedName name="YN">DD!$A$24:$A$25</definedName>
    <definedName name="YNA">DD!$A$24:$A$25</definedName>
    <definedName name="YNNA">DD!$A$40:$A$42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P31" i="82" l="1"/>
  <c r="P32" i="82" s="1"/>
  <c r="AA32" i="82"/>
  <c r="AA31" i="82"/>
  <c r="AA33" i="82" s="1"/>
  <c r="P30" i="82"/>
  <c r="L41" i="104" l="1"/>
  <c r="L40" i="104"/>
  <c r="L39" i="104"/>
  <c r="L37" i="104"/>
  <c r="O32" i="104"/>
  <c r="L32" i="104"/>
  <c r="K22" i="99"/>
  <c r="U5" i="120"/>
  <c r="X5" i="28"/>
  <c r="V5" i="27"/>
  <c r="X5" i="112"/>
  <c r="V5" i="26"/>
  <c r="X5" i="33"/>
  <c r="V5" i="82"/>
  <c r="X5" i="109"/>
  <c r="V5" i="30"/>
  <c r="V5" i="122"/>
  <c r="V5" i="124"/>
  <c r="V5" i="24"/>
  <c r="W5" i="115"/>
  <c r="W5" i="22"/>
  <c r="L38" i="104"/>
  <c r="O36" i="104"/>
  <c r="L36" i="104"/>
  <c r="L34" i="104"/>
  <c r="L33" i="104"/>
  <c r="L31" i="104"/>
  <c r="O29" i="104"/>
  <c r="L29" i="104"/>
  <c r="O28" i="104"/>
  <c r="L27" i="104"/>
  <c r="O26" i="104"/>
  <c r="L26" i="104"/>
  <c r="AA59" i="122" a="1"/>
  <c r="AA59" i="122" s="1"/>
  <c r="AA36" i="122" s="1"/>
  <c r="AA37" i="122" s="1"/>
  <c r="X49" i="122"/>
  <c r="AA49" i="122"/>
  <c r="AA27" i="122"/>
  <c r="AA21" i="122"/>
  <c r="AA20" i="122"/>
  <c r="AA50" i="122" s="1"/>
  <c r="AA19" i="122"/>
  <c r="AA48" i="122" s="1"/>
  <c r="AA55" i="122" s="1" a="1"/>
  <c r="AA55" i="122" s="1"/>
  <c r="AA31" i="122" s="1"/>
  <c r="AA32" i="122" s="1"/>
  <c r="AA18" i="122"/>
  <c r="AA17" i="122"/>
  <c r="AA16" i="122"/>
  <c r="AA14" i="122"/>
  <c r="AA47" i="122" s="1"/>
  <c r="AA51" i="122" s="1"/>
  <c r="X14" i="122"/>
  <c r="X47" i="122" s="1"/>
  <c r="X51" i="122" s="1"/>
  <c r="X21" i="122"/>
  <c r="X19" i="122"/>
  <c r="X48" i="122" s="1"/>
  <c r="X18" i="122"/>
  <c r="X20" i="122"/>
  <c r="X50" i="122" s="1"/>
  <c r="X27" i="122"/>
  <c r="X17" i="122"/>
  <c r="X16" i="122"/>
  <c r="X39" i="104"/>
  <c r="X40" i="104"/>
  <c r="X38" i="104"/>
  <c r="X31" i="104"/>
  <c r="X32" i="104"/>
  <c r="X30" i="104"/>
  <c r="X59" i="122" l="1" a="1"/>
  <c r="X59" i="122" s="1"/>
  <c r="X36" i="122" s="1"/>
  <c r="X37" i="122" s="1"/>
  <c r="X38" i="122" s="1"/>
  <c r="X55" i="122" a="1"/>
  <c r="X55" i="122" s="1"/>
  <c r="X31" i="122" s="1"/>
  <c r="X32" i="122" s="1"/>
  <c r="X33" i="122" s="1"/>
  <c r="AA28" i="122"/>
  <c r="AA29" i="122" s="1"/>
  <c r="AA33" i="122" s="1"/>
  <c r="X28" i="122"/>
  <c r="X29" i="122" s="1"/>
  <c r="AA34" i="122" l="1"/>
  <c r="O30" i="104" s="1"/>
  <c r="X41" i="104"/>
  <c r="X34" i="122"/>
  <c r="L30" i="104" s="1"/>
  <c r="X33" i="104"/>
  <c r="AA38" i="122"/>
  <c r="X5" i="116" l="1"/>
  <c r="T5" i="25"/>
  <c r="AF23" i="30" l="1"/>
  <c r="AF26" i="30" s="1"/>
  <c r="AE23" i="30"/>
  <c r="AE24" i="30"/>
  <c r="AE25" i="30"/>
  <c r="AE22" i="30"/>
  <c r="AE26" i="30" s="1"/>
  <c r="V18" i="24" l="1"/>
  <c r="V19" i="24"/>
  <c r="V20" i="24"/>
  <c r="V21" i="24"/>
  <c r="O32" i="124"/>
  <c r="M32" i="124"/>
  <c r="O31" i="124"/>
  <c r="M31" i="124"/>
  <c r="O30" i="124"/>
  <c r="M30" i="124"/>
  <c r="O29" i="124"/>
  <c r="M29" i="124"/>
  <c r="V21" i="124"/>
  <c r="Z21" i="124" s="1"/>
  <c r="E32" i="124" s="1"/>
  <c r="Q32" i="124" s="1"/>
  <c r="V20" i="124"/>
  <c r="Z20" i="124" s="1"/>
  <c r="E31" i="124" s="1"/>
  <c r="Q31" i="124" s="1"/>
  <c r="V19" i="124"/>
  <c r="Z19" i="124" s="1"/>
  <c r="E30" i="124" s="1"/>
  <c r="Q30" i="124" s="1"/>
  <c r="V18" i="124"/>
  <c r="Z18" i="124" s="1"/>
  <c r="E29" i="124" s="1"/>
  <c r="Q29" i="124" s="1"/>
  <c r="V4" i="124"/>
  <c r="E4" i="124"/>
  <c r="AA3" i="124"/>
  <c r="V3" i="124"/>
  <c r="E3" i="124"/>
  <c r="I24" i="28"/>
  <c r="E4" i="122"/>
  <c r="E4" i="115"/>
  <c r="V4" i="122"/>
  <c r="AA3" i="122"/>
  <c r="V3" i="122"/>
  <c r="E3" i="122"/>
  <c r="W4" i="22"/>
  <c r="E4" i="22"/>
  <c r="AB3" i="22"/>
  <c r="W3" i="22"/>
  <c r="E3" i="22"/>
  <c r="E3" i="115"/>
  <c r="W3" i="115"/>
  <c r="AB3" i="115"/>
  <c r="W4" i="115"/>
  <c r="X9" i="22" l="1"/>
  <c r="X8" i="22"/>
  <c r="X7" i="22"/>
  <c r="AF26" i="22" s="1"/>
  <c r="AF28" i="22" l="1"/>
  <c r="P29" i="22" s="1"/>
  <c r="L25" i="104" s="1"/>
  <c r="AF27" i="22"/>
  <c r="S29" i="22" s="1"/>
  <c r="O25" i="104" s="1"/>
  <c r="G14" i="112" l="1"/>
  <c r="Y18" i="112"/>
  <c r="X3" i="112"/>
  <c r="N14" i="111"/>
  <c r="Q14" i="111" s="1"/>
  <c r="N15" i="111"/>
  <c r="Q15" i="111" s="1"/>
  <c r="N16" i="111"/>
  <c r="Q16" i="111" s="1"/>
  <c r="N13" i="111"/>
  <c r="Q13" i="111" s="1"/>
  <c r="W26" i="120" l="1"/>
  <c r="U4" i="120"/>
  <c r="E4" i="120"/>
  <c r="Z3" i="120"/>
  <c r="U3" i="120"/>
  <c r="E3" i="120"/>
  <c r="E3" i="116"/>
  <c r="X3" i="116"/>
  <c r="AC3" i="116"/>
  <c r="E4" i="116"/>
  <c r="X4" i="116"/>
  <c r="K23" i="99"/>
  <c r="A4" i="99"/>
  <c r="V6" i="113"/>
  <c r="V5" i="113"/>
  <c r="E5" i="113"/>
  <c r="AA4" i="113"/>
  <c r="V4" i="113"/>
  <c r="E4" i="113"/>
  <c r="J25" i="27"/>
  <c r="AA4" i="57"/>
  <c r="V4" i="57"/>
  <c r="V3" i="98"/>
  <c r="AB3" i="98"/>
  <c r="V3" i="26"/>
  <c r="X3" i="102"/>
  <c r="X3" i="111"/>
  <c r="V3" i="27"/>
  <c r="X3" i="28"/>
  <c r="X3" i="110"/>
  <c r="R3" i="104"/>
  <c r="W3" i="104"/>
  <c r="AC3" i="110"/>
  <c r="AC3" i="28"/>
  <c r="AA3" i="27"/>
  <c r="AC3" i="111"/>
  <c r="AA3" i="26"/>
  <c r="AC3" i="102"/>
  <c r="AC3" i="33"/>
  <c r="X3" i="33"/>
  <c r="AA3" i="82"/>
  <c r="V3" i="82"/>
  <c r="X3" i="109"/>
  <c r="AC3" i="109"/>
  <c r="AA3" i="30"/>
  <c r="V3" i="30"/>
  <c r="AA3" i="24"/>
  <c r="V3" i="24"/>
  <c r="Y3" i="25"/>
  <c r="T3" i="25"/>
  <c r="AC3" i="107"/>
  <c r="X3" i="107"/>
  <c r="X4" i="112"/>
  <c r="E4" i="112"/>
  <c r="E3" i="112"/>
  <c r="X4" i="111"/>
  <c r="E4" i="111"/>
  <c r="E3" i="111"/>
  <c r="X4" i="110"/>
  <c r="E4" i="110"/>
  <c r="E3" i="110"/>
  <c r="X4" i="109"/>
  <c r="E4" i="109"/>
  <c r="E3" i="109"/>
  <c r="S14" i="26"/>
  <c r="S21" i="26" s="1"/>
  <c r="P25" i="82" l="1"/>
  <c r="O32" i="24" l="1"/>
  <c r="O31" i="24"/>
  <c r="O30" i="24"/>
  <c r="O29" i="24"/>
  <c r="M29" i="24"/>
  <c r="R6" i="104" l="1"/>
  <c r="R5" i="104"/>
  <c r="Z16" i="107" l="1"/>
  <c r="U26" i="107" s="1"/>
  <c r="Z14" i="107"/>
  <c r="U24" i="107" s="1"/>
  <c r="AA26" i="107"/>
  <c r="Z12" i="107"/>
  <c r="U22" i="107" s="1"/>
  <c r="AA22" i="107" s="1"/>
  <c r="Z13" i="107"/>
  <c r="U23" i="107" s="1"/>
  <c r="AA23" i="107"/>
  <c r="AH13" i="107" s="1"/>
  <c r="AA24" i="107"/>
  <c r="AI24" i="107" s="1"/>
  <c r="Z15" i="107"/>
  <c r="U25" i="107" s="1"/>
  <c r="AA25" i="107"/>
  <c r="AI25" i="107" s="1"/>
  <c r="AA27" i="107"/>
  <c r="AH16" i="107" s="1"/>
  <c r="AA21" i="107"/>
  <c r="Z11" i="107"/>
  <c r="U21" i="107" s="1"/>
  <c r="AH15" i="107"/>
  <c r="Z17" i="107"/>
  <c r="U27" i="107" s="1"/>
  <c r="AI26" i="107"/>
  <c r="AI21" i="107"/>
  <c r="AH22" i="107"/>
  <c r="AH23" i="107"/>
  <c r="AH24" i="107"/>
  <c r="AH25" i="107"/>
  <c r="AH26" i="107"/>
  <c r="AH27" i="107"/>
  <c r="AH21" i="107"/>
  <c r="M32" i="24"/>
  <c r="Z21" i="24"/>
  <c r="E32" i="24" s="1"/>
  <c r="Q32" i="24" s="1"/>
  <c r="X4" i="107"/>
  <c r="E4" i="107"/>
  <c r="E3" i="107"/>
  <c r="E17" i="104"/>
  <c r="V9" i="104"/>
  <c r="Q9" i="104"/>
  <c r="F9" i="104"/>
  <c r="Q8" i="104"/>
  <c r="F8" i="104"/>
  <c r="R4" i="104"/>
  <c r="D6" i="104"/>
  <c r="D5" i="104"/>
  <c r="D4" i="104"/>
  <c r="D3" i="104"/>
  <c r="Y22" i="27"/>
  <c r="Y24" i="27" s="1"/>
  <c r="Y26" i="27" s="1"/>
  <c r="Y27" i="27" s="1"/>
  <c r="Y30" i="27" s="1"/>
  <c r="Y25" i="27"/>
  <c r="T22" i="27"/>
  <c r="T24" i="27" s="1"/>
  <c r="T26" i="27" s="1"/>
  <c r="T27" i="27" s="1"/>
  <c r="T30" i="27" s="1"/>
  <c r="T25" i="27"/>
  <c r="O23" i="27"/>
  <c r="J22" i="27"/>
  <c r="J24" i="27" s="1"/>
  <c r="J26" i="27" s="1"/>
  <c r="J27" i="27" s="1"/>
  <c r="J30" i="27" s="1"/>
  <c r="O22" i="27"/>
  <c r="O24" i="27" s="1"/>
  <c r="O26" i="27" s="1"/>
  <c r="O27" i="27" s="1"/>
  <c r="O25" i="27"/>
  <c r="X5" i="102"/>
  <c r="X4" i="102"/>
  <c r="E4" i="102"/>
  <c r="E3" i="102"/>
  <c r="K11" i="99"/>
  <c r="Y8" i="28"/>
  <c r="Y7" i="28"/>
  <c r="K21" i="99"/>
  <c r="K20" i="99"/>
  <c r="AB11" i="99"/>
  <c r="A8" i="99"/>
  <c r="A7" i="99"/>
  <c r="A6" i="99"/>
  <c r="A5" i="99"/>
  <c r="AA3" i="99"/>
  <c r="E4" i="98"/>
  <c r="V5" i="98"/>
  <c r="V4" i="98"/>
  <c r="E3" i="98"/>
  <c r="E5" i="57"/>
  <c r="E4" i="26"/>
  <c r="E4" i="27"/>
  <c r="E4" i="28"/>
  <c r="E4" i="33"/>
  <c r="E4" i="82"/>
  <c r="E4" i="30"/>
  <c r="E4" i="24"/>
  <c r="E4" i="25"/>
  <c r="S39" i="40"/>
  <c r="S38" i="40"/>
  <c r="V6" i="57"/>
  <c r="E4" i="57"/>
  <c r="E3" i="26"/>
  <c r="E3" i="27"/>
  <c r="E3" i="28"/>
  <c r="E3" i="33"/>
  <c r="E3" i="82"/>
  <c r="E3" i="30"/>
  <c r="E3" i="24"/>
  <c r="E3" i="25"/>
  <c r="V4" i="26"/>
  <c r="V4" i="27"/>
  <c r="X4" i="28"/>
  <c r="X4" i="33"/>
  <c r="V4" i="82"/>
  <c r="V4" i="30"/>
  <c r="V4" i="24"/>
  <c r="T4" i="25"/>
  <c r="X14" i="26"/>
  <c r="X23" i="26"/>
  <c r="I11" i="27"/>
  <c r="I10" i="27"/>
  <c r="Z19" i="24"/>
  <c r="E30" i="24" s="1"/>
  <c r="Z20" i="24"/>
  <c r="E31" i="24" s="1"/>
  <c r="Q31" i="24" s="1"/>
  <c r="M31" i="24"/>
  <c r="M30" i="24"/>
  <c r="Z18" i="24"/>
  <c r="E29" i="24" s="1"/>
  <c r="Q29" i="24" s="1"/>
  <c r="V5" i="57"/>
  <c r="A39" i="40"/>
  <c r="M25" i="28"/>
  <c r="Q25" i="28"/>
  <c r="U25" i="28"/>
  <c r="Y25" i="28"/>
  <c r="AC25" i="28"/>
  <c r="M24" i="28"/>
  <c r="Q24" i="28"/>
  <c r="U24" i="28"/>
  <c r="U26" i="28" s="1"/>
  <c r="Y24" i="28"/>
  <c r="AC24" i="28"/>
  <c r="I25" i="28"/>
  <c r="O28" i="27" l="1"/>
  <c r="O29" i="27" s="1"/>
  <c r="M26" i="28"/>
  <c r="AC26" i="28"/>
  <c r="AA34" i="82"/>
  <c r="Y26" i="28"/>
  <c r="I26" i="28"/>
  <c r="Q26" i="28"/>
  <c r="Q30" i="24"/>
  <c r="X21" i="26"/>
  <c r="S19" i="26"/>
  <c r="X17" i="26"/>
  <c r="S17" i="26"/>
  <c r="S23" i="26"/>
  <c r="X19" i="26"/>
  <c r="AH12" i="107"/>
  <c r="AI27" i="107"/>
  <c r="AI23" i="107"/>
  <c r="AH11" i="107"/>
  <c r="AI22" i="107"/>
  <c r="AH14" i="107"/>
  <c r="O30" i="27" l="1"/>
  <c r="X24" i="26"/>
  <c r="S24" i="26"/>
  <c r="AJ21" i="107"/>
  <c r="AB28" i="107"/>
  <c r="AB30" i="107" s="1"/>
  <c r="AL12" i="107"/>
  <c r="AJ22" i="107"/>
  <c r="AL11"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tc={50311ADA-8936-40D4-A16F-08EFF3823EF2}</author>
    <author>tc={95EF164C-1788-49E9-8491-30A0522A113A}</author>
    <author>tc={9D206C50-D994-4DB6-947B-E3A2EA1060FD}</author>
    <author>tc={2B0C626E-F2F5-496D-A02A-FA5090A88C58}</author>
  </authors>
  <commentList>
    <comment ref="D8" authorId="0" shapeId="0" xr:uid="{50311ADA-8936-40D4-A16F-08EFF3823EF2}">
      <text>
        <t>[Threaded comment]
Your version of Excel allows you to read this threaded comment; however, any edits to it will get removed if the file is opened in a newer version of Excel. Learn more: https://go.microsoft.com/fwlink/?linkid=870924
Comment:
    I added “of the survey” to clarify. Does not let MP or facility fudge if it is 30 days of the report.
I modified all the other tests with 30 deadlines.</t>
      </text>
    </comment>
    <comment ref="D10" authorId="1" shapeId="0" xr:uid="{95EF164C-1788-49E9-8491-30A0522A113A}">
      <text>
        <t>[Threaded comment]
Your version of Excel allows you to read this threaded comment; however, any edits to it will get removed if the file is opened in a newer version of Excel. Learn more: https://go.microsoft.com/fwlink/?linkid=870924
Comment:
    I added “of the survey” to clarify. Does not let MP or facility fudge if it is 30 days of the report.
I modified all the other tests with 30 deadlines.</t>
      </text>
    </comment>
    <comment ref="D15" authorId="2" shapeId="0" xr:uid="{9D206C50-D994-4DB6-947B-E3A2EA1060FD}">
      <text>
        <t>[Threaded comment]
Your version of Excel allows you to read this threaded comment; however, any edits to it will get removed if the file is opened in a newer version of Excel. Learn more: https://go.microsoft.com/fwlink/?linkid=870924
Comment:
    I added “of the survey” to clarify. Does not let MP or facility fudge if it is 30 days of the report.
I modified all the other tests with 30 deadlines.</t>
      </text>
    </comment>
    <comment ref="D17" authorId="3" shapeId="0" xr:uid="{2B0C626E-F2F5-496D-A02A-FA5090A88C58}">
      <text>
        <t>[Threaded comment]
Your version of Excel allows you to read this threaded comment; however, any edits to it will get removed if the file is opened in a newer version of Excel. Learn more: https://go.microsoft.com/fwlink/?linkid=870924
Comment:
    I added “of the survey” to clarify. Does not let MP or facility fudge if it is 30 days of the report.
I modified all the other tests with 30 deadlines.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tc={3B7CDC7D-CF06-4750-9E75-CF5A75B755A9}</author>
  </authors>
  <commentList>
    <comment ref="AC7" authorId="0" shapeId="0" xr:uid="{3B7CDC7D-CF06-4750-9E75-CF5A75B755A9}">
      <text>
        <t>[Threaded comment]
Your version of Excel allows you to read this threaded comment; however, any edits to it will get removed if the file is opened in a newer version of Excel. Learn more: https://go.microsoft.com/fwlink/?linkid=870924
Comment:
    Removed paddle type (reg or flex), as I don’t' think that it applies.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tc={AD49E8C3-687A-4B4B-A9F0-AE771E451E40}</author>
  </authors>
  <commentList>
    <comment ref="E10" authorId="0" shapeId="0" xr:uid="{AD49E8C3-687A-4B4B-A9F0-AE771E451E40}">
      <text>
        <t>[Threaded comment]
Your version of Excel allows you to read this threaded comment; however, any edits to it will get removed if the file is opened in a newer version of Excel. Learn more: https://go.microsoft.com/fwlink/?linkid=870924
Comment:
    I added “diagnostic” to clarify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tc={B05735E8-9326-4A2B-8F67-F8E5B5B48204}</author>
  </authors>
  <commentList>
    <comment ref="A1" authorId="0" shapeId="0" xr:uid="{B05735E8-9326-4A2B-8F67-F8E5B5B48204}">
      <text>
        <t>[Threaded comment]
Your version of Excel allows you to read this threaded comment; however, any edits to it will get removed if the file is opened in a newer version of Excel. Learn more: https://go.microsoft.com/fwlink/?linkid=870924
Comment:
    Reviewed: 1/3/2025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tc={05997070-446B-4E91-B079-A846B103F502}</author>
  </authors>
  <commentList>
    <comment ref="A1" authorId="0" shapeId="0" xr:uid="{05997070-446B-4E91-B079-A846B103F502}">
      <text>
        <t>[Threaded comment]
Your version of Excel allows you to read this threaded comment; however, any edits to it will get removed if the file is opened in a newer version of Excel. Learn more: https://go.microsoft.com/fwlink/?linkid=870924
Comment:
    This test is not in the main part of the MP section. It is still in the table of MP tests.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66FFC99-14FF-486A-95A1-8454D6FB0FD4}" keepAlive="1" name="Query - GAMMA_DBT" description="Connection to the 'GAMMA_DBT' query in the workbook." type="5" refreshedVersion="0" background="1">
    <dbPr connection="Provider=Microsoft.Mashup.OleDb.1;Data Source=$Workbook$;Location=GAMMA_DBT;Extended Properties=&quot;&quot;" command="SELECT * FROM [GAMMA_DB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<sst xmlns="http://schemas.openxmlformats.org/spreadsheetml/2006/main" count="39853" uniqueCount="788">
  <si>
    <t>Medical Physicist Test Form Spreadsheet</t>
  </si>
  <si>
    <t>Instructions</t>
  </si>
  <si>
    <t>•</t>
  </si>
  <si>
    <r>
      <t xml:space="preserve">IMPORTANT NOTE: This Excel Workbook contains some formulae to analyze the data and logic to report pass/fail results in order to help the medical physicist. It is intended to be used with both Windows and Mac operating systems. Please note, ANY alteration of the formulae or logic will result in errors.  It is critical that you review the calculated results for accuracy and pass/fail designations for applicability on each sheet as well as the summary. </t>
    </r>
    <r>
      <rPr>
        <b/>
        <i/>
        <sz val="10"/>
        <color rgb="FFFF0000"/>
        <rFont val="Arial"/>
        <family val="2"/>
      </rPr>
      <t>It is the responsibility of the medical physicist to check all automated calculations and pass/fail results in the spreadsheet for correctness.</t>
    </r>
    <r>
      <rPr>
        <b/>
        <i/>
        <sz val="10"/>
        <rFont val="Arial"/>
        <family val="2"/>
      </rPr>
      <t xml:space="preserve"> </t>
    </r>
    <r>
      <rPr>
        <sz val="10"/>
        <rFont val="Arial"/>
        <family val="2"/>
      </rPr>
      <t>Please notify the ACR if you find any errors.</t>
    </r>
  </si>
  <si>
    <t>Complete facility information in Facility Information tab first; information auto-populates in other pages.</t>
  </si>
  <si>
    <t xml:space="preserve">Drop down lists are available within cells to complete the required information; if the list does not contain the necessary information; complete the cell yourself. </t>
  </si>
  <si>
    <t>Your system must be tested using all clinically-used guidance modes (e.g., Stereotactic, Tomographic). See next tab for the required tests.</t>
  </si>
  <si>
    <r>
      <rPr>
        <u/>
        <sz val="10"/>
        <rFont val="Arial"/>
        <family val="2"/>
      </rPr>
      <t>Make sure that the guidance m</t>
    </r>
    <r>
      <rPr>
        <sz val="10"/>
        <rFont val="Arial"/>
        <family val="2"/>
      </rPr>
      <t xml:space="preserve">ode that is being tested is identified in all applicable forms. Make additional copies of the forms for each guidance mode tested. </t>
    </r>
  </si>
  <si>
    <r>
      <rPr>
        <u/>
        <sz val="10"/>
        <rFont val="Arial"/>
        <family val="2"/>
      </rPr>
      <t xml:space="preserve"> If you are using electronic forms,</t>
    </r>
    <r>
      <rPr>
        <sz val="10"/>
        <rFont val="Arial"/>
        <family val="2"/>
      </rPr>
      <t xml:space="preserve"> make appropriage copies of the forms (tabs) for all applicable guidance modes tested. 
</t>
    </r>
  </si>
  <si>
    <t>Enter data into white cells.</t>
  </si>
  <si>
    <t xml:space="preserve">Light yellow cells are for pass/fail results of subtests within the main test; depending on the page, you may enter the pass/fail results using the dropdown list OR the results may populate via a formula. </t>
  </si>
  <si>
    <t xml:space="preserve">Bright yellow cells are for pass/fail results of the overall test; depending on the page, you may enter the pass/fail results using the dropdown list OR the results may populate via a formula. </t>
  </si>
  <si>
    <t>Revisions</t>
  </si>
  <si>
    <t>New</t>
  </si>
  <si>
    <t>Stereotactic Breast Biopsy</t>
  </si>
  <si>
    <t>Medical Physicist's 
Quality Control Tests</t>
  </si>
  <si>
    <r>
      <rPr>
        <b/>
        <i/>
        <sz val="8"/>
        <rFont val="Arial"/>
        <family val="2"/>
      </rPr>
      <t xml:space="preserve">Note: </t>
    </r>
    <r>
      <rPr>
        <i/>
        <sz val="8"/>
        <rFont val="Arial"/>
        <family val="2"/>
      </rPr>
      <t>Complete Facility, Unit and Test Equipment Data tab first to populate facility information into forms</t>
    </r>
  </si>
  <si>
    <t>Test</t>
  </si>
  <si>
    <t>Minimum Frequency</t>
  </si>
  <si>
    <t>Corrective Action Timeframe</t>
  </si>
  <si>
    <t>No idea</t>
  </si>
  <si>
    <t>1.</t>
  </si>
  <si>
    <t>Phantom Image Quality</t>
  </si>
  <si>
    <t>Acceptance, Annual, Post Repair, Troubleshooting</t>
  </si>
  <si>
    <t>Before clinical use</t>
  </si>
  <si>
    <t>2.</t>
  </si>
  <si>
    <t>Artifacts</t>
  </si>
  <si>
    <t>3.</t>
  </si>
  <si>
    <t>Spatial Resolution</t>
  </si>
  <si>
    <t>Within 30 days of the survey</t>
  </si>
  <si>
    <t>4.</t>
  </si>
  <si>
    <t>DBT Volume Coverage</t>
  </si>
  <si>
    <t>5.</t>
  </si>
  <si>
    <t>Automatic Exposure Control System Performance</t>
  </si>
  <si>
    <t>6.</t>
  </si>
  <si>
    <t>Average Glandular Dose</t>
  </si>
  <si>
    <t>7.</t>
  </si>
  <si>
    <t>Unit Checklist</t>
  </si>
  <si>
    <t>Acceptance, Annual</t>
  </si>
  <si>
    <t>Critical: before clinical use; 
Less Critical: within 30 days of the survey</t>
  </si>
  <si>
    <t>8.</t>
  </si>
  <si>
    <t>Localization Accuracy</t>
  </si>
  <si>
    <t>Acceptance - before clinical use; Post Repair/Troubleshooting - within 30 days of the survey</t>
  </si>
  <si>
    <t>9</t>
  </si>
  <si>
    <t>Acquisition Workstation (AW) Monitor Performance</t>
  </si>
  <si>
    <t>10</t>
  </si>
  <si>
    <t>Evaluation of Site's Technologist QC Program</t>
  </si>
  <si>
    <t>11</t>
  </si>
  <si>
    <r>
      <t xml:space="preserve">Manufacturer Calibrations </t>
    </r>
    <r>
      <rPr>
        <i/>
        <sz val="8"/>
        <rFont val="Arial"/>
        <family val="2"/>
      </rPr>
      <t>(if applicable)</t>
    </r>
  </si>
  <si>
    <t>Per Manufacturer's Requirements</t>
  </si>
  <si>
    <t>12</t>
  </si>
  <si>
    <t>Collimation Accuracy</t>
  </si>
  <si>
    <t>Acceptance, Post Repair, Troubleshooting</t>
  </si>
  <si>
    <t>13</t>
  </si>
  <si>
    <t>Compression Force</t>
  </si>
  <si>
    <t>14</t>
  </si>
  <si>
    <t>kVp Accuracy and Reproducibility</t>
  </si>
  <si>
    <t>15</t>
  </si>
  <si>
    <t>Beam Quality (Half-Value Layer) Assessment</t>
  </si>
  <si>
    <t>Ghost Image</t>
  </si>
  <si>
    <t>Troubleshooting</t>
  </si>
  <si>
    <t>Troubleshooting - within 30 days of the survey</t>
  </si>
  <si>
    <t>Summary Report Forms</t>
  </si>
  <si>
    <t>Medical Physicist's QC Test Summary</t>
  </si>
  <si>
    <t>Mammography Technique Chart</t>
  </si>
  <si>
    <t>Medical Physicist QC Letter for the Radiologist</t>
  </si>
  <si>
    <t>Supplemental Forms</t>
  </si>
  <si>
    <t>Facility, Unit and Test Equipment Data</t>
  </si>
  <si>
    <t>QC Equipment List - Medical Physicist</t>
  </si>
  <si>
    <t>ACR Approved Phantom</t>
  </si>
  <si>
    <t>Dosimeter</t>
  </si>
  <si>
    <t xml:space="preserve">     (may use facility's phantom)</t>
  </si>
  <si>
    <t>Lead sheet or equivalent</t>
  </si>
  <si>
    <t>0.1 mm aluminum sheets</t>
  </si>
  <si>
    <t>Coins, ready-pack film, electronic collimation test tools, or equivalent</t>
  </si>
  <si>
    <t>2, 4,  6 and 8 cm thick PMMA, BR-12 or BR-50 sheets</t>
  </si>
  <si>
    <t>kV meter</t>
  </si>
  <si>
    <t>Medical Physicist's Tests</t>
  </si>
  <si>
    <t>Facility Information</t>
  </si>
  <si>
    <t>Facility Name</t>
  </si>
  <si>
    <t>Address</t>
  </si>
  <si>
    <t>City, State, Zip</t>
  </si>
  <si>
    <r>
      <t xml:space="preserve">SBBAP ID# </t>
    </r>
    <r>
      <rPr>
        <i/>
        <sz val="12"/>
        <rFont val="Arial"/>
        <family val="2"/>
      </rPr>
      <t>(00000)</t>
    </r>
  </si>
  <si>
    <r>
      <t xml:space="preserve">SBBAP Unit# </t>
    </r>
    <r>
      <rPr>
        <i/>
        <sz val="12"/>
        <rFont val="Arial"/>
        <family val="2"/>
      </rPr>
      <t>(00)</t>
    </r>
  </si>
  <si>
    <t>Lead Physician</t>
  </si>
  <si>
    <t>Quality Control Technologist</t>
  </si>
  <si>
    <t>Survey Information</t>
  </si>
  <si>
    <t>Room ID</t>
  </si>
  <si>
    <t>Survey Date</t>
  </si>
  <si>
    <t>MP Report Date</t>
  </si>
  <si>
    <t>Date of Previous Survey</t>
  </si>
  <si>
    <t>X-ray Guided Breast Biopsy Unit Information</t>
  </si>
  <si>
    <t>X-Ray Unit</t>
  </si>
  <si>
    <t>Manufacturer</t>
  </si>
  <si>
    <t>Model</t>
  </si>
  <si>
    <t>Gantry Serial #</t>
  </si>
  <si>
    <t>Date of Manufacture</t>
  </si>
  <si>
    <t>Date of Installation</t>
  </si>
  <si>
    <t>Biospy Attachment  
(if applicable)</t>
  </si>
  <si>
    <t>Serial #</t>
  </si>
  <si>
    <t>Test Equipment Info</t>
  </si>
  <si>
    <t>Phantom</t>
  </si>
  <si>
    <t>SN</t>
  </si>
  <si>
    <t>Type</t>
  </si>
  <si>
    <t>ACR Original</t>
  </si>
  <si>
    <t>Calibration Date</t>
  </si>
  <si>
    <t>Photometer</t>
  </si>
  <si>
    <t>Medical Physicist Info</t>
  </si>
  <si>
    <t>Medical Physicist</t>
  </si>
  <si>
    <t>Name</t>
  </si>
  <si>
    <t>Telephone Number</t>
  </si>
  <si>
    <t>Email</t>
  </si>
  <si>
    <t>Signature</t>
  </si>
  <si>
    <t>1.  Phantom Image Quality</t>
  </si>
  <si>
    <t>SBBAP ID-Unit#</t>
  </si>
  <si>
    <t>-</t>
  </si>
  <si>
    <t>Mfr &amp; Model</t>
  </si>
  <si>
    <t>Procedure</t>
  </si>
  <si>
    <r>
      <t xml:space="preserve">Equipment: </t>
    </r>
    <r>
      <rPr>
        <sz val="7"/>
        <color theme="1"/>
        <rFont val="Arial"/>
        <family val="2"/>
      </rPr>
      <t>ACR Phantom (Orginal, DM, or Mini)</t>
    </r>
  </si>
  <si>
    <t>Pantom Type:</t>
  </si>
  <si>
    <t>• Use clinical technique for typical screening exam of 4.2 cm 50/50 breast</t>
  </si>
  <si>
    <t>Phantom Model:</t>
  </si>
  <si>
    <t>• Adjust W/L to optimize test objects, zoom &amp; pan entire image</t>
  </si>
  <si>
    <t>Phantom SN:</t>
  </si>
  <si>
    <t>Stereotactic:</t>
  </si>
  <si>
    <t>WL</t>
  </si>
  <si>
    <t>WW</t>
  </si>
  <si>
    <t>DBT:</t>
  </si>
  <si>
    <t>Phantom Info (PACS)</t>
  </si>
  <si>
    <t>• For DBT, scroll to best slice/slab to visualize test objects</t>
  </si>
  <si>
    <t>Name (Last, First):</t>
  </si>
  <si>
    <t>Slice/slab #:</t>
  </si>
  <si>
    <t>ID:</t>
  </si>
  <si>
    <t>Stereotactic</t>
  </si>
  <si>
    <t>DBT</t>
  </si>
  <si>
    <r>
      <t xml:space="preserve">Image Mode </t>
    </r>
    <r>
      <rPr>
        <i/>
        <sz val="8"/>
        <rFont val="Arial"/>
        <family val="2"/>
      </rPr>
      <t>(Stereotactic, DBT)</t>
    </r>
  </si>
  <si>
    <t>Mo/Mo</t>
  </si>
  <si>
    <t>Resulting Techniques</t>
  </si>
  <si>
    <t>View</t>
  </si>
  <si>
    <t>CC (Scout)</t>
  </si>
  <si>
    <t>Mo/Rh</t>
  </si>
  <si>
    <t>Paddle</t>
  </si>
  <si>
    <t>Rh/Ag</t>
  </si>
  <si>
    <t>AEC Mode</t>
  </si>
  <si>
    <t>Rh/Rh</t>
  </si>
  <si>
    <t>AEC Position</t>
  </si>
  <si>
    <t>W/Ag</t>
  </si>
  <si>
    <t>W/Al</t>
  </si>
  <si>
    <t>Exposure Compensation Step</t>
  </si>
  <si>
    <t>W/Rh</t>
  </si>
  <si>
    <t>Target/Filter</t>
  </si>
  <si>
    <t>Tube Voltage - kV</t>
  </si>
  <si>
    <t>Tube current exposure time product - mAs</t>
  </si>
  <si>
    <t>Object</t>
  </si>
  <si>
    <t>Unit-indicated AGD (mGy)</t>
  </si>
  <si>
    <t>Min Score</t>
  </si>
  <si>
    <t>Fibers</t>
  </si>
  <si>
    <t>Specks</t>
  </si>
  <si>
    <t>Masses</t>
  </si>
  <si>
    <t>Phantom Evaluation</t>
  </si>
  <si>
    <t>Fiber score</t>
  </si>
  <si>
    <t>ACR DM</t>
  </si>
  <si>
    <t>Speck group score</t>
  </si>
  <si>
    <t>ACR Mini</t>
  </si>
  <si>
    <t>Mass score</t>
  </si>
  <si>
    <t>Pass/Fail</t>
  </si>
  <si>
    <t>Comments:</t>
  </si>
  <si>
    <t>Minimum Scores:</t>
  </si>
  <si>
    <t>Original ACR Phantom</t>
  </si>
  <si>
    <t>Mini Phantom</t>
  </si>
  <si>
    <t>ACR DM Phantom</t>
  </si>
  <si>
    <t>Speck Groups</t>
  </si>
  <si>
    <t>Action Limits</t>
  </si>
  <si>
    <t>Required:</t>
  </si>
  <si>
    <t>The phantom image must score at least the minimum score (above), appropriate to the phantom used.</t>
  </si>
  <si>
    <t>Timeframe:</t>
  </si>
  <si>
    <t>Failure must be corrected before clinical use.</t>
  </si>
  <si>
    <t>2.  Artifacts</t>
  </si>
  <si>
    <t>Phantom Setup</t>
  </si>
  <si>
    <r>
      <t xml:space="preserve">Equipment: </t>
    </r>
    <r>
      <rPr>
        <sz val="7"/>
        <color theme="1"/>
        <rFont val="Arial"/>
        <family val="2"/>
      </rPr>
      <t xml:space="preserve"> Apprxoimately 4 cm of a uniform tissue-simulating attenuator (e.g., PMMA, BR-12, ACR DM phantom) </t>
    </r>
  </si>
  <si>
    <t>Attenuator:</t>
  </si>
  <si>
    <r>
      <rPr>
        <sz val="7"/>
        <color theme="1"/>
        <rFont val="Calibri"/>
        <family val="2"/>
      </rPr>
      <t>•</t>
    </r>
    <r>
      <rPr>
        <sz val="7"/>
        <color theme="1"/>
        <rFont val="Arial"/>
        <family val="2"/>
      </rPr>
      <t xml:space="preserve"> Use clinical technique for a breast of the thickness of the absorber used. </t>
    </r>
  </si>
  <si>
    <r>
      <rPr>
        <sz val="7"/>
        <color theme="1"/>
        <rFont val="Calibri"/>
        <family val="2"/>
      </rPr>
      <t>•</t>
    </r>
    <r>
      <rPr>
        <sz val="7"/>
        <color theme="1"/>
        <rFont val="Arial"/>
        <family val="2"/>
      </rPr>
      <t xml:space="preserve"> Adjust W/L to optimize the visualizaton of artifacts.</t>
    </r>
  </si>
  <si>
    <t>• For DBT, scroll through all slices and evaluate each slice/slab for artifacts.</t>
  </si>
  <si>
    <t>Techniques</t>
  </si>
  <si>
    <t>Pass</t>
  </si>
  <si>
    <t>Phantom image must be free of clinically significant artifacts.</t>
  </si>
  <si>
    <t>3.  Spatial Resolution</t>
  </si>
  <si>
    <t>Equipment:</t>
  </si>
  <si>
    <t xml:space="preserve">A line-pair resolution test tool, and 4 cm of a uniform tissue-simulating attenuator (e.g., PMMA, BR-12, ACR DM phantom) </t>
  </si>
  <si>
    <t>Place attenuator material on the breast support.</t>
  </si>
  <si>
    <r>
      <t>Place bar pattern on top of attenuator and under paddle at ~45</t>
    </r>
    <r>
      <rPr>
        <vertAlign val="superscript"/>
        <sz val="7"/>
        <color theme="1"/>
        <rFont val="Arial"/>
        <family val="2"/>
      </rPr>
      <t>o</t>
    </r>
    <r>
      <rPr>
        <sz val="7"/>
        <color theme="1"/>
        <rFont val="Arial"/>
        <family val="2"/>
      </rPr>
      <t xml:space="preserve"> and 2 cm from the chest wall. </t>
    </r>
  </si>
  <si>
    <t>Acquire "raw" images using manual mode closest to Phantom technique</t>
  </si>
  <si>
    <t>Test results from the survey of the diagnostic unit may be entered in this form, without repeating the test.</t>
  </si>
  <si>
    <t>Image Mode</t>
  </si>
  <si>
    <t>Target/filter</t>
  </si>
  <si>
    <t>kVp</t>
  </si>
  <si>
    <t>mAs</t>
  </si>
  <si>
    <t>Overall Pass/Fail</t>
  </si>
  <si>
    <r>
      <t xml:space="preserve">For 2D, spatial resolution must be </t>
    </r>
    <r>
      <rPr>
        <sz val="8"/>
        <rFont val="Calibri"/>
        <family val="2"/>
      </rPr>
      <t>≥</t>
    </r>
    <r>
      <rPr>
        <sz val="8"/>
        <rFont val="Arial"/>
        <family val="2"/>
      </rPr>
      <t xml:space="preserve"> 4.0 lp/mm</t>
    </r>
  </si>
  <si>
    <t xml:space="preserve">Timeframe:  </t>
  </si>
  <si>
    <t>Failures must be corrected within 30 days. For acceptance testing, failures must be corrected before clinical use.</t>
  </si>
  <si>
    <t>4.  DBT Volume Coverage</t>
  </si>
  <si>
    <t>Tissue-simulating attenuator (4 cm PMMA or BR-12, ACR DM phantom), 2 sheets of 0.1 mm Al</t>
  </si>
  <si>
    <t>Place aluminum (Al) sheets on top and bottom of the attenuator, diagonally across chest wall.</t>
  </si>
  <si>
    <t>Acquire DBT image of phantom.</t>
  </si>
  <si>
    <t>View reconstructed images and verify that both Al sheets are appropriately in focus within the volume.</t>
  </si>
  <si>
    <t>Setup</t>
  </si>
  <si>
    <t>Compression Paddle</t>
  </si>
  <si>
    <t>Attenuator</t>
  </si>
  <si>
    <t>Results 
(Yes/No)</t>
  </si>
  <si>
    <t>Upper Al sheet in focus 
in a slice within the volume</t>
  </si>
  <si>
    <t>Lower Al sheet in focus 
in a slice within the volume</t>
  </si>
  <si>
    <t>Both Al sheets must be seen in focus in volume.</t>
  </si>
  <si>
    <t>Failures must be corrected before clinical use.</t>
  </si>
  <si>
    <t>5.  Automatic Exposure Control System Performance</t>
  </si>
  <si>
    <t>2, 4, 6, 8 cm of BR-12, BR-50 or PMMA</t>
  </si>
  <si>
    <t>Setup:</t>
  </si>
  <si>
    <t>Paddle size (IR Size):</t>
  </si>
  <si>
    <t>AEC cell position:</t>
  </si>
  <si>
    <t xml:space="preserve">Set thickness at actual thickness of material (2, 4, 6, or 8 cm) </t>
  </si>
  <si>
    <t>Mfr DC offset:</t>
  </si>
  <si>
    <t>or 5 decanewtons or 12 lbs of compression force</t>
  </si>
  <si>
    <t>Other settings:</t>
  </si>
  <si>
    <t>Acquire images using clinical techniques</t>
  </si>
  <si>
    <t>AEC Thickness Tracking</t>
  </si>
  <si>
    <t>Mode</t>
  </si>
  <si>
    <t>Thick - ness (cm)</t>
  </si>
  <si>
    <t>Setup Techniques</t>
  </si>
  <si>
    <t>Resultant Techniques</t>
  </si>
  <si>
    <t>Signal  and Noise Measurements</t>
  </si>
  <si>
    <t>AEC
Mode</t>
  </si>
  <si>
    <t>Density setting</t>
  </si>
  <si>
    <t>Target/
Filter</t>
  </si>
  <si>
    <r>
      <t xml:space="preserve">EI/AGD/Other
</t>
    </r>
    <r>
      <rPr>
        <i/>
        <sz val="7"/>
        <rFont val="Arial"/>
        <family val="2"/>
      </rPr>
      <t>(optional)</t>
    </r>
  </si>
  <si>
    <t>Mean Bkgd Signal</t>
  </si>
  <si>
    <t>Std Dev
 of Bkgd</t>
  </si>
  <si>
    <t>DC Offset
(if app)</t>
  </si>
  <si>
    <t>SNR</t>
  </si>
  <si>
    <t xml:space="preserve">Contact </t>
  </si>
  <si>
    <t>Contact</t>
  </si>
  <si>
    <t>Analysis</t>
  </si>
  <si>
    <t>Annual</t>
  </si>
  <si>
    <t>Lower Limit</t>
  </si>
  <si>
    <t>Upper Limit</t>
  </si>
  <si>
    <r>
      <t xml:space="preserve">SNR within
</t>
    </r>
    <r>
      <rPr>
        <sz val="8"/>
        <rFont val="Calibri"/>
        <family val="2"/>
      </rPr>
      <t>±</t>
    </r>
    <r>
      <rPr>
        <sz val="8"/>
        <rFont val="Arial"/>
        <family val="2"/>
      </rPr>
      <t>15% of Initial (P/F)</t>
    </r>
  </si>
  <si>
    <t>Failures must be corrected within 30 days; for Initial, before clinical use.</t>
  </si>
  <si>
    <t>6.  Average Glandular Dose</t>
  </si>
  <si>
    <t>Dosimetry system:</t>
  </si>
  <si>
    <t>• Use manual technique closest to Test 2 phantom technique.</t>
  </si>
  <si>
    <t>Calibration date:</t>
  </si>
  <si>
    <t>• Protect image receptor.</t>
  </si>
  <si>
    <t>Correction factor, if app:</t>
  </si>
  <si>
    <t>• Place dosimeter on breast support, 5cm from chest wall edge.</t>
  </si>
  <si>
    <r>
      <t>Source-to-Object Table Distance</t>
    </r>
    <r>
      <rPr>
        <b/>
        <sz val="7"/>
        <rFont val="Arial"/>
        <family val="2"/>
      </rPr>
      <t xml:space="preserve"> lt </t>
    </r>
    <r>
      <rPr>
        <sz val="7"/>
        <rFont val="Arial"/>
        <family val="2"/>
      </rPr>
      <t>- (mm):</t>
    </r>
  </si>
  <si>
    <t>• Measure air kerma at measurement point.</t>
  </si>
  <si>
    <r>
      <rPr>
        <sz val="7"/>
        <color rgb="FF000000"/>
        <rFont val="Arial"/>
        <family val="2"/>
      </rPr>
      <t>Source-to-Measurement Distance</t>
    </r>
    <r>
      <rPr>
        <b/>
        <sz val="7"/>
        <color rgb="FF000000"/>
        <rFont val="Arial"/>
        <family val="2"/>
      </rPr>
      <t xml:space="preserve"> lm </t>
    </r>
    <r>
      <rPr>
        <sz val="7"/>
        <color rgb="FF000000"/>
        <rFont val="Arial"/>
        <family val="2"/>
      </rPr>
      <t>- (mm):</t>
    </r>
  </si>
  <si>
    <t>• Correct for mAs and distance to obtain reference air  kerma.</t>
  </si>
  <si>
    <r>
      <t xml:space="preserve">Imaging Mode
</t>
    </r>
    <r>
      <rPr>
        <i/>
        <sz val="8"/>
        <rFont val="Arial"/>
        <family val="2"/>
      </rPr>
      <t>(Stereotactic, DBT)</t>
    </r>
  </si>
  <si>
    <t>Technique Factors Resulting From ACR Phantom Acquisition</t>
  </si>
  <si>
    <t>AEC mode</t>
  </si>
  <si>
    <t>Tube Potential (kVp)</t>
  </si>
  <si>
    <r>
      <rPr>
        <sz val="8"/>
        <color rgb="FF000000"/>
        <rFont val="Arial"/>
        <family val="2"/>
      </rPr>
      <t>Tube current - exposure time product - mAs</t>
    </r>
    <r>
      <rPr>
        <vertAlign val="subscript"/>
        <sz val="8"/>
        <color rgb="FF000000"/>
        <rFont val="Arial"/>
        <family val="2"/>
      </rPr>
      <t>phantom</t>
    </r>
  </si>
  <si>
    <t>Air Kerma at Measurement Point</t>
  </si>
  <si>
    <t>Measured HVL (mm Al)</t>
  </si>
  <si>
    <r>
      <t>mAs for manual air kerma measurement - mAs</t>
    </r>
    <r>
      <rPr>
        <vertAlign val="subscript"/>
        <sz val="8"/>
        <rFont val="Arial"/>
        <family val="2"/>
      </rPr>
      <t>manual</t>
    </r>
  </si>
  <si>
    <t>Measurement #1 (mGy)</t>
  </si>
  <si>
    <t>Measurement #2 (mGy)</t>
  </si>
  <si>
    <t>Measurement #3 (mGy)</t>
  </si>
  <si>
    <r>
      <t>Average Air Kerma for Manual Technique - K</t>
    </r>
    <r>
      <rPr>
        <vertAlign val="subscript"/>
        <sz val="8"/>
        <rFont val="Arial"/>
        <family val="2"/>
      </rPr>
      <t xml:space="preserve">m,manual </t>
    </r>
    <r>
      <rPr>
        <sz val="8"/>
        <rFont val="Arial"/>
        <family val="2"/>
      </rPr>
      <t>(mGy)</t>
    </r>
  </si>
  <si>
    <r>
      <t>Air Kerma for Phantom Technique - K</t>
    </r>
    <r>
      <rPr>
        <vertAlign val="subscript"/>
        <sz val="8"/>
        <rFont val="Arial"/>
        <family val="2"/>
      </rPr>
      <t>m,phantom</t>
    </r>
    <r>
      <rPr>
        <sz val="8"/>
        <rFont val="Arial"/>
        <family val="2"/>
      </rPr>
      <t xml:space="preserve"> (mGy)</t>
    </r>
  </si>
  <si>
    <t>Reference AK</t>
  </si>
  <si>
    <r>
      <t>Reference Air Kerma - K</t>
    </r>
    <r>
      <rPr>
        <vertAlign val="subscript"/>
        <sz val="8"/>
        <rFont val="Arial"/>
        <family val="2"/>
      </rPr>
      <t>ref</t>
    </r>
    <r>
      <rPr>
        <sz val="8"/>
        <rFont val="Arial"/>
        <family val="2"/>
      </rPr>
      <t xml:space="preserve"> (mGy)</t>
    </r>
  </si>
  <si>
    <r>
      <t>AGD Calculations
D</t>
    </r>
    <r>
      <rPr>
        <b/>
        <vertAlign val="subscript"/>
        <sz val="8"/>
        <color theme="1"/>
        <rFont val="Arial"/>
        <family val="2"/>
      </rPr>
      <t>g</t>
    </r>
    <r>
      <rPr>
        <b/>
        <sz val="8"/>
        <color theme="1"/>
        <rFont val="Arial"/>
        <family val="2"/>
      </rPr>
      <t xml:space="preserve"> = K</t>
    </r>
    <r>
      <rPr>
        <b/>
        <vertAlign val="subscript"/>
        <sz val="8"/>
        <color theme="1"/>
        <rFont val="Arial"/>
        <family val="2"/>
      </rPr>
      <t>ref</t>
    </r>
    <r>
      <rPr>
        <b/>
        <sz val="8"/>
        <color theme="1"/>
        <rFont val="Arial"/>
        <family val="2"/>
      </rPr>
      <t xml:space="preserve"> Γ</t>
    </r>
  </si>
  <si>
    <r>
      <rPr>
        <sz val="8"/>
        <rFont val="Aptos Narrow"/>
        <family val="2"/>
      </rPr>
      <t>Conversion Coefficient under Monte Carlo Geometry - Γ</t>
    </r>
    <r>
      <rPr>
        <vertAlign val="subscript"/>
        <sz val="8"/>
        <rFont val="Arial"/>
        <family val="2"/>
      </rPr>
      <t>sim</t>
    </r>
  </si>
  <si>
    <t>Conversion Coefficient under System Geometry - Γ</t>
  </si>
  <si>
    <r>
      <t>D</t>
    </r>
    <r>
      <rPr>
        <b/>
        <vertAlign val="subscript"/>
        <sz val="8"/>
        <rFont val="Arial"/>
        <family val="2"/>
      </rPr>
      <t>g,FDA</t>
    </r>
    <r>
      <rPr>
        <b/>
        <sz val="8"/>
        <rFont val="Arial"/>
        <family val="2"/>
      </rPr>
      <t xml:space="preserve"> (mGy)</t>
    </r>
  </si>
  <si>
    <r>
      <t>D</t>
    </r>
    <r>
      <rPr>
        <b/>
        <vertAlign val="subscript"/>
        <sz val="8"/>
        <rFont val="Arial"/>
        <family val="2"/>
      </rPr>
      <t>g,average</t>
    </r>
    <r>
      <rPr>
        <b/>
        <sz val="8"/>
        <rFont val="Arial"/>
        <family val="2"/>
      </rPr>
      <t xml:space="preserve"> (mGy)</t>
    </r>
  </si>
  <si>
    <t>AGD for a single cranio-caudal scout view of the phantom in either Stereotactic or Tomographic mode must not exceed  3.0 mGy for a "standard breast" (as defined by the FDA).</t>
  </si>
  <si>
    <t xml:space="preserve">Timeframe: </t>
  </si>
  <si>
    <t>Doses &gt; 3 mGy must be corrected before clinical use;</t>
  </si>
  <si>
    <t>7.  Unit Checklist</t>
  </si>
  <si>
    <r>
      <t>Equipment:</t>
    </r>
    <r>
      <rPr>
        <sz val="7"/>
        <rFont val="Arial"/>
        <family val="2"/>
      </rPr>
      <t xml:space="preserve">  </t>
    </r>
  </si>
  <si>
    <t>None</t>
  </si>
  <si>
    <t>Inspect the unit and evaluate the functionality according to the checklist below.</t>
  </si>
  <si>
    <t>Critical items (*) are in bold typeface.</t>
  </si>
  <si>
    <t>Item</t>
  </si>
  <si>
    <t>Pass/Fail/NA</t>
  </si>
  <si>
    <t>Unit is mechanically stable under normal operating conditions.*</t>
  </si>
  <si>
    <t>All moving parts move smoothly without obstructions to motion.*</t>
  </si>
  <si>
    <t>All locks and detents work properly.*</t>
  </si>
  <si>
    <t>Image receptor assembly and compression paddle is free from vibrations during normal operation.*</t>
  </si>
  <si>
    <t>Patient or operator is not exposed to sharp or rough edges, or other hazards.*</t>
  </si>
  <si>
    <t>Paddles are all intact with no cracks or sharp edges.*</t>
  </si>
  <si>
    <t>All indicators are working properly.</t>
  </si>
  <si>
    <t xml:space="preserve">Indicated breast thickness accurate to 5 mm over thicknesses of 2 to 8 cm, reproducible to 2 mm. </t>
  </si>
  <si>
    <t>9.</t>
  </si>
  <si>
    <t xml:space="preserve">Needle holder and guides are firmly attached and needle is straight to within 1 mm.* </t>
  </si>
  <si>
    <t>Accuracy</t>
  </si>
  <si>
    <t>Reproducibility</t>
  </si>
  <si>
    <t>10.</t>
  </si>
  <si>
    <t>Compression can be manually released with absence of power.*</t>
  </si>
  <si>
    <t>11.</t>
  </si>
  <si>
    <t>Clinical imaging area is clean and free from significant dust and debris that may cause artifacts.</t>
  </si>
  <si>
    <t>12.</t>
  </si>
  <si>
    <t>Operator and other personnel are protected during exposure by adequate radiation shielding.*</t>
  </si>
  <si>
    <t>13.</t>
  </si>
  <si>
    <t>Technique Charts posted and acceptable.</t>
  </si>
  <si>
    <t>14.</t>
  </si>
  <si>
    <t>Audible exposure indicator at an appropriate volume level.</t>
  </si>
  <si>
    <t>15.</t>
  </si>
  <si>
    <t xml:space="preserve">Verify that the DBT assembly moves as designed through its range of motion. (If applicable)* </t>
  </si>
  <si>
    <t>16.</t>
  </si>
  <si>
    <t>Unit is clean and free of blood or other fluids*</t>
  </si>
  <si>
    <t>17.</t>
  </si>
  <si>
    <t>Other:</t>
  </si>
  <si>
    <t>18.</t>
  </si>
  <si>
    <t>19.</t>
  </si>
  <si>
    <t>All items must pass.  Critical items are marked with an *.</t>
  </si>
  <si>
    <t>Failures of critical items (*) must be corrected before clinical use; less critical items must be corrected within 30 days.</t>
  </si>
  <si>
    <t>8.  Localization Accuracy</t>
  </si>
  <si>
    <r>
      <rPr>
        <b/>
        <sz val="7"/>
        <color theme="1"/>
        <rFont val="Arial"/>
        <family val="2"/>
      </rPr>
      <t>Equipment:</t>
    </r>
    <r>
      <rPr>
        <sz val="7"/>
        <color theme="1"/>
        <rFont val="Arial"/>
        <family val="2"/>
      </rPr>
      <t xml:space="preserve"> Targeting phantom with appropriately small (&lt;5mm diameter) targets, a core biopsy system, a core biopsy </t>
    </r>
  </si>
  <si>
    <t xml:space="preserve">needle (a clinically used type and gauge) or alternative tissue sampling device, and a Manufacturer’s supplied or </t>
  </si>
  <si>
    <t>self-manufactured phantom localization test device.</t>
  </si>
  <si>
    <r>
      <rPr>
        <b/>
        <sz val="7"/>
        <color theme="1"/>
        <rFont val="Arial"/>
        <family val="2"/>
      </rPr>
      <t>Localization in a Phantom:</t>
    </r>
    <r>
      <rPr>
        <sz val="7"/>
        <color theme="1"/>
        <rFont val="Arial"/>
        <family val="2"/>
      </rPr>
      <t xml:space="preserve"> Test can be completed with a clincal case review or a core biopsy procedure using a </t>
    </r>
  </si>
  <si>
    <t>targeting phantom. Evaluate the most common clinically used mode and approach.</t>
  </si>
  <si>
    <r>
      <rPr>
        <b/>
        <sz val="7"/>
        <color theme="1"/>
        <rFont val="Arial"/>
        <family val="2"/>
      </rPr>
      <t>Localization in Air:</t>
    </r>
    <r>
      <rPr>
        <sz val="7"/>
        <color theme="1"/>
        <rFont val="Arial"/>
        <family val="2"/>
      </rPr>
      <t xml:space="preserve"> Test can be completed with a Manufacturer's supplied localization test device or a self-manufactured</t>
    </r>
  </si>
  <si>
    <t>phantom localization test device and localization procedure. Evaluate all other clinically used mode and approach combinations.</t>
  </si>
  <si>
    <t>Refer to section II.A.8. in the Medical Physics Section of the Quality Control Manual for detailed procedure instructions.</t>
  </si>
  <si>
    <t>Pass / Fail / N/A</t>
  </si>
  <si>
    <t>Localization in Air</t>
  </si>
  <si>
    <t>Methodology for testing</t>
  </si>
  <si>
    <t>Were the calculated coordinates within +/-1 mm of target</t>
  </si>
  <si>
    <t>If passing criteria for localization in a phantom and/or localization in air are not met, the reasons for these errors should be determined and the procedure repeated.  If localizations continue to be inaccurate, a service engineer should be contacted by facility personnel and the problem corrected.</t>
  </si>
  <si>
    <t>9.  Acquisition Workstation Monitor Performance</t>
  </si>
  <si>
    <t>Luminance meter</t>
  </si>
  <si>
    <r>
      <t>Note:</t>
    </r>
    <r>
      <rPr>
        <sz val="7"/>
        <rFont val="Arial"/>
        <family val="2"/>
      </rPr>
      <t xml:space="preserve">  Some of these QC tests may or may not be possible to perform depending on the monitor QC capabilities</t>
    </r>
  </si>
  <si>
    <t>Monitor manufacturer:</t>
  </si>
  <si>
    <t>Model:</t>
  </si>
  <si>
    <t>Significant findings indicated on figure below</t>
  </si>
  <si>
    <t>Monitor serial number</t>
  </si>
  <si>
    <t>Monitor date of manufacture</t>
  </si>
  <si>
    <t>Test pattern centered appropriately?</t>
  </si>
  <si>
    <t>0%-5% contrast boxes visible?</t>
  </si>
  <si>
    <t>95%-100% contrast boxes visible?</t>
  </si>
  <si>
    <t>Alphanumerics sharp and legible?</t>
  </si>
  <si>
    <t>Line-pair images distinct (center)?</t>
  </si>
  <si>
    <t>Line-pair images distinct (corners)?</t>
  </si>
  <si>
    <t>Test pattern P/F</t>
  </si>
  <si>
    <r>
      <t xml:space="preserve">Luminance Check
</t>
    </r>
    <r>
      <rPr>
        <i/>
        <sz val="8"/>
        <rFont val="Arial"/>
        <family val="2"/>
      </rPr>
      <t>(if available)</t>
    </r>
  </si>
  <si>
    <t>Luminance Uniformity</t>
  </si>
  <si>
    <t>Center</t>
  </si>
  <si>
    <t>Upper Left</t>
  </si>
  <si>
    <t>Upper Right</t>
  </si>
  <si>
    <t>Lower Left</t>
  </si>
  <si>
    <t>Lower Right</t>
  </si>
  <si>
    <t>Luminance check P/F</t>
  </si>
  <si>
    <t>Max</t>
  </si>
  <si>
    <t>DICOM GSDF</t>
  </si>
  <si>
    <r>
      <t xml:space="preserve">W/in ±10% of targeted contrast response P/F </t>
    </r>
    <r>
      <rPr>
        <i/>
        <sz val="8"/>
        <rFont val="Arial"/>
        <family val="2"/>
      </rPr>
      <t xml:space="preserve">(if avail) </t>
    </r>
  </si>
  <si>
    <t>Min</t>
  </si>
  <si>
    <t>Mfr Automated Test</t>
  </si>
  <si>
    <t>Most recent set of mfr automated tests P/F</t>
  </si>
  <si>
    <t>% Diff</t>
  </si>
  <si>
    <t>P/F</t>
  </si>
  <si>
    <t>Any identified screen blemish that could interfere with clinical information must be removed.</t>
  </si>
  <si>
    <t>Test pattern image quality must pass all visual tests.</t>
  </si>
  <si>
    <t>Luminance uniformity must be ≤ 30%</t>
  </si>
  <si>
    <t>GSDF measured contrast response must be within ±10% of targeted contrast response.</t>
  </si>
  <si>
    <t>Mfr's automated tests must pass mfr specifications (if 1 test fails, indicate "F").</t>
  </si>
  <si>
    <t>Significant monitor cleanliness defects must be corrected before clinical use; all other required tests must be corrected within 30 days.</t>
  </si>
  <si>
    <t>10. Evaluation of Technologist's QC Program</t>
  </si>
  <si>
    <t>Radiologic Technologist's
Quality Control Tests</t>
  </si>
  <si>
    <t>Frequency</t>
  </si>
  <si>
    <t>Missing Data</t>
  </si>
  <si>
    <t>Incorrect Scoring or Calculations</t>
  </si>
  <si>
    <t>Missing Corrective Action Documentation</t>
  </si>
  <si>
    <t>Other</t>
  </si>
  <si>
    <t>Comments</t>
  </si>
  <si>
    <t>Daily</t>
  </si>
  <si>
    <t>Monthly</t>
  </si>
  <si>
    <t>Weekly</t>
  </si>
  <si>
    <t>Visual Checklist</t>
  </si>
  <si>
    <t>Compression Thickness Indicator</t>
  </si>
  <si>
    <t xml:space="preserve">5. </t>
  </si>
  <si>
    <t>AW Monitor QC</t>
  </si>
  <si>
    <t>Semiannually</t>
  </si>
  <si>
    <t>Repeat Analysis (Optional)</t>
  </si>
  <si>
    <t>Facility QC Review</t>
  </si>
  <si>
    <t>Annually</t>
  </si>
  <si>
    <r>
      <t xml:space="preserve">Mfr Calibrations </t>
    </r>
    <r>
      <rPr>
        <i/>
        <sz val="8"/>
        <rFont val="Arial"/>
        <family val="2"/>
      </rPr>
      <t>(if applicable)</t>
    </r>
  </si>
  <si>
    <t>Physician Feedback (Optional)</t>
  </si>
  <si>
    <t>As Needed</t>
  </si>
  <si>
    <t>Corrective Action Log documentation adequate?</t>
  </si>
  <si>
    <t>Overall Pass/Fail for Performance of Technologist QC Program</t>
  </si>
  <si>
    <t>Additional Comments:</t>
  </si>
  <si>
    <t>In order for the overall evaluation to pass, there must be a) no significant missing data, b) the tests must be analyzed without gross errors, and c) appropriate corrective action for failures must be taken (and documented). See test procedures for more information.</t>
  </si>
  <si>
    <t>Failures must be corrected within 30 days.</t>
  </si>
  <si>
    <r>
      <t>11.  Manufacturer Calibrations</t>
    </r>
    <r>
      <rPr>
        <i/>
        <sz val="18"/>
        <color indexed="18"/>
        <rFont val="Arial"/>
        <family val="2"/>
      </rPr>
      <t xml:space="preserve"> </t>
    </r>
    <r>
      <rPr>
        <i/>
        <sz val="16"/>
        <color indexed="18"/>
        <rFont val="Arial"/>
        <family val="2"/>
      </rPr>
      <t>(if applicable)</t>
    </r>
  </si>
  <si>
    <t>Follow manufacturer's instructions.</t>
  </si>
  <si>
    <t>Notes:</t>
  </si>
  <si>
    <t xml:space="preserve">Acceptance Testing: Perform required manufacturers calibrations/tests. Annual testing: verify that manufacturer </t>
  </si>
  <si>
    <t>calibrations have been performed at the required frequency.</t>
  </si>
  <si>
    <t>Name of Calibration</t>
  </si>
  <si>
    <t>Results
(P/F)</t>
  </si>
  <si>
    <t xml:space="preserve">Unit must pass all manufacturer's calibrations to pass overall. </t>
  </si>
  <si>
    <t>Failures must be corrected per manufacturer's instructions.</t>
  </si>
  <si>
    <t>12.  Collimation Assessment</t>
  </si>
  <si>
    <t>Coins, film, electronic collimation test tool(s), etc.</t>
  </si>
  <si>
    <t>Technique</t>
  </si>
  <si>
    <t>Target material</t>
  </si>
  <si>
    <t>Collimator size (cm)</t>
  </si>
  <si>
    <t>SID (mm)</t>
  </si>
  <si>
    <t>Left edge deviation</t>
  </si>
  <si>
    <t>% of SID (retain sign)</t>
  </si>
  <si>
    <t>Right edge deviation</t>
  </si>
  <si>
    <t>Anterior edge deviation</t>
  </si>
  <si>
    <t>Chest edge deviation</t>
  </si>
  <si>
    <t>13.  Compression Force</t>
  </si>
  <si>
    <t>Date:</t>
  </si>
  <si>
    <t>Measured Force</t>
  </si>
  <si>
    <t>Units</t>
  </si>
  <si>
    <t>Maximum manual fine-adjustment compression force</t>
  </si>
  <si>
    <t>Compression Force maintains at least 10 lbs (4.4 daN) for at least 2 minutes 
Pass/Fail</t>
  </si>
  <si>
    <t xml:space="preserve">The compression force using the power mode must be at least 10 pounds, sufficient to stabilize the breast before final positioning, and must not exceed 45 pounds. 
The unit must be able to hold a compression of at least 10 pounds for at least 2 minutes and should not vary by more than one pound. 
The manually applied compression force must be at least 10 pounds but may exceed 45 pounds. </t>
  </si>
  <si>
    <t xml:space="preserve">Initial Survey: Before clinical use; Post Repair/Troubleshooting: Before clinical use. </t>
  </si>
  <si>
    <t>14.  kVp Accuracy and Reproducibility</t>
  </si>
  <si>
    <t>kVp meter, protective device</t>
  </si>
  <si>
    <r>
      <t xml:space="preserve">Cover the </t>
    </r>
    <r>
      <rPr>
        <u/>
        <sz val="7"/>
        <rFont val="Arial"/>
        <family val="2"/>
      </rPr>
      <t>entire detector</t>
    </r>
    <r>
      <rPr>
        <sz val="7"/>
        <rFont val="Arial"/>
        <family val="2"/>
      </rPr>
      <t xml:space="preserve"> with a steel plate, protective apron, or other protective device. </t>
    </r>
  </si>
  <si>
    <t>kVp meter</t>
  </si>
  <si>
    <t>Setting</t>
  </si>
  <si>
    <t>Calibration Date:</t>
  </si>
  <si>
    <t>Low Clinical kVp*</t>
  </si>
  <si>
    <t>High Clinical kVp*</t>
  </si>
  <si>
    <t>Nominal kVp setting</t>
  </si>
  <si>
    <t>Focal spot</t>
  </si>
  <si>
    <t>Data</t>
  </si>
  <si>
    <t>Measured kVp value 1</t>
  </si>
  <si>
    <t>Measured kVp value 2</t>
  </si>
  <si>
    <t>--</t>
  </si>
  <si>
    <t>Measured kVp value 3</t>
  </si>
  <si>
    <t>Mean kVp</t>
  </si>
  <si>
    <t>Standard deviation (SD)</t>
  </si>
  <si>
    <t>Mean kVp - nominal kVp</t>
  </si>
  <si>
    <t>0.05 x nominal kVp</t>
  </si>
  <si>
    <t>% error</t>
  </si>
  <si>
    <t>% error P/F</t>
  </si>
  <si>
    <t>Coefficient of variation (CV)</t>
  </si>
  <si>
    <t>CV P/F</t>
  </si>
  <si>
    <t>* The low and high kVps may be either those used for 2D or DBT imaging, whichever are lowest or highest</t>
  </si>
  <si>
    <r>
      <t>Required:</t>
    </r>
    <r>
      <rPr>
        <sz val="8"/>
        <rFont val="Arial"/>
        <family val="2"/>
      </rPr>
      <t xml:space="preserve"> </t>
    </r>
  </si>
  <si>
    <r>
      <t xml:space="preserve">Mean kVp must not differ from the nominal by more than </t>
    </r>
    <r>
      <rPr>
        <sz val="8"/>
        <rFont val="Calibri"/>
        <family val="2"/>
      </rPr>
      <t>±</t>
    </r>
    <r>
      <rPr>
        <sz val="8"/>
        <rFont val="Arial"/>
        <family val="2"/>
      </rPr>
      <t>5% of the nominal kVp.</t>
    </r>
  </si>
  <si>
    <t>Coefficient of variation must be ≤ 0.02.</t>
  </si>
  <si>
    <t>Failures must be corrected within 30 days; for Initial Survey, before clinical use.</t>
  </si>
  <si>
    <t>15.  Beam Quality (Half-Value Layer)</t>
  </si>
  <si>
    <t>Dosimeter, 0.1 mm Al sheets, protective device</t>
  </si>
  <si>
    <t>Cal.date:</t>
  </si>
  <si>
    <t>Make at least 1 measurement for each available target-filter combination used.</t>
  </si>
  <si>
    <t>Clinical</t>
  </si>
  <si>
    <t>Target/Filter 3</t>
  </si>
  <si>
    <t>Target/Filter 4</t>
  </si>
  <si>
    <t>Target/Filter 5</t>
  </si>
  <si>
    <t>Target/Filter 6</t>
  </si>
  <si>
    <t>Air Kerma Measurements</t>
  </si>
  <si>
    <t>mm AL</t>
  </si>
  <si>
    <t>K (mGy)</t>
  </si>
  <si>
    <t>No Aluminum</t>
  </si>
  <si>
    <r>
      <t>E</t>
    </r>
    <r>
      <rPr>
        <vertAlign val="subscript"/>
        <sz val="8"/>
        <rFont val="Arial"/>
        <family val="2"/>
      </rPr>
      <t>0</t>
    </r>
  </si>
  <si>
    <r>
      <t>Al Thickness (mm)  t</t>
    </r>
    <r>
      <rPr>
        <vertAlign val="subscript"/>
        <sz val="8"/>
        <rFont val="Arial"/>
        <family val="2"/>
      </rPr>
      <t>a</t>
    </r>
  </si>
  <si>
    <r>
      <t>E</t>
    </r>
    <r>
      <rPr>
        <vertAlign val="subscript"/>
        <sz val="8"/>
        <rFont val="Arial"/>
        <family val="2"/>
      </rPr>
      <t>a</t>
    </r>
  </si>
  <si>
    <r>
      <t>Al Thickness (mm)  t</t>
    </r>
    <r>
      <rPr>
        <vertAlign val="subscript"/>
        <sz val="8"/>
        <rFont val="Arial"/>
        <family val="2"/>
      </rPr>
      <t>b</t>
    </r>
  </si>
  <si>
    <r>
      <t>E</t>
    </r>
    <r>
      <rPr>
        <vertAlign val="subscript"/>
        <sz val="8"/>
        <rFont val="Arial"/>
        <family val="2"/>
      </rPr>
      <t>b</t>
    </r>
  </si>
  <si>
    <t>Calculated or measured HVL
(mm Al)</t>
  </si>
  <si>
    <t>Minimum allowed HVL</t>
  </si>
  <si>
    <t>HVL =</t>
  </si>
  <si>
    <r>
      <t>t</t>
    </r>
    <r>
      <rPr>
        <b/>
        <vertAlign val="subscript"/>
        <sz val="8"/>
        <rFont val="Arial"/>
        <family val="2"/>
      </rPr>
      <t>b</t>
    </r>
    <r>
      <rPr>
        <b/>
        <sz val="8"/>
        <rFont val="Arial"/>
        <family val="2"/>
      </rPr>
      <t xml:space="preserve"> ln[2E</t>
    </r>
    <r>
      <rPr>
        <b/>
        <vertAlign val="subscript"/>
        <sz val="8"/>
        <rFont val="Arial"/>
        <family val="2"/>
      </rPr>
      <t>a</t>
    </r>
    <r>
      <rPr>
        <b/>
        <sz val="8"/>
        <rFont val="Arial"/>
        <family val="2"/>
      </rPr>
      <t>/E</t>
    </r>
    <r>
      <rPr>
        <b/>
        <vertAlign val="subscript"/>
        <sz val="8"/>
        <rFont val="Arial"/>
        <family val="2"/>
      </rPr>
      <t>0</t>
    </r>
    <r>
      <rPr>
        <b/>
        <sz val="8"/>
        <rFont val="Arial"/>
        <family val="2"/>
      </rPr>
      <t>] - t</t>
    </r>
    <r>
      <rPr>
        <b/>
        <vertAlign val="subscript"/>
        <sz val="8"/>
        <rFont val="Arial"/>
        <family val="2"/>
      </rPr>
      <t>a</t>
    </r>
    <r>
      <rPr>
        <b/>
        <sz val="8"/>
        <rFont val="Arial"/>
        <family val="2"/>
      </rPr>
      <t xml:space="preserve"> ln[2E</t>
    </r>
    <r>
      <rPr>
        <b/>
        <vertAlign val="subscript"/>
        <sz val="8"/>
        <rFont val="Arial"/>
        <family val="2"/>
      </rPr>
      <t>b</t>
    </r>
    <r>
      <rPr>
        <b/>
        <sz val="8"/>
        <rFont val="Arial"/>
        <family val="2"/>
      </rPr>
      <t>/E</t>
    </r>
    <r>
      <rPr>
        <b/>
        <vertAlign val="subscript"/>
        <sz val="8"/>
        <rFont val="Arial"/>
        <family val="2"/>
      </rPr>
      <t>0</t>
    </r>
    <r>
      <rPr>
        <b/>
        <sz val="8"/>
        <rFont val="Arial"/>
        <family val="2"/>
      </rPr>
      <t>]</t>
    </r>
  </si>
  <si>
    <r>
      <t>ln [E</t>
    </r>
    <r>
      <rPr>
        <b/>
        <vertAlign val="subscript"/>
        <sz val="8"/>
        <rFont val="Arial"/>
        <family val="2"/>
      </rPr>
      <t>a</t>
    </r>
    <r>
      <rPr>
        <b/>
        <sz val="8"/>
        <rFont val="Arial"/>
        <family val="2"/>
      </rPr>
      <t>/E</t>
    </r>
    <r>
      <rPr>
        <b/>
        <vertAlign val="subscript"/>
        <sz val="8"/>
        <rFont val="Arial"/>
        <family val="2"/>
      </rPr>
      <t>b</t>
    </r>
    <r>
      <rPr>
        <b/>
        <sz val="8"/>
        <rFont val="Arial"/>
        <family val="2"/>
      </rPr>
      <t>]</t>
    </r>
  </si>
  <si>
    <t xml:space="preserve">Required: </t>
  </si>
  <si>
    <t>The HVL must meet the specifications of FDA's Performance Standards for Ionizing Radiation Emitting Products (Part 1020.30) as shown below.</t>
  </si>
  <si>
    <t xml:space="preserve">Failures must be corrected within 30 days; for Initial Survey, before clinical use.
</t>
  </si>
  <si>
    <t>FDA X-ray Tube Voltage (kilovolt peak) and Minimum HVL</t>
  </si>
  <si>
    <t>Designed Operating Range (kV)</t>
  </si>
  <si>
    <t>Measured Operating Voltage (kV)</t>
  </si>
  <si>
    <t>Minimum HVL (mm of Al)</t>
  </si>
  <si>
    <t>Below 50</t>
  </si>
  <si>
    <t>17.  Ghost Image</t>
  </si>
  <si>
    <t>16.  Ghost Image</t>
  </si>
  <si>
    <t>ACR DM Phantom, 0.1 mm Al sheet (10 cm x 10 cm)</t>
  </si>
  <si>
    <r>
      <t>Largest image receptor size</t>
    </r>
    <r>
      <rPr>
        <b/>
        <sz val="7"/>
        <rFont val="Arial"/>
        <family val="2"/>
      </rPr>
      <t/>
    </r>
  </si>
  <si>
    <r>
      <t xml:space="preserve">Paddle Size </t>
    </r>
    <r>
      <rPr>
        <i/>
        <sz val="7"/>
        <rFont val="Arial"/>
        <family val="2"/>
      </rPr>
      <t>(IR size)</t>
    </r>
    <r>
      <rPr>
        <b/>
        <sz val="7"/>
        <rFont val="Arial"/>
        <family val="2"/>
      </rPr>
      <t>:</t>
    </r>
  </si>
  <si>
    <t>Apply 5 daN or 12 lbs comp force</t>
  </si>
  <si>
    <t>Exposure Mode:</t>
  </si>
  <si>
    <t>Compression Force:</t>
  </si>
  <si>
    <t>Position ACR DM Phantom with wax insert opposite from chest wall edge.</t>
  </si>
  <si>
    <r>
      <t xml:space="preserve">AEC Cell Position </t>
    </r>
    <r>
      <rPr>
        <i/>
        <sz val="7"/>
        <rFont val="Arial"/>
        <family val="2"/>
      </rPr>
      <t>(if avail)</t>
    </r>
    <r>
      <rPr>
        <b/>
        <sz val="7"/>
        <rFont val="Arial"/>
        <family val="2"/>
      </rPr>
      <t>:</t>
    </r>
  </si>
  <si>
    <t>AEC cell position to position "3".</t>
  </si>
  <si>
    <t>Density Setting:</t>
  </si>
  <si>
    <t>Use clinical (AEC) technique for both images</t>
  </si>
  <si>
    <r>
      <t>Image 1</t>
    </r>
    <r>
      <rPr>
        <sz val="7"/>
        <rFont val="Arial"/>
        <family val="2"/>
      </rPr>
      <t>: Position phantom like Setup Image #1 (edge extends 1" beyond midline).</t>
    </r>
  </si>
  <si>
    <r>
      <t>Image 2</t>
    </r>
    <r>
      <rPr>
        <sz val="7"/>
        <rFont val="Arial"/>
        <family val="2"/>
      </rPr>
      <t>: Position phantom like Setup Image #2 with Al placed on top.</t>
    </r>
  </si>
  <si>
    <t>Signal data must be obtained from raw image</t>
  </si>
  <si>
    <t>Image 1</t>
  </si>
  <si>
    <t>Image 2</t>
  </si>
  <si>
    <t>Resulting Techniques from Image Acquisition</t>
  </si>
  <si>
    <r>
      <t xml:space="preserve">Ghosting
Analysis
</t>
    </r>
    <r>
      <rPr>
        <i/>
        <sz val="8"/>
        <rFont val="Arial"/>
        <family val="2"/>
      </rPr>
      <t>(see images below)</t>
    </r>
  </si>
  <si>
    <r>
      <t>S</t>
    </r>
    <r>
      <rPr>
        <vertAlign val="subscript"/>
        <sz val="8"/>
        <rFont val="Arial"/>
        <family val="2"/>
      </rPr>
      <t>1</t>
    </r>
  </si>
  <si>
    <r>
      <t>S</t>
    </r>
    <r>
      <rPr>
        <vertAlign val="subscript"/>
        <sz val="8"/>
        <rFont val="Arial"/>
        <family val="2"/>
      </rPr>
      <t>2</t>
    </r>
  </si>
  <si>
    <r>
      <t>S</t>
    </r>
    <r>
      <rPr>
        <vertAlign val="subscript"/>
        <sz val="8"/>
        <rFont val="Arial"/>
        <family val="2"/>
      </rPr>
      <t>3</t>
    </r>
  </si>
  <si>
    <t>Ghosting Index</t>
  </si>
  <si>
    <t>Ghosting Index =</t>
  </si>
  <si>
    <r>
      <t>(S</t>
    </r>
    <r>
      <rPr>
        <vertAlign val="subscript"/>
        <sz val="8"/>
        <rFont val="Arial"/>
        <family val="2"/>
      </rPr>
      <t>3</t>
    </r>
    <r>
      <rPr>
        <sz val="8"/>
        <rFont val="Arial"/>
        <family val="2"/>
      </rPr>
      <t xml:space="preserve">  -  S</t>
    </r>
    <r>
      <rPr>
        <vertAlign val="subscript"/>
        <sz val="8"/>
        <rFont val="Arial"/>
        <family val="2"/>
      </rPr>
      <t>2</t>
    </r>
    <r>
      <rPr>
        <sz val="8"/>
        <rFont val="Arial"/>
        <family val="2"/>
      </rPr>
      <t>)</t>
    </r>
  </si>
  <si>
    <r>
      <t>(S</t>
    </r>
    <r>
      <rPr>
        <vertAlign val="subscript"/>
        <sz val="8"/>
        <rFont val="Arial"/>
        <family val="2"/>
      </rPr>
      <t>1</t>
    </r>
    <r>
      <rPr>
        <sz val="8"/>
        <rFont val="Arial"/>
        <family val="2"/>
      </rPr>
      <t xml:space="preserve">  -  S</t>
    </r>
    <r>
      <rPr>
        <vertAlign val="subscript"/>
        <sz val="8"/>
        <rFont val="Arial"/>
        <family val="2"/>
      </rPr>
      <t>2</t>
    </r>
    <r>
      <rPr>
        <sz val="8"/>
        <rFont val="Arial"/>
        <family val="2"/>
      </rPr>
      <t>)</t>
    </r>
  </si>
  <si>
    <t>The ghosting index must be within 0±0.3.</t>
  </si>
  <si>
    <t>Report Date</t>
  </si>
  <si>
    <t>X-Ray Unit Manufacturer</t>
  </si>
  <si>
    <t>Control Panel Serial #</t>
  </si>
  <si>
    <t>Manufacture Date</t>
  </si>
  <si>
    <t>Installation Date</t>
  </si>
  <si>
    <t>Unit Type:</t>
  </si>
  <si>
    <t></t>
  </si>
  <si>
    <t>Tomographic</t>
  </si>
  <si>
    <t>Survey Type:</t>
  </si>
  <si>
    <t xml:space="preserve">Initial Survey </t>
  </si>
  <si>
    <t>Annual survey</t>
  </si>
  <si>
    <t>Oversight Level:</t>
  </si>
  <si>
    <t>Medical physicist on-site</t>
  </si>
  <si>
    <t>Medical physicist oversight</t>
  </si>
  <si>
    <t>QC Test Results</t>
  </si>
  <si>
    <t>Pass/Fail*</t>
  </si>
  <si>
    <t>CA</t>
  </si>
  <si>
    <t>Medical Physicist Tests</t>
  </si>
  <si>
    <t>MP Phantom Results - Stereotactic</t>
  </si>
  <si>
    <t xml:space="preserve">Fiber (≥ 2.0) </t>
  </si>
  <si>
    <t xml:space="preserve">Speck grp (≥ 3.0) </t>
  </si>
  <si>
    <t xml:space="preserve">Mass (≥ 2.0) </t>
  </si>
  <si>
    <r>
      <t>AGD (</t>
    </r>
    <r>
      <rPr>
        <sz val="8"/>
        <rFont val="Calibri"/>
        <family val="2"/>
      </rPr>
      <t>≤</t>
    </r>
    <r>
      <rPr>
        <sz val="8"/>
        <rFont val="Arial"/>
        <family val="2"/>
      </rPr>
      <t xml:space="preserve"> 3.0 mGy) </t>
    </r>
  </si>
  <si>
    <t>MP Phantom Results - Tomographic</t>
  </si>
  <si>
    <t>Technologist QC Evaluation</t>
  </si>
  <si>
    <t>* "Pass" means all components of test passes; "Fail" means any or all components fail; if "CA" checked, see Corrective Action Summary</t>
  </si>
  <si>
    <t>3.  DBT Z Resolution</t>
  </si>
  <si>
    <r>
      <t xml:space="preserve">Medical Physicist's QC Test Summary </t>
    </r>
    <r>
      <rPr>
        <i/>
        <sz val="16"/>
        <color indexed="18"/>
        <rFont val="Arial"/>
        <family val="2"/>
      </rPr>
      <t>(cont)</t>
    </r>
  </si>
  <si>
    <t xml:space="preserve">Corrective Action Summary* </t>
  </si>
  <si>
    <t xml:space="preserve">*Note: This is only a summary page, the Corrective Action Log Form may contain further details. </t>
  </si>
  <si>
    <t>Utilize Corrective Action Log Form</t>
  </si>
  <si>
    <t>Required/ Recommended</t>
  </si>
  <si>
    <t>Time Frame</t>
  </si>
  <si>
    <t>Description</t>
  </si>
  <si>
    <t>Date Completed</t>
  </si>
  <si>
    <t>Initials</t>
  </si>
  <si>
    <t>Technique Chart</t>
  </si>
  <si>
    <t>Guidance Mode</t>
  </si>
  <si>
    <t xml:space="preserve">AEC Mode </t>
  </si>
  <si>
    <t>Compressed Breast Thickness</t>
  </si>
  <si>
    <t>50% Fatty - 50% Dense Breast</t>
  </si>
  <si>
    <t>&lt; 3 cm</t>
  </si>
  <si>
    <t>3  to 5 cm</t>
  </si>
  <si>
    <t>5 to 7 cm</t>
  </si>
  <si>
    <t>&gt; 7 cm</t>
  </si>
  <si>
    <t>.</t>
  </si>
  <si>
    <t xml:space="preserve">Manual Mode </t>
  </si>
  <si>
    <t>QC Phantom Technique</t>
  </si>
  <si>
    <t>Paddle size (IR Size)</t>
  </si>
  <si>
    <t>Paddle type (reg or flex)</t>
  </si>
  <si>
    <t>View/selected image type</t>
  </si>
  <si>
    <t>Slice or Slab # (DBT only)</t>
  </si>
  <si>
    <t>Compression force</t>
  </si>
  <si>
    <r>
      <t xml:space="preserve">AEC cell position </t>
    </r>
    <r>
      <rPr>
        <i/>
        <sz val="8"/>
        <rFont val="Arial"/>
        <family val="2"/>
      </rPr>
      <t>(if avail)</t>
    </r>
  </si>
  <si>
    <r>
      <t>Target/filter</t>
    </r>
    <r>
      <rPr>
        <i/>
        <sz val="8"/>
        <rFont val="Arial"/>
        <family val="2"/>
      </rPr>
      <t xml:space="preserve"> (if app)</t>
    </r>
  </si>
  <si>
    <r>
      <t xml:space="preserve">kVp </t>
    </r>
    <r>
      <rPr>
        <i/>
        <sz val="8"/>
        <rFont val="Arial"/>
        <family val="2"/>
      </rPr>
      <t>(if app)</t>
    </r>
  </si>
  <si>
    <r>
      <t xml:space="preserve">Density setting </t>
    </r>
    <r>
      <rPr>
        <i/>
        <sz val="8"/>
        <rFont val="Arial"/>
        <family val="2"/>
      </rPr>
      <t>(if app)</t>
    </r>
  </si>
  <si>
    <t>Medical Physicist QC Letter for the Physician</t>
  </si>
  <si>
    <t xml:space="preserve">Re: Medical Physicist Survey of  </t>
  </si>
  <si>
    <t>on</t>
  </si>
  <si>
    <t xml:space="preserve">Dear Lead Radiologist, </t>
  </si>
  <si>
    <t>The above X-ray guided breast biopsy unit at your facility was surveyed recently. 
Below is the relevant summary information as a result of this survey. 
Please note that your facility must follow-up on the Action Items below and obtain relevant documentation from the service engineer. Please evaluate the Phantom image acquired during the medical physicist testing (Image ID information listed below) and see my comments.  If you have any questions please don't hesitate to call.</t>
  </si>
  <si>
    <r>
      <t xml:space="preserve">● </t>
    </r>
    <r>
      <rPr>
        <b/>
        <i/>
        <sz val="12"/>
        <color rgb="FF000080"/>
        <rFont val="Arial"/>
        <family val="2"/>
      </rPr>
      <t>Image Quality</t>
    </r>
  </si>
  <si>
    <t>Patient Name (Phantom):</t>
  </si>
  <si>
    <t>Patient ID (Phantom):</t>
  </si>
  <si>
    <t>Room:</t>
  </si>
  <si>
    <t>Phantom Type:</t>
  </si>
  <si>
    <t>Phantom Scores</t>
  </si>
  <si>
    <t>Passing Criteria</t>
  </si>
  <si>
    <t>Pass /Fail</t>
  </si>
  <si>
    <t>≥ 2.0</t>
  </si>
  <si>
    <t>≥ 3.0</t>
  </si>
  <si>
    <t>Comments on phantom image:</t>
  </si>
  <si>
    <r>
      <t xml:space="preserve">● Phantom Average Glandular </t>
    </r>
    <r>
      <rPr>
        <b/>
        <sz val="12"/>
        <color rgb="FF000080"/>
        <rFont val="Arial"/>
        <family val="2"/>
      </rPr>
      <t>Dose</t>
    </r>
  </si>
  <si>
    <t>Phantom Average Glandular Dose</t>
  </si>
  <si>
    <t>Phantom Dose (mGy)</t>
  </si>
  <si>
    <t>≤ 3.0</t>
  </si>
  <si>
    <t>Note:</t>
  </si>
  <si>
    <t>The above dose is an estimate determined with a phantom representing the FDA-defined 4.2 cm thick, 50% glandular/50% adipose standard breast. 
Actual patient doses will vary with patient size and density. Specific patient doses can be estimated by your medical physicist.</t>
  </si>
  <si>
    <t>Comments on dose findings:</t>
  </si>
  <si>
    <r>
      <t xml:space="preserve">Medical Physicist QC Summary Letter for the Physician </t>
    </r>
    <r>
      <rPr>
        <b/>
        <i/>
        <sz val="12"/>
        <color indexed="18"/>
        <rFont val="Arial"/>
        <family val="2"/>
      </rPr>
      <t>(cont)</t>
    </r>
  </si>
  <si>
    <t>● Required Action Items</t>
  </si>
  <si>
    <r>
      <t xml:space="preserve">● </t>
    </r>
    <r>
      <rPr>
        <b/>
        <i/>
        <u/>
        <sz val="12"/>
        <color indexed="18"/>
        <rFont val="Arial"/>
        <family val="2"/>
      </rPr>
      <t>Recommended Action Items</t>
    </r>
  </si>
  <si>
    <r>
      <t>●</t>
    </r>
    <r>
      <rPr>
        <b/>
        <i/>
        <sz val="12"/>
        <color indexed="18"/>
        <rFont val="Arial"/>
        <family val="2"/>
      </rPr>
      <t xml:space="preserve"> </t>
    </r>
    <r>
      <rPr>
        <b/>
        <i/>
        <u/>
        <sz val="12"/>
        <color indexed="18"/>
        <rFont val="Arial"/>
        <family val="2"/>
      </rPr>
      <t>Comments on Technologist's QC</t>
    </r>
  </si>
  <si>
    <t>If you have any questions, please do not hesitate to call.</t>
  </si>
  <si>
    <t>Sincerely,</t>
  </si>
  <si>
    <t>Phone</t>
  </si>
  <si>
    <t>PF/PFNA</t>
  </si>
  <si>
    <t>P</t>
  </si>
  <si>
    <t>F</t>
  </si>
  <si>
    <t>Fail</t>
  </si>
  <si>
    <t>NA</t>
  </si>
  <si>
    <t>TF</t>
  </si>
  <si>
    <t>reg</t>
  </si>
  <si>
    <t>flex</t>
  </si>
  <si>
    <t>Rh/Al</t>
  </si>
  <si>
    <t>other</t>
  </si>
  <si>
    <t>Target</t>
  </si>
  <si>
    <t>Phantom Type</t>
  </si>
  <si>
    <t>Molybdenum</t>
  </si>
  <si>
    <t>Rhodium</t>
  </si>
  <si>
    <t>Tungsten</t>
  </si>
  <si>
    <t>YN</t>
  </si>
  <si>
    <t>Yes</t>
  </si>
  <si>
    <t>No</t>
  </si>
  <si>
    <t>NAYN</t>
  </si>
  <si>
    <t>Check</t>
  </si>
  <si>
    <t>Y/N/NA</t>
  </si>
  <si>
    <t>Timeframe</t>
  </si>
  <si>
    <t>Immediately</t>
  </si>
  <si>
    <t>W/in 30 days</t>
  </si>
  <si>
    <t>Req</t>
  </si>
  <si>
    <t>Required</t>
  </si>
  <si>
    <t>Recommended</t>
  </si>
  <si>
    <t>Display Device</t>
  </si>
  <si>
    <t>AW</t>
  </si>
  <si>
    <t>Viewbox</t>
  </si>
  <si>
    <t>DM-DBT</t>
  </si>
  <si>
    <t>All</t>
  </si>
  <si>
    <t>Removed from QC</t>
  </si>
  <si>
    <t>DBT image from Phantom Image Quality test</t>
  </si>
  <si>
    <t xml:space="preserve">Slice # </t>
  </si>
  <si>
    <t>Relative Slice Location</t>
  </si>
  <si>
    <t>Maximum Speck Signal</t>
  </si>
  <si>
    <t>Mean Background Signal</t>
  </si>
  <si>
    <t>Center
Speck</t>
  </si>
  <si>
    <t>12:00
Speck</t>
  </si>
  <si>
    <t>2:00
Speck</t>
  </si>
  <si>
    <t>5:00
Speck</t>
  </si>
  <si>
    <t>7:00
Speck</t>
  </si>
  <si>
    <t>10:00
Speck</t>
  </si>
  <si>
    <t>Ave Max Signal</t>
  </si>
  <si>
    <t>Half Max Location</t>
  </si>
  <si>
    <t>Rising edge</t>
  </si>
  <si>
    <t>Falling edge</t>
  </si>
  <si>
    <t>Z-Res Diff (Ave Max - Background Mean)</t>
  </si>
  <si>
    <t xml:space="preserve">△ Z-Res Diff relative to DBT Slice 0 </t>
  </si>
  <si>
    <t>For Chart</t>
  </si>
  <si>
    <t>Loc</t>
  </si>
  <si>
    <t>Val</t>
  </si>
  <si>
    <t>FWHM</t>
  </si>
  <si>
    <t xml:space="preserve"> Current FWHM</t>
  </si>
  <si>
    <t>mm</t>
  </si>
  <si>
    <t>Baseline FWHM</t>
  </si>
  <si>
    <t>% Change (Current vs Initial)</t>
  </si>
  <si>
    <t xml:space="preserve">Overall Pass/Fail </t>
  </si>
  <si>
    <t>Annual Survey: FWHM must be within ±30% of the baseline value. Initial: No action limit.</t>
  </si>
  <si>
    <t xml:space="preserve">Failures must be corrected within 30 days. </t>
  </si>
  <si>
    <t>13.  Compression Thickness Indicator Accuracy</t>
  </si>
  <si>
    <t xml:space="preserve">RW Notes: Worksheet no longer needed. </t>
  </si>
  <si>
    <t>Nominal Thickness (cm)</t>
  </si>
  <si>
    <t>Mesaured Thickness (cm)</t>
  </si>
  <si>
    <t>Average</t>
  </si>
  <si>
    <t>Error</t>
  </si>
  <si>
    <t>Acceptable Range? (mean within +/- 0.5 cm)</t>
  </si>
  <si>
    <t>Acceptable repeatibility? (within 0.2 cm)</t>
  </si>
  <si>
    <t>Phantom 
Clinical kVp
(Primary Clinical Mode)</t>
  </si>
  <si>
    <t>Phantom 
Clinical kVp
(Other Clinical Mode)</t>
  </si>
  <si>
    <t>DBT Acquisition Geometry (# Projections / Angular Range):</t>
  </si>
  <si>
    <t>9 projections, 25 degrees</t>
  </si>
  <si>
    <t>15 projections, 15 degrees</t>
  </si>
  <si>
    <t>DBT Geometry</t>
  </si>
  <si>
    <t>30 projections, 15 degrees</t>
  </si>
  <si>
    <t>25 projections, 50 degrees</t>
  </si>
  <si>
    <t>targetFilter</t>
  </si>
  <si>
    <t>FDA</t>
  </si>
  <si>
    <t>US50</t>
  </si>
  <si>
    <t>densityMode</t>
  </si>
  <si>
    <t>denistyMode</t>
  </si>
  <si>
    <t>mode</t>
  </si>
  <si>
    <t>Gamma</t>
  </si>
  <si>
    <t>proj_ang</t>
  </si>
  <si>
    <t>15_15</t>
  </si>
  <si>
    <t>25_50</t>
  </si>
  <si>
    <t>30_15</t>
  </si>
  <si>
    <t>09_25</t>
  </si>
  <si>
    <t>TargetFilter</t>
  </si>
  <si>
    <t>HVL</t>
  </si>
  <si>
    <t>MoMo</t>
  </si>
  <si>
    <t>MoRh</t>
  </si>
  <si>
    <t>RhRh</t>
  </si>
  <si>
    <t>RhAg</t>
  </si>
  <si>
    <t>WAg</t>
  </si>
  <si>
    <t>WAl</t>
  </si>
  <si>
    <t>WRh</t>
  </si>
  <si>
    <t>ProjAngle</t>
  </si>
  <si>
    <r>
      <t xml:space="preserve"> Γ</t>
    </r>
    <r>
      <rPr>
        <vertAlign val="subscript"/>
        <sz val="8"/>
        <rFont val="Arial"/>
        <family val="2"/>
      </rPr>
      <t>sim</t>
    </r>
  </si>
  <si>
    <r>
      <t xml:space="preserve"> Γ</t>
    </r>
    <r>
      <rPr>
        <b/>
        <vertAlign val="subscript"/>
        <sz val="8"/>
        <rFont val="Arial"/>
        <family val="2"/>
      </rPr>
      <t>sim</t>
    </r>
    <r>
      <rPr>
        <b/>
        <sz val="8"/>
        <rFont val="Arial"/>
        <family val="2"/>
      </rPr>
      <t>- FDA  --&gt; "standard breast" as defined by FDA</t>
    </r>
  </si>
  <si>
    <r>
      <t xml:space="preserve"> Γ</t>
    </r>
    <r>
      <rPr>
        <b/>
        <vertAlign val="subscript"/>
        <sz val="8"/>
        <rFont val="Arial"/>
        <family val="2"/>
      </rPr>
      <t>sim</t>
    </r>
    <r>
      <rPr>
        <b/>
        <sz val="8"/>
        <rFont val="Arial"/>
        <family val="2"/>
      </rPr>
      <t>- Typical Breast --&gt; Glandularity set to 50th percentile %VBD for 4.2 cm</t>
    </r>
  </si>
  <si>
    <t>"GET_GAMMA" Function Inputs</t>
  </si>
  <si>
    <t xml:space="preserve">Comments: </t>
  </si>
  <si>
    <t>&lt;-- densityMode = "FDA" for function GET_GAMMA_DM and/or GET_GAMMA_DBT</t>
  </si>
  <si>
    <t>&lt;-- densityMode = "US50" for function GET_GAMMA_DM and/or GET_GAMMA_DBT</t>
  </si>
  <si>
    <t>Line-pair score (lp/mm)</t>
  </si>
  <si>
    <t>Setup Technique</t>
  </si>
  <si>
    <t>Baseline SNR</t>
  </si>
  <si>
    <t>Actual Thickness (cm):</t>
  </si>
  <si>
    <t>Measured Thickness (cm):</t>
  </si>
  <si>
    <t>Verification Method:</t>
  </si>
  <si>
    <t>Pattern Used:</t>
  </si>
  <si>
    <t>Deficiencies Noted</t>
  </si>
  <si>
    <t>Test Performed, Analyzed &amp; Documented Incorrectly</t>
  </si>
  <si>
    <t>Review of Test by MP</t>
  </si>
  <si>
    <t>Do not enter data into gray cells. Some grey cells might contain formulae that will be lost.</t>
  </si>
  <si>
    <t xml:space="preserve">Pass/Fail: </t>
  </si>
  <si>
    <t>9. Acquisition Workstation Monitor Performance</t>
  </si>
  <si>
    <t>10. Evaluation of Site's Technologist QC Program</t>
  </si>
  <si>
    <t>Acceptance / Post-Repair / Troubleshooting Only</t>
  </si>
  <si>
    <r>
      <t xml:space="preserve">11. Manufacturer Calibrations </t>
    </r>
    <r>
      <rPr>
        <i/>
        <sz val="8"/>
        <rFont val="Arial"/>
        <family val="2"/>
      </rPr>
      <t>(if applicable)</t>
    </r>
  </si>
  <si>
    <t>12. Collimation Assessment</t>
  </si>
  <si>
    <t>13. Compression Force</t>
  </si>
  <si>
    <t>14. kVp Accuracy and Reproducibility</t>
  </si>
  <si>
    <t>15. Beam Quality (HVL)</t>
  </si>
  <si>
    <t>16. Ghost Image Evaluation</t>
  </si>
  <si>
    <t>1.  Localization Accuracy</t>
  </si>
  <si>
    <t>2.  Phantom Image Quality and Artifacts</t>
  </si>
  <si>
    <t>3.  Visual Checklist</t>
  </si>
  <si>
    <t>4.  Compression Thickness Indicator</t>
  </si>
  <si>
    <t>5.  Acquisition Workstation (AW) Monitor QC</t>
  </si>
  <si>
    <t>6. Compression Force</t>
  </si>
  <si>
    <r>
      <t xml:space="preserve">8. Manufacturer Calibration </t>
    </r>
    <r>
      <rPr>
        <i/>
        <sz val="8"/>
        <rFont val="Arial"/>
        <family val="2"/>
      </rPr>
      <t>(if applicable)</t>
    </r>
  </si>
  <si>
    <t>7.  Facility QC Review</t>
  </si>
  <si>
    <t>9. Physician Feedback (optional)</t>
  </si>
  <si>
    <t>10. Repeat Analysis (optional)</t>
  </si>
  <si>
    <t>Post-Repair Testing</t>
  </si>
  <si>
    <t>Repair Desciption:</t>
  </si>
  <si>
    <t>SNR Baselines - MEE Date:</t>
  </si>
  <si>
    <t>Annual: SNR must be within ±15% of Baseline over the clinically used phantom thickness and imaging modes.</t>
  </si>
  <si>
    <t>AGD to a "standard breast" as defined by the FDA 
(4.2 cm, 50% glandularity by mass or 35% VBD)</t>
  </si>
  <si>
    <r>
      <t xml:space="preserve">AGD to a breast with average glandularity 
(50th percentile %VBD for 4.2cm) - </t>
    </r>
    <r>
      <rPr>
        <b/>
        <i/>
        <u/>
        <sz val="8"/>
        <color theme="1"/>
        <rFont val="Arial"/>
        <family val="2"/>
      </rPr>
      <t>Informational Only</t>
    </r>
  </si>
  <si>
    <t>&lt;-----</t>
  </si>
  <si>
    <r>
      <t xml:space="preserve">NOTE: Units in </t>
    </r>
    <r>
      <rPr>
        <b/>
        <u/>
        <sz val="8"/>
        <rFont val="Arial"/>
        <family val="2"/>
      </rPr>
      <t>mm</t>
    </r>
  </si>
  <si>
    <t>Deviation Between X-ray Field and Edges of the Image Receptor</t>
  </si>
  <si>
    <t>Medical Physicist:</t>
  </si>
  <si>
    <t>Trainee(s):</t>
  </si>
  <si>
    <r>
      <rPr>
        <b/>
        <sz val="8"/>
        <rFont val="Arial"/>
        <family val="2"/>
      </rPr>
      <t>Image Mode</t>
    </r>
    <r>
      <rPr>
        <sz val="8"/>
        <rFont val="Arial"/>
        <family val="2"/>
      </rPr>
      <t xml:space="preserve"> (Stereotactic, DBT)</t>
    </r>
  </si>
  <si>
    <t xml:space="preserve">If X-ray field exceeds image receptor at any side by more than +2% of SID or if X-ray field falls within image receptor on any side, seek service adjustment.
</t>
  </si>
  <si>
    <t>Localization in a Phantom or Medium</t>
  </si>
  <si>
    <t>Lateral Left</t>
  </si>
  <si>
    <t>CC</t>
  </si>
  <si>
    <t>Lateral Right</t>
  </si>
  <si>
    <t>Most used clinical mode:</t>
  </si>
  <si>
    <t>Most used clinical approach:</t>
  </si>
  <si>
    <t>Technologist (if applicable):</t>
  </si>
  <si>
    <t>The test results can be considered passing for localization in a target if any of the following is achieved:</t>
  </si>
  <si>
    <t>Criteria Met</t>
  </si>
  <si>
    <t xml:space="preserve">The needle tip is within the target in pre-fire images and beyond the target in the post-fire images with the trough area within the target. </t>
  </si>
  <si>
    <t xml:space="preserve">The target is visible in the specimen radiograph. </t>
  </si>
  <si>
    <t>The visual inspection of the needle trough confirms the target was captured.</t>
  </si>
  <si>
    <t>Test Pattern</t>
  </si>
  <si>
    <t>SMPTE</t>
  </si>
  <si>
    <t>TG-18 QC</t>
  </si>
  <si>
    <t>TG-270 QC</t>
  </si>
  <si>
    <t>phantom</t>
  </si>
  <si>
    <t>Luminance Check:  TG270-sQC or TG18 LN8-01 &amp; LN8-18 test patterns, or others that provide Lmin &amp; Lmax (if available)</t>
  </si>
  <si>
    <t>Test Pattern Image Quality:  Use TG270-sQC, TG18-OIQ, TG18-QC, SMPTE or other relevant pattern (if available)</t>
  </si>
  <si>
    <t>Test Pattern Image Quality:        (Pattern)</t>
  </si>
  <si>
    <t>3 "Quality Control" patches visible?</t>
  </si>
  <si>
    <r>
      <rPr>
        <sz val="8"/>
        <color rgb="FF000000"/>
        <rFont val="Arial"/>
        <family val="2"/>
      </rPr>
      <t>Grayscale ramps smooth</t>
    </r>
    <r>
      <rPr>
        <i/>
        <sz val="8"/>
        <color rgb="FF000000"/>
        <rFont val="Arial"/>
        <family val="2"/>
      </rPr>
      <t xml:space="preserve"> </t>
    </r>
    <r>
      <rPr>
        <sz val="8"/>
        <color rgb="FF000000"/>
        <rFont val="Arial"/>
        <family val="2"/>
      </rPr>
      <t>?</t>
    </r>
  </si>
  <si>
    <t xml:space="preserve">Luminance ratio must be LR’ ≥ 350.  </t>
  </si>
  <si>
    <t>Monitor Condition:     Significant findings P/F</t>
  </si>
  <si>
    <r>
      <t>Estimated Ambient Luminance L</t>
    </r>
    <r>
      <rPr>
        <i/>
        <vertAlign val="subscript"/>
        <sz val="8"/>
        <rFont val="Arial"/>
        <family val="2"/>
      </rPr>
      <t>amb</t>
    </r>
    <r>
      <rPr>
        <sz val="8"/>
        <rFont val="Arial"/>
        <family val="2"/>
      </rPr>
      <t xml:space="preserve"> (cd/m</t>
    </r>
    <r>
      <rPr>
        <vertAlign val="superscript"/>
        <sz val="8"/>
        <rFont val="Arial"/>
        <family val="2"/>
      </rPr>
      <t>2</t>
    </r>
    <r>
      <rPr>
        <sz val="8"/>
        <rFont val="Arial"/>
        <family val="2"/>
      </rPr>
      <t>)</t>
    </r>
  </si>
  <si>
    <r>
      <t>Luminance Ratio: L'</t>
    </r>
    <r>
      <rPr>
        <vertAlign val="subscript"/>
        <sz val="8"/>
        <rFont val="Arial"/>
        <family val="2"/>
      </rPr>
      <t>max</t>
    </r>
    <r>
      <rPr>
        <sz val="8"/>
        <rFont val="Arial"/>
        <family val="2"/>
      </rPr>
      <t>/L'</t>
    </r>
    <r>
      <rPr>
        <vertAlign val="subscript"/>
        <sz val="8"/>
        <rFont val="Arial"/>
        <family val="2"/>
      </rPr>
      <t>min</t>
    </r>
  </si>
  <si>
    <r>
      <t xml:space="preserve">Luminance Ratio </t>
    </r>
    <r>
      <rPr>
        <sz val="8"/>
        <rFont val="Aptos Narrow"/>
        <family val="2"/>
      </rPr>
      <t>≥</t>
    </r>
    <r>
      <rPr>
        <sz val="8"/>
        <rFont val="Arial"/>
        <family val="2"/>
      </rPr>
      <t xml:space="preserve"> 350</t>
    </r>
  </si>
  <si>
    <r>
      <t>Mfr recommendation for L</t>
    </r>
    <r>
      <rPr>
        <vertAlign val="subscript"/>
        <sz val="8"/>
        <rFont val="Arial"/>
        <family val="2"/>
      </rPr>
      <t>max</t>
    </r>
    <r>
      <rPr>
        <sz val="8"/>
        <rFont val="Arial"/>
        <family val="2"/>
      </rPr>
      <t xml:space="preserve"> or Baseline </t>
    </r>
    <r>
      <rPr>
        <i/>
        <sz val="8"/>
        <rFont val="Arial"/>
        <family val="2"/>
      </rPr>
      <t>L</t>
    </r>
    <r>
      <rPr>
        <i/>
        <vertAlign val="subscript"/>
        <sz val="8"/>
        <rFont val="Arial"/>
        <family val="2"/>
      </rPr>
      <t xml:space="preserve">max </t>
    </r>
  </si>
  <si>
    <r>
      <t>L</t>
    </r>
    <r>
      <rPr>
        <vertAlign val="subscript"/>
        <sz val="8"/>
        <rFont val="Arial"/>
        <family val="2"/>
      </rPr>
      <t>max</t>
    </r>
    <r>
      <rPr>
        <sz val="8"/>
        <rFont val="Arial"/>
        <family val="2"/>
      </rPr>
      <t xml:space="preserve"> within ±10% of mfr recommendation or baseline?</t>
    </r>
  </si>
  <si>
    <r>
      <t xml:space="preserve">Measured Luminance minimum - </t>
    </r>
    <r>
      <rPr>
        <i/>
        <sz val="8"/>
        <rFont val="Arial"/>
        <family val="2"/>
      </rPr>
      <t>L</t>
    </r>
    <r>
      <rPr>
        <i/>
        <vertAlign val="subscript"/>
        <sz val="8"/>
        <rFont val="Arial"/>
        <family val="2"/>
      </rPr>
      <t>min</t>
    </r>
    <r>
      <rPr>
        <sz val="8"/>
        <rFont val="Arial"/>
        <family val="2"/>
      </rPr>
      <t xml:space="preserve"> (cd/m</t>
    </r>
    <r>
      <rPr>
        <vertAlign val="superscript"/>
        <sz val="8"/>
        <rFont val="Arial"/>
        <family val="2"/>
      </rPr>
      <t>2</t>
    </r>
    <r>
      <rPr>
        <sz val="8"/>
        <rFont val="Arial"/>
        <family val="2"/>
      </rPr>
      <t>)</t>
    </r>
  </si>
  <si>
    <r>
      <t xml:space="preserve">Measured Luminance maximum - </t>
    </r>
    <r>
      <rPr>
        <i/>
        <sz val="8"/>
        <rFont val="Arial"/>
        <family val="2"/>
      </rPr>
      <t>L</t>
    </r>
    <r>
      <rPr>
        <i/>
        <vertAlign val="subscript"/>
        <sz val="8"/>
        <rFont val="Arial"/>
        <family val="2"/>
      </rPr>
      <t>max</t>
    </r>
    <r>
      <rPr>
        <i/>
        <sz val="8"/>
        <rFont val="Arial"/>
        <family val="2"/>
      </rPr>
      <t xml:space="preserve"> </t>
    </r>
    <r>
      <rPr>
        <sz val="8"/>
        <rFont val="Arial"/>
        <family val="2"/>
      </rPr>
      <t>(cd/m</t>
    </r>
    <r>
      <rPr>
        <vertAlign val="superscript"/>
        <sz val="8"/>
        <rFont val="Arial"/>
        <family val="2"/>
      </rPr>
      <t>2</t>
    </r>
    <r>
      <rPr>
        <sz val="8"/>
        <rFont val="Arial"/>
        <family val="2"/>
      </rPr>
      <t>)</t>
    </r>
  </si>
  <si>
    <t>Lightly compress paddle to touch bar pattern.</t>
  </si>
  <si>
    <r>
      <t>L</t>
    </r>
    <r>
      <rPr>
        <vertAlign val="subscript"/>
        <sz val="8"/>
        <rFont val="Arial"/>
        <family val="2"/>
      </rPr>
      <t>max</t>
    </r>
    <r>
      <rPr>
        <sz val="8"/>
        <rFont val="Arial"/>
        <family val="2"/>
      </rPr>
      <t xml:space="preserve"> must be within ±10% of mfr specification or baseline established by physicist.</t>
    </r>
  </si>
  <si>
    <t>Initial power-drive compression force</t>
  </si>
  <si>
    <t>Maximum power-drive compression force</t>
  </si>
  <si>
    <t>Manual compression force is at least 10 lb (4.4 daN)</t>
  </si>
  <si>
    <t>Power-drive force is at least 10 lbs (4.4 daN) but no more than 45 lbs (20.0 daN) Pass/Fail</t>
  </si>
  <si>
    <r>
      <rPr>
        <b/>
        <sz val="7"/>
        <color theme="1"/>
        <rFont val="Arial"/>
        <family val="2"/>
      </rPr>
      <t>Required Equipment:</t>
    </r>
    <r>
      <rPr>
        <sz val="7"/>
        <color theme="1"/>
        <rFont val="Arial"/>
        <family val="2"/>
      </rPr>
      <t xml:space="preserve"> Bathroom scale; towels
Place towel on detector, place bathroom scale on towel with dial or read-out positioned for reading.
Place another towel on top of scale.
Using initial power-drive mode, activate compression until it stops automatically.
Read and record the initial compression force.
Continue to compress using power-drive mode and record maximum compression force achieved.
Using manual fine-adjustment mode, activate compression until maximum compression is reached.
Read and record the manual compression force.
Set the compression force to a clincally used force, approximately 10 lbs
Check that force is maintained within 1lb for approximately 2 minutes.
</t>
    </r>
    <r>
      <rPr>
        <b/>
        <sz val="7"/>
        <color theme="1"/>
        <rFont val="Arial"/>
        <family val="2"/>
      </rPr>
      <t>Note:</t>
    </r>
    <r>
      <rPr>
        <sz val="7"/>
        <color theme="1"/>
        <rFont val="Arial"/>
        <family val="2"/>
      </rPr>
      <t xml:space="preserve">  Ensure that the scale that is used produces accurate readings as pressure is increased.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</si>
</sst>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409]mmmm\ d\,\ yyyy;@"/>
    <numFmt numFmtId="166" formatCode="0.0"/>
    <numFmt numFmtId="167" formatCode="0.000"/>
    <numFmt numFmtId="168" formatCode="&quot;$&quot;#,##0\ ;\(&quot;$&quot;#,##0\)"/>
    <numFmt numFmtId="169" formatCode="00000\-0000"/>
    <numFmt numFmtId="170" formatCode="0.0000"/>
    <numFmt numFmtId="171" formatCode="[&lt;=9999999]###\-####;\(###\)\ ###\-####"/>
    <numFmt numFmtId="172" formatCode="00000"/>
    <numFmt numFmtId="173" formatCode="00"/>
    <numFmt numFmtId="174" formatCode="mmm\-yyyy"/>
    <numFmt numFmtId="175" formatCode="m/d/yyyy;@"/>
    <numFmt numFmtId="176" formatCode="[$-409]mmm\-yy;@"/>
  </numFmts>
  <fonts count="112" x14ac:knownFonts="1">
    <font>
      <sz val="10"/>
      <name val="Arial"/>
    </font>
    <font>
      <sz val="11"/>
      <color theme="1"/>
      <name val="Calibri"/>
      <family val="2"/>
      <scheme val="minor"/>
    </font>
    <font>
      <sz val="10"/>
      <name val="Arial"/>
      <family val="2"/>
    </font>
    <font>
      <sz val="8"/>
      <name val="Arial"/>
      <family val="2"/>
    </font>
    <font>
      <b/>
      <sz val="8"/>
      <name val="Arial"/>
      <family val="2"/>
    </font>
    <font>
      <sz val="7"/>
      <name val="Arial"/>
      <family val="2"/>
    </font>
    <font>
      <b/>
      <sz val="10"/>
      <name val="Arial"/>
      <family val="2"/>
    </font>
    <font>
      <sz val="9"/>
      <name val="Arial"/>
      <family val="2"/>
    </font>
    <font>
      <b/>
      <sz val="12"/>
      <name val="Arial"/>
      <family val="2"/>
    </font>
    <font>
      <sz val="12"/>
      <name val="Arial"/>
      <family val="2"/>
    </font>
    <font>
      <b/>
      <sz val="7"/>
      <name val="Arial"/>
      <family val="2"/>
    </font>
    <font>
      <i/>
      <sz val="8"/>
      <name val="Arial"/>
      <family val="2"/>
    </font>
    <font>
      <b/>
      <sz val="14"/>
      <name val="Arial"/>
      <family val="2"/>
    </font>
    <font>
      <b/>
      <sz val="10"/>
      <name val="Arial"/>
      <family val="2"/>
    </font>
    <font>
      <sz val="12"/>
      <name val="Times New Roman"/>
      <family val="1"/>
    </font>
    <font>
      <b/>
      <i/>
      <sz val="8"/>
      <name val="Arial"/>
      <family val="2"/>
    </font>
    <font>
      <sz val="12"/>
      <name val="Arial"/>
      <family val="2"/>
    </font>
    <font>
      <b/>
      <sz val="18"/>
      <name val="Arial"/>
      <family val="2"/>
    </font>
    <font>
      <b/>
      <sz val="12"/>
      <name val="Arial"/>
      <family val="2"/>
    </font>
    <font>
      <vertAlign val="superscript"/>
      <sz val="8"/>
      <name val="Arial"/>
      <family val="2"/>
    </font>
    <font>
      <b/>
      <sz val="8"/>
      <color indexed="10"/>
      <name val="Arial"/>
      <family val="2"/>
    </font>
    <font>
      <b/>
      <sz val="10"/>
      <color indexed="10"/>
      <name val="Arial"/>
      <family val="2"/>
    </font>
    <font>
      <sz val="10"/>
      <color indexed="18"/>
      <name val="Arial"/>
      <family val="2"/>
    </font>
    <font>
      <b/>
      <sz val="10"/>
      <color indexed="18"/>
      <name val="Arial"/>
      <family val="2"/>
    </font>
    <font>
      <sz val="20"/>
      <name val="Arial"/>
      <family val="2"/>
    </font>
    <font>
      <b/>
      <i/>
      <u/>
      <sz val="18"/>
      <color indexed="18"/>
      <name val="Arial"/>
      <family val="2"/>
    </font>
    <font>
      <b/>
      <sz val="12"/>
      <color indexed="18"/>
      <name val="Arial"/>
      <family val="2"/>
    </font>
    <font>
      <b/>
      <i/>
      <u/>
      <sz val="12"/>
      <color indexed="18"/>
      <name val="Arial"/>
      <family val="2"/>
    </font>
    <font>
      <b/>
      <i/>
      <sz val="12"/>
      <color indexed="18"/>
      <name val="Arial"/>
      <family val="2"/>
    </font>
    <font>
      <b/>
      <i/>
      <sz val="14"/>
      <color indexed="18"/>
      <name val="Arial"/>
      <family val="2"/>
    </font>
    <font>
      <i/>
      <sz val="16"/>
      <name val="Arial"/>
      <family val="2"/>
    </font>
    <font>
      <sz val="14"/>
      <name val="Arial"/>
      <family val="2"/>
    </font>
    <font>
      <i/>
      <sz val="16"/>
      <color indexed="10"/>
      <name val="Arial"/>
      <family val="2"/>
    </font>
    <font>
      <b/>
      <i/>
      <sz val="20"/>
      <color indexed="18"/>
      <name val="Arial"/>
      <family val="2"/>
    </font>
    <font>
      <b/>
      <i/>
      <sz val="18"/>
      <color indexed="18"/>
      <name val="Arial"/>
      <family val="2"/>
    </font>
    <font>
      <b/>
      <sz val="7"/>
      <color theme="1"/>
      <name val="Arial"/>
      <family val="2"/>
    </font>
    <font>
      <u/>
      <sz val="10"/>
      <color theme="10"/>
      <name val="Arial"/>
      <family val="2"/>
    </font>
    <font>
      <u/>
      <sz val="10"/>
      <color theme="11"/>
      <name val="Arial"/>
      <family val="2"/>
    </font>
    <font>
      <sz val="10"/>
      <name val="Arial"/>
      <family val="2"/>
    </font>
    <font>
      <b/>
      <sz val="10"/>
      <color rgb="FFFF0000"/>
      <name val="Arial"/>
      <family val="2"/>
    </font>
    <font>
      <b/>
      <sz val="8"/>
      <color rgb="FFFF0000"/>
      <name val="Arial"/>
      <family val="2"/>
    </font>
    <font>
      <b/>
      <sz val="18"/>
      <name val="Arial"/>
      <family val="2"/>
    </font>
    <font>
      <sz val="10"/>
      <color theme="1"/>
      <name val="Arial"/>
      <family val="2"/>
    </font>
    <font>
      <sz val="8"/>
      <color rgb="FFFF0000"/>
      <name val="Arial"/>
      <family val="2"/>
    </font>
    <font>
      <b/>
      <sz val="12"/>
      <color rgb="FF000090"/>
      <name val="Arial"/>
      <family val="2"/>
    </font>
    <font>
      <sz val="7"/>
      <color theme="1"/>
      <name val="Arial"/>
      <family val="2"/>
    </font>
    <font>
      <sz val="8"/>
      <name val="Calibri"/>
      <family val="2"/>
    </font>
    <font>
      <b/>
      <sz val="8"/>
      <color rgb="FF00B050"/>
      <name val="Arial"/>
      <family val="2"/>
    </font>
    <font>
      <b/>
      <sz val="8"/>
      <color rgb="FF0000FF"/>
      <name val="Arial"/>
      <family val="2"/>
    </font>
    <font>
      <sz val="8"/>
      <color theme="1"/>
      <name val="Arial"/>
      <family val="2"/>
    </font>
    <font>
      <sz val="10"/>
      <name val="Wingdings 2"/>
      <family val="1"/>
      <charset val="2"/>
    </font>
    <font>
      <sz val="8"/>
      <name val="Wingdings 2"/>
      <family val="1"/>
      <charset val="2"/>
    </font>
    <font>
      <b/>
      <sz val="8"/>
      <color theme="1"/>
      <name val="Arial"/>
      <family val="2"/>
    </font>
    <font>
      <b/>
      <i/>
      <sz val="8"/>
      <color indexed="18"/>
      <name val="Arial"/>
      <family val="2"/>
    </font>
    <font>
      <b/>
      <i/>
      <u/>
      <sz val="8"/>
      <color indexed="18"/>
      <name val="Arial"/>
      <family val="2"/>
    </font>
    <font>
      <u/>
      <sz val="8"/>
      <color indexed="18"/>
      <name val="Arial"/>
      <family val="2"/>
    </font>
    <font>
      <b/>
      <sz val="8"/>
      <color rgb="FF3366FF"/>
      <name val="Arial"/>
      <family val="2"/>
    </font>
    <font>
      <b/>
      <sz val="8"/>
      <color rgb="FFFB43CB"/>
      <name val="Arial"/>
      <family val="2"/>
    </font>
    <font>
      <sz val="8"/>
      <color rgb="FF00B050"/>
      <name val="Arial"/>
      <family val="2"/>
    </font>
    <font>
      <vertAlign val="subscript"/>
      <sz val="8"/>
      <name val="Arial"/>
      <family val="2"/>
    </font>
    <font>
      <sz val="8"/>
      <name val="Times New Roman"/>
      <family val="1"/>
    </font>
    <font>
      <sz val="7"/>
      <color theme="1"/>
      <name val="Calibri"/>
      <family val="2"/>
    </font>
    <font>
      <vertAlign val="superscript"/>
      <sz val="7"/>
      <color theme="1"/>
      <name val="Arial"/>
      <family val="2"/>
    </font>
    <font>
      <b/>
      <vertAlign val="subscript"/>
      <sz val="8"/>
      <name val="Arial"/>
      <family val="2"/>
    </font>
    <font>
      <sz val="10"/>
      <color rgb="FFFF0000"/>
      <name val="Arial"/>
      <family val="2"/>
    </font>
    <font>
      <b/>
      <sz val="9"/>
      <name val="Arial"/>
      <family val="2"/>
    </font>
    <font>
      <b/>
      <sz val="14"/>
      <color rgb="FFFF0000"/>
      <name val="Arial"/>
      <family val="2"/>
    </font>
    <font>
      <i/>
      <sz val="18"/>
      <color indexed="18"/>
      <name val="Arial"/>
      <family val="2"/>
    </font>
    <font>
      <u/>
      <sz val="7"/>
      <name val="Arial"/>
      <family val="2"/>
    </font>
    <font>
      <b/>
      <sz val="10"/>
      <name val="Calibri"/>
      <family val="2"/>
    </font>
    <font>
      <b/>
      <i/>
      <sz val="10"/>
      <name val="Arial"/>
      <family val="2"/>
    </font>
    <font>
      <b/>
      <i/>
      <sz val="10"/>
      <color rgb="FFFF0000"/>
      <name val="Arial"/>
      <family val="2"/>
    </font>
    <font>
      <sz val="8"/>
      <color theme="1"/>
      <name val="Wingdings 2"/>
      <family val="1"/>
      <charset val="2"/>
    </font>
    <font>
      <b/>
      <i/>
      <sz val="18"/>
      <color rgb="FF0070C0"/>
      <name val="Arial"/>
      <family val="2"/>
    </font>
    <font>
      <b/>
      <sz val="14"/>
      <color theme="1"/>
      <name val="Arial"/>
      <family val="2"/>
    </font>
    <font>
      <sz val="14"/>
      <color theme="1"/>
      <name val="Arial"/>
      <family val="2"/>
    </font>
    <font>
      <b/>
      <sz val="18"/>
      <color indexed="18"/>
      <name val="Arial"/>
      <family val="2"/>
    </font>
    <font>
      <b/>
      <sz val="14"/>
      <color indexed="18"/>
      <name val="Arial"/>
      <family val="2"/>
    </font>
    <font>
      <i/>
      <sz val="8"/>
      <color theme="1"/>
      <name val="Arial"/>
      <family val="2"/>
    </font>
    <font>
      <sz val="8"/>
      <color theme="0"/>
      <name val="Arial"/>
      <family val="2"/>
    </font>
    <font>
      <b/>
      <sz val="10"/>
      <color theme="1"/>
      <name val="Arial"/>
      <family val="2"/>
    </font>
    <font>
      <i/>
      <sz val="16"/>
      <color indexed="18"/>
      <name val="Arial"/>
      <family val="2"/>
    </font>
    <font>
      <u/>
      <sz val="10"/>
      <name val="Arial"/>
      <family val="2"/>
    </font>
    <font>
      <b/>
      <sz val="12"/>
      <color rgb="FF000080"/>
      <name val="Arial"/>
      <family val="2"/>
    </font>
    <font>
      <b/>
      <i/>
      <sz val="12"/>
      <color rgb="FF000080"/>
      <name val="Arial"/>
      <family val="2"/>
    </font>
    <font>
      <sz val="12"/>
      <color rgb="FFFF0000"/>
      <name val="Arial"/>
      <family val="2"/>
    </font>
    <font>
      <sz val="9"/>
      <color theme="1"/>
      <name val="Arial"/>
      <family val="2"/>
    </font>
    <font>
      <i/>
      <sz val="12"/>
      <name val="Arial"/>
      <family val="2"/>
    </font>
    <font>
      <u/>
      <sz val="12"/>
      <color theme="10"/>
      <name val="Arial"/>
      <family val="2"/>
    </font>
    <font>
      <i/>
      <sz val="7"/>
      <name val="Arial"/>
      <family val="2"/>
    </font>
    <font>
      <b/>
      <sz val="11"/>
      <name val="Arial"/>
      <family val="2"/>
    </font>
    <font>
      <i/>
      <sz val="7"/>
      <color theme="1"/>
      <name val="Arial"/>
      <family val="2"/>
    </font>
    <font>
      <b/>
      <vertAlign val="subscript"/>
      <sz val="8"/>
      <color theme="1"/>
      <name val="Arial"/>
      <family val="2"/>
    </font>
    <font>
      <sz val="8"/>
      <name val="Aptos Narrow"/>
      <family val="2"/>
    </font>
    <font>
      <sz val="7"/>
      <color rgb="FF000000"/>
      <name val="Arial"/>
      <family val="2"/>
    </font>
    <font>
      <b/>
      <sz val="7"/>
      <color rgb="FF000000"/>
      <name val="Arial"/>
      <family val="2"/>
    </font>
    <font>
      <sz val="7"/>
      <color rgb="FFFF0000"/>
      <name val="Arial"/>
      <family val="2"/>
    </font>
    <font>
      <b/>
      <i/>
      <u/>
      <sz val="8"/>
      <color theme="1"/>
      <name val="Arial"/>
      <family val="2"/>
    </font>
    <font>
      <sz val="8"/>
      <color rgb="FF000000"/>
      <name val="Arial"/>
      <family val="2"/>
    </font>
    <font>
      <vertAlign val="subscript"/>
      <sz val="8"/>
      <color rgb="FF000000"/>
      <name val="Arial"/>
      <family val="2"/>
    </font>
    <font>
      <b/>
      <sz val="11"/>
      <color theme="1"/>
      <name val="Calibri"/>
      <family val="2"/>
      <scheme val="minor"/>
    </font>
    <font>
      <sz val="6"/>
      <name val="Arial"/>
      <family val="2"/>
    </font>
    <font>
      <sz val="5"/>
      <name val="Arial"/>
      <family val="2"/>
    </font>
    <font>
      <sz val="5"/>
      <name val="Aptos Narrow"/>
      <family val="2"/>
      <charset val="1"/>
    </font>
    <font>
      <b/>
      <sz val="5"/>
      <name val="Arial"/>
      <family val="2"/>
    </font>
    <font>
      <b/>
      <sz val="5"/>
      <name val="Aptos Narrow"/>
      <family val="2"/>
      <charset val="1"/>
    </font>
    <font>
      <b/>
      <sz val="5"/>
      <color indexed="10"/>
      <name val="Arial"/>
      <family val="2"/>
    </font>
    <font>
      <b/>
      <u/>
      <sz val="8"/>
      <name val="Arial"/>
      <family val="2"/>
    </font>
    <font>
      <sz val="9"/>
      <name val="Wingdings 2"/>
      <family val="1"/>
      <charset val="2"/>
    </font>
    <font>
      <b/>
      <sz val="10"/>
      <name val="Arial"/>
      <family val="2"/>
    </font>
    <font>
      <i/>
      <sz val="8"/>
      <color rgb="FF000000"/>
      <name val="Arial"/>
      <family val="2"/>
    </font>
    <font>
      <i/>
      <vertAlign val="subscript"/>
      <sz val="8"/>
      <name val="Arial"/>
      <family val="2"/>
    </font>
  </fonts>
  <fills count="18">
    <fill>
      <patternFill patternType="none"/>
    </fill>
    <fill>
      <patternFill patternType="gray125"/>
    </fill>
    <fill>
      <patternFill patternType="solid">
        <fgColor indexed="9"/>
        <bgColor indexed="8"/>
      </patternFill>
    </fill>
    <fill>
      <patternFill patternType="solid">
        <fgColor indexed="4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EFFCE"/>
        <bgColor indexed="64"/>
      </patternFill>
    </fill>
    <fill>
      <patternFill patternType="solid">
        <fgColor rgb="FFFDE9D9"/>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s>
  <borders count="226">
    <border>
      <left/>
      <right/>
      <top/>
      <bottom/>
      <diagonal/>
    </border>
    <border>
      <left/>
      <right/>
      <top style="medium">
        <color auto="1"/>
      </top>
      <bottom/>
      <diagonal/>
    </border>
    <border>
      <left/>
      <right/>
      <top/>
      <bottom style="medium">
        <color auto="1"/>
      </bottom>
      <diagonal/>
    </border>
    <border>
      <left/>
      <right style="medium">
        <color auto="1"/>
      </right>
      <top/>
      <bottom/>
      <diagonal/>
    </border>
    <border>
      <left/>
      <right/>
      <top style="hair">
        <color auto="1"/>
      </top>
      <bottom/>
      <diagonal/>
    </border>
    <border>
      <left/>
      <right/>
      <top/>
      <bottom style="thin">
        <color auto="1"/>
      </bottom>
      <diagonal/>
    </border>
    <border>
      <left/>
      <right style="thin">
        <color auto="1"/>
      </right>
      <top/>
      <bottom/>
      <diagonal/>
    </border>
    <border>
      <left/>
      <right style="medium">
        <color auto="1"/>
      </right>
      <top style="medium">
        <color auto="1"/>
      </top>
      <bottom/>
      <diagonal/>
    </border>
    <border>
      <left/>
      <right style="medium">
        <color auto="1"/>
      </right>
      <top/>
      <bottom style="medium">
        <color auto="1"/>
      </bottom>
      <diagonal/>
    </border>
    <border>
      <left/>
      <right/>
      <top style="hair">
        <color auto="1"/>
      </top>
      <bottom style="hair">
        <color auto="1"/>
      </bottom>
      <diagonal/>
    </border>
    <border>
      <left style="thin">
        <color auto="1"/>
      </left>
      <right/>
      <top/>
      <bottom/>
      <diagonal/>
    </border>
    <border>
      <left style="thin">
        <color auto="1"/>
      </left>
      <right/>
      <top/>
      <bottom style="thin">
        <color auto="1"/>
      </bottom>
      <diagonal/>
    </border>
    <border>
      <left/>
      <right/>
      <top/>
      <bottom style="hair">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hair">
        <color auto="1"/>
      </left>
      <right/>
      <top/>
      <bottom/>
      <diagonal/>
    </border>
    <border>
      <left style="thin">
        <color auto="1"/>
      </left>
      <right/>
      <top style="medium">
        <color auto="1"/>
      </top>
      <bottom/>
      <diagonal/>
    </border>
    <border>
      <left style="thin">
        <color auto="1"/>
      </left>
      <right/>
      <top/>
      <bottom style="medium">
        <color auto="1"/>
      </bottom>
      <diagonal/>
    </border>
    <border>
      <left style="medium">
        <color auto="1"/>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medium">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medium">
        <color auto="1"/>
      </top>
      <bottom/>
      <diagonal/>
    </border>
    <border>
      <left/>
      <right style="thin">
        <color auto="1"/>
      </right>
      <top style="medium">
        <color auto="1"/>
      </top>
      <bottom/>
      <diagonal/>
    </border>
    <border>
      <left style="medium">
        <color auto="1"/>
      </left>
      <right/>
      <top/>
      <bottom/>
      <diagonal/>
    </border>
    <border>
      <left/>
      <right style="hair">
        <color auto="1"/>
      </right>
      <top/>
      <bottom style="hair">
        <color auto="1"/>
      </bottom>
      <diagonal/>
    </border>
    <border>
      <left/>
      <right style="hair">
        <color auto="1"/>
      </right>
      <top/>
      <bottom/>
      <diagonal/>
    </border>
    <border>
      <left style="hair">
        <color auto="1"/>
      </left>
      <right/>
      <top style="hair">
        <color auto="1"/>
      </top>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thin">
        <color auto="1"/>
      </right>
      <top/>
      <bottom style="hair">
        <color auto="1"/>
      </bottom>
      <diagonal/>
    </border>
    <border>
      <left/>
      <right style="hair">
        <color auto="1"/>
      </right>
      <top style="hair">
        <color auto="1"/>
      </top>
      <bottom/>
      <diagonal/>
    </border>
    <border>
      <left style="hair">
        <color auto="1"/>
      </left>
      <right/>
      <top/>
      <bottom style="thin">
        <color auto="1"/>
      </bottom>
      <diagonal/>
    </border>
    <border>
      <left style="hair">
        <color auto="1"/>
      </left>
      <right/>
      <top style="medium">
        <color auto="1"/>
      </top>
      <bottom style="hair">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hair">
        <color auto="1"/>
      </right>
      <top style="hair">
        <color auto="1"/>
      </top>
      <bottom style="medium">
        <color auto="1"/>
      </bottom>
      <diagonal/>
    </border>
    <border>
      <left/>
      <right style="thin">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right style="hair">
        <color auto="1"/>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bottom style="hair">
        <color auto="1"/>
      </bottom>
      <diagonal/>
    </border>
    <border>
      <left style="hair">
        <color auto="1"/>
      </left>
      <right/>
      <top style="thin">
        <color auto="1"/>
      </top>
      <bottom style="hair">
        <color auto="1"/>
      </bottom>
      <diagonal/>
    </border>
    <border>
      <left style="thin">
        <color auto="1"/>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bottom style="hair">
        <color auto="1"/>
      </bottom>
      <diagonal/>
    </border>
    <border>
      <left/>
      <right style="medium">
        <color auto="1"/>
      </right>
      <top style="hair">
        <color auto="1"/>
      </top>
      <bottom style="medium">
        <color auto="1"/>
      </bottom>
      <diagonal/>
    </border>
    <border>
      <left/>
      <right style="hair">
        <color auto="1"/>
      </right>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medium">
        <color auto="1"/>
      </bottom>
      <diagonal/>
    </border>
    <border>
      <left/>
      <right style="medium">
        <color auto="1"/>
      </right>
      <top style="hair">
        <color auto="1"/>
      </top>
      <bottom/>
      <diagonal/>
    </border>
    <border>
      <left style="hair">
        <color auto="1"/>
      </left>
      <right style="medium">
        <color auto="1"/>
      </right>
      <top style="hair">
        <color auto="1"/>
      </top>
      <bottom/>
      <diagonal/>
    </border>
    <border>
      <left style="hair">
        <color auto="1"/>
      </left>
      <right style="medium">
        <color auto="1"/>
      </right>
      <top/>
      <bottom style="hair">
        <color auto="1"/>
      </bottom>
      <diagonal/>
    </border>
    <border>
      <left/>
      <right style="hair">
        <color auto="1"/>
      </right>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diagonal/>
    </border>
    <border>
      <left style="hair">
        <color auto="1"/>
      </left>
      <right/>
      <top/>
      <bottom style="medium">
        <color auto="1"/>
      </bottom>
      <diagonal/>
    </border>
    <border>
      <left/>
      <right style="hair">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hair">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hair">
        <color auto="1"/>
      </right>
      <top style="medium">
        <color auto="1"/>
      </top>
      <bottom style="hair">
        <color auto="1"/>
      </bottom>
      <diagonal/>
    </border>
    <border>
      <left/>
      <right style="hair">
        <color auto="1"/>
      </right>
      <top style="thin">
        <color auto="1"/>
      </top>
      <bottom style="medium">
        <color auto="1"/>
      </bottom>
      <diagonal/>
    </border>
    <border>
      <left/>
      <right style="hair">
        <color auto="1"/>
      </right>
      <top style="medium">
        <color auto="1"/>
      </top>
      <bottom style="medium">
        <color auto="1"/>
      </bottom>
      <diagonal/>
    </border>
    <border>
      <left style="medium">
        <color auto="1"/>
      </left>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top style="hair">
        <color auto="1"/>
      </top>
      <bottom style="hair">
        <color auto="1"/>
      </bottom>
      <diagonal/>
    </border>
    <border>
      <left style="medium">
        <color auto="1"/>
      </left>
      <right/>
      <top style="hair">
        <color auto="1"/>
      </top>
      <bottom/>
      <diagonal/>
    </border>
    <border>
      <left style="medium">
        <color auto="1"/>
      </left>
      <right/>
      <top style="medium">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thin">
        <color auto="1"/>
      </bottom>
      <diagonal/>
    </border>
    <border>
      <left style="hair">
        <color auto="1"/>
      </left>
      <right style="thin">
        <color auto="1"/>
      </right>
      <top style="hair">
        <color auto="1"/>
      </top>
      <bottom style="medium">
        <color auto="1"/>
      </bottom>
      <diagonal/>
    </border>
    <border>
      <left style="medium">
        <color auto="1"/>
      </left>
      <right/>
      <top style="thin">
        <color auto="1"/>
      </top>
      <bottom/>
      <diagonal/>
    </border>
    <border>
      <left style="medium">
        <color auto="1"/>
      </left>
      <right/>
      <top/>
      <bottom style="thin">
        <color auto="1"/>
      </bottom>
      <diagonal/>
    </border>
    <border>
      <left style="hair">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thin">
        <color auto="1"/>
      </top>
      <bottom/>
      <diagonal/>
    </border>
    <border>
      <left style="hair">
        <color auto="1"/>
      </left>
      <right/>
      <top style="thin">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hair">
        <color auto="1"/>
      </right>
      <top/>
      <bottom style="medium">
        <color auto="1"/>
      </bottom>
      <diagonal/>
    </border>
    <border>
      <left style="hair">
        <color auto="1"/>
      </left>
      <right style="thin">
        <color auto="1"/>
      </right>
      <top style="medium">
        <color auto="1"/>
      </top>
      <bottom style="hair">
        <color auto="1"/>
      </bottom>
      <diagonal/>
    </border>
    <border>
      <left style="hair">
        <color auto="1"/>
      </left>
      <right style="hair">
        <color auto="1"/>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thin">
        <color auto="1"/>
      </top>
      <bottom style="medium">
        <color auto="1"/>
      </bottom>
      <diagonal/>
    </border>
    <border>
      <left style="hair">
        <color auto="1"/>
      </left>
      <right style="medium">
        <color auto="1"/>
      </right>
      <top style="hair">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medium">
        <color auto="1"/>
      </right>
      <top style="thin">
        <color auto="1"/>
      </top>
      <bottom style="medium">
        <color auto="1"/>
      </bottom>
      <diagonal/>
    </border>
    <border>
      <left/>
      <right/>
      <top style="thin">
        <color indexed="0"/>
      </top>
      <bottom style="double">
        <color indexed="0"/>
      </bottom>
      <diagonal/>
    </border>
    <border>
      <left style="thin">
        <color auto="1"/>
      </left>
      <right/>
      <top style="thin">
        <color auto="1"/>
      </top>
      <bottom style="hair">
        <color auto="1"/>
      </bottom>
      <diagonal/>
    </border>
    <border>
      <left/>
      <right style="medium">
        <color auto="1"/>
      </right>
      <top style="thin">
        <color auto="1"/>
      </top>
      <bottom style="hair">
        <color auto="1"/>
      </bottom>
      <diagonal/>
    </border>
    <border>
      <left style="hair">
        <color auto="1"/>
      </left>
      <right/>
      <top style="medium">
        <color auto="1"/>
      </top>
      <bottom style="thin">
        <color auto="1"/>
      </bottom>
      <diagonal/>
    </border>
    <border>
      <left style="thin">
        <color auto="1"/>
      </left>
      <right style="thin">
        <color auto="1"/>
      </right>
      <top/>
      <bottom/>
      <diagonal/>
    </border>
    <border>
      <left style="medium">
        <color auto="1"/>
      </left>
      <right/>
      <top style="hair">
        <color auto="1"/>
      </top>
      <bottom style="thin">
        <color auto="1"/>
      </bottom>
      <diagonal/>
    </border>
    <border>
      <left style="medium">
        <color auto="1"/>
      </left>
      <right style="hair">
        <color auto="1"/>
      </right>
      <top style="medium">
        <color auto="1"/>
      </top>
      <bottom style="hair">
        <color auto="1"/>
      </bottom>
      <diagonal/>
    </border>
    <border>
      <left style="thin">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medium">
        <color auto="1"/>
      </left>
      <right/>
      <top/>
      <bottom style="hair">
        <color auto="1"/>
      </bottom>
      <diagonal/>
    </border>
    <border>
      <left style="hair">
        <color auto="1"/>
      </left>
      <right style="medium">
        <color auto="1"/>
      </right>
      <top style="thin">
        <color auto="1"/>
      </top>
      <bottom style="hair">
        <color auto="1"/>
      </bottom>
      <diagonal/>
    </border>
    <border>
      <left style="medium">
        <color auto="1"/>
      </left>
      <right style="hair">
        <color auto="1"/>
      </right>
      <top style="hair">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auto="1"/>
      </left>
      <right style="hair">
        <color auto="1"/>
      </right>
      <top style="medium">
        <color auto="1"/>
      </top>
      <bottom style="medium">
        <color indexed="64"/>
      </bottom>
      <diagonal/>
    </border>
    <border>
      <left style="medium">
        <color indexed="64"/>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auto="1"/>
      </left>
      <right style="medium">
        <color indexed="64"/>
      </right>
      <top style="medium">
        <color indexed="64"/>
      </top>
      <bottom/>
      <diagonal/>
    </border>
    <border>
      <left style="hair">
        <color auto="1"/>
      </left>
      <right style="medium">
        <color indexed="64"/>
      </right>
      <top style="medium">
        <color auto="1"/>
      </top>
      <bottom style="thin">
        <color auto="1"/>
      </bottom>
      <diagonal/>
    </border>
    <border>
      <left style="hair">
        <color rgb="FF000000"/>
      </left>
      <right style="hair">
        <color auto="1"/>
      </right>
      <top style="hair">
        <color rgb="FF000000"/>
      </top>
      <bottom style="medium">
        <color indexed="64"/>
      </bottom>
      <diagonal/>
    </border>
    <border>
      <left style="hair">
        <color auto="1"/>
      </left>
      <right style="hair">
        <color auto="1"/>
      </right>
      <top style="hair">
        <color rgb="FF000000"/>
      </top>
      <bottom style="medium">
        <color indexed="64"/>
      </bottom>
      <diagonal/>
    </border>
    <border>
      <left style="hair">
        <color auto="1"/>
      </left>
      <right/>
      <top style="hair">
        <color rgb="FF000000"/>
      </top>
      <bottom style="medium">
        <color indexed="64"/>
      </bottom>
      <diagonal/>
    </border>
    <border>
      <left style="hair">
        <color rgb="FF000000"/>
      </left>
      <right/>
      <top style="hair">
        <color rgb="FF000000"/>
      </top>
      <bottom style="medium">
        <color indexed="64"/>
      </bottom>
      <diagonal/>
    </border>
    <border>
      <left/>
      <right/>
      <top style="hair">
        <color rgb="FF000000"/>
      </top>
      <bottom style="medium">
        <color indexed="64"/>
      </bottom>
      <diagonal/>
    </border>
    <border>
      <left/>
      <right style="medium">
        <color indexed="64"/>
      </right>
      <top style="hair">
        <color rgb="FF000000"/>
      </top>
      <bottom style="medium">
        <color indexed="64"/>
      </bottom>
      <diagonal/>
    </border>
    <border>
      <left style="medium">
        <color auto="1"/>
      </left>
      <right style="thin">
        <color auto="1"/>
      </right>
      <top style="medium">
        <color auto="1"/>
      </top>
      <bottom/>
      <diagonal/>
    </border>
    <border>
      <left style="medium">
        <color auto="1"/>
      </left>
      <right style="thin">
        <color indexed="64"/>
      </right>
      <top style="medium">
        <color auto="1"/>
      </top>
      <bottom style="hair">
        <color auto="1"/>
      </bottom>
      <diagonal/>
    </border>
    <border>
      <left/>
      <right style="dashed">
        <color rgb="FF000000"/>
      </right>
      <top/>
      <bottom style="medium">
        <color auto="1"/>
      </bottom>
      <diagonal/>
    </border>
    <border>
      <left style="dashed">
        <color rgb="FF000000"/>
      </left>
      <right style="dashed">
        <color rgb="FF000000"/>
      </right>
      <top/>
      <bottom style="medium">
        <color auto="1"/>
      </bottom>
      <diagonal/>
    </border>
    <border>
      <left style="dashed">
        <color rgb="FF000000"/>
      </left>
      <right style="thin">
        <color auto="1"/>
      </right>
      <top/>
      <bottom style="medium">
        <color auto="1"/>
      </bottom>
      <diagonal/>
    </border>
    <border>
      <left/>
      <right style="dashed">
        <color rgb="FF000000"/>
      </right>
      <top style="thin">
        <color auto="1"/>
      </top>
      <bottom style="hair">
        <color auto="1"/>
      </bottom>
      <diagonal/>
    </border>
    <border>
      <left style="dashed">
        <color rgb="FF000000"/>
      </left>
      <right style="dashed">
        <color rgb="FF000000"/>
      </right>
      <top style="thin">
        <color auto="1"/>
      </top>
      <bottom style="hair">
        <color auto="1"/>
      </bottom>
      <diagonal/>
    </border>
    <border>
      <left style="dashed">
        <color rgb="FF000000"/>
      </left>
      <right style="thin">
        <color auto="1"/>
      </right>
      <top style="thin">
        <color auto="1"/>
      </top>
      <bottom style="hair">
        <color auto="1"/>
      </bottom>
      <diagonal/>
    </border>
    <border>
      <left/>
      <right style="medium">
        <color rgb="FF000000"/>
      </right>
      <top style="medium">
        <color rgb="FF000000"/>
      </top>
      <bottom style="medium">
        <color rgb="FF000000"/>
      </bottom>
      <diagonal/>
    </border>
    <border>
      <left style="medium">
        <color auto="1"/>
      </left>
      <right style="thin">
        <color auto="1"/>
      </right>
      <top/>
      <bottom/>
      <diagonal/>
    </border>
    <border>
      <left style="medium">
        <color auto="1"/>
      </left>
      <right style="thin">
        <color auto="1"/>
      </right>
      <top/>
      <bottom style="hair">
        <color auto="1"/>
      </bottom>
      <diagonal/>
    </border>
    <border>
      <left style="hair">
        <color auto="1"/>
      </left>
      <right style="medium">
        <color auto="1"/>
      </right>
      <top/>
      <bottom style="medium">
        <color auto="1"/>
      </bottom>
      <diagonal/>
    </border>
    <border>
      <left/>
      <right style="medium">
        <color auto="1"/>
      </right>
      <top style="thin">
        <color auto="1"/>
      </top>
      <bottom/>
      <diagonal/>
    </border>
    <border>
      <left style="medium">
        <color auto="1"/>
      </left>
      <right style="thin">
        <color indexed="64"/>
      </right>
      <top style="hair">
        <color auto="1"/>
      </top>
      <bottom style="hair">
        <color auto="1"/>
      </bottom>
      <diagonal/>
    </border>
    <border>
      <left/>
      <right style="hair">
        <color auto="1"/>
      </right>
      <top style="medium">
        <color auto="1"/>
      </top>
      <bottom style="thin">
        <color auto="1"/>
      </bottom>
      <diagonal/>
    </border>
    <border>
      <left style="hair">
        <color auto="1"/>
      </left>
      <right style="thin">
        <color indexed="64"/>
      </right>
      <top style="medium">
        <color auto="1"/>
      </top>
      <bottom/>
      <diagonal/>
    </border>
    <border>
      <left style="hair">
        <color auto="1"/>
      </left>
      <right style="thin">
        <color indexed="64"/>
      </right>
      <top/>
      <bottom/>
      <diagonal/>
    </border>
    <border>
      <left style="hair">
        <color auto="1"/>
      </left>
      <right style="thin">
        <color indexed="64"/>
      </right>
      <top/>
      <bottom style="thin">
        <color auto="1"/>
      </bottom>
      <diagonal/>
    </border>
    <border>
      <left style="hair">
        <color auto="1"/>
      </left>
      <right style="thin">
        <color indexed="64"/>
      </right>
      <top style="thin">
        <color auto="1"/>
      </top>
      <bottom style="thin">
        <color auto="1"/>
      </bottom>
      <diagonal/>
    </border>
    <border>
      <left style="thin">
        <color auto="1"/>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hair">
        <color auto="1"/>
      </left>
      <right style="medium">
        <color indexed="64"/>
      </right>
      <top/>
      <bottom/>
      <diagonal/>
    </border>
    <border>
      <left/>
      <right style="hair">
        <color auto="1"/>
      </right>
      <top style="medium">
        <color rgb="FF000000"/>
      </top>
      <bottom style="hair">
        <color auto="1"/>
      </bottom>
      <diagonal/>
    </border>
    <border>
      <left style="hair">
        <color auto="1"/>
      </left>
      <right style="hair">
        <color auto="1"/>
      </right>
      <top style="medium">
        <color rgb="FF000000"/>
      </top>
      <bottom style="hair">
        <color auto="1"/>
      </bottom>
      <diagonal/>
    </border>
    <border>
      <left style="hair">
        <color auto="1"/>
      </left>
      <right style="medium">
        <color indexed="64"/>
      </right>
      <top style="medium">
        <color rgb="FF000000"/>
      </top>
      <bottom style="hair">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rgb="FF000000"/>
      </right>
      <top/>
      <bottom/>
      <diagonal/>
    </border>
    <border>
      <left style="medium">
        <color rgb="FF0000FF"/>
      </left>
      <right style="medium">
        <color rgb="FF0000FF"/>
      </right>
      <top style="medium">
        <color rgb="FF0000FF"/>
      </top>
      <bottom style="medium">
        <color rgb="FF0000FF"/>
      </bottom>
      <diagonal/>
    </border>
    <border>
      <left style="medium">
        <color rgb="FFFB43CB"/>
      </left>
      <right style="medium">
        <color rgb="FFFB43CB"/>
      </right>
      <top style="medium">
        <color rgb="FFFB43CB"/>
      </top>
      <bottom style="medium">
        <color rgb="FFFB43CB"/>
      </bottom>
      <diagonal/>
    </border>
    <border>
      <left style="medium">
        <color auto="1"/>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s>
  <cellStyleXfs count="586">
    <xf numFmtId="0" fontId="0" fillId="0" borderId="0"/>
    <xf numFmtId="3" fontId="2" fillId="0" borderId="0" applyFont="0" applyFill="0" applyBorder="0" applyAlignment="0" applyProtection="0"/>
    <xf numFmtId="168" fontId="2" fillId="0" borderId="0" applyFont="0" applyFill="0" applyBorder="0" applyAlignment="0" applyProtection="0"/>
    <xf numFmtId="0" fontId="16" fillId="2" borderId="0" applyProtection="0"/>
    <xf numFmtId="0" fontId="17" fillId="2" borderId="0" applyProtection="0"/>
    <xf numFmtId="0" fontId="18" fillId="2" borderId="0" applyProtection="0"/>
    <xf numFmtId="2" fontId="16" fillId="2" borderId="0" applyProtection="0"/>
    <xf numFmtId="2" fontId="16" fillId="2" borderId="0" applyProtection="0"/>
    <xf numFmtId="2" fontId="16" fillId="2" borderId="0" applyProtection="0"/>
    <xf numFmtId="0" fontId="13" fillId="2" borderId="0" applyProtection="0"/>
    <xf numFmtId="2" fontId="16" fillId="2" borderId="0" applyProtection="0"/>
    <xf numFmtId="2" fontId="16" fillId="2" borderId="0" applyProtection="0"/>
    <xf numFmtId="0" fontId="16" fillId="2" borderId="0" applyNumberFormat="0" applyFont="0" applyFill="0" applyBorder="0" applyAlignment="0" applyProtection="0"/>
    <xf numFmtId="0" fontId="18" fillId="2" borderId="0" applyProtection="0"/>
    <xf numFmtId="0" fontId="14" fillId="0" borderId="0"/>
    <xf numFmtId="9" fontId="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3" fontId="38" fillId="0" borderId="0" applyFont="0" applyFill="0" applyBorder="0" applyAlignment="0" applyProtection="0"/>
    <xf numFmtId="168" fontId="38" fillId="0" borderId="0" applyFont="0" applyFill="0" applyBorder="0" applyAlignment="0" applyProtection="0"/>
    <xf numFmtId="0" fontId="9" fillId="2" borderId="0" applyProtection="0"/>
    <xf numFmtId="0" fontId="41" fillId="2" borderId="0" applyProtection="0"/>
    <xf numFmtId="0" fontId="8" fillId="2" borderId="0" applyProtection="0"/>
    <xf numFmtId="2" fontId="9" fillId="2" borderId="0" applyProtection="0"/>
    <xf numFmtId="2" fontId="9" fillId="2" borderId="0" applyProtection="0"/>
    <xf numFmtId="2" fontId="9" fillId="2" borderId="0" applyProtection="0"/>
    <xf numFmtId="0" fontId="6" fillId="2" borderId="0" applyProtection="0"/>
    <xf numFmtId="2" fontId="9" fillId="2" borderId="0" applyProtection="0"/>
    <xf numFmtId="2" fontId="9" fillId="2" borderId="0" applyProtection="0"/>
    <xf numFmtId="0" fontId="9" fillId="2" borderId="0" applyNumberFormat="0" applyFont="0" applyFill="0" applyBorder="0" applyAlignment="0" applyProtection="0"/>
    <xf numFmtId="0" fontId="8" fillId="2" borderId="0" applyProtection="0"/>
    <xf numFmtId="0" fontId="42" fillId="0" borderId="0"/>
    <xf numFmtId="0" fontId="38" fillId="0" borderId="0"/>
    <xf numFmtId="9" fontId="38"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 fillId="0" borderId="0">
      <alignment vertical="top"/>
    </xf>
    <xf numFmtId="0" fontId="9" fillId="2" borderId="141"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 fillId="0" borderId="0"/>
    <xf numFmtId="3" fontId="2" fillId="0" borderId="0" applyFont="0" applyFill="0" applyBorder="0" applyAlignment="0" applyProtection="0"/>
    <xf numFmtId="168" fontId="2" fillId="0" borderId="0" applyFont="0" applyFill="0" applyBorder="0" applyAlignment="0" applyProtection="0"/>
    <xf numFmtId="0" fontId="17" fillId="2" borderId="0" applyProtection="0"/>
    <xf numFmtId="0" fontId="2" fillId="0" borderId="0"/>
    <xf numFmtId="9" fontId="2" fillId="0" borderId="0" applyFont="0" applyFill="0" applyBorder="0" applyAlignment="0" applyProtection="0"/>
    <xf numFmtId="0" fontId="1" fillId="0" borderId="0"/>
  </cellStyleXfs>
  <cellXfs count="2235">
    <xf numFmtId="0" fontId="0" fillId="0" borderId="0" xfId="0"/>
    <xf numFmtId="0" fontId="2" fillId="0" borderId="0" xfId="0" applyFont="1" applyAlignment="1">
      <alignment horizontal="center" vertical="center"/>
    </xf>
    <xf numFmtId="0" fontId="2" fillId="0" borderId="0" xfId="0" applyFont="1" applyAlignment="1">
      <alignment vertical="center"/>
    </xf>
    <xf numFmtId="0" fontId="3" fillId="0" borderId="0" xfId="0" applyFont="1"/>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right" vertical="center"/>
    </xf>
    <xf numFmtId="0" fontId="3" fillId="0" borderId="0" xfId="0" applyFont="1" applyAlignment="1">
      <alignment wrapText="1"/>
    </xf>
    <xf numFmtId="0" fontId="4" fillId="0" borderId="0" xfId="0" applyFont="1" applyAlignment="1">
      <alignment horizontal="right"/>
    </xf>
    <xf numFmtId="0" fontId="3" fillId="0" borderId="0" xfId="0" applyFont="1" applyAlignment="1">
      <alignment horizontal="center"/>
    </xf>
    <xf numFmtId="0" fontId="3" fillId="0" borderId="0" xfId="0" applyFont="1" applyAlignment="1">
      <alignment horizontal="right"/>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right" vertical="center"/>
    </xf>
    <xf numFmtId="0" fontId="4" fillId="0" borderId="0" xfId="0" applyFont="1"/>
    <xf numFmtId="0" fontId="3" fillId="0" borderId="0" xfId="0" applyFont="1" applyAlignment="1">
      <alignment horizontal="left"/>
    </xf>
    <xf numFmtId="0" fontId="4" fillId="0" borderId="0" xfId="0" applyFont="1" applyAlignment="1">
      <alignment vertical="top" wrapText="1"/>
    </xf>
    <xf numFmtId="0" fontId="3" fillId="0" borderId="12" xfId="0" applyFont="1" applyBorder="1" applyAlignment="1">
      <alignment vertical="center"/>
    </xf>
    <xf numFmtId="0" fontId="4" fillId="0" borderId="0" xfId="0" applyFont="1" applyAlignment="1">
      <alignment wrapText="1"/>
    </xf>
    <xf numFmtId="0" fontId="3"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center"/>
    </xf>
    <xf numFmtId="0" fontId="3" fillId="0" borderId="0" xfId="0" applyFont="1" applyAlignment="1">
      <alignment horizontal="center" wrapText="1"/>
    </xf>
    <xf numFmtId="0" fontId="2" fillId="0" borderId="0" xfId="0" applyFont="1"/>
    <xf numFmtId="0" fontId="2" fillId="0" borderId="0" xfId="0" applyFont="1" applyAlignment="1">
      <alignment horizontal="right"/>
    </xf>
    <xf numFmtId="0" fontId="0" fillId="0" borderId="0" xfId="0" applyAlignment="1">
      <alignment horizontal="center"/>
    </xf>
    <xf numFmtId="0" fontId="20" fillId="0" borderId="0" xfId="0" applyFont="1" applyAlignment="1">
      <alignment vertical="center"/>
    </xf>
    <xf numFmtId="0" fontId="20" fillId="0" borderId="0" xfId="0" applyFont="1"/>
    <xf numFmtId="0" fontId="6" fillId="0" borderId="0" xfId="0" applyFont="1"/>
    <xf numFmtId="0" fontId="23" fillId="0" borderId="0" xfId="0" applyFont="1"/>
    <xf numFmtId="0" fontId="3" fillId="0" borderId="1" xfId="0" applyFont="1" applyBorder="1"/>
    <xf numFmtId="0" fontId="24" fillId="0" borderId="0" xfId="0" applyFont="1" applyAlignment="1">
      <alignment vertical="center"/>
    </xf>
    <xf numFmtId="165" fontId="3" fillId="0" borderId="0" xfId="0" applyNumberFormat="1" applyFont="1" applyAlignment="1">
      <alignment horizontal="center"/>
    </xf>
    <xf numFmtId="14" fontId="3" fillId="0" borderId="0" xfId="0" applyNumberFormat="1" applyFont="1"/>
    <xf numFmtId="0" fontId="25" fillId="0" borderId="0" xfId="0" applyFont="1" applyAlignment="1">
      <alignment horizontal="left" vertical="center"/>
    </xf>
    <xf numFmtId="0" fontId="3" fillId="0" borderId="0" xfId="0" applyFont="1" applyAlignment="1">
      <alignment horizontal="left" wrapText="1"/>
    </xf>
    <xf numFmtId="0" fontId="4" fillId="0" borderId="1" xfId="0" applyFont="1" applyBorder="1"/>
    <xf numFmtId="0" fontId="26" fillId="0" borderId="0" xfId="0" applyFont="1"/>
    <xf numFmtId="0" fontId="28" fillId="0" borderId="0" xfId="0" applyFont="1"/>
    <xf numFmtId="0" fontId="4" fillId="0" borderId="0" xfId="0" applyFont="1" applyAlignment="1">
      <alignment horizontal="left"/>
    </xf>
    <xf numFmtId="0" fontId="3" fillId="0" borderId="9" xfId="0" applyFont="1" applyBorder="1"/>
    <xf numFmtId="0" fontId="5" fillId="0" borderId="0" xfId="0" applyFont="1" applyAlignment="1">
      <alignment vertical="center"/>
    </xf>
    <xf numFmtId="0" fontId="5" fillId="0" borderId="0" xfId="0" applyFont="1" applyAlignment="1">
      <alignment horizontal="center" vertical="center"/>
    </xf>
    <xf numFmtId="0" fontId="3" fillId="0" borderId="1" xfId="0" applyFont="1" applyBorder="1" applyAlignment="1">
      <alignment vertical="center"/>
    </xf>
    <xf numFmtId="1" fontId="4" fillId="0" borderId="0" xfId="15" applyNumberFormat="1" applyFont="1" applyBorder="1" applyAlignment="1"/>
    <xf numFmtId="0" fontId="29" fillId="0" borderId="0" xfId="0" applyFont="1" applyAlignment="1">
      <alignment horizontal="center" vertical="center"/>
    </xf>
    <xf numFmtId="0" fontId="22" fillId="0" borderId="0" xfId="0" applyFont="1" applyAlignment="1">
      <alignment vertical="center"/>
    </xf>
    <xf numFmtId="0" fontId="30" fillId="0" borderId="0" xfId="0" applyFont="1"/>
    <xf numFmtId="0" fontId="27" fillId="0" borderId="0" xfId="0" applyFont="1"/>
    <xf numFmtId="0" fontId="31" fillId="0" borderId="0" xfId="0" applyFont="1" applyAlignment="1">
      <alignment vertical="center"/>
    </xf>
    <xf numFmtId="0" fontId="32" fillId="0" borderId="0" xfId="0" applyFont="1"/>
    <xf numFmtId="49" fontId="4" fillId="0" borderId="0" xfId="0" applyNumberFormat="1" applyFont="1" applyAlignment="1">
      <alignment horizontal="right"/>
    </xf>
    <xf numFmtId="0" fontId="40" fillId="0" borderId="0" xfId="0" applyFont="1"/>
    <xf numFmtId="0" fontId="40" fillId="0" borderId="0" xfId="0" applyFont="1" applyAlignment="1">
      <alignment vertical="center"/>
    </xf>
    <xf numFmtId="0" fontId="21" fillId="0" borderId="0" xfId="0" applyFont="1"/>
    <xf numFmtId="0" fontId="39" fillId="0" borderId="0" xfId="0" applyFont="1" applyAlignment="1">
      <alignment vertical="center"/>
    </xf>
    <xf numFmtId="0" fontId="0" fillId="0" borderId="0" xfId="0" applyAlignment="1">
      <alignment vertical="center"/>
    </xf>
    <xf numFmtId="0" fontId="44" fillId="0" borderId="0" xfId="0" applyFont="1" applyAlignment="1">
      <alignment vertical="center"/>
    </xf>
    <xf numFmtId="0" fontId="4" fillId="0" borderId="19" xfId="0" applyFont="1" applyBorder="1" applyAlignment="1">
      <alignment vertical="top"/>
    </xf>
    <xf numFmtId="0" fontId="4" fillId="0" borderId="1" xfId="0" applyFont="1" applyBorder="1" applyAlignment="1">
      <alignment vertical="center"/>
    </xf>
    <xf numFmtId="0" fontId="4" fillId="0" borderId="1" xfId="0" applyFont="1" applyBorder="1" applyAlignment="1">
      <alignment vertical="top"/>
    </xf>
    <xf numFmtId="1" fontId="4" fillId="0" borderId="19" xfId="15" applyNumberFormat="1" applyFont="1" applyBorder="1" applyAlignment="1">
      <alignment horizontal="left" vertical="top"/>
    </xf>
    <xf numFmtId="0" fontId="35" fillId="0" borderId="1" xfId="0" applyFont="1" applyBorder="1" applyAlignment="1">
      <alignment horizontal="right" vertical="center"/>
    </xf>
    <xf numFmtId="0" fontId="3" fillId="0" borderId="0" xfId="0" applyFont="1" applyAlignment="1">
      <alignment horizontal="center" vertical="top"/>
    </xf>
    <xf numFmtId="0" fontId="3" fillId="0" borderId="10" xfId="0" applyFont="1" applyBorder="1"/>
    <xf numFmtId="0" fontId="3" fillId="0" borderId="5" xfId="0" applyFont="1" applyBorder="1"/>
    <xf numFmtId="0" fontId="34" fillId="0" borderId="0" xfId="0" applyFont="1" applyAlignment="1">
      <alignment vertical="center"/>
    </xf>
    <xf numFmtId="0" fontId="47" fillId="0" borderId="0" xfId="0" applyFont="1"/>
    <xf numFmtId="0" fontId="48" fillId="0" borderId="0" xfId="0" applyFont="1"/>
    <xf numFmtId="0" fontId="34" fillId="0" borderId="0" xfId="0" applyFont="1" applyAlignment="1">
      <alignment horizontal="left" vertical="center"/>
    </xf>
    <xf numFmtId="0" fontId="50" fillId="0" borderId="0" xfId="0" applyFont="1"/>
    <xf numFmtId="0" fontId="7" fillId="0" borderId="0" xfId="0" applyFont="1" applyAlignment="1">
      <alignment horizontal="center"/>
    </xf>
    <xf numFmtId="0" fontId="3" fillId="0" borderId="1" xfId="0" applyFont="1" applyBorder="1" applyAlignment="1">
      <alignment horizontal="center"/>
    </xf>
    <xf numFmtId="0" fontId="10" fillId="0" borderId="0" xfId="0" applyFont="1" applyAlignment="1">
      <alignment vertical="center"/>
    </xf>
    <xf numFmtId="0" fontId="3" fillId="0" borderId="2" xfId="0" applyFont="1" applyBorder="1"/>
    <xf numFmtId="0" fontId="15" fillId="0" borderId="0" xfId="0" applyFont="1" applyAlignment="1">
      <alignment horizontal="right"/>
    </xf>
    <xf numFmtId="0" fontId="54" fillId="0" borderId="0" xfId="0" applyFont="1"/>
    <xf numFmtId="0" fontId="55" fillId="0" borderId="0" xfId="0" applyFont="1"/>
    <xf numFmtId="0" fontId="4" fillId="0" borderId="2" xfId="0" applyFont="1" applyBorder="1" applyAlignment="1">
      <alignment horizontal="left" wrapText="1"/>
    </xf>
    <xf numFmtId="0" fontId="4" fillId="0" borderId="2" xfId="0" applyFont="1" applyBorder="1" applyAlignment="1">
      <alignment horizontal="center" wrapText="1"/>
    </xf>
    <xf numFmtId="0" fontId="4" fillId="0" borderId="2" xfId="0" applyFont="1" applyBorder="1" applyAlignment="1">
      <alignment horizontal="left"/>
    </xf>
    <xf numFmtId="0" fontId="43" fillId="0" borderId="0" xfId="0" applyFont="1"/>
    <xf numFmtId="0" fontId="56" fillId="0" borderId="0" xfId="0" applyFont="1"/>
    <xf numFmtId="0" fontId="53" fillId="0" borderId="0" xfId="0" applyFont="1" applyAlignment="1">
      <alignment vertical="center"/>
    </xf>
    <xf numFmtId="0" fontId="54" fillId="0" borderId="0" xfId="0" applyFont="1" applyAlignment="1">
      <alignment vertical="center"/>
    </xf>
    <xf numFmtId="0" fontId="3" fillId="0" borderId="1" xfId="0" applyFont="1" applyBorder="1" applyAlignment="1">
      <alignment vertical="top"/>
    </xf>
    <xf numFmtId="0" fontId="40" fillId="0" borderId="0" xfId="0" applyFont="1" applyAlignment="1">
      <alignment horizontal="right" vertical="center"/>
    </xf>
    <xf numFmtId="0" fontId="3" fillId="0" borderId="1" xfId="0" applyFont="1" applyBorder="1" applyAlignment="1">
      <alignment horizontal="center" vertical="center"/>
    </xf>
    <xf numFmtId="0" fontId="54" fillId="0" borderId="0" xfId="0" applyFont="1" applyAlignment="1">
      <alignment horizontal="left" vertical="center"/>
    </xf>
    <xf numFmtId="0" fontId="56" fillId="0" borderId="0" xfId="0" applyFont="1" applyAlignment="1">
      <alignment vertical="center"/>
    </xf>
    <xf numFmtId="0" fontId="3" fillId="0" borderId="4" xfId="0" applyFont="1" applyBorder="1"/>
    <xf numFmtId="0" fontId="57" fillId="0" borderId="0" xfId="0" applyFont="1"/>
    <xf numFmtId="0" fontId="58" fillId="0" borderId="0" xfId="0" applyFont="1"/>
    <xf numFmtId="166" fontId="3" fillId="0" borderId="0" xfId="0" applyNumberFormat="1" applyFont="1" applyAlignment="1">
      <alignment vertical="center"/>
    </xf>
    <xf numFmtId="0" fontId="60" fillId="0" borderId="0" xfId="0" applyFont="1"/>
    <xf numFmtId="0" fontId="3" fillId="0" borderId="11" xfId="0" applyFont="1" applyBorder="1"/>
    <xf numFmtId="0" fontId="4" fillId="0" borderId="5" xfId="0" applyFont="1" applyBorder="1" applyAlignment="1">
      <alignment vertical="center"/>
    </xf>
    <xf numFmtId="0" fontId="4" fillId="0" borderId="5" xfId="0" applyFont="1" applyBorder="1"/>
    <xf numFmtId="0" fontId="58" fillId="0" borderId="0" xfId="0" applyFont="1" applyAlignment="1">
      <alignment vertical="center"/>
    </xf>
    <xf numFmtId="2" fontId="4" fillId="0" borderId="0" xfId="0" applyNumberFormat="1" applyFont="1" applyAlignment="1">
      <alignment horizontal="center" vertical="center"/>
    </xf>
    <xf numFmtId="0" fontId="3" fillId="0" borderId="0" xfId="0" applyFont="1" applyAlignment="1">
      <alignment horizontal="left" vertical="top" wrapText="1"/>
    </xf>
    <xf numFmtId="1" fontId="3" fillId="0" borderId="0" xfId="15" applyNumberFormat="1" applyFont="1" applyBorder="1" applyAlignment="1"/>
    <xf numFmtId="0" fontId="54" fillId="0" borderId="0" xfId="0" applyFont="1" applyAlignment="1">
      <alignment horizontal="center" vertical="center"/>
    </xf>
    <xf numFmtId="0" fontId="45" fillId="0" borderId="1" xfId="0" applyFont="1" applyBorder="1" applyAlignment="1">
      <alignment vertical="center"/>
    </xf>
    <xf numFmtId="0" fontId="45" fillId="0" borderId="1" xfId="0" applyFont="1" applyBorder="1" applyAlignment="1">
      <alignment horizontal="center" vertical="center"/>
    </xf>
    <xf numFmtId="0" fontId="45" fillId="0" borderId="0" xfId="0" applyFont="1" applyAlignment="1">
      <alignment vertical="center"/>
    </xf>
    <xf numFmtId="0" fontId="45" fillId="0" borderId="0" xfId="0" applyFont="1" applyAlignment="1">
      <alignment horizontal="center" vertical="center"/>
    </xf>
    <xf numFmtId="0" fontId="45" fillId="0" borderId="10" xfId="0" applyFont="1" applyBorder="1" applyAlignment="1">
      <alignment vertical="center"/>
    </xf>
    <xf numFmtId="0" fontId="45" fillId="0" borderId="2" xfId="0" applyFont="1" applyBorder="1" applyAlignment="1">
      <alignment horizontal="center" vertical="center"/>
    </xf>
    <xf numFmtId="0" fontId="45" fillId="0" borderId="2" xfId="0" applyFont="1" applyBorder="1" applyAlignment="1">
      <alignment vertical="center"/>
    </xf>
    <xf numFmtId="0" fontId="5" fillId="0" borderId="2" xfId="0" applyFont="1" applyBorder="1" applyAlignment="1">
      <alignment vertical="center"/>
    </xf>
    <xf numFmtId="0" fontId="35" fillId="0" borderId="19" xfId="0" applyFont="1" applyBorder="1" applyAlignment="1">
      <alignment vertical="center"/>
    </xf>
    <xf numFmtId="0" fontId="45" fillId="0" borderId="7" xfId="0" applyFont="1" applyBorder="1" applyAlignment="1">
      <alignment vertical="center"/>
    </xf>
    <xf numFmtId="0" fontId="45" fillId="0" borderId="0" xfId="0" applyFont="1" applyAlignment="1">
      <alignment horizontal="left" vertical="center"/>
    </xf>
    <xf numFmtId="0" fontId="35" fillId="0" borderId="0" xfId="0" applyFont="1" applyAlignment="1">
      <alignment horizontal="right" vertical="center"/>
    </xf>
    <xf numFmtId="0" fontId="45" fillId="0" borderId="20" xfId="0" applyFont="1" applyBorder="1" applyAlignment="1">
      <alignment horizontal="left" vertical="center"/>
    </xf>
    <xf numFmtId="0" fontId="35" fillId="0" borderId="2" xfId="0" applyFont="1" applyBorder="1" applyAlignment="1">
      <alignment vertical="center"/>
    </xf>
    <xf numFmtId="0" fontId="45" fillId="0" borderId="2" xfId="0" applyFont="1" applyBorder="1" applyAlignment="1">
      <alignment horizontal="left" vertical="center"/>
    </xf>
    <xf numFmtId="0" fontId="35" fillId="0" borderId="2" xfId="0" applyFont="1" applyBorder="1" applyAlignment="1">
      <alignment horizontal="right" vertical="center"/>
    </xf>
    <xf numFmtId="0" fontId="45" fillId="0" borderId="8" xfId="0" applyFont="1" applyBorder="1" applyAlignment="1">
      <alignment horizontal="left" vertical="center"/>
    </xf>
    <xf numFmtId="0" fontId="3" fillId="0" borderId="2" xfId="0" applyFont="1" applyBorder="1" applyAlignment="1">
      <alignment vertical="top"/>
    </xf>
    <xf numFmtId="0" fontId="5" fillId="0" borderId="20" xfId="0" applyFont="1" applyBorder="1" applyAlignment="1">
      <alignment vertical="center"/>
    </xf>
    <xf numFmtId="0" fontId="5" fillId="0" borderId="8" xfId="0" applyFont="1" applyBorder="1" applyAlignment="1">
      <alignment vertical="center"/>
    </xf>
    <xf numFmtId="0" fontId="3" fillId="0" borderId="2" xfId="0" applyFont="1" applyBorder="1" applyAlignment="1">
      <alignment horizontal="left" vertical="top"/>
    </xf>
    <xf numFmtId="0" fontId="4" fillId="0" borderId="7" xfId="0" applyFont="1" applyBorder="1" applyAlignment="1">
      <alignment horizontal="right" vertical="center"/>
    </xf>
    <xf numFmtId="0" fontId="10" fillId="0" borderId="1" xfId="0" applyFont="1" applyBorder="1" applyAlignment="1">
      <alignment vertic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5" fillId="0" borderId="0" xfId="0" applyFont="1" applyAlignment="1">
      <alignment vertical="center" wrapText="1"/>
    </xf>
    <xf numFmtId="0" fontId="5" fillId="0" borderId="3" xfId="0" applyFont="1" applyBorder="1" applyAlignment="1">
      <alignment vertical="center" wrapText="1"/>
    </xf>
    <xf numFmtId="0" fontId="5" fillId="0" borderId="2" xfId="0" applyFont="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vertical="center" wrapText="1"/>
    </xf>
    <xf numFmtId="0" fontId="5" fillId="0" borderId="8" xfId="0" applyFont="1" applyBorder="1" applyAlignment="1">
      <alignment vertical="center" wrapText="1"/>
    </xf>
    <xf numFmtId="0" fontId="5" fillId="0" borderId="1" xfId="0" applyFont="1" applyBorder="1" applyAlignment="1">
      <alignment vertical="center"/>
    </xf>
    <xf numFmtId="0" fontId="5" fillId="0" borderId="7" xfId="0" applyFont="1" applyBorder="1" applyAlignment="1">
      <alignment vertical="center"/>
    </xf>
    <xf numFmtId="0" fontId="4" fillId="0" borderId="1" xfId="0" applyFont="1" applyBorder="1" applyAlignment="1">
      <alignment horizontal="center" vertical="center"/>
    </xf>
    <xf numFmtId="0" fontId="3" fillId="0" borderId="0" xfId="0" applyFont="1" applyAlignment="1">
      <alignment vertical="top"/>
    </xf>
    <xf numFmtId="0" fontId="47" fillId="0" borderId="0" xfId="0" applyFont="1" applyAlignment="1">
      <alignment vertical="top"/>
    </xf>
    <xf numFmtId="0" fontId="20" fillId="0" borderId="0" xfId="0" applyFont="1" applyAlignment="1">
      <alignment vertical="top"/>
    </xf>
    <xf numFmtId="0" fontId="20" fillId="0" borderId="0" xfId="0" applyFont="1" applyAlignment="1">
      <alignment horizontal="left" vertical="top"/>
    </xf>
    <xf numFmtId="0" fontId="4" fillId="0" borderId="20" xfId="0" applyFont="1" applyBorder="1" applyAlignment="1">
      <alignment vertical="top"/>
    </xf>
    <xf numFmtId="0" fontId="4" fillId="0" borderId="2" xfId="0" applyFont="1" applyBorder="1" applyAlignment="1">
      <alignment vertical="top"/>
    </xf>
    <xf numFmtId="165" fontId="3" fillId="0" borderId="0" xfId="0" applyNumberFormat="1" applyFont="1"/>
    <xf numFmtId="0" fontId="3" fillId="0" borderId="2" xfId="0" applyFont="1" applyBorder="1" applyAlignment="1">
      <alignment horizontal="center" vertical="center"/>
    </xf>
    <xf numFmtId="0" fontId="4" fillId="0" borderId="2" xfId="0" applyFont="1" applyBorder="1" applyAlignment="1">
      <alignment horizontal="left" vertical="top"/>
    </xf>
    <xf numFmtId="0" fontId="35" fillId="0" borderId="1" xfId="0" applyFont="1" applyBorder="1" applyAlignment="1">
      <alignment vertical="center"/>
    </xf>
    <xf numFmtId="0" fontId="5" fillId="0" borderId="1" xfId="0" applyFont="1" applyBorder="1" applyAlignment="1">
      <alignment horizontal="right" vertical="center"/>
    </xf>
    <xf numFmtId="0" fontId="5" fillId="0" borderId="0" xfId="0" applyFont="1" applyAlignment="1">
      <alignment horizontal="right" vertical="center"/>
    </xf>
    <xf numFmtId="0" fontId="3" fillId="0" borderId="0" xfId="0" applyFont="1" applyAlignment="1">
      <alignment horizontal="left" vertical="top"/>
    </xf>
    <xf numFmtId="1" fontId="3" fillId="0" borderId="1" xfId="15" applyNumberFormat="1" applyFont="1" applyBorder="1" applyAlignment="1">
      <alignment vertical="top"/>
    </xf>
    <xf numFmtId="0" fontId="64" fillId="0" borderId="0" xfId="0" applyFont="1"/>
    <xf numFmtId="0" fontId="4" fillId="0" borderId="10" xfId="0" applyFont="1" applyBorder="1" applyAlignment="1">
      <alignment horizontal="left" vertical="top"/>
    </xf>
    <xf numFmtId="0" fontId="4" fillId="0" borderId="20" xfId="0" applyFont="1" applyBorder="1" applyAlignment="1">
      <alignment horizontal="left" vertical="top"/>
    </xf>
    <xf numFmtId="0" fontId="3" fillId="0" borderId="2" xfId="0" applyFont="1" applyBorder="1" applyAlignment="1">
      <alignment horizontal="center" vertical="top"/>
    </xf>
    <xf numFmtId="0" fontId="4" fillId="0" borderId="0" xfId="0" applyFont="1" applyAlignment="1">
      <alignment vertical="top"/>
    </xf>
    <xf numFmtId="1" fontId="4" fillId="0" borderId="19" xfId="15" applyNumberFormat="1" applyFont="1" applyFill="1" applyBorder="1" applyAlignment="1">
      <alignment vertical="top"/>
    </xf>
    <xf numFmtId="1" fontId="3" fillId="0" borderId="1" xfId="15" applyNumberFormat="1" applyFont="1" applyFill="1" applyBorder="1" applyAlignment="1">
      <alignment vertical="top"/>
    </xf>
    <xf numFmtId="1" fontId="4" fillId="0" borderId="2" xfId="15" applyNumberFormat="1" applyFont="1" applyFill="1" applyBorder="1" applyAlignment="1">
      <alignment vertical="top"/>
    </xf>
    <xf numFmtId="1" fontId="3" fillId="0" borderId="2" xfId="15" applyNumberFormat="1" applyFont="1" applyFill="1" applyBorder="1" applyAlignment="1">
      <alignment vertical="top"/>
    </xf>
    <xf numFmtId="167" fontId="3" fillId="0" borderId="0" xfId="0" applyNumberFormat="1" applyFont="1" applyAlignment="1">
      <alignment horizontal="center"/>
    </xf>
    <xf numFmtId="0" fontId="10" fillId="0" borderId="0" xfId="0" applyFont="1" applyAlignment="1">
      <alignment textRotation="90" wrapText="1"/>
    </xf>
    <xf numFmtId="0" fontId="15" fillId="0" borderId="0" xfId="0" applyFont="1" applyAlignment="1">
      <alignment vertical="center"/>
    </xf>
    <xf numFmtId="0" fontId="4" fillId="0" borderId="10" xfId="0" applyFont="1" applyBorder="1" applyAlignment="1">
      <alignment vertical="top"/>
    </xf>
    <xf numFmtId="0" fontId="34" fillId="0" borderId="0" xfId="0" applyFont="1" applyAlignment="1">
      <alignment horizontal="center"/>
    </xf>
    <xf numFmtId="169" fontId="3" fillId="0" borderId="0" xfId="0" applyNumberFormat="1" applyFont="1"/>
    <xf numFmtId="0" fontId="29" fillId="0" borderId="0" xfId="0" applyFont="1" applyAlignment="1">
      <alignment horizontal="left" wrapText="1"/>
    </xf>
    <xf numFmtId="0" fontId="34" fillId="0" borderId="0" xfId="0" applyFont="1" applyAlignment="1">
      <alignment horizontal="left" wrapText="1"/>
    </xf>
    <xf numFmtId="166" fontId="3" fillId="0" borderId="0" xfId="0" applyNumberFormat="1" applyFont="1" applyAlignment="1">
      <alignment horizontal="center"/>
    </xf>
    <xf numFmtId="0" fontId="4" fillId="0" borderId="0" xfId="0" applyFont="1" applyAlignment="1">
      <alignment horizontal="right" vertical="top"/>
    </xf>
    <xf numFmtId="0" fontId="3" fillId="0" borderId="0" xfId="0" applyFont="1" applyAlignment="1">
      <alignment vertical="top" wrapText="1"/>
    </xf>
    <xf numFmtId="0" fontId="3" fillId="0" borderId="4" xfId="0" applyFont="1" applyBorder="1" applyAlignment="1">
      <alignment horizontal="left"/>
    </xf>
    <xf numFmtId="0" fontId="2" fillId="0" borderId="0" xfId="0" applyFont="1" applyAlignment="1">
      <alignment horizontal="center"/>
    </xf>
    <xf numFmtId="165" fontId="49" fillId="0" borderId="0" xfId="0" applyNumberFormat="1" applyFont="1"/>
    <xf numFmtId="0" fontId="49" fillId="0" borderId="0" xfId="0" applyFont="1"/>
    <xf numFmtId="0" fontId="2" fillId="0" borderId="0" xfId="583" applyAlignment="1">
      <alignment vertical="top" wrapText="1"/>
    </xf>
    <xf numFmtId="0" fontId="31" fillId="0" borderId="0" xfId="583" applyFont="1"/>
    <xf numFmtId="0" fontId="6" fillId="0" borderId="0" xfId="583" applyFont="1"/>
    <xf numFmtId="1" fontId="69" fillId="0" borderId="0" xfId="583" applyNumberFormat="1" applyFont="1" applyAlignment="1">
      <alignment horizontal="right" vertical="top"/>
    </xf>
    <xf numFmtId="0" fontId="2" fillId="0" borderId="0" xfId="583"/>
    <xf numFmtId="0" fontId="2" fillId="4" borderId="17" xfId="583" applyFill="1" applyBorder="1"/>
    <xf numFmtId="0" fontId="2" fillId="5" borderId="17" xfId="583" applyFill="1" applyBorder="1"/>
    <xf numFmtId="1" fontId="6" fillId="0" borderId="0" xfId="583" applyNumberFormat="1" applyFont="1" applyAlignment="1">
      <alignment horizontal="right" vertical="top"/>
    </xf>
    <xf numFmtId="14" fontId="6" fillId="0" borderId="0" xfId="583" applyNumberFormat="1" applyFont="1" applyAlignment="1">
      <alignment horizontal="right" vertical="top"/>
    </xf>
    <xf numFmtId="14" fontId="6" fillId="0" borderId="0" xfId="583" applyNumberFormat="1" applyFont="1" applyAlignment="1">
      <alignment horizontal="right"/>
    </xf>
    <xf numFmtId="0" fontId="2" fillId="0" borderId="0" xfId="583" applyAlignment="1">
      <alignment wrapText="1"/>
    </xf>
    <xf numFmtId="0" fontId="2" fillId="0" borderId="17" xfId="583" applyBorder="1"/>
    <xf numFmtId="169" fontId="3" fillId="0" borderId="0" xfId="0" quotePrefix="1" applyNumberFormat="1" applyFont="1" applyAlignment="1">
      <alignment horizontal="center"/>
    </xf>
    <xf numFmtId="0" fontId="3" fillId="0" borderId="0" xfId="0" quotePrefix="1" applyFont="1" applyAlignment="1">
      <alignment horizontal="center"/>
    </xf>
    <xf numFmtId="173" fontId="3" fillId="0" borderId="0" xfId="0" applyNumberFormat="1" applyFont="1"/>
    <xf numFmtId="14" fontId="6" fillId="0" borderId="0" xfId="583" applyNumberFormat="1" applyFont="1"/>
    <xf numFmtId="170" fontId="3" fillId="0" borderId="0" xfId="0" applyNumberFormat="1" applyFont="1" applyAlignment="1">
      <alignment horizontal="center" vertical="center"/>
    </xf>
    <xf numFmtId="167" fontId="3" fillId="0" borderId="0" xfId="0" applyNumberFormat="1" applyFont="1" applyAlignment="1">
      <alignment horizontal="center" vertical="center"/>
    </xf>
    <xf numFmtId="0" fontId="52" fillId="0" borderId="0" xfId="0" applyFont="1"/>
    <xf numFmtId="170" fontId="3" fillId="0" borderId="0" xfId="0" applyNumberFormat="1" applyFont="1" applyAlignment="1">
      <alignment horizontal="center"/>
    </xf>
    <xf numFmtId="0" fontId="6" fillId="0" borderId="1" xfId="0" applyFont="1" applyBorder="1" applyAlignment="1">
      <alignment horizontal="right" vertical="center"/>
    </xf>
    <xf numFmtId="165" fontId="3" fillId="0" borderId="12" xfId="0" applyNumberFormat="1" applyFont="1" applyBorder="1" applyAlignment="1">
      <alignment horizontal="center"/>
    </xf>
    <xf numFmtId="0" fontId="11" fillId="0" borderId="0" xfId="0" applyFont="1" applyAlignment="1">
      <alignment horizontal="center" vertical="center"/>
    </xf>
    <xf numFmtId="0" fontId="45" fillId="0" borderId="19" xfId="0" applyFont="1" applyBorder="1" applyAlignment="1">
      <alignment vertical="center"/>
    </xf>
    <xf numFmtId="0" fontId="0" fillId="0" borderId="0" xfId="0" applyAlignment="1">
      <alignment horizontal="left"/>
    </xf>
    <xf numFmtId="0" fontId="0" fillId="0" borderId="2" xfId="0" applyBorder="1"/>
    <xf numFmtId="165" fontId="4" fillId="0" borderId="2" xfId="0" applyNumberFormat="1" applyFont="1" applyBorder="1" applyAlignment="1">
      <alignment horizontal="right"/>
    </xf>
    <xf numFmtId="14" fontId="3" fillId="0" borderId="0" xfId="0" applyNumberFormat="1" applyFont="1" applyAlignment="1">
      <alignment vertical="center"/>
    </xf>
    <xf numFmtId="0" fontId="3" fillId="0" borderId="10" xfId="0" applyFont="1" applyBorder="1" applyAlignment="1">
      <alignment horizontal="left" vertical="center"/>
    </xf>
    <xf numFmtId="166" fontId="3" fillId="0" borderId="17" xfId="0" applyNumberFormat="1" applyFont="1" applyBorder="1" applyAlignment="1">
      <alignment horizontal="center"/>
    </xf>
    <xf numFmtId="0" fontId="53" fillId="0" borderId="0" xfId="0" applyFont="1" applyAlignment="1">
      <alignment horizontal="left" vertical="center"/>
    </xf>
    <xf numFmtId="165" fontId="3" fillId="0" borderId="0" xfId="0" applyNumberFormat="1" applyFont="1" applyAlignment="1">
      <alignment horizontal="center" vertical="center"/>
    </xf>
    <xf numFmtId="0" fontId="72" fillId="0" borderId="0" xfId="0" applyFont="1" applyAlignment="1">
      <alignment horizontal="center" vertical="center"/>
    </xf>
    <xf numFmtId="1" fontId="3" fillId="0" borderId="0" xfId="0" applyNumberFormat="1" applyFont="1" applyAlignment="1">
      <alignment horizontal="center" vertical="center"/>
    </xf>
    <xf numFmtId="0" fontId="72" fillId="0" borderId="17" xfId="0" applyFont="1" applyBorder="1" applyAlignment="1">
      <alignment horizontal="center" vertical="center"/>
    </xf>
    <xf numFmtId="0" fontId="3" fillId="0" borderId="0" xfId="0" applyFont="1" applyAlignment="1">
      <alignment horizontal="center" vertical="center" textRotation="90" wrapText="1"/>
    </xf>
    <xf numFmtId="0" fontId="72" fillId="0" borderId="23" xfId="0" applyFont="1" applyBorder="1" applyAlignment="1">
      <alignment vertical="center"/>
    </xf>
    <xf numFmtId="0" fontId="51" fillId="0" borderId="0" xfId="0" applyFont="1" applyAlignment="1">
      <alignment vertical="center"/>
    </xf>
    <xf numFmtId="0" fontId="3" fillId="0" borderId="2" xfId="0" applyFont="1" applyBorder="1" applyAlignment="1">
      <alignment horizontal="left"/>
    </xf>
    <xf numFmtId="0" fontId="72" fillId="0" borderId="5" xfId="0" applyFont="1" applyBorder="1" applyAlignment="1">
      <alignment vertical="center"/>
    </xf>
    <xf numFmtId="0" fontId="74" fillId="0" borderId="0" xfId="0" applyFont="1" applyAlignment="1">
      <alignment vertical="center"/>
    </xf>
    <xf numFmtId="0" fontId="75" fillId="0" borderId="0" xfId="0" applyFont="1"/>
    <xf numFmtId="0" fontId="73" fillId="0" borderId="0" xfId="0" applyFont="1" applyAlignment="1">
      <alignment vertical="center"/>
    </xf>
    <xf numFmtId="0" fontId="31" fillId="0" borderId="0" xfId="0" applyFont="1"/>
    <xf numFmtId="0" fontId="10" fillId="0" borderId="0" xfId="0" applyFont="1" applyAlignment="1">
      <alignment textRotation="90"/>
    </xf>
    <xf numFmtId="0" fontId="2" fillId="0" borderId="0" xfId="0" applyFont="1" applyAlignment="1">
      <alignment vertical="center" wrapText="1"/>
    </xf>
    <xf numFmtId="0" fontId="12" fillId="0" borderId="0" xfId="583" applyFont="1" applyAlignment="1">
      <alignment horizontal="center"/>
    </xf>
    <xf numFmtId="14" fontId="6" fillId="0" borderId="17" xfId="583" applyNumberFormat="1" applyFont="1" applyBorder="1" applyAlignment="1">
      <alignment horizontal="right" vertical="top"/>
    </xf>
    <xf numFmtId="0" fontId="2" fillId="0" borderId="17" xfId="583" applyBorder="1" applyAlignment="1">
      <alignment vertical="top" wrapText="1"/>
    </xf>
    <xf numFmtId="14" fontId="6" fillId="0" borderId="152" xfId="583" applyNumberFormat="1" applyFont="1" applyBorder="1" applyAlignment="1">
      <alignment horizontal="right" vertical="top"/>
    </xf>
    <xf numFmtId="14" fontId="6" fillId="0" borderId="145" xfId="583" applyNumberFormat="1" applyFont="1" applyBorder="1" applyAlignment="1">
      <alignment horizontal="right" vertical="top"/>
    </xf>
    <xf numFmtId="14" fontId="6" fillId="0" borderId="151" xfId="583" applyNumberFormat="1" applyFont="1" applyBorder="1" applyAlignment="1">
      <alignment horizontal="right" vertical="top"/>
    </xf>
    <xf numFmtId="0" fontId="14" fillId="0" borderId="0" xfId="0" applyFont="1" applyAlignment="1">
      <alignment vertical="center"/>
    </xf>
    <xf numFmtId="0" fontId="11" fillId="0" borderId="0" xfId="0" applyFont="1" applyAlignment="1">
      <alignment vertical="center"/>
    </xf>
    <xf numFmtId="0" fontId="34" fillId="0" borderId="0" xfId="0" applyFont="1" applyAlignment="1">
      <alignment horizontal="center" vertical="center"/>
    </xf>
    <xf numFmtId="0" fontId="3" fillId="0" borderId="0" xfId="583" applyFont="1" applyAlignment="1">
      <alignment vertical="center"/>
    </xf>
    <xf numFmtId="0" fontId="3" fillId="0" borderId="0" xfId="583" applyFont="1" applyAlignment="1">
      <alignment horizontal="center" vertical="center"/>
    </xf>
    <xf numFmtId="0" fontId="3" fillId="0" borderId="0" xfId="583" applyFont="1"/>
    <xf numFmtId="0" fontId="79" fillId="0" borderId="0" xfId="583" applyFont="1"/>
    <xf numFmtId="2" fontId="79" fillId="0" borderId="0" xfId="583" applyNumberFormat="1" applyFont="1"/>
    <xf numFmtId="0" fontId="3" fillId="0" borderId="0" xfId="583" applyFont="1" applyAlignment="1">
      <alignment horizontal="right"/>
    </xf>
    <xf numFmtId="0" fontId="4" fillId="0" borderId="0" xfId="583" applyFont="1" applyAlignment="1">
      <alignment vertical="center"/>
    </xf>
    <xf numFmtId="0" fontId="4" fillId="0" borderId="0" xfId="583" applyFont="1" applyAlignment="1">
      <alignment horizontal="right" vertical="center"/>
    </xf>
    <xf numFmtId="0" fontId="45" fillId="0" borderId="8" xfId="0" applyFont="1" applyBorder="1" applyAlignment="1">
      <alignment vertical="center"/>
    </xf>
    <xf numFmtId="0" fontId="35" fillId="0" borderId="19" xfId="0" applyFont="1" applyBorder="1" applyAlignment="1">
      <alignment horizontal="left" vertical="center"/>
    </xf>
    <xf numFmtId="0" fontId="35" fillId="0" borderId="20" xfId="0" applyFont="1" applyBorder="1" applyAlignment="1">
      <alignment horizontal="left" vertical="center"/>
    </xf>
    <xf numFmtId="0" fontId="4" fillId="10" borderId="9" xfId="583" applyFont="1" applyFill="1" applyBorder="1"/>
    <xf numFmtId="0" fontId="3" fillId="10" borderId="27" xfId="583" applyFont="1" applyFill="1" applyBorder="1"/>
    <xf numFmtId="1" fontId="3" fillId="6" borderId="17" xfId="583" applyNumberFormat="1" applyFont="1" applyFill="1" applyBorder="1"/>
    <xf numFmtId="2" fontId="3" fillId="6" borderId="17" xfId="583" applyNumberFormat="1" applyFont="1" applyFill="1" applyBorder="1"/>
    <xf numFmtId="0" fontId="52" fillId="6" borderId="17" xfId="583" applyFont="1" applyFill="1" applyBorder="1" applyAlignment="1">
      <alignment horizontal="center"/>
    </xf>
    <xf numFmtId="2" fontId="43" fillId="6" borderId="17" xfId="583" applyNumberFormat="1" applyFont="1" applyFill="1" applyBorder="1"/>
    <xf numFmtId="0" fontId="3" fillId="6" borderId="17" xfId="583" applyFont="1" applyFill="1" applyBorder="1"/>
    <xf numFmtId="2" fontId="3" fillId="6" borderId="17" xfId="583" applyNumberFormat="1" applyFont="1" applyFill="1" applyBorder="1" applyAlignment="1">
      <alignment horizontal="center"/>
    </xf>
    <xf numFmtId="0" fontId="4" fillId="10" borderId="12" xfId="583" applyFont="1" applyFill="1" applyBorder="1"/>
    <xf numFmtId="0" fontId="4" fillId="10" borderId="26" xfId="583" applyFont="1" applyFill="1" applyBorder="1"/>
    <xf numFmtId="14" fontId="80" fillId="0" borderId="17" xfId="583" applyNumberFormat="1" applyFont="1" applyBorder="1" applyAlignment="1">
      <alignment horizontal="right" vertical="top"/>
    </xf>
    <xf numFmtId="0" fontId="66" fillId="0" borderId="0" xfId="0" applyFont="1"/>
    <xf numFmtId="0" fontId="33" fillId="0" borderId="0" xfId="0" applyFont="1" applyAlignment="1">
      <alignment horizontal="left" vertical="center"/>
    </xf>
    <xf numFmtId="0" fontId="3" fillId="0" borderId="2" xfId="0" applyFont="1" applyBorder="1" applyAlignment="1">
      <alignment vertical="center"/>
    </xf>
    <xf numFmtId="0" fontId="0" fillId="0" borderId="168" xfId="0" applyBorder="1"/>
    <xf numFmtId="0" fontId="0" fillId="0" borderId="171" xfId="0" applyBorder="1"/>
    <xf numFmtId="0" fontId="0" fillId="0" borderId="173" xfId="0" applyBorder="1"/>
    <xf numFmtId="0" fontId="0" fillId="0" borderId="174" xfId="0" applyBorder="1"/>
    <xf numFmtId="0" fontId="4" fillId="0" borderId="165" xfId="0" applyFont="1" applyBorder="1" applyAlignment="1">
      <alignment horizontal="center"/>
    </xf>
    <xf numFmtId="0" fontId="51" fillId="11" borderId="17" xfId="0" applyFont="1" applyFill="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49" fontId="3" fillId="0" borderId="0" xfId="0" applyNumberFormat="1" applyFont="1" applyAlignment="1">
      <alignment horizontal="right" vertical="center"/>
    </xf>
    <xf numFmtId="0" fontId="4" fillId="0" borderId="1" xfId="0" applyFont="1" applyBorder="1" applyAlignment="1">
      <alignment horizontal="right"/>
    </xf>
    <xf numFmtId="173" fontId="3" fillId="0" borderId="12" xfId="0" applyNumberFormat="1" applyFont="1" applyBorder="1" applyAlignment="1">
      <alignment horizontal="left"/>
    </xf>
    <xf numFmtId="166" fontId="3" fillId="0" borderId="72" xfId="0" applyNumberFormat="1" applyFont="1" applyBorder="1" applyAlignment="1">
      <alignment horizontal="center"/>
    </xf>
    <xf numFmtId="166" fontId="3" fillId="0" borderId="12" xfId="0" applyNumberFormat="1" applyFont="1" applyBorder="1" applyAlignment="1">
      <alignment horizontal="center"/>
    </xf>
    <xf numFmtId="166" fontId="3" fillId="0" borderId="76" xfId="0" applyNumberFormat="1" applyFont="1" applyBorder="1" applyAlignment="1">
      <alignment horizontal="center"/>
    </xf>
    <xf numFmtId="14" fontId="3" fillId="0" borderId="0" xfId="0" applyNumberFormat="1" applyFont="1" applyAlignment="1">
      <alignment horizontal="center"/>
    </xf>
    <xf numFmtId="2" fontId="45" fillId="0" borderId="2" xfId="0" applyNumberFormat="1" applyFont="1" applyBorder="1" applyAlignment="1">
      <alignment horizontal="center" vertical="center"/>
    </xf>
    <xf numFmtId="14" fontId="45" fillId="0" borderId="1"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3" xfId="0" applyNumberFormat="1" applyFont="1" applyBorder="1" applyAlignment="1">
      <alignment horizontal="center" vertical="center"/>
    </xf>
    <xf numFmtId="0" fontId="85" fillId="0" borderId="0" xfId="0" applyFont="1"/>
    <xf numFmtId="0" fontId="6" fillId="0" borderId="0" xfId="0" applyFont="1" applyAlignment="1">
      <alignment horizontal="right" vertical="center"/>
    </xf>
    <xf numFmtId="0" fontId="2" fillId="0" borderId="0" xfId="0" applyFont="1" applyAlignment="1">
      <alignment horizontal="left" vertical="top" wrapText="1"/>
    </xf>
    <xf numFmtId="0" fontId="21" fillId="0" borderId="0" xfId="0" applyFont="1" applyAlignment="1">
      <alignment vertical="center"/>
    </xf>
    <xf numFmtId="165" fontId="2" fillId="0" borderId="0" xfId="0" applyNumberFormat="1" applyFont="1"/>
    <xf numFmtId="14" fontId="2" fillId="0" borderId="167" xfId="0" applyNumberFormat="1" applyFont="1" applyBorder="1"/>
    <xf numFmtId="14" fontId="2" fillId="0" borderId="168" xfId="0" applyNumberFormat="1" applyFont="1" applyBorder="1"/>
    <xf numFmtId="165" fontId="2" fillId="0" borderId="169" xfId="0" applyNumberFormat="1" applyFont="1" applyBorder="1"/>
    <xf numFmtId="0" fontId="2" fillId="0" borderId="170" xfId="0" applyFont="1" applyBorder="1"/>
    <xf numFmtId="0" fontId="2" fillId="0" borderId="172" xfId="0" applyFont="1" applyBorder="1"/>
    <xf numFmtId="0" fontId="2" fillId="0" borderId="173" xfId="0" applyFont="1" applyBorder="1"/>
    <xf numFmtId="0" fontId="21" fillId="0" borderId="173" xfId="0" applyFont="1" applyBorder="1"/>
    <xf numFmtId="0" fontId="22" fillId="0" borderId="0" xfId="0" applyFont="1"/>
    <xf numFmtId="0" fontId="9" fillId="0" borderId="0" xfId="0" applyFont="1"/>
    <xf numFmtId="0" fontId="4" fillId="0" borderId="3" xfId="0" applyFont="1" applyBorder="1" applyAlignment="1">
      <alignment horizontal="right" vertical="center"/>
    </xf>
    <xf numFmtId="0" fontId="9" fillId="0" borderId="90" xfId="0" applyFont="1" applyBorder="1" applyAlignment="1">
      <alignment horizontal="center" vertical="center"/>
    </xf>
    <xf numFmtId="0" fontId="9" fillId="0" borderId="86" xfId="0" applyFont="1" applyBorder="1" applyAlignment="1">
      <alignment horizontal="center" vertical="center"/>
    </xf>
    <xf numFmtId="172" fontId="9" fillId="0" borderId="86" xfId="0" applyNumberFormat="1" applyFont="1" applyBorder="1" applyAlignment="1">
      <alignment horizontal="center" vertical="center"/>
    </xf>
    <xf numFmtId="173" fontId="9" fillId="0" borderId="86" xfId="0" applyNumberFormat="1" applyFont="1" applyBorder="1" applyAlignment="1">
      <alignment horizontal="center" vertical="center"/>
    </xf>
    <xf numFmtId="0" fontId="9" fillId="0" borderId="89" xfId="0" applyFont="1" applyBorder="1" applyAlignment="1">
      <alignment horizontal="center" vertical="center"/>
    </xf>
    <xf numFmtId="165" fontId="9" fillId="0" borderId="90" xfId="0" applyNumberFormat="1" applyFont="1" applyBorder="1" applyAlignment="1">
      <alignment horizontal="center" vertical="center"/>
    </xf>
    <xf numFmtId="165" fontId="9" fillId="0" borderId="86" xfId="0" applyNumberFormat="1" applyFont="1" applyBorder="1" applyAlignment="1">
      <alignment horizontal="center" vertical="center"/>
    </xf>
    <xf numFmtId="165" fontId="9" fillId="0" borderId="89" xfId="0" applyNumberFormat="1" applyFont="1" applyBorder="1" applyAlignment="1">
      <alignment horizontal="center" vertical="center"/>
    </xf>
    <xf numFmtId="49" fontId="9" fillId="0" borderId="90" xfId="0" applyNumberFormat="1" applyFont="1" applyBorder="1" applyAlignment="1">
      <alignment horizontal="center" vertical="center"/>
    </xf>
    <xf numFmtId="171" fontId="9" fillId="0" borderId="86" xfId="0" applyNumberFormat="1" applyFont="1" applyBorder="1" applyAlignment="1">
      <alignment horizontal="center" vertical="center"/>
    </xf>
    <xf numFmtId="0" fontId="88" fillId="0" borderId="89" xfId="528" applyFont="1" applyBorder="1" applyAlignment="1">
      <alignment horizontal="center" vertical="center"/>
    </xf>
    <xf numFmtId="0" fontId="9" fillId="0" borderId="87" xfId="0" applyFont="1" applyBorder="1" applyAlignment="1">
      <alignment horizontal="center" vertical="center"/>
    </xf>
    <xf numFmtId="0" fontId="42" fillId="0" borderId="0" xfId="0" applyFont="1"/>
    <xf numFmtId="0" fontId="3" fillId="0" borderId="8" xfId="0" applyFont="1" applyBorder="1" applyAlignment="1">
      <alignment horizontal="left" vertical="top"/>
    </xf>
    <xf numFmtId="0" fontId="45" fillId="0" borderId="20" xfId="0" applyFont="1" applyBorder="1" applyAlignment="1">
      <alignment vertical="center"/>
    </xf>
    <xf numFmtId="0" fontId="4" fillId="0" borderId="0" xfId="0" applyFont="1" applyAlignment="1">
      <alignment vertical="center" wrapText="1"/>
    </xf>
    <xf numFmtId="0" fontId="28" fillId="0" borderId="0" xfId="0" applyFont="1" applyAlignment="1">
      <alignment horizontal="left" vertical="center"/>
    </xf>
    <xf numFmtId="0" fontId="4" fillId="0" borderId="0" xfId="0" applyFont="1" applyAlignment="1">
      <alignment horizontal="right" vertical="center" wrapText="1"/>
    </xf>
    <xf numFmtId="0" fontId="4" fillId="7" borderId="0" xfId="0" applyFont="1" applyFill="1" applyAlignment="1">
      <alignment horizontal="center" vertical="center" wrapText="1"/>
    </xf>
    <xf numFmtId="0" fontId="3" fillId="7" borderId="0" xfId="0" applyFont="1" applyFill="1" applyAlignment="1">
      <alignment horizontal="center" vertical="center"/>
    </xf>
    <xf numFmtId="0" fontId="4" fillId="7" borderId="0" xfId="0" applyFont="1" applyFill="1" applyAlignment="1">
      <alignment horizontal="right" vertical="center" wrapText="1"/>
    </xf>
    <xf numFmtId="0" fontId="3" fillId="0" borderId="46" xfId="0" applyFont="1" applyBorder="1" applyAlignment="1">
      <alignment vertical="center"/>
    </xf>
    <xf numFmtId="0" fontId="3" fillId="0" borderId="46" xfId="0" applyFont="1" applyBorder="1" applyAlignment="1">
      <alignment horizontal="center" vertical="center"/>
    </xf>
    <xf numFmtId="0" fontId="3" fillId="0" borderId="177" xfId="0" applyFont="1" applyBorder="1"/>
    <xf numFmtId="0" fontId="4" fillId="0" borderId="17" xfId="0" applyFont="1" applyBorder="1" applyAlignment="1">
      <alignment horizontal="center"/>
    </xf>
    <xf numFmtId="0" fontId="3" fillId="0" borderId="17" xfId="0" applyFont="1" applyBorder="1" applyAlignment="1">
      <alignment horizontal="center"/>
    </xf>
    <xf numFmtId="2" fontId="5" fillId="0" borderId="0" xfId="0" applyNumberFormat="1" applyFont="1" applyAlignment="1">
      <alignment vertical="center"/>
    </xf>
    <xf numFmtId="0" fontId="43" fillId="0" borderId="0" xfId="0" applyFont="1" applyAlignment="1">
      <alignment vertical="center"/>
    </xf>
    <xf numFmtId="49" fontId="3" fillId="0" borderId="0" xfId="0" applyNumberFormat="1" applyFont="1" applyAlignment="1">
      <alignment horizontal="right"/>
    </xf>
    <xf numFmtId="0" fontId="3" fillId="0" borderId="7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46" xfId="0" applyFont="1" applyBorder="1" applyAlignment="1">
      <alignment horizontal="left" vertical="top"/>
    </xf>
    <xf numFmtId="0" fontId="4" fillId="0" borderId="46" xfId="0" applyFont="1" applyBorder="1" applyAlignment="1">
      <alignment horizontal="left" vertical="top" wrapText="1"/>
    </xf>
    <xf numFmtId="0" fontId="8" fillId="0" borderId="12" xfId="0" applyFont="1" applyBorder="1" applyAlignment="1">
      <alignment horizontal="right" vertical="center"/>
    </xf>
    <xf numFmtId="0" fontId="8" fillId="0" borderId="9" xfId="0" applyFont="1" applyBorder="1" applyAlignment="1">
      <alignment horizontal="right" vertical="center"/>
    </xf>
    <xf numFmtId="0" fontId="8" fillId="0" borderId="4" xfId="0" applyFont="1" applyBorder="1" applyAlignment="1">
      <alignment horizontal="right" vertical="center"/>
    </xf>
    <xf numFmtId="0" fontId="8" fillId="0" borderId="53" xfId="0" applyFont="1" applyBorder="1" applyAlignment="1">
      <alignment horizontal="right" vertical="center"/>
    </xf>
    <xf numFmtId="0" fontId="8" fillId="0" borderId="58" xfId="0" applyFont="1" applyBorder="1" applyAlignment="1">
      <alignment horizontal="right" vertical="center"/>
    </xf>
    <xf numFmtId="0" fontId="8" fillId="0" borderId="43" xfId="0" applyFont="1" applyBorder="1" applyAlignment="1">
      <alignment horizontal="right" vertical="center"/>
    </xf>
    <xf numFmtId="0" fontId="8" fillId="0" borderId="33" xfId="0" applyFont="1" applyBorder="1" applyAlignment="1">
      <alignment horizontal="right" vertical="center"/>
    </xf>
    <xf numFmtId="0" fontId="8" fillId="0" borderId="67" xfId="0" applyFont="1" applyBorder="1" applyAlignment="1">
      <alignment horizontal="right" vertical="center"/>
    </xf>
    <xf numFmtId="174" fontId="9" fillId="0" borderId="135" xfId="0" applyNumberFormat="1" applyFont="1" applyBorder="1" applyAlignment="1">
      <alignment horizontal="center" vertical="center"/>
    </xf>
    <xf numFmtId="0" fontId="8" fillId="0" borderId="178" xfId="0" applyFont="1" applyBorder="1" applyAlignment="1">
      <alignment horizontal="right" vertical="center"/>
    </xf>
    <xf numFmtId="174" fontId="9" fillId="0" borderId="162" xfId="0" applyNumberFormat="1" applyFont="1" applyBorder="1" applyAlignment="1">
      <alignment horizontal="center" vertical="center"/>
    </xf>
    <xf numFmtId="49" fontId="9" fillId="0" borderId="85" xfId="0" applyNumberFormat="1" applyFont="1" applyBorder="1" applyAlignment="1">
      <alignment horizontal="center" vertical="center"/>
    </xf>
    <xf numFmtId="0" fontId="9" fillId="0" borderId="135" xfId="0" applyFont="1" applyBorder="1" applyAlignment="1">
      <alignment horizontal="center" vertical="center"/>
    </xf>
    <xf numFmtId="0" fontId="9" fillId="0" borderId="162" xfId="0" applyFont="1" applyBorder="1" applyAlignment="1">
      <alignment horizontal="center" vertical="center"/>
    </xf>
    <xf numFmtId="165" fontId="9" fillId="0" borderId="135" xfId="0" applyNumberFormat="1" applyFont="1" applyBorder="1" applyAlignment="1">
      <alignment horizontal="center" vertical="center"/>
    </xf>
    <xf numFmtId="0" fontId="4" fillId="0" borderId="0" xfId="0" applyFont="1" applyAlignment="1">
      <alignment horizontal="left" vertical="top"/>
    </xf>
    <xf numFmtId="0" fontId="3" fillId="0" borderId="62"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3" fillId="0" borderId="80" xfId="0" applyFont="1" applyBorder="1" applyAlignment="1" applyProtection="1">
      <alignment horizontal="center" vertical="center" wrapText="1"/>
      <protection locked="0"/>
    </xf>
    <xf numFmtId="0" fontId="9" fillId="0" borderId="85" xfId="0" applyFont="1" applyBorder="1" applyAlignment="1" applyProtection="1">
      <alignment horizontal="center" vertical="center"/>
      <protection locked="0"/>
    </xf>
    <xf numFmtId="0" fontId="9" fillId="0" borderId="86" xfId="0" applyFont="1" applyBorder="1" applyAlignment="1" applyProtection="1">
      <alignment horizontal="center" vertical="center"/>
      <protection locked="0"/>
    </xf>
    <xf numFmtId="2" fontId="9" fillId="0" borderId="86" xfId="0" applyNumberFormat="1" applyFont="1" applyBorder="1" applyAlignment="1" applyProtection="1">
      <alignment horizontal="center" vertical="center"/>
      <protection locked="0"/>
    </xf>
    <xf numFmtId="174" fontId="9" fillId="0" borderId="86" xfId="0" applyNumberFormat="1" applyFont="1" applyBorder="1" applyAlignment="1" applyProtection="1">
      <alignment horizontal="center" vertical="center"/>
      <protection locked="0"/>
    </xf>
    <xf numFmtId="174" fontId="9" fillId="0" borderId="135" xfId="0" applyNumberFormat="1" applyFont="1" applyBorder="1" applyAlignment="1" applyProtection="1">
      <alignment horizontal="center" vertical="center"/>
      <protection locked="0"/>
    </xf>
    <xf numFmtId="0" fontId="4" fillId="0" borderId="30" xfId="0" applyFont="1" applyBorder="1" applyAlignment="1">
      <alignment wrapText="1"/>
    </xf>
    <xf numFmtId="0" fontId="4" fillId="0" borderId="1" xfId="0" applyFont="1" applyBorder="1" applyAlignment="1">
      <alignment wrapText="1"/>
    </xf>
    <xf numFmtId="0" fontId="4" fillId="0" borderId="31" xfId="0" applyFont="1" applyBorder="1" applyAlignment="1">
      <alignment wrapText="1"/>
    </xf>
    <xf numFmtId="0" fontId="4" fillId="0" borderId="21" xfId="0" applyFont="1" applyBorder="1" applyAlignment="1">
      <alignment wrapText="1"/>
    </xf>
    <xf numFmtId="0" fontId="4" fillId="0" borderId="2" xfId="0" applyFont="1" applyBorder="1" applyAlignment="1">
      <alignment wrapText="1"/>
    </xf>
    <xf numFmtId="0" fontId="4" fillId="0" borderId="25" xfId="0" applyFont="1" applyBorder="1" applyAlignment="1">
      <alignment wrapText="1"/>
    </xf>
    <xf numFmtId="0" fontId="3" fillId="0" borderId="30" xfId="0" applyFont="1" applyBorder="1" applyAlignment="1">
      <alignment horizontal="center" wrapText="1"/>
    </xf>
    <xf numFmtId="0" fontId="3" fillId="0" borderId="1" xfId="0" applyFont="1" applyBorder="1" applyAlignment="1">
      <alignment horizontal="center" wrapText="1"/>
    </xf>
    <xf numFmtId="0" fontId="4" fillId="0" borderId="31" xfId="0" applyFont="1" applyBorder="1" applyAlignment="1">
      <alignment horizontal="right" vertical="center"/>
    </xf>
    <xf numFmtId="2" fontId="3" fillId="0" borderId="0" xfId="0" applyNumberFormat="1" applyFont="1" applyAlignment="1">
      <alignment vertical="center"/>
    </xf>
    <xf numFmtId="0" fontId="101" fillId="0" borderId="0" xfId="0" applyFont="1" applyAlignment="1">
      <alignment horizontal="left"/>
    </xf>
    <xf numFmtId="16" fontId="3" fillId="0" borderId="17" xfId="0" applyNumberFormat="1" applyFont="1" applyBorder="1" applyAlignment="1">
      <alignment horizontal="center"/>
    </xf>
    <xf numFmtId="0" fontId="100" fillId="0" borderId="0" xfId="0" applyFont="1"/>
    <xf numFmtId="1" fontId="0" fillId="0" borderId="0" xfId="0" applyNumberFormat="1"/>
    <xf numFmtId="167" fontId="102" fillId="0" borderId="0" xfId="0" applyNumberFormat="1" applyFont="1" applyAlignment="1">
      <alignment horizontal="left"/>
    </xf>
    <xf numFmtId="167" fontId="103" fillId="0" borderId="0" xfId="0" applyNumberFormat="1" applyFont="1" applyAlignment="1">
      <alignment horizontal="left"/>
    </xf>
    <xf numFmtId="0" fontId="104" fillId="0" borderId="0" xfId="0" applyFont="1" applyAlignment="1">
      <alignment horizontal="center" wrapText="1"/>
    </xf>
    <xf numFmtId="0" fontId="105" fillId="0" borderId="0" xfId="0" applyFont="1" applyAlignment="1">
      <alignment horizontal="center" wrapText="1"/>
    </xf>
    <xf numFmtId="0" fontId="102" fillId="0" borderId="0" xfId="0" applyFont="1"/>
    <xf numFmtId="0" fontId="102" fillId="0" borderId="0" xfId="0" applyFont="1" applyAlignment="1">
      <alignment horizontal="center" vertical="center"/>
    </xf>
    <xf numFmtId="0" fontId="102" fillId="0" borderId="0" xfId="0" applyFont="1" applyAlignment="1">
      <alignment vertical="center"/>
    </xf>
    <xf numFmtId="0" fontId="102" fillId="0" borderId="0" xfId="0" applyFont="1" applyAlignment="1">
      <alignment horizontal="left" vertical="center"/>
    </xf>
    <xf numFmtId="0" fontId="106" fillId="0" borderId="0" xfId="0" applyFont="1"/>
    <xf numFmtId="0" fontId="3" fillId="6" borderId="0" xfId="0" applyFont="1" applyFill="1" applyAlignment="1">
      <alignment vertical="center"/>
    </xf>
    <xf numFmtId="0" fontId="3" fillId="6" borderId="18" xfId="0" applyFont="1" applyFill="1" applyBorder="1" applyAlignment="1">
      <alignment horizontal="right" vertical="center"/>
    </xf>
    <xf numFmtId="0" fontId="3" fillId="6" borderId="0" xfId="0" applyFont="1" applyFill="1" applyAlignment="1">
      <alignment horizontal="right" vertical="center"/>
    </xf>
    <xf numFmtId="0" fontId="3" fillId="6" borderId="6" xfId="0" applyFont="1" applyFill="1" applyBorder="1" applyAlignment="1">
      <alignment horizontal="right" vertical="center"/>
    </xf>
    <xf numFmtId="0" fontId="3" fillId="6" borderId="94" xfId="0" applyFont="1" applyFill="1" applyBorder="1" applyAlignment="1">
      <alignment horizontal="right" vertical="center"/>
    </xf>
    <xf numFmtId="0" fontId="3" fillId="6" borderId="2" xfId="0" applyFont="1" applyFill="1" applyBorder="1" applyAlignment="1">
      <alignment horizontal="right" vertical="center"/>
    </xf>
    <xf numFmtId="0" fontId="3" fillId="6" borderId="25" xfId="0" applyFont="1" applyFill="1" applyBorder="1" applyAlignment="1">
      <alignment horizontal="right" vertical="center"/>
    </xf>
    <xf numFmtId="0" fontId="4" fillId="6" borderId="0" xfId="0" applyFont="1" applyFill="1" applyAlignment="1">
      <alignment horizontal="center" vertical="center"/>
    </xf>
    <xf numFmtId="0" fontId="35" fillId="6" borderId="19" xfId="0" applyFont="1" applyFill="1" applyBorder="1" applyAlignment="1">
      <alignment vertical="center"/>
    </xf>
    <xf numFmtId="0" fontId="45" fillId="6" borderId="1" xfId="0" applyFont="1" applyFill="1" applyBorder="1" applyAlignment="1">
      <alignment vertical="center"/>
    </xf>
    <xf numFmtId="0" fontId="3" fillId="6" borderId="1" xfId="0" applyFont="1" applyFill="1" applyBorder="1" applyAlignment="1">
      <alignment horizontal="center" vertical="center"/>
    </xf>
    <xf numFmtId="0" fontId="45" fillId="6" borderId="1" xfId="0" applyFont="1" applyFill="1" applyBorder="1" applyAlignment="1">
      <alignment horizontal="center" vertical="center"/>
    </xf>
    <xf numFmtId="0" fontId="35" fillId="6" borderId="1" xfId="0" applyFont="1" applyFill="1" applyBorder="1" applyAlignment="1">
      <alignment vertical="center"/>
    </xf>
    <xf numFmtId="0" fontId="35" fillId="6" borderId="1" xfId="0" applyFont="1" applyFill="1" applyBorder="1" applyAlignment="1">
      <alignment horizontal="right" vertical="center"/>
    </xf>
    <xf numFmtId="0" fontId="45" fillId="6" borderId="7" xfId="0" applyFont="1" applyFill="1" applyBorder="1" applyAlignment="1">
      <alignment vertical="center"/>
    </xf>
    <xf numFmtId="0" fontId="45" fillId="6" borderId="10" xfId="0" applyFont="1" applyFill="1" applyBorder="1" applyAlignment="1">
      <alignment vertical="center"/>
    </xf>
    <xf numFmtId="0" fontId="45" fillId="6" borderId="0" xfId="0" applyFont="1" applyFill="1" applyAlignment="1">
      <alignment horizontal="left" vertical="center"/>
    </xf>
    <xf numFmtId="0" fontId="45" fillId="6" borderId="0" xfId="0" applyFont="1" applyFill="1" applyAlignment="1">
      <alignment horizontal="center" vertical="center"/>
    </xf>
    <xf numFmtId="0" fontId="45" fillId="6" borderId="0" xfId="0" applyFont="1" applyFill="1" applyAlignment="1">
      <alignment horizontal="right" vertical="center"/>
    </xf>
    <xf numFmtId="0" fontId="45" fillId="6" borderId="3" xfId="0" applyFont="1" applyFill="1" applyBorder="1" applyAlignment="1">
      <alignment horizontal="center" vertical="center"/>
    </xf>
    <xf numFmtId="0" fontId="3" fillId="6" borderId="0" xfId="0" applyFont="1" applyFill="1" applyAlignment="1">
      <alignment horizontal="center" vertical="center"/>
    </xf>
    <xf numFmtId="0" fontId="35" fillId="6" borderId="0" xfId="0" applyFont="1" applyFill="1" applyAlignment="1">
      <alignment horizontal="right" vertical="center"/>
    </xf>
    <xf numFmtId="0" fontId="45" fillId="6" borderId="0" xfId="0" applyFont="1" applyFill="1" applyAlignment="1">
      <alignment vertical="center"/>
    </xf>
    <xf numFmtId="0" fontId="45" fillId="6" borderId="20" xfId="0" applyFont="1" applyFill="1" applyBorder="1" applyAlignment="1">
      <alignment horizontal="left" vertical="center"/>
    </xf>
    <xf numFmtId="0" fontId="35" fillId="6" borderId="2" xfId="0" applyFont="1" applyFill="1" applyBorder="1" applyAlignment="1">
      <alignment vertical="center"/>
    </xf>
    <xf numFmtId="0" fontId="45" fillId="6" borderId="2" xfId="0" applyFont="1" applyFill="1" applyBorder="1" applyAlignment="1">
      <alignment horizontal="center" vertical="center"/>
    </xf>
    <xf numFmtId="0" fontId="45" fillId="6" borderId="2" xfId="0" applyFont="1" applyFill="1" applyBorder="1" applyAlignment="1">
      <alignment horizontal="left" vertical="center"/>
    </xf>
    <xf numFmtId="0" fontId="45" fillId="6" borderId="2" xfId="0" applyFont="1" applyFill="1" applyBorder="1" applyAlignment="1">
      <alignment vertical="center"/>
    </xf>
    <xf numFmtId="0" fontId="45" fillId="6" borderId="8" xfId="0" applyFont="1" applyFill="1" applyBorder="1" applyAlignment="1">
      <alignment horizontal="left" vertical="center"/>
    </xf>
    <xf numFmtId="49" fontId="45" fillId="6" borderId="7" xfId="0" applyNumberFormat="1" applyFont="1" applyFill="1" applyBorder="1" applyAlignment="1">
      <alignment vertical="center"/>
    </xf>
    <xf numFmtId="0" fontId="35" fillId="6" borderId="10" xfId="0" applyFont="1" applyFill="1" applyBorder="1" applyAlignment="1">
      <alignment vertical="center"/>
    </xf>
    <xf numFmtId="0" fontId="35" fillId="6" borderId="0" xfId="0" applyFont="1" applyFill="1" applyAlignment="1">
      <alignment vertical="center"/>
    </xf>
    <xf numFmtId="49" fontId="45" fillId="6" borderId="3" xfId="0" applyNumberFormat="1" applyFont="1" applyFill="1" applyBorder="1" applyAlignment="1">
      <alignment vertical="center"/>
    </xf>
    <xf numFmtId="49" fontId="45" fillId="6" borderId="3"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2" xfId="0" applyFont="1" applyFill="1" applyBorder="1" applyAlignment="1">
      <alignment horizontal="left" vertical="center"/>
    </xf>
    <xf numFmtId="0" fontId="45" fillId="6" borderId="2" xfId="0" applyFont="1" applyFill="1" applyBorder="1" applyAlignment="1">
      <alignment horizontal="right" vertical="center"/>
    </xf>
    <xf numFmtId="0" fontId="35" fillId="6" borderId="2" xfId="0" applyFont="1" applyFill="1" applyBorder="1" applyAlignment="1">
      <alignment horizontal="right" vertical="center"/>
    </xf>
    <xf numFmtId="0" fontId="45" fillId="6" borderId="1" xfId="0" applyFont="1" applyFill="1" applyBorder="1" applyAlignment="1">
      <alignment horizontal="right" vertical="center"/>
    </xf>
    <xf numFmtId="49" fontId="45" fillId="6" borderId="7" xfId="0" applyNumberFormat="1" applyFont="1" applyFill="1" applyBorder="1" applyAlignment="1">
      <alignment horizontal="center" vertical="center"/>
    </xf>
    <xf numFmtId="0" fontId="5" fillId="6" borderId="0" xfId="0" applyFont="1" applyFill="1" applyAlignment="1">
      <alignment horizontal="left" vertical="center"/>
    </xf>
    <xf numFmtId="0" fontId="96" fillId="6" borderId="0" xfId="0" applyFont="1" applyFill="1" applyAlignment="1">
      <alignment horizontal="left" vertical="center"/>
    </xf>
    <xf numFmtId="0" fontId="3" fillId="6" borderId="2" xfId="0" applyFont="1" applyFill="1" applyBorder="1" applyAlignment="1">
      <alignment vertical="center"/>
    </xf>
    <xf numFmtId="0" fontId="3" fillId="6" borderId="8" xfId="0" applyFont="1" applyFill="1" applyBorder="1" applyAlignment="1">
      <alignment horizontal="center" vertical="center"/>
    </xf>
    <xf numFmtId="0" fontId="3" fillId="6" borderId="0" xfId="0" applyFont="1" applyFill="1" applyAlignment="1">
      <alignment horizontal="center" vertical="top"/>
    </xf>
    <xf numFmtId="0" fontId="4" fillId="6" borderId="19" xfId="0" applyFont="1" applyFill="1" applyBorder="1" applyAlignment="1">
      <alignment horizontal="left" vertical="top"/>
    </xf>
    <xf numFmtId="0" fontId="3" fillId="6" borderId="1" xfId="0" applyFont="1" applyFill="1" applyBorder="1" applyAlignment="1">
      <alignment horizontal="center" vertical="top"/>
    </xf>
    <xf numFmtId="0" fontId="3" fillId="6" borderId="1" xfId="0" applyFont="1" applyFill="1" applyBorder="1" applyAlignment="1">
      <alignment vertical="top"/>
    </xf>
    <xf numFmtId="0" fontId="3" fillId="6" borderId="7" xfId="0" applyFont="1" applyFill="1" applyBorder="1" applyAlignment="1">
      <alignment vertical="top"/>
    </xf>
    <xf numFmtId="0" fontId="4" fillId="6" borderId="10" xfId="0" applyFont="1" applyFill="1" applyBorder="1" applyAlignment="1">
      <alignment horizontal="left" vertical="top"/>
    </xf>
    <xf numFmtId="0" fontId="3" fillId="6" borderId="0" xfId="0" applyFont="1" applyFill="1" applyAlignment="1">
      <alignment vertical="top"/>
    </xf>
    <xf numFmtId="0" fontId="3" fillId="6" borderId="3" xfId="0" applyFont="1" applyFill="1" applyBorder="1" applyAlignment="1">
      <alignment vertical="top"/>
    </xf>
    <xf numFmtId="0" fontId="4" fillId="6" borderId="20" xfId="0" applyFont="1" applyFill="1" applyBorder="1" applyAlignment="1">
      <alignment horizontal="left" vertical="top"/>
    </xf>
    <xf numFmtId="0" fontId="3" fillId="6" borderId="2" xfId="0" applyFont="1" applyFill="1" applyBorder="1" applyAlignment="1">
      <alignment horizontal="center" vertical="top"/>
    </xf>
    <xf numFmtId="0" fontId="3" fillId="6" borderId="2" xfId="0" applyFont="1" applyFill="1" applyBorder="1" applyAlignment="1">
      <alignment vertical="top"/>
    </xf>
    <xf numFmtId="0" fontId="3" fillId="6" borderId="8" xfId="0" applyFont="1" applyFill="1" applyBorder="1" applyAlignment="1">
      <alignment vertical="top"/>
    </xf>
    <xf numFmtId="0" fontId="3" fillId="6" borderId="2" xfId="0" applyFont="1" applyFill="1" applyBorder="1" applyAlignment="1">
      <alignment horizontal="left" vertical="top"/>
    </xf>
    <xf numFmtId="0" fontId="4" fillId="6" borderId="19" xfId="0" applyFont="1" applyFill="1" applyBorder="1" applyAlignment="1">
      <alignment vertical="center"/>
    </xf>
    <xf numFmtId="0" fontId="4" fillId="6" borderId="1" xfId="0" applyFont="1" applyFill="1" applyBorder="1" applyAlignment="1">
      <alignment vertical="center"/>
    </xf>
    <xf numFmtId="0" fontId="4" fillId="6" borderId="20" xfId="0" applyFont="1" applyFill="1" applyBorder="1" applyAlignment="1">
      <alignment horizontal="left" vertical="center"/>
    </xf>
    <xf numFmtId="0" fontId="3" fillId="6" borderId="2" xfId="0" applyFont="1" applyFill="1" applyBorder="1" applyAlignment="1">
      <alignment horizontal="center" vertical="center"/>
    </xf>
    <xf numFmtId="0" fontId="52" fillId="6" borderId="1" xfId="0" applyFont="1" applyFill="1" applyBorder="1" applyAlignment="1">
      <alignment vertical="center"/>
    </xf>
    <xf numFmtId="0" fontId="86" fillId="6" borderId="1" xfId="0" applyFont="1" applyFill="1" applyBorder="1" applyAlignment="1">
      <alignment vertical="center"/>
    </xf>
    <xf numFmtId="0" fontId="42" fillId="6" borderId="1" xfId="0" applyFont="1" applyFill="1" applyBorder="1" applyAlignment="1">
      <alignment vertical="center"/>
    </xf>
    <xf numFmtId="0" fontId="49" fillId="6" borderId="1" xfId="0" applyFont="1" applyFill="1" applyBorder="1" applyAlignment="1">
      <alignment vertical="center"/>
    </xf>
    <xf numFmtId="0" fontId="42" fillId="6" borderId="1" xfId="0" applyFont="1" applyFill="1" applyBorder="1" applyAlignment="1">
      <alignment horizontal="center" vertical="center"/>
    </xf>
    <xf numFmtId="0" fontId="80" fillId="6" borderId="1" xfId="0" applyFont="1" applyFill="1" applyBorder="1" applyAlignment="1">
      <alignment vertical="center"/>
    </xf>
    <xf numFmtId="0" fontId="80" fillId="6" borderId="1" xfId="0" applyFont="1" applyFill="1" applyBorder="1" applyAlignment="1">
      <alignment horizontal="right" vertical="center"/>
    </xf>
    <xf numFmtId="0" fontId="42" fillId="6" borderId="7" xfId="0" applyFont="1" applyFill="1" applyBorder="1" applyAlignment="1">
      <alignment vertical="center"/>
    </xf>
    <xf numFmtId="0" fontId="49" fillId="6" borderId="0" xfId="0" applyFont="1" applyFill="1" applyAlignment="1">
      <alignment vertical="center"/>
    </xf>
    <xf numFmtId="0" fontId="86" fillId="6" borderId="0" xfId="0" applyFont="1" applyFill="1" applyAlignment="1">
      <alignment horizontal="left" vertical="center"/>
    </xf>
    <xf numFmtId="0" fontId="42" fillId="6" borderId="0" xfId="0" applyFont="1" applyFill="1" applyAlignment="1">
      <alignment horizontal="left" vertical="center"/>
    </xf>
    <xf numFmtId="0" fontId="42" fillId="6" borderId="0" xfId="0" applyFont="1" applyFill="1" applyAlignment="1">
      <alignment horizontal="center" vertical="center"/>
    </xf>
    <xf numFmtId="0" fontId="42" fillId="6" borderId="3" xfId="0" applyFont="1" applyFill="1" applyBorder="1" applyAlignment="1">
      <alignment vertical="center"/>
    </xf>
    <xf numFmtId="0" fontId="49" fillId="6" borderId="0" xfId="0" applyFont="1" applyFill="1" applyAlignment="1">
      <alignment horizontal="left" vertical="center"/>
    </xf>
    <xf numFmtId="0" fontId="7" fillId="6" borderId="0" xfId="0" applyFont="1" applyFill="1" applyAlignment="1">
      <alignment horizontal="center" vertical="center"/>
    </xf>
    <xf numFmtId="0" fontId="49" fillId="6" borderId="2" xfId="0" applyFont="1" applyFill="1" applyBorder="1" applyAlignment="1">
      <alignment horizontal="left" vertical="center"/>
    </xf>
    <xf numFmtId="0" fontId="7" fillId="6" borderId="2" xfId="0" applyFont="1" applyFill="1" applyBorder="1" applyAlignment="1">
      <alignment horizontal="center" vertical="center"/>
    </xf>
    <xf numFmtId="0" fontId="42" fillId="6" borderId="2" xfId="0" applyFont="1" applyFill="1" applyBorder="1" applyAlignment="1">
      <alignment horizontal="center" vertical="center"/>
    </xf>
    <xf numFmtId="0" fontId="42" fillId="6" borderId="2" xfId="0" applyFont="1" applyFill="1" applyBorder="1" applyAlignment="1">
      <alignment horizontal="left" vertical="center"/>
    </xf>
    <xf numFmtId="0" fontId="80" fillId="6" borderId="2" xfId="0" applyFont="1" applyFill="1" applyBorder="1" applyAlignment="1">
      <alignment horizontal="right" vertical="center"/>
    </xf>
    <xf numFmtId="0" fontId="42" fillId="6" borderId="2" xfId="0" applyFont="1" applyFill="1" applyBorder="1" applyAlignment="1">
      <alignment vertical="center"/>
    </xf>
    <xf numFmtId="0" fontId="42" fillId="6" borderId="8" xfId="0" applyFont="1" applyFill="1" applyBorder="1" applyAlignment="1">
      <alignment horizontal="center" vertical="center"/>
    </xf>
    <xf numFmtId="0" fontId="65" fillId="6" borderId="1" xfId="0" applyFont="1" applyFill="1" applyBorder="1" applyAlignment="1">
      <alignment vertical="center"/>
    </xf>
    <xf numFmtId="0" fontId="65" fillId="6" borderId="2" xfId="0" applyFont="1" applyFill="1" applyBorder="1" applyAlignment="1">
      <alignment horizontal="left" vertical="center"/>
    </xf>
    <xf numFmtId="0" fontId="7" fillId="6" borderId="2" xfId="0" applyFont="1" applyFill="1" applyBorder="1" applyAlignment="1">
      <alignment vertical="center"/>
    </xf>
    <xf numFmtId="0" fontId="4" fillId="6" borderId="19" xfId="0" applyFont="1" applyFill="1" applyBorder="1" applyAlignment="1">
      <alignment vertical="top"/>
    </xf>
    <xf numFmtId="0" fontId="4" fillId="6" borderId="10" xfId="0" applyFont="1" applyFill="1" applyBorder="1" applyAlignment="1">
      <alignment vertical="top"/>
    </xf>
    <xf numFmtId="0" fontId="10" fillId="6" borderId="1" xfId="0" applyFont="1" applyFill="1" applyBorder="1" applyAlignment="1">
      <alignment vertical="center"/>
    </xf>
    <xf numFmtId="0" fontId="5" fillId="6" borderId="1" xfId="0" applyFont="1" applyFill="1" applyBorder="1" applyAlignment="1">
      <alignment vertical="center"/>
    </xf>
    <xf numFmtId="0" fontId="5" fillId="6" borderId="1" xfId="0" applyFont="1" applyFill="1" applyBorder="1" applyAlignment="1">
      <alignment horizontal="right" vertical="center"/>
    </xf>
    <xf numFmtId="0" fontId="5" fillId="6" borderId="0" xfId="0" applyFont="1" applyFill="1" applyAlignment="1">
      <alignment vertical="center"/>
    </xf>
    <xf numFmtId="0" fontId="3" fillId="6" borderId="0" xfId="0" applyFont="1" applyFill="1" applyAlignment="1">
      <alignment horizontal="right"/>
    </xf>
    <xf numFmtId="0" fontId="5" fillId="6" borderId="0" xfId="0" applyFont="1" applyFill="1" applyAlignment="1">
      <alignment horizontal="right" vertical="center"/>
    </xf>
    <xf numFmtId="1" fontId="5" fillId="6" borderId="4" xfId="0" applyNumberFormat="1" applyFont="1" applyFill="1" applyBorder="1" applyAlignment="1">
      <alignment vertical="center"/>
    </xf>
    <xf numFmtId="0" fontId="5" fillId="6" borderId="4" xfId="0" applyFont="1" applyFill="1" applyBorder="1" applyAlignment="1">
      <alignment vertical="center"/>
    </xf>
    <xf numFmtId="0" fontId="5" fillId="6" borderId="4" xfId="0" applyFont="1" applyFill="1" applyBorder="1" applyAlignment="1">
      <alignment horizontal="right" vertical="center"/>
    </xf>
    <xf numFmtId="1" fontId="5" fillId="6" borderId="0" xfId="0" applyNumberFormat="1" applyFont="1" applyFill="1" applyAlignment="1">
      <alignment horizontal="center" vertical="center"/>
    </xf>
    <xf numFmtId="0" fontId="94" fillId="6" borderId="0" xfId="0" applyFont="1" applyFill="1" applyAlignment="1">
      <alignment horizontal="right" vertical="center"/>
    </xf>
    <xf numFmtId="0" fontId="5" fillId="6" borderId="20" xfId="0" applyFont="1" applyFill="1" applyBorder="1" applyAlignment="1">
      <alignment horizontal="left" vertical="center"/>
    </xf>
    <xf numFmtId="0" fontId="5" fillId="6" borderId="2" xfId="0" applyFont="1" applyFill="1" applyBorder="1" applyAlignment="1">
      <alignment vertical="center"/>
    </xf>
    <xf numFmtId="0" fontId="10" fillId="6" borderId="2" xfId="0" applyFont="1" applyFill="1" applyBorder="1" applyAlignment="1">
      <alignment horizontal="right" vertical="center"/>
    </xf>
    <xf numFmtId="0" fontId="94" fillId="6" borderId="2" xfId="0" applyFont="1" applyFill="1" applyBorder="1" applyAlignment="1">
      <alignment horizontal="right" vertical="center"/>
    </xf>
    <xf numFmtId="0" fontId="3" fillId="6" borderId="6" xfId="0" quotePrefix="1" applyFont="1" applyFill="1" applyBorder="1" applyAlignment="1">
      <alignment horizontal="right" vertical="center"/>
    </xf>
    <xf numFmtId="0" fontId="3" fillId="6" borderId="12" xfId="0" quotePrefix="1" applyFont="1" applyFill="1" applyBorder="1" applyAlignment="1">
      <alignment vertical="center"/>
    </xf>
    <xf numFmtId="0" fontId="3" fillId="6" borderId="76" xfId="0" quotePrefix="1" applyFont="1" applyFill="1" applyBorder="1" applyAlignment="1">
      <alignment horizontal="right" vertical="center"/>
    </xf>
    <xf numFmtId="0" fontId="4" fillId="6" borderId="2" xfId="0" applyFont="1" applyFill="1" applyBorder="1" applyAlignment="1">
      <alignment vertical="center"/>
    </xf>
    <xf numFmtId="0" fontId="4" fillId="6" borderId="0" xfId="0" applyFont="1" applyFill="1" applyAlignment="1">
      <alignment vertical="top"/>
    </xf>
    <xf numFmtId="0" fontId="4" fillId="6" borderId="20" xfId="0" applyFont="1" applyFill="1" applyBorder="1" applyAlignment="1">
      <alignment vertical="top"/>
    </xf>
    <xf numFmtId="0" fontId="45" fillId="6" borderId="3" xfId="0" applyFont="1" applyFill="1" applyBorder="1" applyAlignment="1">
      <alignment vertical="center"/>
    </xf>
    <xf numFmtId="0" fontId="10" fillId="6" borderId="19" xfId="0" applyFont="1" applyFill="1" applyBorder="1" applyAlignment="1">
      <alignment vertical="center"/>
    </xf>
    <xf numFmtId="0" fontId="5" fillId="6" borderId="7" xfId="0" applyFont="1" applyFill="1" applyBorder="1" applyAlignment="1">
      <alignment vertical="center"/>
    </xf>
    <xf numFmtId="0" fontId="5" fillId="6" borderId="10" xfId="0" applyFont="1" applyFill="1" applyBorder="1" applyAlignment="1">
      <alignment vertical="center"/>
    </xf>
    <xf numFmtId="0" fontId="5" fillId="6" borderId="3" xfId="0" applyFont="1" applyFill="1" applyBorder="1" applyAlignment="1">
      <alignment vertical="center"/>
    </xf>
    <xf numFmtId="0" fontId="5" fillId="6" borderId="20" xfId="0" applyFont="1" applyFill="1" applyBorder="1" applyAlignment="1">
      <alignment vertical="center"/>
    </xf>
    <xf numFmtId="0" fontId="5" fillId="6" borderId="8" xfId="0" applyFont="1" applyFill="1" applyBorder="1" applyAlignment="1">
      <alignment vertical="center"/>
    </xf>
    <xf numFmtId="49" fontId="4" fillId="6" borderId="111" xfId="0" applyNumberFormat="1" applyFont="1" applyFill="1" applyBorder="1" applyAlignment="1">
      <alignment horizontal="right"/>
    </xf>
    <xf numFmtId="49" fontId="4" fillId="6" borderId="109" xfId="0" applyNumberFormat="1" applyFont="1" applyFill="1" applyBorder="1" applyAlignment="1">
      <alignment horizontal="right"/>
    </xf>
    <xf numFmtId="0" fontId="4" fillId="6" borderId="9" xfId="0" applyFont="1" applyFill="1" applyBorder="1" applyAlignment="1">
      <alignment horizontal="left"/>
    </xf>
    <xf numFmtId="0" fontId="4" fillId="6" borderId="65" xfId="0" applyFont="1" applyFill="1" applyBorder="1" applyAlignment="1">
      <alignment horizontal="left"/>
    </xf>
    <xf numFmtId="49" fontId="3" fillId="6" borderId="109" xfId="0" applyNumberFormat="1" applyFont="1" applyFill="1" applyBorder="1" applyAlignment="1">
      <alignment horizontal="right"/>
    </xf>
    <xf numFmtId="0" fontId="3" fillId="6" borderId="9" xfId="0" applyFont="1" applyFill="1" applyBorder="1" applyAlignment="1">
      <alignment horizontal="left"/>
    </xf>
    <xf numFmtId="0" fontId="3" fillId="6" borderId="65" xfId="0" applyFont="1" applyFill="1" applyBorder="1" applyAlignment="1">
      <alignment horizontal="left"/>
    </xf>
    <xf numFmtId="0" fontId="3" fillId="6" borderId="0" xfId="0" applyFont="1" applyFill="1" applyAlignment="1">
      <alignment horizontal="left"/>
    </xf>
    <xf numFmtId="0" fontId="0" fillId="6" borderId="9" xfId="0" applyFill="1" applyBorder="1" applyAlignment="1">
      <alignment horizontal="right"/>
    </xf>
    <xf numFmtId="0" fontId="0" fillId="6" borderId="65" xfId="0" applyFill="1" applyBorder="1" applyAlignment="1">
      <alignment horizontal="right"/>
    </xf>
    <xf numFmtId="0" fontId="0" fillId="6" borderId="9" xfId="0" applyFill="1" applyBorder="1" applyAlignment="1">
      <alignment horizontal="left"/>
    </xf>
    <xf numFmtId="0" fontId="0" fillId="6" borderId="65" xfId="0" applyFill="1" applyBorder="1" applyAlignment="1">
      <alignment horizontal="left"/>
    </xf>
    <xf numFmtId="49" fontId="3" fillId="6" borderId="112" xfId="0" applyNumberFormat="1" applyFont="1" applyFill="1" applyBorder="1" applyAlignment="1">
      <alignment horizontal="right"/>
    </xf>
    <xf numFmtId="0" fontId="3" fillId="6" borderId="4" xfId="0" applyFont="1" applyFill="1" applyBorder="1" applyAlignment="1">
      <alignment horizontal="left"/>
    </xf>
    <xf numFmtId="49" fontId="3" fillId="6" borderId="110" xfId="0" applyNumberFormat="1" applyFont="1" applyFill="1" applyBorder="1" applyAlignment="1">
      <alignment horizontal="right"/>
    </xf>
    <xf numFmtId="49" fontId="3" fillId="6" borderId="32" xfId="0" applyNumberFormat="1" applyFont="1" applyFill="1" applyBorder="1" applyAlignment="1">
      <alignment horizontal="right"/>
    </xf>
    <xf numFmtId="0" fontId="4" fillId="6" borderId="4" xfId="0" applyFont="1" applyFill="1" applyBorder="1" applyAlignment="1">
      <alignment horizontal="center" vertical="center"/>
    </xf>
    <xf numFmtId="0" fontId="4" fillId="6" borderId="3" xfId="0" applyFont="1" applyFill="1" applyBorder="1" applyAlignment="1">
      <alignment horizontal="center" vertical="center"/>
    </xf>
    <xf numFmtId="166" fontId="3" fillId="0" borderId="0" xfId="0" applyNumberFormat="1" applyFont="1"/>
    <xf numFmtId="0" fontId="3" fillId="6" borderId="0" xfId="0" applyFont="1" applyFill="1" applyAlignment="1">
      <alignment horizontal="center"/>
    </xf>
    <xf numFmtId="0" fontId="4" fillId="6" borderId="96" xfId="0" applyFont="1" applyFill="1" applyBorder="1" applyAlignment="1">
      <alignment vertical="center"/>
    </xf>
    <xf numFmtId="0" fontId="4" fillId="6" borderId="1" xfId="0" applyFont="1" applyFill="1" applyBorder="1" applyAlignment="1">
      <alignment vertical="top"/>
    </xf>
    <xf numFmtId="0" fontId="4" fillId="7" borderId="0" xfId="0" applyFont="1" applyFill="1" applyAlignment="1">
      <alignment horizontal="right"/>
    </xf>
    <xf numFmtId="169" fontId="3" fillId="7" borderId="0" xfId="0" applyNumberFormat="1" applyFont="1" applyFill="1"/>
    <xf numFmtId="0" fontId="3" fillId="6" borderId="107" xfId="0" applyFont="1" applyFill="1" applyBorder="1"/>
    <xf numFmtId="0" fontId="3" fillId="6" borderId="96" xfId="0" applyFont="1" applyFill="1" applyBorder="1"/>
    <xf numFmtId="0" fontId="4" fillId="6" borderId="96" xfId="0" applyFont="1" applyFill="1" applyBorder="1" applyAlignment="1">
      <alignment horizontal="right"/>
    </xf>
    <xf numFmtId="0" fontId="3" fillId="6" borderId="96" xfId="0" applyFont="1" applyFill="1" applyBorder="1" applyAlignment="1">
      <alignment horizontal="center"/>
    </xf>
    <xf numFmtId="0" fontId="10" fillId="6" borderId="0" xfId="0" applyFont="1" applyFill="1" applyAlignment="1">
      <alignment vertical="center"/>
    </xf>
    <xf numFmtId="0" fontId="3" fillId="6" borderId="30" xfId="0" applyFont="1" applyFill="1" applyBorder="1" applyAlignment="1">
      <alignment vertical="center"/>
    </xf>
    <xf numFmtId="0" fontId="3" fillId="6" borderId="1" xfId="0" applyFont="1" applyFill="1" applyBorder="1" applyAlignment="1">
      <alignment vertical="center"/>
    </xf>
    <xf numFmtId="0" fontId="4" fillId="6" borderId="1" xfId="0" applyFont="1" applyFill="1" applyBorder="1" applyAlignment="1">
      <alignment horizontal="right" vertical="center"/>
    </xf>
    <xf numFmtId="0" fontId="3" fillId="6" borderId="31" xfId="0" applyFont="1" applyFill="1" applyBorder="1" applyAlignment="1">
      <alignment vertical="center"/>
    </xf>
    <xf numFmtId="0" fontId="3" fillId="6" borderId="95" xfId="0" applyFont="1" applyFill="1" applyBorder="1" applyAlignment="1">
      <alignment vertical="center"/>
    </xf>
    <xf numFmtId="165" fontId="3" fillId="6" borderId="1" xfId="0" applyNumberFormat="1" applyFont="1" applyFill="1" applyBorder="1" applyAlignment="1">
      <alignment horizontal="center"/>
    </xf>
    <xf numFmtId="165" fontId="3" fillId="6" borderId="7" xfId="0" applyNumberFormat="1" applyFont="1" applyFill="1" applyBorder="1" applyAlignment="1">
      <alignment horizontal="center"/>
    </xf>
    <xf numFmtId="49" fontId="4" fillId="6" borderId="32" xfId="0" applyNumberFormat="1" applyFont="1" applyFill="1" applyBorder="1" applyAlignment="1">
      <alignment horizontal="center"/>
    </xf>
    <xf numFmtId="49" fontId="4" fillId="6" borderId="109" xfId="0" applyNumberFormat="1" applyFont="1" applyFill="1" applyBorder="1" applyAlignment="1">
      <alignment horizontal="center"/>
    </xf>
    <xf numFmtId="0" fontId="3" fillId="5" borderId="52" xfId="0" applyFont="1" applyFill="1" applyBorder="1" applyAlignment="1">
      <alignment vertical="center"/>
    </xf>
    <xf numFmtId="0" fontId="3" fillId="5" borderId="53" xfId="0" applyFont="1" applyFill="1" applyBorder="1" applyAlignment="1">
      <alignment vertical="center"/>
    </xf>
    <xf numFmtId="0" fontId="3" fillId="5" borderId="80" xfId="0" applyFont="1" applyFill="1" applyBorder="1" applyAlignment="1">
      <alignment vertical="center"/>
    </xf>
    <xf numFmtId="0" fontId="45" fillId="6" borderId="19" xfId="0" applyFont="1" applyFill="1" applyBorder="1" applyAlignment="1">
      <alignment vertical="center"/>
    </xf>
    <xf numFmtId="0" fontId="10" fillId="6" borderId="1" xfId="0" applyFont="1" applyFill="1" applyBorder="1" applyAlignment="1">
      <alignment horizontal="right" vertical="center"/>
    </xf>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5" fillId="6" borderId="2" xfId="0" applyFont="1" applyFill="1" applyBorder="1" applyAlignment="1">
      <alignment horizontal="right" vertical="center"/>
    </xf>
    <xf numFmtId="0" fontId="4" fillId="6" borderId="2" xfId="0" applyFont="1" applyFill="1" applyBorder="1" applyAlignment="1">
      <alignment horizontal="left" vertical="top"/>
    </xf>
    <xf numFmtId="0" fontId="4" fillId="6" borderId="20" xfId="0" applyFont="1" applyFill="1" applyBorder="1" applyAlignment="1">
      <alignment horizontal="left"/>
    </xf>
    <xf numFmtId="0" fontId="3" fillId="6" borderId="2" xfId="0" applyFont="1" applyFill="1" applyBorder="1" applyAlignment="1">
      <alignment horizontal="center"/>
    </xf>
    <xf numFmtId="0" fontId="3" fillId="6" borderId="2" xfId="0" applyFont="1" applyFill="1" applyBorder="1"/>
    <xf numFmtId="0" fontId="3" fillId="0" borderId="12" xfId="0" applyFont="1" applyBorder="1" applyAlignment="1">
      <alignment horizontal="center" vertical="center"/>
    </xf>
    <xf numFmtId="0" fontId="3" fillId="0" borderId="26" xfId="0" applyFont="1" applyBorder="1" applyAlignment="1">
      <alignment horizontal="center" vertical="center"/>
    </xf>
    <xf numFmtId="0" fontId="3" fillId="0" borderId="76" xfId="0" applyFont="1" applyBorder="1" applyAlignment="1">
      <alignment horizontal="center" vertical="center"/>
    </xf>
    <xf numFmtId="0" fontId="2" fillId="11" borderId="17" xfId="583" applyFill="1" applyBorder="1"/>
    <xf numFmtId="0" fontId="101" fillId="6" borderId="0" xfId="0" applyFont="1" applyFill="1" applyAlignment="1">
      <alignment horizontal="left"/>
    </xf>
    <xf numFmtId="167" fontId="102" fillId="6" borderId="0" xfId="0" applyNumberFormat="1" applyFont="1" applyFill="1" applyAlignment="1">
      <alignment horizontal="left"/>
    </xf>
    <xf numFmtId="0" fontId="102" fillId="6" borderId="0" xfId="0" applyFont="1" applyFill="1" applyAlignment="1">
      <alignment horizontal="left"/>
    </xf>
    <xf numFmtId="0" fontId="102" fillId="6" borderId="0" xfId="0" applyFont="1" applyFill="1" applyAlignment="1">
      <alignment horizontal="left" vertical="center"/>
    </xf>
    <xf numFmtId="0" fontId="4" fillId="16" borderId="22" xfId="0" applyFont="1" applyFill="1" applyBorder="1" applyAlignment="1">
      <alignment vertical="center"/>
    </xf>
    <xf numFmtId="0" fontId="4" fillId="16" borderId="23" xfId="0" applyFont="1" applyFill="1" applyBorder="1" applyAlignment="1">
      <alignment vertical="center"/>
    </xf>
    <xf numFmtId="0" fontId="4" fillId="16" borderId="24" xfId="0" applyFont="1" applyFill="1" applyBorder="1" applyAlignment="1">
      <alignment vertical="center"/>
    </xf>
    <xf numFmtId="0" fontId="72" fillId="0" borderId="15" xfId="0" applyFont="1" applyBorder="1" applyAlignment="1">
      <alignment horizontal="center" vertical="center"/>
    </xf>
    <xf numFmtId="175" fontId="3" fillId="0" borderId="0" xfId="0" applyNumberFormat="1" applyFont="1" applyAlignment="1">
      <alignment horizontal="center"/>
    </xf>
    <xf numFmtId="0" fontId="4" fillId="7" borderId="10" xfId="0" applyFont="1" applyFill="1" applyBorder="1" applyAlignment="1">
      <alignment horizontal="center"/>
    </xf>
    <xf numFmtId="0" fontId="4" fillId="7" borderId="0" xfId="0" applyFont="1" applyFill="1" applyAlignment="1">
      <alignment horizontal="center"/>
    </xf>
    <xf numFmtId="0" fontId="4" fillId="7" borderId="0" xfId="0" applyFont="1" applyFill="1" applyAlignment="1">
      <alignment vertical="center"/>
    </xf>
    <xf numFmtId="0" fontId="51" fillId="7" borderId="0" xfId="0" applyFont="1" applyFill="1" applyAlignment="1">
      <alignment horizontal="center" vertical="center"/>
    </xf>
    <xf numFmtId="0" fontId="11" fillId="7" borderId="0" xfId="0" applyFont="1" applyFill="1" applyAlignment="1">
      <alignment horizontal="left" vertical="center"/>
    </xf>
    <xf numFmtId="0" fontId="4" fillId="7" borderId="0" xfId="0" applyFont="1" applyFill="1" applyAlignment="1">
      <alignment horizontal="center" vertical="center"/>
    </xf>
    <xf numFmtId="0" fontId="78" fillId="7" borderId="0" xfId="0" applyFont="1" applyFill="1" applyAlignment="1">
      <alignment horizontal="left" vertical="center" wrapText="1"/>
    </xf>
    <xf numFmtId="0" fontId="34" fillId="7" borderId="0" xfId="0" applyFont="1" applyFill="1" applyAlignment="1">
      <alignment vertical="center"/>
    </xf>
    <xf numFmtId="0" fontId="54" fillId="7" borderId="0" xfId="0" applyFont="1" applyFill="1" applyAlignment="1">
      <alignment vertical="center"/>
    </xf>
    <xf numFmtId="0" fontId="0" fillId="7" borderId="0" xfId="0" applyFill="1"/>
    <xf numFmtId="0" fontId="54" fillId="7" borderId="0" xfId="0" applyFont="1" applyFill="1" applyAlignment="1">
      <alignment horizontal="left" vertical="center"/>
    </xf>
    <xf numFmtId="0" fontId="3" fillId="7" borderId="0" xfId="0" applyFont="1" applyFill="1" applyAlignment="1">
      <alignment vertical="center"/>
    </xf>
    <xf numFmtId="0" fontId="3" fillId="7" borderId="0" xfId="0" quotePrefix="1" applyFont="1" applyFill="1" applyAlignment="1">
      <alignment horizontal="center"/>
    </xf>
    <xf numFmtId="0" fontId="11" fillId="7" borderId="1" xfId="0" applyFont="1" applyFill="1" applyBorder="1"/>
    <xf numFmtId="0" fontId="3" fillId="7" borderId="1" xfId="0" applyFont="1" applyFill="1" applyBorder="1"/>
    <xf numFmtId="0" fontId="3" fillId="7" borderId="1" xfId="0" applyFont="1" applyFill="1" applyBorder="1" applyAlignment="1">
      <alignment horizontal="center"/>
    </xf>
    <xf numFmtId="0" fontId="4" fillId="7" borderId="1" xfId="0" applyFont="1" applyFill="1" applyBorder="1"/>
    <xf numFmtId="0" fontId="4" fillId="7" borderId="1" xfId="0" applyFont="1" applyFill="1" applyBorder="1" applyAlignment="1">
      <alignment vertical="center"/>
    </xf>
    <xf numFmtId="0" fontId="3" fillId="7" borderId="1" xfId="0" applyFont="1" applyFill="1" applyBorder="1" applyAlignment="1">
      <alignment vertical="center"/>
    </xf>
    <xf numFmtId="0" fontId="3" fillId="7" borderId="0" xfId="0" applyFont="1" applyFill="1"/>
    <xf numFmtId="0" fontId="3" fillId="7" borderId="0" xfId="0" applyFont="1" applyFill="1" applyAlignment="1">
      <alignment horizontal="center"/>
    </xf>
    <xf numFmtId="0" fontId="4" fillId="7" borderId="0" xfId="0" applyFont="1" applyFill="1"/>
    <xf numFmtId="0" fontId="4" fillId="7" borderId="0" xfId="0" applyFont="1" applyFill="1" applyAlignment="1">
      <alignment horizontal="right" vertical="center"/>
    </xf>
    <xf numFmtId="0" fontId="10" fillId="6" borderId="0" xfId="0" applyFont="1" applyFill="1" applyAlignment="1">
      <alignment horizontal="right" vertical="center"/>
    </xf>
    <xf numFmtId="0" fontId="5" fillId="6" borderId="2" xfId="0" applyFont="1" applyFill="1" applyBorder="1" applyAlignment="1">
      <alignment horizontal="center" vertical="center"/>
    </xf>
    <xf numFmtId="0" fontId="4" fillId="6" borderId="1" xfId="0" applyFont="1" applyFill="1" applyBorder="1" applyAlignment="1">
      <alignment horizontal="left" vertical="top"/>
    </xf>
    <xf numFmtId="1" fontId="4" fillId="6" borderId="2" xfId="15" applyNumberFormat="1" applyFont="1" applyFill="1" applyBorder="1" applyAlignment="1">
      <alignment vertical="top"/>
    </xf>
    <xf numFmtId="0" fontId="4" fillId="6" borderId="17" xfId="0" applyFont="1" applyFill="1" applyBorder="1" applyAlignment="1">
      <alignment horizontal="center"/>
    </xf>
    <xf numFmtId="0" fontId="3" fillId="6" borderId="17" xfId="0" applyFont="1" applyFill="1" applyBorder="1" applyAlignment="1">
      <alignment horizontal="center"/>
    </xf>
    <xf numFmtId="0" fontId="52" fillId="7" borderId="0" xfId="0" applyFont="1" applyFill="1" applyAlignment="1">
      <alignment vertical="center" wrapText="1"/>
    </xf>
    <xf numFmtId="0" fontId="3" fillId="6" borderId="0" xfId="0" quotePrefix="1" applyFont="1" applyFill="1" applyAlignment="1">
      <alignment vertical="center"/>
    </xf>
    <xf numFmtId="0" fontId="3" fillId="6" borderId="12" xfId="0" applyFont="1" applyFill="1" applyBorder="1" applyAlignment="1">
      <alignment vertical="center"/>
    </xf>
    <xf numFmtId="0" fontId="3" fillId="6" borderId="5" xfId="0" quotePrefix="1" applyFont="1" applyFill="1" applyBorder="1" applyAlignment="1">
      <alignment vertical="center"/>
    </xf>
    <xf numFmtId="0" fontId="4" fillId="6" borderId="23" xfId="0" applyFont="1" applyFill="1" applyBorder="1" applyAlignment="1">
      <alignment vertical="center"/>
    </xf>
    <xf numFmtId="0" fontId="93" fillId="6" borderId="0" xfId="0" applyFont="1" applyFill="1" applyAlignment="1">
      <alignment vertical="center"/>
    </xf>
    <xf numFmtId="0" fontId="98" fillId="6" borderId="5" xfId="0" applyFont="1" applyFill="1" applyBorder="1" applyAlignment="1">
      <alignment vertical="center"/>
    </xf>
    <xf numFmtId="0" fontId="3" fillId="6" borderId="23" xfId="0" quotePrefix="1" applyFont="1" applyFill="1" applyBorder="1" applyAlignment="1">
      <alignment vertical="center"/>
    </xf>
    <xf numFmtId="166" fontId="49" fillId="6" borderId="23" xfId="0" applyNumberFormat="1" applyFont="1" applyFill="1" applyBorder="1" applyAlignment="1">
      <alignment vertical="center"/>
    </xf>
    <xf numFmtId="166" fontId="3" fillId="6" borderId="0" xfId="0" applyNumberFormat="1" applyFont="1" applyFill="1" applyAlignment="1" applyProtection="1">
      <alignment vertical="center"/>
      <protection locked="0"/>
    </xf>
    <xf numFmtId="0" fontId="3" fillId="6" borderId="0" xfId="0" applyFont="1" applyFill="1" applyAlignment="1" applyProtection="1">
      <alignment vertical="center"/>
      <protection locked="0"/>
    </xf>
    <xf numFmtId="166" fontId="49" fillId="6" borderId="0" xfId="0" applyNumberFormat="1" applyFont="1" applyFill="1" applyAlignment="1">
      <alignment vertical="center"/>
    </xf>
    <xf numFmtId="167" fontId="49" fillId="6" borderId="0" xfId="0" applyNumberFormat="1" applyFont="1" applyFill="1" applyAlignment="1">
      <alignment vertical="center"/>
    </xf>
    <xf numFmtId="166" fontId="3" fillId="6" borderId="0" xfId="0" applyNumberFormat="1" applyFont="1" applyFill="1" applyAlignment="1">
      <alignment vertical="center"/>
    </xf>
    <xf numFmtId="167" fontId="3" fillId="6" borderId="0" xfId="0" applyNumberFormat="1" applyFont="1" applyFill="1" applyAlignment="1">
      <alignment vertical="center"/>
    </xf>
    <xf numFmtId="0" fontId="3" fillId="6" borderId="1" xfId="0" applyFont="1" applyFill="1" applyBorder="1"/>
    <xf numFmtId="166" fontId="3" fillId="6" borderId="1" xfId="0" applyNumberFormat="1" applyFont="1" applyFill="1" applyBorder="1" applyAlignment="1" applyProtection="1">
      <alignment vertical="center"/>
      <protection locked="0"/>
    </xf>
    <xf numFmtId="0" fontId="3" fillId="6" borderId="0" xfId="0" applyFont="1" applyFill="1"/>
    <xf numFmtId="0" fontId="3" fillId="6" borderId="5" xfId="0" applyFont="1" applyFill="1" applyBorder="1"/>
    <xf numFmtId="166" fontId="3" fillId="6" borderId="5" xfId="0" applyNumberFormat="1" applyFont="1" applyFill="1" applyBorder="1" applyAlignment="1" applyProtection="1">
      <alignment vertical="center"/>
      <protection locked="0"/>
    </xf>
    <xf numFmtId="0" fontId="3" fillId="6" borderId="12" xfId="0" applyFont="1" applyFill="1" applyBorder="1"/>
    <xf numFmtId="166" fontId="3" fillId="6" borderId="12" xfId="0" applyNumberFormat="1" applyFont="1" applyFill="1" applyBorder="1" applyAlignment="1">
      <alignment vertical="center"/>
    </xf>
    <xf numFmtId="166" fontId="49" fillId="6" borderId="5" xfId="0" applyNumberFormat="1" applyFont="1" applyFill="1" applyBorder="1" applyAlignment="1">
      <alignment vertical="center"/>
    </xf>
    <xf numFmtId="0" fontId="3" fillId="6" borderId="23" xfId="0" applyFont="1" applyFill="1" applyBorder="1"/>
    <xf numFmtId="0" fontId="4" fillId="6" borderId="5" xfId="0" applyFont="1" applyFill="1" applyBorder="1" applyAlignment="1">
      <alignment vertical="center"/>
    </xf>
    <xf numFmtId="0" fontId="52" fillId="6" borderId="23" xfId="0" applyFont="1" applyFill="1" applyBorder="1" applyAlignment="1">
      <alignment vertical="center"/>
    </xf>
    <xf numFmtId="166" fontId="3" fillId="6" borderId="2" xfId="0" applyNumberFormat="1" applyFont="1" applyFill="1" applyBorder="1" applyAlignment="1">
      <alignment vertical="center"/>
    </xf>
    <xf numFmtId="0" fontId="3" fillId="6" borderId="205" xfId="0" applyFont="1" applyFill="1" applyBorder="1" applyAlignment="1">
      <alignment horizontal="right" vertical="center"/>
    </xf>
    <xf numFmtId="0" fontId="3" fillId="6" borderId="206" xfId="0" applyFont="1" applyFill="1" applyBorder="1" applyAlignment="1">
      <alignment horizontal="right" vertical="center"/>
    </xf>
    <xf numFmtId="0" fontId="98" fillId="6" borderId="207" xfId="0" applyFont="1" applyFill="1" applyBorder="1" applyAlignment="1">
      <alignment horizontal="right" vertical="center"/>
    </xf>
    <xf numFmtId="0" fontId="3" fillId="6" borderId="48" xfId="0" applyFont="1" applyFill="1" applyBorder="1" applyAlignment="1">
      <alignment horizontal="right" vertical="center"/>
    </xf>
    <xf numFmtId="0" fontId="3" fillId="6" borderId="206" xfId="0" quotePrefix="1" applyFont="1" applyFill="1" applyBorder="1" applyAlignment="1">
      <alignment horizontal="right" vertical="center"/>
    </xf>
    <xf numFmtId="0" fontId="3" fillId="6" borderId="207" xfId="0" quotePrefix="1" applyFont="1" applyFill="1" applyBorder="1" applyAlignment="1">
      <alignment horizontal="right" vertical="center"/>
    </xf>
    <xf numFmtId="0" fontId="3" fillId="6" borderId="208" xfId="0" quotePrefix="1" applyFont="1" applyFill="1" applyBorder="1" applyAlignment="1">
      <alignment horizontal="right" vertical="center"/>
    </xf>
    <xf numFmtId="0" fontId="3" fillId="6" borderId="145" xfId="0" applyFont="1" applyFill="1" applyBorder="1" applyAlignment="1">
      <alignment horizontal="right" vertical="center"/>
    </xf>
    <xf numFmtId="0" fontId="93" fillId="6" borderId="145" xfId="0" applyFont="1" applyFill="1" applyBorder="1" applyAlignment="1">
      <alignment horizontal="right" vertical="center"/>
    </xf>
    <xf numFmtId="0" fontId="4" fillId="6" borderId="207" xfId="0" applyFont="1" applyFill="1" applyBorder="1" applyAlignment="1">
      <alignment horizontal="right" vertical="center"/>
    </xf>
    <xf numFmtId="0" fontId="4" fillId="6" borderId="17" xfId="0" applyFont="1" applyFill="1" applyBorder="1" applyAlignment="1">
      <alignment horizontal="right" vertical="center"/>
    </xf>
    <xf numFmtId="0" fontId="4" fillId="6" borderId="118" xfId="0" applyFont="1" applyFill="1" applyBorder="1" applyAlignment="1">
      <alignment horizontal="right" vertical="center"/>
    </xf>
    <xf numFmtId="0" fontId="3" fillId="0" borderId="72" xfId="0" applyFont="1" applyBorder="1" applyAlignment="1">
      <alignment horizontal="center" vertical="center"/>
    </xf>
    <xf numFmtId="0" fontId="3" fillId="7" borderId="0" xfId="0" applyFont="1" applyFill="1" applyAlignment="1">
      <alignment horizontal="right" vertical="center"/>
    </xf>
    <xf numFmtId="1" fontId="3" fillId="7" borderId="0" xfId="0" applyNumberFormat="1" applyFont="1" applyFill="1" applyAlignment="1">
      <alignment horizontal="center" vertical="center"/>
    </xf>
    <xf numFmtId="0" fontId="4" fillId="7" borderId="0" xfId="0" applyFont="1" applyFill="1" applyAlignment="1">
      <alignment horizontal="left" vertical="center" wrapText="1"/>
    </xf>
    <xf numFmtId="0" fontId="3" fillId="7" borderId="0" xfId="0" applyFont="1" applyFill="1" applyAlignment="1">
      <alignment horizontal="left" vertical="center" wrapText="1"/>
    </xf>
    <xf numFmtId="0" fontId="11" fillId="6" borderId="23" xfId="0" applyFont="1" applyFill="1" applyBorder="1" applyAlignment="1">
      <alignment vertical="center"/>
    </xf>
    <xf numFmtId="0" fontId="11" fillId="6" borderId="24" xfId="0" applyFont="1" applyFill="1" applyBorder="1" applyAlignment="1">
      <alignment vertical="center"/>
    </xf>
    <xf numFmtId="0" fontId="15" fillId="6" borderId="22" xfId="0" applyFont="1" applyFill="1" applyBorder="1" applyAlignment="1">
      <alignment vertical="center"/>
    </xf>
    <xf numFmtId="0" fontId="4" fillId="6" borderId="204" xfId="0" applyFont="1" applyFill="1" applyBorder="1" applyAlignment="1">
      <alignment vertical="center"/>
    </xf>
    <xf numFmtId="0" fontId="4" fillId="7" borderId="3" xfId="0" applyFont="1" applyFill="1" applyBorder="1" applyAlignment="1">
      <alignment horizontal="right" vertical="center"/>
    </xf>
    <xf numFmtId="0" fontId="109" fillId="0" borderId="0" xfId="0" applyFont="1"/>
    <xf numFmtId="0" fontId="4" fillId="7" borderId="1" xfId="0" applyFont="1" applyFill="1" applyBorder="1" applyAlignment="1">
      <alignment horizontal="right" vertical="center"/>
    </xf>
    <xf numFmtId="0" fontId="4" fillId="7" borderId="1" xfId="0" applyFont="1" applyFill="1" applyBorder="1" applyAlignment="1">
      <alignment vertical="center" wrapText="1"/>
    </xf>
    <xf numFmtId="2" fontId="3" fillId="0" borderId="17" xfId="0" applyNumberFormat="1" applyFont="1" applyBorder="1" applyAlignment="1">
      <alignment horizontal="center"/>
    </xf>
    <xf numFmtId="1" fontId="3" fillId="0" borderId="3" xfId="15" applyNumberFormat="1" applyFont="1" applyFill="1" applyBorder="1" applyAlignment="1">
      <alignment horizontal="left" vertical="top" wrapText="1"/>
    </xf>
    <xf numFmtId="0" fontId="102" fillId="6" borderId="218" xfId="0" applyFont="1" applyFill="1" applyBorder="1" applyAlignment="1">
      <alignment horizontal="center" vertical="center"/>
    </xf>
    <xf numFmtId="0" fontId="102" fillId="6" borderId="218" xfId="0" applyFont="1" applyFill="1" applyBorder="1" applyAlignment="1">
      <alignment horizontal="left" vertical="center"/>
    </xf>
    <xf numFmtId="0" fontId="102" fillId="6" borderId="219" xfId="0" applyFont="1" applyFill="1" applyBorder="1" applyAlignment="1">
      <alignment horizontal="left" vertical="center"/>
    </xf>
    <xf numFmtId="0" fontId="102" fillId="6" borderId="219" xfId="0" applyFont="1" applyFill="1" applyBorder="1" applyAlignment="1">
      <alignment horizontal="center" vertical="center"/>
    </xf>
    <xf numFmtId="0" fontId="4" fillId="6" borderId="5" xfId="0" applyFont="1" applyFill="1" applyBorder="1" applyAlignment="1">
      <alignment vertical="center" textRotation="90" wrapText="1"/>
    </xf>
    <xf numFmtId="0" fontId="4" fillId="6" borderId="0" xfId="0" applyFont="1" applyFill="1" applyAlignment="1">
      <alignment vertical="center" textRotation="90" wrapText="1"/>
    </xf>
    <xf numFmtId="0" fontId="4" fillId="6" borderId="12" xfId="0" applyFont="1" applyFill="1" applyBorder="1" applyAlignment="1">
      <alignment vertical="center" textRotation="90" wrapText="1"/>
    </xf>
    <xf numFmtId="0" fontId="4" fillId="6" borderId="223" xfId="0" applyFont="1" applyFill="1" applyBorder="1" applyAlignment="1">
      <alignment vertical="center" textRotation="90" wrapText="1"/>
    </xf>
    <xf numFmtId="0" fontId="4" fillId="6" borderId="222" xfId="0" applyFont="1" applyFill="1" applyBorder="1" applyAlignment="1">
      <alignment vertical="center" textRotation="90" wrapText="1"/>
    </xf>
    <xf numFmtId="0" fontId="2" fillId="0" borderId="0" xfId="583" applyAlignment="1">
      <alignment horizontal="left" vertical="top" wrapText="1"/>
    </xf>
    <xf numFmtId="0" fontId="12" fillId="0" borderId="0" xfId="583" applyFont="1" applyAlignment="1">
      <alignment horizontal="center"/>
    </xf>
    <xf numFmtId="0" fontId="6" fillId="0" borderId="0" xfId="583" applyFont="1" applyAlignment="1">
      <alignment horizontal="center"/>
    </xf>
    <xf numFmtId="0" fontId="2" fillId="0" borderId="6" xfId="583" applyBorder="1" applyAlignment="1">
      <alignment horizontal="left" vertical="top" wrapText="1"/>
    </xf>
    <xf numFmtId="0" fontId="34" fillId="0" borderId="0" xfId="0" applyFont="1" applyAlignment="1">
      <alignment horizontal="center"/>
    </xf>
    <xf numFmtId="0" fontId="34" fillId="0" borderId="0" xfId="0" applyFont="1" applyAlignment="1">
      <alignment horizontal="center" wrapText="1"/>
    </xf>
    <xf numFmtId="0" fontId="3" fillId="6" borderId="22" xfId="0" applyFont="1" applyFill="1" applyBorder="1" applyAlignment="1">
      <alignment horizontal="left" vertical="center"/>
    </xf>
    <xf numFmtId="0" fontId="3" fillId="6" borderId="23" xfId="0" applyFont="1" applyFill="1" applyBorder="1" applyAlignment="1">
      <alignment horizontal="left" vertical="center"/>
    </xf>
    <xf numFmtId="0" fontId="3" fillId="6" borderId="24" xfId="0" applyFont="1" applyFill="1" applyBorder="1" applyAlignment="1">
      <alignment horizontal="left"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right"/>
    </xf>
    <xf numFmtId="0" fontId="3" fillId="0" borderId="9" xfId="0" applyFont="1" applyBorder="1" applyAlignment="1">
      <alignment horizontal="center"/>
    </xf>
    <xf numFmtId="0" fontId="3" fillId="0" borderId="12" xfId="0" applyFont="1" applyBorder="1" applyAlignment="1">
      <alignment horizontal="center"/>
    </xf>
    <xf numFmtId="0" fontId="4" fillId="0" borderId="0" xfId="0" applyFont="1" applyAlignment="1">
      <alignment horizontal="center" wrapText="1"/>
    </xf>
    <xf numFmtId="0" fontId="4" fillId="0" borderId="0" xfId="0" applyFont="1" applyAlignment="1">
      <alignment horizontal="left"/>
    </xf>
    <xf numFmtId="0" fontId="4" fillId="0" borderId="22"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17" borderId="22" xfId="0" applyFont="1" applyFill="1" applyBorder="1" applyAlignment="1">
      <alignment horizontal="center" wrapText="1"/>
    </xf>
    <xf numFmtId="0" fontId="4" fillId="17" borderId="23" xfId="0" applyFont="1" applyFill="1" applyBorder="1" applyAlignment="1">
      <alignment horizontal="center" wrapText="1"/>
    </xf>
    <xf numFmtId="0" fontId="4" fillId="17" borderId="24" xfId="0" applyFont="1" applyFill="1" applyBorder="1" applyAlignment="1">
      <alignment horizontal="center" wrapText="1"/>
    </xf>
    <xf numFmtId="0" fontId="4" fillId="17" borderId="22" xfId="0" applyFont="1" applyFill="1" applyBorder="1" applyAlignment="1">
      <alignment horizontal="center"/>
    </xf>
    <xf numFmtId="0" fontId="4" fillId="17" borderId="23" xfId="0" applyFont="1" applyFill="1" applyBorder="1" applyAlignment="1">
      <alignment horizontal="center"/>
    </xf>
    <xf numFmtId="0" fontId="4" fillId="17" borderId="24" xfId="0" applyFont="1" applyFill="1" applyBorder="1" applyAlignment="1">
      <alignment horizontal="center"/>
    </xf>
    <xf numFmtId="0" fontId="4" fillId="6" borderId="22" xfId="0" applyFont="1" applyFill="1" applyBorder="1" applyAlignment="1">
      <alignment horizontal="center" vertical="center"/>
    </xf>
    <xf numFmtId="0" fontId="4" fillId="6" borderId="23" xfId="0" applyFont="1" applyFill="1" applyBorder="1" applyAlignment="1">
      <alignment horizontal="center" vertical="center"/>
    </xf>
    <xf numFmtId="0" fontId="4" fillId="6" borderId="24" xfId="0" applyFont="1" applyFill="1" applyBorder="1" applyAlignment="1">
      <alignment horizontal="center" vertical="center"/>
    </xf>
    <xf numFmtId="0" fontId="4" fillId="0" borderId="0" xfId="0" applyFont="1" applyAlignment="1">
      <alignment horizontal="right" vertical="center"/>
    </xf>
    <xf numFmtId="0" fontId="4" fillId="0" borderId="6" xfId="0" applyFont="1" applyBorder="1" applyAlignment="1">
      <alignment horizontal="right" vertical="center"/>
    </xf>
    <xf numFmtId="0" fontId="3" fillId="6" borderId="17" xfId="0" applyFont="1" applyFill="1" applyBorder="1" applyAlignment="1">
      <alignment horizontal="left" vertical="center"/>
    </xf>
    <xf numFmtId="0" fontId="3" fillId="6" borderId="22" xfId="0" applyFont="1" applyFill="1" applyBorder="1" applyAlignment="1">
      <alignment horizontal="left" vertical="center" wrapText="1"/>
    </xf>
    <xf numFmtId="0" fontId="3" fillId="6" borderId="23" xfId="0" applyFont="1" applyFill="1" applyBorder="1" applyAlignment="1">
      <alignment horizontal="left" vertical="center" wrapText="1"/>
    </xf>
    <xf numFmtId="0" fontId="3" fillId="6" borderId="24" xfId="0" applyFont="1" applyFill="1" applyBorder="1" applyAlignment="1">
      <alignment horizontal="left" vertical="center" wrapText="1"/>
    </xf>
    <xf numFmtId="0" fontId="76" fillId="0" borderId="0" xfId="0" applyFont="1" applyAlignment="1">
      <alignment horizontal="center" vertical="center"/>
    </xf>
    <xf numFmtId="173" fontId="3" fillId="0" borderId="12" xfId="0" quotePrefix="1" applyNumberFormat="1" applyFont="1" applyBorder="1" applyAlignment="1">
      <alignment horizontal="left"/>
    </xf>
    <xf numFmtId="176" fontId="3" fillId="0" borderId="9" xfId="0" applyNumberFormat="1" applyFont="1" applyBorder="1" applyAlignment="1">
      <alignment horizontal="center"/>
    </xf>
    <xf numFmtId="0" fontId="4" fillId="0" borderId="1" xfId="0" applyFont="1" applyBorder="1" applyAlignment="1">
      <alignment horizontal="right"/>
    </xf>
    <xf numFmtId="0" fontId="3" fillId="0" borderId="96" xfId="0" applyFont="1" applyBorder="1" applyAlignment="1">
      <alignment horizontal="center"/>
    </xf>
    <xf numFmtId="0" fontId="3" fillId="0" borderId="28" xfId="0" applyFont="1" applyBorder="1" applyAlignment="1">
      <alignment horizontal="center"/>
    </xf>
    <xf numFmtId="172" fontId="3" fillId="0" borderId="12" xfId="0" applyNumberFormat="1" applyFont="1" applyBorder="1" applyAlignment="1">
      <alignment horizontal="right"/>
    </xf>
    <xf numFmtId="0" fontId="3" fillId="0" borderId="177" xfId="0" applyFont="1" applyBorder="1" applyAlignment="1">
      <alignment horizontal="center"/>
    </xf>
    <xf numFmtId="0" fontId="3" fillId="0" borderId="12" xfId="0" applyFont="1" applyBorder="1" applyAlignment="1">
      <alignment horizontal="center" vertical="center"/>
    </xf>
    <xf numFmtId="0" fontId="77" fillId="0" borderId="0" xfId="0" applyFont="1" applyAlignment="1">
      <alignment horizontal="center" vertical="center"/>
    </xf>
    <xf numFmtId="0" fontId="4" fillId="17" borderId="22" xfId="0" applyFont="1" applyFill="1" applyBorder="1" applyAlignment="1">
      <alignment horizontal="center" vertical="top" wrapText="1"/>
    </xf>
    <xf numFmtId="0" fontId="4" fillId="17" borderId="23" xfId="0" applyFont="1" applyFill="1" applyBorder="1" applyAlignment="1">
      <alignment horizontal="center" vertical="top" wrapText="1"/>
    </xf>
    <xf numFmtId="0" fontId="4" fillId="17" borderId="24" xfId="0" applyFont="1" applyFill="1" applyBorder="1" applyAlignment="1">
      <alignment horizontal="center" vertical="top" wrapText="1"/>
    </xf>
    <xf numFmtId="0" fontId="4" fillId="17" borderId="14" xfId="0" applyFont="1" applyFill="1" applyBorder="1" applyAlignment="1">
      <alignment horizontal="center" wrapText="1"/>
    </xf>
    <xf numFmtId="0" fontId="4" fillId="17" borderId="15" xfId="0" applyFont="1" applyFill="1" applyBorder="1" applyAlignment="1">
      <alignment horizontal="center" wrapText="1"/>
    </xf>
    <xf numFmtId="0" fontId="4" fillId="17" borderId="16" xfId="0" applyFont="1" applyFill="1" applyBorder="1" applyAlignment="1">
      <alignment horizontal="center" wrapText="1"/>
    </xf>
    <xf numFmtId="0" fontId="4" fillId="17" borderId="11" xfId="0" applyFont="1" applyFill="1" applyBorder="1" applyAlignment="1">
      <alignment horizontal="center" wrapText="1"/>
    </xf>
    <xf numFmtId="0" fontId="4" fillId="17" borderId="5" xfId="0" applyFont="1" applyFill="1" applyBorder="1" applyAlignment="1">
      <alignment horizontal="center" wrapText="1"/>
    </xf>
    <xf numFmtId="0" fontId="4" fillId="17" borderId="13" xfId="0" applyFont="1" applyFill="1" applyBorder="1" applyAlignment="1">
      <alignment horizontal="center" wrapText="1"/>
    </xf>
    <xf numFmtId="0" fontId="4" fillId="17" borderId="152" xfId="0" applyFont="1" applyFill="1" applyBorder="1" applyAlignment="1">
      <alignment horizontal="center"/>
    </xf>
    <xf numFmtId="0" fontId="4" fillId="17" borderId="151" xfId="0" applyFont="1" applyFill="1" applyBorder="1" applyAlignment="1">
      <alignment horizontal="center"/>
    </xf>
    <xf numFmtId="165" fontId="3" fillId="0" borderId="9" xfId="0" applyNumberFormat="1" applyFont="1" applyBorder="1" applyAlignment="1">
      <alignment horizontal="center"/>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0" xfId="0" applyFont="1" applyBorder="1" applyAlignment="1">
      <alignment horizontal="left" vertical="top" wrapText="1"/>
    </xf>
    <xf numFmtId="0" fontId="11" fillId="0" borderId="0" xfId="0" applyFont="1" applyAlignment="1">
      <alignment horizontal="left" vertical="top" wrapText="1"/>
    </xf>
    <xf numFmtId="0" fontId="11" fillId="0" borderId="6" xfId="0" applyFont="1" applyBorder="1" applyAlignment="1">
      <alignment horizontal="left" vertical="top" wrapText="1"/>
    </xf>
    <xf numFmtId="0" fontId="11" fillId="0" borderId="11" xfId="0" applyFont="1" applyBorder="1" applyAlignment="1">
      <alignment horizontal="left" vertical="top" wrapText="1"/>
    </xf>
    <xf numFmtId="0" fontId="11" fillId="0" borderId="5" xfId="0" applyFont="1" applyBorder="1" applyAlignment="1">
      <alignment horizontal="left" vertical="top" wrapText="1"/>
    </xf>
    <xf numFmtId="0" fontId="11" fillId="0" borderId="13" xfId="0" applyFont="1" applyBorder="1" applyAlignment="1">
      <alignment horizontal="left" vertical="top" wrapText="1"/>
    </xf>
    <xf numFmtId="0" fontId="3" fillId="6" borderId="17" xfId="0" applyFont="1" applyFill="1" applyBorder="1" applyAlignment="1">
      <alignment horizontal="left" vertical="center" wrapText="1"/>
    </xf>
    <xf numFmtId="14" fontId="4" fillId="16" borderId="23" xfId="0" applyNumberFormat="1" applyFont="1" applyFill="1" applyBorder="1" applyAlignment="1">
      <alignment horizontal="center" vertical="center"/>
    </xf>
    <xf numFmtId="0" fontId="4" fillId="16" borderId="23" xfId="0" applyFont="1" applyFill="1" applyBorder="1" applyAlignment="1">
      <alignment horizontal="center" vertical="center"/>
    </xf>
    <xf numFmtId="0" fontId="4" fillId="16" borderId="24" xfId="0" applyFont="1" applyFill="1" applyBorder="1" applyAlignment="1">
      <alignment horizontal="center" vertical="center"/>
    </xf>
    <xf numFmtId="0" fontId="34" fillId="0" borderId="0" xfId="0" applyFont="1" applyAlignment="1">
      <alignment horizontal="center" vertical="center"/>
    </xf>
    <xf numFmtId="0" fontId="6" fillId="9" borderId="45" xfId="0" applyFont="1" applyFill="1" applyBorder="1" applyAlignment="1">
      <alignment horizontal="center"/>
    </xf>
    <xf numFmtId="0" fontId="6" fillId="9" borderId="46" xfId="0" applyFont="1" applyFill="1" applyBorder="1" applyAlignment="1">
      <alignment horizontal="center"/>
    </xf>
    <xf numFmtId="0" fontId="6" fillId="9" borderId="47" xfId="0" applyFont="1" applyFill="1" applyBorder="1" applyAlignment="1">
      <alignment horizontal="center"/>
    </xf>
    <xf numFmtId="0" fontId="12" fillId="0" borderId="0" xfId="0" applyFont="1" applyAlignment="1">
      <alignment horizontal="center"/>
    </xf>
    <xf numFmtId="0" fontId="8" fillId="0" borderId="111" xfId="0" applyFont="1" applyBorder="1" applyAlignment="1">
      <alignment horizontal="right" vertical="center"/>
    </xf>
    <xf numFmtId="0" fontId="8" fillId="0" borderId="58" xfId="0" applyFont="1" applyBorder="1" applyAlignment="1">
      <alignment horizontal="right" vertical="center"/>
    </xf>
    <xf numFmtId="0" fontId="8" fillId="0" borderId="109" xfId="0" applyFont="1" applyBorder="1" applyAlignment="1">
      <alignment horizontal="right" vertical="center"/>
    </xf>
    <xf numFmtId="0" fontId="8" fillId="0" borderId="43" xfId="0" applyFont="1" applyBorder="1" applyAlignment="1">
      <alignment horizontal="right" vertical="center"/>
    </xf>
    <xf numFmtId="0" fontId="8" fillId="0" borderId="112" xfId="0" applyFont="1" applyBorder="1" applyAlignment="1">
      <alignment horizontal="right" vertical="center"/>
    </xf>
    <xf numFmtId="0" fontId="8" fillId="0" borderId="54" xfId="0" applyFont="1" applyBorder="1" applyAlignment="1">
      <alignment horizontal="right" vertical="center"/>
    </xf>
    <xf numFmtId="0" fontId="8" fillId="0" borderId="190" xfId="0" applyFont="1" applyBorder="1" applyAlignment="1">
      <alignment horizontal="right" vertical="center"/>
    </xf>
    <xf numFmtId="0" fontId="8" fillId="0" borderId="199" xfId="0" applyFont="1" applyBorder="1" applyAlignment="1">
      <alignment horizontal="right" vertical="center"/>
    </xf>
    <xf numFmtId="0" fontId="8" fillId="0" borderId="159" xfId="0" applyFont="1" applyBorder="1" applyAlignment="1">
      <alignment horizontal="right" vertical="center"/>
    </xf>
    <xf numFmtId="0" fontId="8" fillId="0" borderId="153" xfId="0" applyFont="1" applyBorder="1" applyAlignment="1">
      <alignment horizontal="right" vertical="center" wrapText="1"/>
    </xf>
    <xf numFmtId="0" fontId="8" fillId="0" borderId="154" xfId="0" applyFont="1" applyBorder="1" applyAlignment="1">
      <alignment horizontal="right" vertical="center"/>
    </xf>
    <xf numFmtId="0" fontId="8" fillId="0" borderId="153" xfId="0" applyFont="1" applyBorder="1" applyAlignment="1">
      <alignment horizontal="right" vertical="center"/>
    </xf>
    <xf numFmtId="0" fontId="8" fillId="0" borderId="200" xfId="0" applyFont="1" applyBorder="1" applyAlignment="1">
      <alignment horizontal="right" vertical="center"/>
    </xf>
    <xf numFmtId="0" fontId="4" fillId="17" borderId="30"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4" fillId="17" borderId="31" xfId="0" applyFont="1" applyFill="1" applyBorder="1" applyAlignment="1">
      <alignment horizontal="center" vertical="center" wrapText="1"/>
    </xf>
    <xf numFmtId="0" fontId="4" fillId="17" borderId="32" xfId="0" applyFont="1" applyFill="1" applyBorder="1" applyAlignment="1">
      <alignment horizontal="center" vertical="center" wrapText="1"/>
    </xf>
    <xf numFmtId="0" fontId="4" fillId="17" borderId="0" xfId="0" applyFont="1" applyFill="1" applyAlignment="1">
      <alignment horizontal="center" vertical="center" wrapText="1"/>
    </xf>
    <xf numFmtId="0" fontId="4" fillId="17" borderId="6" xfId="0" applyFont="1" applyFill="1" applyBorder="1" applyAlignment="1">
      <alignment horizontal="center" vertical="center" wrapText="1"/>
    </xf>
    <xf numFmtId="0" fontId="4" fillId="17" borderId="21" xfId="0" applyFont="1" applyFill="1" applyBorder="1" applyAlignment="1">
      <alignment horizontal="center" vertical="center" wrapText="1"/>
    </xf>
    <xf numFmtId="0" fontId="4" fillId="17" borderId="2" xfId="0" applyFont="1" applyFill="1" applyBorder="1" applyAlignment="1">
      <alignment horizontal="center" vertical="center" wrapText="1"/>
    </xf>
    <xf numFmtId="0" fontId="4" fillId="17" borderId="25" xfId="0" applyFont="1" applyFill="1" applyBorder="1" applyAlignment="1">
      <alignment horizontal="center" vertical="center" wrapText="1"/>
    </xf>
    <xf numFmtId="0" fontId="3" fillId="6" borderId="94" xfId="0" applyFont="1" applyFill="1" applyBorder="1" applyAlignment="1">
      <alignment horizontal="right" vertical="center"/>
    </xf>
    <xf numFmtId="0" fontId="3" fillId="6" borderId="2" xfId="0" applyFont="1" applyFill="1" applyBorder="1" applyAlignment="1">
      <alignment horizontal="right" vertical="center"/>
    </xf>
    <xf numFmtId="0" fontId="3" fillId="6" borderId="25" xfId="0" applyFont="1" applyFill="1" applyBorder="1" applyAlignment="1">
      <alignment horizontal="right" vertical="center"/>
    </xf>
    <xf numFmtId="0" fontId="3" fillId="6" borderId="18" xfId="0" applyFont="1" applyFill="1" applyBorder="1" applyAlignment="1">
      <alignment horizontal="right" vertical="center"/>
    </xf>
    <xf numFmtId="0" fontId="3" fillId="6" borderId="0" xfId="0" applyFont="1" applyFill="1" applyAlignment="1">
      <alignment horizontal="right" vertical="center"/>
    </xf>
    <xf numFmtId="0" fontId="3" fillId="6" borderId="6" xfId="0" applyFont="1" applyFill="1" applyBorder="1" applyAlignment="1">
      <alignment horizontal="right" vertical="center"/>
    </xf>
    <xf numFmtId="0" fontId="4" fillId="4" borderId="45"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4" borderId="83" xfId="0" applyFont="1" applyFill="1" applyBorder="1" applyAlignment="1" applyProtection="1">
      <alignment horizontal="center" vertical="center" wrapText="1"/>
      <protection locked="0"/>
    </xf>
    <xf numFmtId="0" fontId="3" fillId="0" borderId="142" xfId="0" applyFont="1" applyBorder="1" applyAlignment="1" applyProtection="1">
      <alignment horizontal="center" vertical="center" wrapText="1"/>
      <protection locked="0"/>
    </xf>
    <xf numFmtId="0" fontId="3" fillId="0" borderId="177" xfId="0" applyFont="1" applyBorder="1" applyAlignment="1" applyProtection="1">
      <alignment horizontal="center" vertical="center" wrapText="1"/>
      <protection locked="0"/>
    </xf>
    <xf numFmtId="0" fontId="3" fillId="0" borderId="143" xfId="0" applyFont="1" applyBorder="1" applyAlignment="1" applyProtection="1">
      <alignment horizontal="center" vertical="center" wrapText="1"/>
      <protection locked="0"/>
    </xf>
    <xf numFmtId="0" fontId="3" fillId="6" borderId="50" xfId="0" applyFont="1" applyFill="1" applyBorder="1" applyAlignment="1">
      <alignment horizontal="right" vertical="center"/>
    </xf>
    <xf numFmtId="0" fontId="3" fillId="6" borderId="5" xfId="0" applyFont="1" applyFill="1" applyBorder="1" applyAlignment="1">
      <alignment horizontal="right" vertical="center"/>
    </xf>
    <xf numFmtId="0" fontId="3" fillId="6" borderId="13" xfId="0" applyFont="1" applyFill="1" applyBorder="1" applyAlignment="1">
      <alignment horizontal="right" vertical="center"/>
    </xf>
    <xf numFmtId="0" fontId="3" fillId="6" borderId="123" xfId="0" applyFont="1" applyFill="1" applyBorder="1" applyAlignment="1">
      <alignment horizontal="right" vertical="center"/>
    </xf>
    <xf numFmtId="0" fontId="3" fillId="6" borderId="15" xfId="0" applyFont="1" applyFill="1" applyBorder="1" applyAlignment="1">
      <alignment horizontal="right" vertical="center"/>
    </xf>
    <xf numFmtId="0" fontId="3" fillId="6" borderId="16" xfId="0" applyFont="1" applyFill="1" applyBorder="1" applyAlignment="1">
      <alignment horizontal="right" vertical="center"/>
    </xf>
    <xf numFmtId="0" fontId="3" fillId="0" borderId="42"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65" xfId="0" applyFont="1" applyBorder="1" applyAlignment="1" applyProtection="1">
      <alignment horizontal="center" vertical="center" wrapText="1"/>
      <protection locked="0"/>
    </xf>
    <xf numFmtId="2" fontId="3" fillId="0" borderId="70" xfId="0" applyNumberFormat="1" applyFont="1" applyBorder="1" applyAlignment="1" applyProtection="1">
      <alignment horizontal="center" vertical="center" wrapText="1"/>
      <protection locked="0"/>
    </xf>
    <xf numFmtId="2" fontId="3" fillId="0" borderId="63" xfId="0" applyNumberFormat="1" applyFont="1" applyBorder="1" applyAlignment="1" applyProtection="1">
      <alignment horizontal="center" vertical="center" wrapText="1"/>
      <protection locked="0"/>
    </xf>
    <xf numFmtId="2" fontId="3" fillId="0" borderId="64" xfId="0" applyNumberFormat="1" applyFont="1" applyBorder="1" applyAlignment="1" applyProtection="1">
      <alignment horizontal="center" vertical="center" wrapText="1"/>
      <protection locked="0"/>
    </xf>
    <xf numFmtId="0" fontId="4" fillId="6" borderId="115" xfId="0" applyFont="1" applyFill="1" applyBorder="1" applyAlignment="1">
      <alignment horizontal="left" vertical="center" wrapText="1"/>
    </xf>
    <xf numFmtId="0" fontId="4" fillId="6" borderId="15" xfId="0" applyFont="1" applyFill="1" applyBorder="1" applyAlignment="1">
      <alignment horizontal="left" vertical="center" wrapText="1"/>
    </xf>
    <xf numFmtId="0" fontId="4" fillId="6" borderId="122" xfId="0" applyFont="1" applyFill="1" applyBorder="1" applyAlignment="1">
      <alignment horizontal="left" vertical="center" wrapText="1"/>
    </xf>
    <xf numFmtId="0" fontId="4" fillId="6" borderId="32" xfId="0" applyFont="1" applyFill="1" applyBorder="1" applyAlignment="1">
      <alignment horizontal="left" vertical="center" wrapText="1"/>
    </xf>
    <xf numFmtId="0" fontId="4" fillId="6" borderId="0" xfId="0" applyFont="1" applyFill="1" applyAlignment="1">
      <alignment horizontal="left" vertical="center" wrapText="1"/>
    </xf>
    <xf numFmtId="0" fontId="4" fillId="6" borderId="34" xfId="0" applyFont="1" applyFill="1" applyBorder="1" applyAlignment="1">
      <alignment horizontal="left" vertical="center" wrapText="1"/>
    </xf>
    <xf numFmtId="0" fontId="4" fillId="6" borderId="21" xfId="0" applyFont="1" applyFill="1" applyBorder="1" applyAlignment="1">
      <alignment horizontal="left" vertical="center" wrapText="1"/>
    </xf>
    <xf numFmtId="0" fontId="4" fillId="6" borderId="2" xfId="0" applyFont="1" applyFill="1" applyBorder="1" applyAlignment="1">
      <alignment horizontal="left" vertical="center" wrapText="1"/>
    </xf>
    <xf numFmtId="0" fontId="4" fillId="6" borderId="91" xfId="0" applyFont="1" applyFill="1" applyBorder="1" applyAlignment="1">
      <alignment horizontal="left" vertical="center" wrapText="1"/>
    </xf>
    <xf numFmtId="0" fontId="4" fillId="0" borderId="3" xfId="0" applyFont="1" applyBorder="1" applyAlignment="1">
      <alignment horizontal="right" vertical="center"/>
    </xf>
    <xf numFmtId="0" fontId="3" fillId="6" borderId="17" xfId="0" applyFont="1" applyFill="1" applyBorder="1" applyAlignment="1">
      <alignment horizontal="center" vertical="top"/>
    </xf>
    <xf numFmtId="0" fontId="4" fillId="6" borderId="30" xfId="0" applyFont="1" applyFill="1" applyBorder="1" applyAlignment="1">
      <alignment horizontal="left" vertical="center" wrapText="1"/>
    </xf>
    <xf numFmtId="0" fontId="4" fillId="6" borderId="1" xfId="0" applyFont="1" applyFill="1" applyBorder="1" applyAlignment="1">
      <alignment horizontal="left" vertical="center" wrapText="1"/>
    </xf>
    <xf numFmtId="0" fontId="4" fillId="6" borderId="95" xfId="0" applyFont="1" applyFill="1" applyBorder="1" applyAlignment="1">
      <alignment horizontal="left" vertical="center" wrapText="1"/>
    </xf>
    <xf numFmtId="0" fontId="4" fillId="6" borderId="116"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81" xfId="0" applyFont="1" applyFill="1" applyBorder="1" applyAlignment="1">
      <alignment horizontal="left" vertical="center" wrapText="1"/>
    </xf>
    <xf numFmtId="49" fontId="3" fillId="0" borderId="12" xfId="0" applyNumberFormat="1" applyFont="1" applyBorder="1" applyAlignment="1">
      <alignment horizontal="center"/>
    </xf>
    <xf numFmtId="0" fontId="3" fillId="7" borderId="32" xfId="0" applyFont="1" applyFill="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49" fontId="3" fillId="0" borderId="9" xfId="0" applyNumberFormat="1" applyFont="1" applyBorder="1" applyAlignment="1">
      <alignment horizontal="center"/>
    </xf>
    <xf numFmtId="0" fontId="3" fillId="6" borderId="9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0" borderId="59"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60"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45" fillId="7" borderId="17" xfId="0" applyFont="1" applyFill="1" applyBorder="1" applyAlignment="1">
      <alignment horizontal="center" vertical="center"/>
    </xf>
    <xf numFmtId="49" fontId="45" fillId="7" borderId="12" xfId="0" applyNumberFormat="1" applyFont="1" applyFill="1" applyBorder="1" applyAlignment="1">
      <alignment horizontal="center" vertical="center"/>
    </xf>
    <xf numFmtId="0" fontId="45" fillId="7" borderId="12" xfId="0" applyFont="1" applyFill="1" applyBorder="1" applyAlignment="1">
      <alignment horizontal="center" vertical="center"/>
    </xf>
    <xf numFmtId="0" fontId="4" fillId="0" borderId="45" xfId="0" applyFont="1" applyBorder="1" applyAlignment="1">
      <alignment horizontal="left" vertical="top"/>
    </xf>
    <xf numFmtId="0" fontId="4" fillId="0" borderId="46" xfId="0" applyFont="1" applyBorder="1" applyAlignment="1">
      <alignment horizontal="left" vertical="top"/>
    </xf>
    <xf numFmtId="0" fontId="4" fillId="0" borderId="47" xfId="0" applyFont="1" applyBorder="1" applyAlignment="1">
      <alignment horizontal="left" vertical="top"/>
    </xf>
    <xf numFmtId="0" fontId="4" fillId="6" borderId="82" xfId="0" applyFont="1" applyFill="1" applyBorder="1" applyAlignment="1">
      <alignment horizontal="center" wrapText="1"/>
    </xf>
    <xf numFmtId="0" fontId="4" fillId="6" borderId="46" xfId="0" applyFont="1" applyFill="1" applyBorder="1" applyAlignment="1">
      <alignment horizontal="center" wrapText="1"/>
    </xf>
    <xf numFmtId="0" fontId="4" fillId="6" borderId="47" xfId="0" applyFont="1" applyFill="1" applyBorder="1" applyAlignment="1">
      <alignment horizontal="center" wrapText="1"/>
    </xf>
    <xf numFmtId="0" fontId="4" fillId="7" borderId="32" xfId="0" applyFont="1" applyFill="1" applyBorder="1" applyAlignment="1">
      <alignment horizontal="center" wrapText="1"/>
    </xf>
    <xf numFmtId="0" fontId="4" fillId="7" borderId="0" xfId="0" applyFont="1" applyFill="1" applyAlignment="1">
      <alignment horizontal="center" wrapText="1"/>
    </xf>
    <xf numFmtId="0" fontId="3" fillId="0" borderId="62"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4" fillId="4" borderId="82" xfId="0" applyFont="1" applyFill="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2" fontId="3" fillId="7" borderId="0" xfId="0" applyNumberFormat="1" applyFont="1" applyFill="1" applyAlignment="1" applyProtection="1">
      <alignment horizontal="center" vertical="center" wrapText="1"/>
      <protection locked="0"/>
    </xf>
    <xf numFmtId="0" fontId="4" fillId="7" borderId="32" xfId="0"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3" fillId="6" borderId="22" xfId="0" applyFont="1" applyFill="1" applyBorder="1" applyAlignment="1">
      <alignment horizontal="center"/>
    </xf>
    <xf numFmtId="0" fontId="3" fillId="6" borderId="23" xfId="0" applyFont="1" applyFill="1" applyBorder="1" applyAlignment="1">
      <alignment horizontal="center"/>
    </xf>
    <xf numFmtId="0" fontId="3" fillId="6" borderId="24" xfId="0" applyFont="1" applyFill="1" applyBorder="1" applyAlignment="1">
      <alignment horizontal="center"/>
    </xf>
    <xf numFmtId="0" fontId="4" fillId="6" borderId="17" xfId="0" applyFont="1" applyFill="1" applyBorder="1" applyAlignment="1">
      <alignment horizontal="center" vertical="top"/>
    </xf>
    <xf numFmtId="0" fontId="3" fillId="6" borderId="24" xfId="0" applyFont="1" applyFill="1" applyBorder="1" applyAlignment="1">
      <alignment horizontal="center" vertical="top"/>
    </xf>
    <xf numFmtId="0" fontId="3" fillId="0" borderId="80" xfId="0" applyFont="1" applyBorder="1" applyAlignment="1" applyProtection="1">
      <alignment horizontal="center" vertical="center" wrapText="1"/>
      <protection locked="0"/>
    </xf>
    <xf numFmtId="2" fontId="3" fillId="0" borderId="113" xfId="0" applyNumberFormat="1" applyFont="1" applyBorder="1" applyAlignment="1" applyProtection="1">
      <alignment horizontal="center" vertical="center" wrapText="1"/>
      <protection locked="0"/>
    </xf>
    <xf numFmtId="166" fontId="3" fillId="7" borderId="32" xfId="0" applyNumberFormat="1" applyFont="1" applyFill="1" applyBorder="1" applyAlignment="1" applyProtection="1">
      <alignment horizontal="center" vertical="center" wrapText="1"/>
      <protection locked="0"/>
    </xf>
    <xf numFmtId="166" fontId="3" fillId="7" borderId="0" xfId="0" applyNumberFormat="1" applyFont="1" applyFill="1" applyAlignment="1" applyProtection="1">
      <alignment horizontal="center" vertical="center" wrapText="1"/>
      <protection locked="0"/>
    </xf>
    <xf numFmtId="165" fontId="3" fillId="0" borderId="12" xfId="0" applyNumberFormat="1" applyFont="1" applyBorder="1" applyAlignment="1">
      <alignment horizontal="center"/>
    </xf>
    <xf numFmtId="0" fontId="4" fillId="6" borderId="17" xfId="0" applyFont="1" applyFill="1" applyBorder="1" applyAlignment="1">
      <alignment horizontal="left"/>
    </xf>
    <xf numFmtId="0" fontId="45" fillId="7" borderId="28" xfId="0" applyFont="1" applyFill="1" applyBorder="1" applyAlignment="1">
      <alignment horizontal="center" vertical="center"/>
    </xf>
    <xf numFmtId="166" fontId="3" fillId="0" borderId="42" xfId="0" applyNumberFormat="1" applyFont="1" applyBorder="1" applyAlignment="1" applyProtection="1">
      <alignment horizontal="center" vertical="center" wrapText="1"/>
      <protection locked="0"/>
    </xf>
    <xf numFmtId="166" fontId="3" fillId="0" borderId="9" xfId="0" applyNumberFormat="1" applyFont="1" applyBorder="1" applyAlignment="1" applyProtection="1">
      <alignment horizontal="center" vertical="center" wrapText="1"/>
      <protection locked="0"/>
    </xf>
    <xf numFmtId="166" fontId="3" fillId="0" borderId="65" xfId="0" applyNumberFormat="1" applyFont="1" applyBorder="1" applyAlignment="1" applyProtection="1">
      <alignment horizontal="center" vertical="center" wrapText="1"/>
      <protection locked="0"/>
    </xf>
    <xf numFmtId="166" fontId="3" fillId="0" borderId="27" xfId="0" applyNumberFormat="1" applyFont="1" applyBorder="1" applyAlignment="1" applyProtection="1">
      <alignment horizontal="center" vertical="center" wrapText="1"/>
      <protection locked="0"/>
    </xf>
    <xf numFmtId="0" fontId="45" fillId="6" borderId="2" xfId="0" applyFont="1" applyFill="1" applyBorder="1" applyAlignment="1">
      <alignment horizontal="center" vertical="center"/>
    </xf>
    <xf numFmtId="0" fontId="4" fillId="6" borderId="45" xfId="0" applyFont="1" applyFill="1" applyBorder="1" applyAlignment="1">
      <alignment horizontal="right" wrapText="1"/>
    </xf>
    <xf numFmtId="0" fontId="4" fillId="6" borderId="46" xfId="0" applyFont="1" applyFill="1" applyBorder="1" applyAlignment="1">
      <alignment horizontal="right" wrapText="1"/>
    </xf>
    <xf numFmtId="0" fontId="4" fillId="6" borderId="83" xfId="0" applyFont="1" applyFill="1" applyBorder="1" applyAlignment="1">
      <alignment horizontal="right" wrapText="1"/>
    </xf>
    <xf numFmtId="0" fontId="4" fillId="6" borderId="83" xfId="0" applyFont="1" applyFill="1" applyBorder="1" applyAlignment="1">
      <alignment horizontal="center" wrapText="1"/>
    </xf>
    <xf numFmtId="2" fontId="3" fillId="7" borderId="32" xfId="0" applyNumberFormat="1" applyFont="1" applyFill="1" applyBorder="1" applyAlignment="1" applyProtection="1">
      <alignment horizontal="center" vertical="center" wrapText="1"/>
      <protection locked="0"/>
    </xf>
    <xf numFmtId="0" fontId="4" fillId="6" borderId="124" xfId="0" applyFont="1" applyFill="1" applyBorder="1" applyAlignment="1">
      <alignment horizontal="center" vertical="center"/>
    </xf>
    <xf numFmtId="0" fontId="4" fillId="6" borderId="96" xfId="0" applyFont="1" applyFill="1" applyBorder="1" applyAlignment="1">
      <alignment horizontal="center" vertical="center"/>
    </xf>
    <xf numFmtId="0" fontId="4" fillId="6" borderId="204" xfId="0" applyFont="1" applyFill="1" applyBorder="1" applyAlignment="1">
      <alignment horizontal="center" vertical="center"/>
    </xf>
    <xf numFmtId="0" fontId="4" fillId="6" borderId="20"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91"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8" xfId="0" applyFont="1" applyFill="1" applyBorder="1" applyAlignment="1">
      <alignment horizontal="center" vertical="center"/>
    </xf>
    <xf numFmtId="0" fontId="4" fillId="6" borderId="30"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31"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25" xfId="0" applyFont="1" applyFill="1" applyBorder="1" applyAlignment="1">
      <alignment horizontal="center" vertical="center" wrapText="1"/>
    </xf>
    <xf numFmtId="49" fontId="45" fillId="6" borderId="0" xfId="0" applyNumberFormat="1" applyFont="1" applyFill="1" applyAlignment="1">
      <alignment horizontal="center" vertical="center"/>
    </xf>
    <xf numFmtId="49" fontId="45" fillId="6" borderId="3" xfId="0" applyNumberFormat="1" applyFont="1" applyFill="1" applyBorder="1" applyAlignment="1">
      <alignment horizontal="center" vertical="center"/>
    </xf>
    <xf numFmtId="0" fontId="45" fillId="6" borderId="8" xfId="0" applyFont="1" applyFill="1" applyBorder="1" applyAlignment="1">
      <alignment horizontal="center" vertical="center"/>
    </xf>
    <xf numFmtId="0" fontId="4" fillId="11" borderId="20" xfId="0" applyFont="1" applyFill="1" applyBorder="1" applyAlignment="1">
      <alignment horizontal="center" vertical="center" wrapText="1"/>
    </xf>
    <xf numFmtId="0" fontId="4" fillId="11" borderId="2" xfId="0" applyFont="1" applyFill="1" applyBorder="1" applyAlignment="1">
      <alignment horizontal="center" vertical="center" wrapText="1"/>
    </xf>
    <xf numFmtId="0" fontId="4" fillId="11" borderId="25" xfId="0" applyFont="1" applyFill="1" applyBorder="1" applyAlignment="1">
      <alignment horizontal="center" vertical="center" wrapText="1"/>
    </xf>
    <xf numFmtId="0" fontId="4" fillId="4" borderId="96" xfId="0" applyFont="1" applyFill="1" applyBorder="1" applyAlignment="1">
      <alignment horizontal="center" vertical="center"/>
    </xf>
    <xf numFmtId="0" fontId="4" fillId="4" borderId="97" xfId="0" applyFont="1" applyFill="1" applyBorder="1" applyAlignment="1">
      <alignment horizontal="center" vertical="center"/>
    </xf>
    <xf numFmtId="0" fontId="4" fillId="11" borderId="8" xfId="0" applyFont="1" applyFill="1" applyBorder="1" applyAlignment="1">
      <alignment horizontal="center" vertical="center" wrapText="1"/>
    </xf>
    <xf numFmtId="0" fontId="4" fillId="9" borderId="32"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6" xfId="0" applyFont="1" applyFill="1" applyBorder="1" applyAlignment="1">
      <alignment horizontal="center" vertical="center" wrapText="1"/>
    </xf>
    <xf numFmtId="0" fontId="4" fillId="9" borderId="21"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25" xfId="0" applyFont="1" applyFill="1" applyBorder="1" applyAlignment="1">
      <alignment horizontal="center" vertical="center" wrapText="1"/>
    </xf>
    <xf numFmtId="0" fontId="3" fillId="6" borderId="0" xfId="0" applyFont="1" applyFill="1" applyAlignment="1">
      <alignment horizontal="left" vertical="top"/>
    </xf>
    <xf numFmtId="0" fontId="3" fillId="6" borderId="3" xfId="0" applyFont="1" applyFill="1" applyBorder="1" applyAlignment="1">
      <alignment horizontal="left" vertical="top"/>
    </xf>
    <xf numFmtId="0" fontId="3" fillId="6" borderId="2" xfId="0" applyFont="1" applyFill="1" applyBorder="1" applyAlignment="1">
      <alignment horizontal="left" vertical="top"/>
    </xf>
    <xf numFmtId="0" fontId="4" fillId="0" borderId="82" xfId="0" applyFont="1" applyBorder="1" applyAlignment="1">
      <alignment horizontal="center" wrapText="1"/>
    </xf>
    <xf numFmtId="0" fontId="4" fillId="0" borderId="46" xfId="0" applyFont="1" applyBorder="1" applyAlignment="1">
      <alignment horizontal="center" wrapText="1"/>
    </xf>
    <xf numFmtId="0" fontId="4" fillId="0" borderId="83" xfId="0" applyFont="1" applyBorder="1" applyAlignment="1">
      <alignment horizontal="center" wrapText="1"/>
    </xf>
    <xf numFmtId="0" fontId="4" fillId="0" borderId="30" xfId="0" applyFont="1" applyBorder="1" applyAlignment="1">
      <alignment horizontal="left" vertical="top"/>
    </xf>
    <xf numFmtId="0" fontId="4" fillId="0" borderId="1" xfId="0" applyFont="1" applyBorder="1" applyAlignment="1">
      <alignment horizontal="left" vertical="top"/>
    </xf>
    <xf numFmtId="0" fontId="4" fillId="0" borderId="7" xfId="0" applyFont="1" applyBorder="1" applyAlignment="1">
      <alignment horizontal="left" vertical="top"/>
    </xf>
    <xf numFmtId="0" fontId="4" fillId="6" borderId="30" xfId="0" applyFont="1" applyFill="1" applyBorder="1" applyAlignment="1">
      <alignment horizontal="center" vertical="center"/>
    </xf>
    <xf numFmtId="0" fontId="4" fillId="6" borderId="1" xfId="0" applyFont="1" applyFill="1" applyBorder="1" applyAlignment="1">
      <alignment horizontal="center" vertical="center"/>
    </xf>
    <xf numFmtId="0" fontId="4" fillId="6" borderId="95" xfId="0" applyFont="1" applyFill="1" applyBorder="1" applyAlignment="1">
      <alignment horizontal="center" vertical="center"/>
    </xf>
    <xf numFmtId="0" fontId="4" fillId="6" borderId="32" xfId="0" applyFont="1" applyFill="1" applyBorder="1" applyAlignment="1">
      <alignment horizontal="center" vertical="center"/>
    </xf>
    <xf numFmtId="0" fontId="4" fillId="6" borderId="0" xfId="0" applyFont="1" applyFill="1" applyAlignment="1">
      <alignment horizontal="center" vertical="center"/>
    </xf>
    <xf numFmtId="0" fontId="4" fillId="6" borderId="34" xfId="0" applyFont="1" applyFill="1" applyBorder="1" applyAlignment="1">
      <alignment horizontal="center" vertical="center"/>
    </xf>
    <xf numFmtId="0" fontId="4" fillId="6" borderId="21" xfId="0" applyFont="1" applyFill="1" applyBorder="1" applyAlignment="1">
      <alignment horizontal="center" vertical="center"/>
    </xf>
    <xf numFmtId="0" fontId="4" fillId="0" borderId="47" xfId="0" applyFont="1" applyBorder="1" applyAlignment="1">
      <alignment horizontal="center" wrapText="1"/>
    </xf>
    <xf numFmtId="0" fontId="4" fillId="6" borderId="45" xfId="0" applyFont="1" applyFill="1" applyBorder="1" applyAlignment="1">
      <alignment horizontal="center" vertical="center"/>
    </xf>
    <xf numFmtId="0" fontId="4" fillId="6" borderId="46" xfId="0" applyFont="1" applyFill="1" applyBorder="1" applyAlignment="1">
      <alignment horizontal="center" vertical="center"/>
    </xf>
    <xf numFmtId="0" fontId="4" fillId="6" borderId="83" xfId="0" applyFont="1" applyFill="1" applyBorder="1" applyAlignment="1">
      <alignment horizontal="center" vertical="center"/>
    </xf>
    <xf numFmtId="0" fontId="4" fillId="6" borderId="82" xfId="0" applyFont="1" applyFill="1" applyBorder="1" applyAlignment="1">
      <alignment horizontal="center" vertical="center"/>
    </xf>
    <xf numFmtId="0" fontId="4" fillId="6" borderId="106" xfId="0" applyFont="1" applyFill="1" applyBorder="1" applyAlignment="1">
      <alignment horizontal="center" vertical="center"/>
    </xf>
    <xf numFmtId="0" fontId="4" fillId="0" borderId="45" xfId="0" applyFont="1" applyBorder="1" applyAlignment="1">
      <alignment horizontal="left" vertical="top" wrapText="1"/>
    </xf>
    <xf numFmtId="0" fontId="4" fillId="0" borderId="46" xfId="0" applyFont="1" applyBorder="1" applyAlignment="1">
      <alignment horizontal="left" vertical="top" wrapText="1"/>
    </xf>
    <xf numFmtId="0" fontId="4" fillId="0" borderId="47" xfId="0" applyFont="1" applyBorder="1" applyAlignment="1">
      <alignment horizontal="left" vertical="top" wrapText="1"/>
    </xf>
    <xf numFmtId="0" fontId="3" fillId="4" borderId="46" xfId="0" applyFont="1" applyFill="1" applyBorder="1" applyAlignment="1">
      <alignment horizontal="center" vertical="center"/>
    </xf>
    <xf numFmtId="0" fontId="3" fillId="4" borderId="47" xfId="0" applyFont="1" applyFill="1" applyBorder="1" applyAlignment="1">
      <alignment horizontal="center" vertical="center"/>
    </xf>
    <xf numFmtId="0" fontId="3" fillId="6" borderId="101" xfId="0" applyFont="1" applyFill="1" applyBorder="1" applyAlignment="1">
      <alignment horizontal="right" vertical="center" wrapText="1"/>
    </xf>
    <xf numFmtId="0" fontId="3" fillId="6" borderId="102" xfId="0" applyFont="1" applyFill="1" applyBorder="1" applyAlignment="1">
      <alignment horizontal="right" vertical="center" wrapText="1"/>
    </xf>
    <xf numFmtId="0" fontId="4" fillId="6" borderId="45" xfId="0" applyFont="1" applyFill="1" applyBorder="1" applyAlignment="1">
      <alignment horizontal="right" vertical="center" wrapText="1"/>
    </xf>
    <xf numFmtId="0" fontId="4" fillId="6" borderId="46" xfId="0" applyFont="1" applyFill="1" applyBorder="1" applyAlignment="1">
      <alignment horizontal="right" vertical="center" wrapText="1"/>
    </xf>
    <xf numFmtId="0" fontId="4" fillId="0" borderId="99"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38" xfId="0" applyFont="1" applyBorder="1" applyAlignment="1">
      <alignment horizontal="center" vertical="center" wrapText="1"/>
    </xf>
    <xf numFmtId="0" fontId="4" fillId="0" borderId="106" xfId="0" applyFont="1" applyBorder="1" applyAlignment="1">
      <alignment horizontal="center" vertical="center" wrapText="1"/>
    </xf>
    <xf numFmtId="0" fontId="3" fillId="0" borderId="27" xfId="0" applyFont="1" applyBorder="1" applyAlignment="1">
      <alignment horizontal="center" vertical="center" wrapText="1"/>
    </xf>
    <xf numFmtId="166" fontId="3" fillId="0" borderId="120" xfId="0" applyNumberFormat="1" applyFont="1" applyBorder="1" applyAlignment="1">
      <alignment horizontal="center" vertical="center"/>
    </xf>
    <xf numFmtId="166" fontId="3" fillId="0" borderId="102" xfId="0" applyNumberFormat="1" applyFont="1" applyBorder="1" applyAlignment="1">
      <alignment horizontal="center" vertical="center"/>
    </xf>
    <xf numFmtId="166" fontId="3" fillId="0" borderId="105" xfId="0" applyNumberFormat="1" applyFont="1" applyBorder="1" applyAlignment="1">
      <alignment horizontal="center" vertical="center"/>
    </xf>
    <xf numFmtId="166" fontId="3" fillId="0" borderId="101" xfId="0" applyNumberFormat="1" applyFont="1" applyBorder="1" applyAlignment="1">
      <alignment horizontal="center" vertical="center"/>
    </xf>
    <xf numFmtId="0" fontId="3" fillId="6" borderId="2" xfId="0" applyFont="1" applyFill="1" applyBorder="1" applyAlignment="1">
      <alignment horizontal="left" vertical="center"/>
    </xf>
    <xf numFmtId="0" fontId="3" fillId="6" borderId="8" xfId="0" applyFont="1" applyFill="1" applyBorder="1" applyAlignment="1">
      <alignment horizontal="left" vertical="center"/>
    </xf>
    <xf numFmtId="0" fontId="4" fillId="17" borderId="30" xfId="0" applyFont="1" applyFill="1" applyBorder="1" applyAlignment="1">
      <alignment horizontal="center" vertical="center"/>
    </xf>
    <xf numFmtId="0" fontId="4" fillId="17" borderId="1" xfId="0" applyFont="1" applyFill="1" applyBorder="1" applyAlignment="1">
      <alignment horizontal="center" vertical="center"/>
    </xf>
    <xf numFmtId="0" fontId="4" fillId="17" borderId="31" xfId="0" applyFont="1" applyFill="1" applyBorder="1" applyAlignment="1">
      <alignment horizontal="center" vertical="center"/>
    </xf>
    <xf numFmtId="0" fontId="4" fillId="17" borderId="32" xfId="0" applyFont="1" applyFill="1" applyBorder="1" applyAlignment="1">
      <alignment horizontal="center" vertical="center"/>
    </xf>
    <xf numFmtId="0" fontId="4" fillId="17" borderId="0" xfId="0" applyFont="1" applyFill="1" applyAlignment="1">
      <alignment horizontal="center" vertical="center"/>
    </xf>
    <xf numFmtId="0" fontId="4" fillId="17" borderId="6" xfId="0" applyFont="1" applyFill="1" applyBorder="1" applyAlignment="1">
      <alignment horizontal="center" vertical="center"/>
    </xf>
    <xf numFmtId="0" fontId="4" fillId="17" borderId="21"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25" xfId="0" applyFont="1" applyFill="1" applyBorder="1" applyAlignment="1">
      <alignment horizontal="center" vertical="center"/>
    </xf>
    <xf numFmtId="0" fontId="4" fillId="6" borderId="95" xfId="0" applyFont="1" applyFill="1" applyBorder="1" applyAlignment="1">
      <alignment horizontal="center" vertical="center" wrapText="1"/>
    </xf>
    <xf numFmtId="0" fontId="4" fillId="6" borderId="32"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34" xfId="0" applyFont="1" applyFill="1" applyBorder="1" applyAlignment="1">
      <alignment horizontal="center" vertical="center" wrapText="1"/>
    </xf>
    <xf numFmtId="0" fontId="4" fillId="6" borderId="116"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81" xfId="0"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6" borderId="7" xfId="0" applyFont="1" applyFill="1" applyBorder="1" applyAlignment="1">
      <alignment horizontal="left" vertical="center" wrapText="1"/>
    </xf>
    <xf numFmtId="0" fontId="4" fillId="6" borderId="21" xfId="0" applyFont="1" applyFill="1" applyBorder="1" applyAlignment="1">
      <alignment horizontal="left" vertical="center" textRotation="90" wrapText="1"/>
    </xf>
    <xf numFmtId="0" fontId="4" fillId="6" borderId="2" xfId="0" applyFont="1" applyFill="1" applyBorder="1" applyAlignment="1">
      <alignment horizontal="left" vertical="center" textRotation="90" wrapText="1"/>
    </xf>
    <xf numFmtId="0" fontId="4" fillId="6" borderId="91" xfId="0" applyFont="1" applyFill="1" applyBorder="1" applyAlignment="1">
      <alignment horizontal="left" vertical="center" textRotation="90" wrapText="1"/>
    </xf>
    <xf numFmtId="0" fontId="45" fillId="6" borderId="0" xfId="0" applyFont="1" applyFill="1" applyAlignment="1">
      <alignment horizontal="center" vertical="center"/>
    </xf>
    <xf numFmtId="0" fontId="45" fillId="6" borderId="3" xfId="0" applyFont="1" applyFill="1" applyBorder="1" applyAlignment="1">
      <alignment horizontal="center" vertical="center"/>
    </xf>
    <xf numFmtId="166" fontId="3" fillId="0" borderId="103" xfId="0" applyNumberFormat="1" applyFont="1" applyBorder="1" applyAlignment="1">
      <alignment horizontal="center" vertical="center"/>
    </xf>
    <xf numFmtId="0" fontId="4" fillId="11" borderId="99" xfId="0" applyFont="1" applyFill="1" applyBorder="1" applyAlignment="1">
      <alignment horizontal="center" vertical="center" wrapText="1"/>
    </xf>
    <xf numFmtId="0" fontId="4" fillId="11" borderId="46" xfId="0" applyFont="1" applyFill="1" applyBorder="1" applyAlignment="1">
      <alignment horizontal="center" vertical="center" wrapText="1"/>
    </xf>
    <xf numFmtId="0" fontId="4" fillId="11" borderId="106"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4" fillId="0" borderId="82" xfId="0" applyFont="1" applyBorder="1" applyAlignment="1">
      <alignment horizontal="center" vertical="center" wrapText="1"/>
    </xf>
    <xf numFmtId="0" fontId="4" fillId="11" borderId="45" xfId="0" applyFont="1" applyFill="1" applyBorder="1" applyAlignment="1">
      <alignment horizontal="center" vertical="center" wrapText="1"/>
    </xf>
    <xf numFmtId="173" fontId="3" fillId="0" borderId="12" xfId="0" applyNumberFormat="1" applyFont="1" applyBorder="1" applyAlignment="1">
      <alignment horizontal="left"/>
    </xf>
    <xf numFmtId="0" fontId="6" fillId="17" borderId="30" xfId="0" applyFont="1" applyFill="1" applyBorder="1" applyAlignment="1">
      <alignment horizontal="center" vertical="center"/>
    </xf>
    <xf numFmtId="0" fontId="6" fillId="17" borderId="1" xfId="0" applyFont="1" applyFill="1" applyBorder="1" applyAlignment="1">
      <alignment horizontal="center" vertical="center"/>
    </xf>
    <xf numFmtId="0" fontId="6" fillId="17" borderId="7" xfId="0" applyFont="1" applyFill="1" applyBorder="1" applyAlignment="1">
      <alignment horizontal="center" vertical="center"/>
    </xf>
    <xf numFmtId="0" fontId="6" fillId="17" borderId="32" xfId="0" applyFont="1" applyFill="1" applyBorder="1" applyAlignment="1">
      <alignment horizontal="center" vertical="center"/>
    </xf>
    <xf numFmtId="0" fontId="6" fillId="17" borderId="0" xfId="0" applyFont="1" applyFill="1" applyAlignment="1">
      <alignment horizontal="center" vertical="center"/>
    </xf>
    <xf numFmtId="0" fontId="6" fillId="17" borderId="3" xfId="0" applyFont="1" applyFill="1" applyBorder="1" applyAlignment="1">
      <alignment horizontal="center" vertical="center"/>
    </xf>
    <xf numFmtId="0" fontId="6" fillId="17" borderId="21" xfId="0" applyFont="1" applyFill="1" applyBorder="1" applyAlignment="1">
      <alignment horizontal="center" vertical="center"/>
    </xf>
    <xf numFmtId="0" fontId="6" fillId="17" borderId="2" xfId="0" applyFont="1" applyFill="1" applyBorder="1" applyAlignment="1">
      <alignment horizontal="center" vertical="center"/>
    </xf>
    <xf numFmtId="0" fontId="6" fillId="17" borderId="8" xfId="0" applyFont="1" applyFill="1" applyBorder="1" applyAlignment="1">
      <alignment horizontal="center" vertical="center"/>
    </xf>
    <xf numFmtId="0" fontId="2" fillId="6" borderId="63" xfId="0" applyFont="1" applyFill="1" applyBorder="1" applyAlignment="1">
      <alignment horizontal="right" vertical="center" wrapText="1"/>
    </xf>
    <xf numFmtId="0" fontId="2" fillId="6" borderId="64" xfId="0" applyFont="1" applyFill="1" applyBorder="1" applyAlignment="1">
      <alignment horizontal="right" vertical="center" wrapText="1"/>
    </xf>
    <xf numFmtId="0" fontId="2" fillId="6" borderId="28" xfId="0" applyFont="1" applyFill="1" applyBorder="1" applyAlignment="1">
      <alignment horizontal="right" vertical="center" wrapText="1"/>
    </xf>
    <xf numFmtId="0" fontId="2" fillId="6" borderId="60" xfId="0" applyFont="1" applyFill="1" applyBorder="1" applyAlignment="1">
      <alignment horizontal="right" vertical="center" wrapText="1"/>
    </xf>
    <xf numFmtId="0" fontId="3" fillId="0" borderId="59"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6" fillId="6" borderId="30"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11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5" fillId="17" borderId="30" xfId="0" applyFont="1" applyFill="1" applyBorder="1" applyAlignment="1">
      <alignment horizontal="center" vertical="center"/>
    </xf>
    <xf numFmtId="0" fontId="65" fillId="17" borderId="1" xfId="0" applyFont="1" applyFill="1" applyBorder="1" applyAlignment="1">
      <alignment horizontal="center" vertical="center"/>
    </xf>
    <xf numFmtId="0" fontId="65" fillId="17" borderId="7" xfId="0" applyFont="1" applyFill="1" applyBorder="1" applyAlignment="1">
      <alignment horizontal="center" vertical="center"/>
    </xf>
    <xf numFmtId="0" fontId="65" fillId="17" borderId="21" xfId="0" applyFont="1" applyFill="1" applyBorder="1" applyAlignment="1">
      <alignment horizontal="center" vertical="center"/>
    </xf>
    <xf numFmtId="0" fontId="65" fillId="17" borderId="2" xfId="0" applyFont="1" applyFill="1" applyBorder="1" applyAlignment="1">
      <alignment horizontal="center" vertical="center"/>
    </xf>
    <xf numFmtId="0" fontId="65" fillId="17" borderId="8" xfId="0" applyFont="1" applyFill="1" applyBorder="1" applyAlignment="1">
      <alignment horizontal="center" vertical="center"/>
    </xf>
    <xf numFmtId="0" fontId="7" fillId="6" borderId="1" xfId="0" applyFont="1" applyFill="1" applyBorder="1" applyAlignment="1">
      <alignment horizontal="left" vertical="center" wrapText="1"/>
    </xf>
    <xf numFmtId="0" fontId="7" fillId="6" borderId="7" xfId="0" applyFont="1" applyFill="1" applyBorder="1" applyAlignment="1">
      <alignment horizontal="left" vertical="center" wrapText="1"/>
    </xf>
    <xf numFmtId="0" fontId="7" fillId="6" borderId="2" xfId="0" applyFont="1" applyFill="1" applyBorder="1" applyAlignment="1">
      <alignment horizontal="left" vertical="center"/>
    </xf>
    <xf numFmtId="0" fontId="7" fillId="6" borderId="8" xfId="0" applyFont="1" applyFill="1" applyBorder="1" applyAlignment="1">
      <alignment horizontal="left" vertical="center"/>
    </xf>
    <xf numFmtId="0" fontId="2" fillId="6" borderId="195" xfId="0" applyFont="1" applyFill="1" applyBorder="1" applyAlignment="1">
      <alignment horizontal="right" vertical="center" wrapText="1"/>
    </xf>
    <xf numFmtId="0" fontId="2" fillId="6" borderId="196" xfId="0" applyFont="1" applyFill="1" applyBorder="1" applyAlignment="1">
      <alignment horizontal="right" vertical="center" wrapText="1"/>
    </xf>
    <xf numFmtId="0" fontId="2" fillId="6" borderId="197" xfId="0" applyFont="1" applyFill="1" applyBorder="1" applyAlignment="1">
      <alignment horizontal="right" vertical="center" wrapText="1"/>
    </xf>
    <xf numFmtId="166" fontId="3" fillId="0" borderId="142" xfId="0" applyNumberFormat="1" applyFont="1" applyBorder="1" applyAlignment="1">
      <alignment horizontal="center" vertical="center"/>
    </xf>
    <xf numFmtId="166" fontId="3" fillId="0" borderId="177" xfId="0" applyNumberFormat="1" applyFont="1" applyBorder="1" applyAlignment="1">
      <alignment horizontal="center" vertical="center"/>
    </xf>
    <xf numFmtId="166" fontId="3" fillId="0" borderId="143" xfId="0" applyNumberFormat="1" applyFont="1" applyBorder="1" applyAlignment="1">
      <alignment horizontal="center" vertical="center"/>
    </xf>
    <xf numFmtId="0" fontId="2" fillId="6" borderId="192" xfId="0" applyFont="1" applyFill="1" applyBorder="1" applyAlignment="1">
      <alignment horizontal="right" vertical="center" wrapText="1"/>
    </xf>
    <xf numFmtId="0" fontId="2" fillId="6" borderId="193" xfId="0" applyFont="1" applyFill="1" applyBorder="1" applyAlignment="1">
      <alignment horizontal="right" vertical="center" wrapText="1"/>
    </xf>
    <xf numFmtId="0" fontId="2" fillId="6" borderId="194" xfId="0" applyFont="1" applyFill="1" applyBorder="1" applyAlignment="1">
      <alignment horizontal="right" vertical="center" wrapText="1"/>
    </xf>
    <xf numFmtId="166" fontId="3" fillId="0" borderId="9" xfId="0" applyNumberFormat="1" applyFont="1" applyBorder="1" applyAlignment="1">
      <alignment horizontal="center" vertical="center"/>
    </xf>
    <xf numFmtId="166" fontId="3" fillId="0" borderId="27" xfId="0" applyNumberFormat="1" applyFont="1" applyBorder="1" applyAlignment="1">
      <alignment horizontal="center" vertical="center"/>
    </xf>
    <xf numFmtId="0" fontId="4" fillId="4" borderId="45" xfId="0" applyFont="1" applyFill="1" applyBorder="1" applyAlignment="1">
      <alignment horizontal="center" vertical="center" wrapText="1"/>
    </xf>
    <xf numFmtId="0" fontId="4" fillId="4" borderId="46"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6" fillId="6" borderId="115"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6" borderId="97" xfId="0" applyFont="1" applyFill="1" applyBorder="1" applyAlignment="1">
      <alignment horizontal="center" vertical="center"/>
    </xf>
    <xf numFmtId="0" fontId="3" fillId="6" borderId="148" xfId="0" applyFont="1" applyFill="1" applyBorder="1" applyAlignment="1">
      <alignment horizontal="center" wrapText="1"/>
    </xf>
    <xf numFmtId="0" fontId="3" fillId="6" borderId="100" xfId="0" applyFont="1" applyFill="1" applyBorder="1" applyAlignment="1">
      <alignment horizontal="center" wrapText="1"/>
    </xf>
    <xf numFmtId="0" fontId="3" fillId="6" borderId="149" xfId="0" applyFont="1" applyFill="1" applyBorder="1" applyAlignment="1">
      <alignment horizontal="center" wrapText="1"/>
    </xf>
    <xf numFmtId="2" fontId="3" fillId="6" borderId="104" xfId="0" applyNumberFormat="1" applyFont="1" applyFill="1" applyBorder="1" applyAlignment="1">
      <alignment horizontal="center" vertical="center"/>
    </xf>
    <xf numFmtId="2" fontId="3" fillId="6" borderId="84" xfId="0" applyNumberFormat="1" applyFont="1" applyFill="1" applyBorder="1" applyAlignment="1">
      <alignment horizontal="center" vertical="center"/>
    </xf>
    <xf numFmtId="2" fontId="3" fillId="6" borderId="127" xfId="0" applyNumberFormat="1" applyFont="1" applyFill="1" applyBorder="1" applyAlignment="1">
      <alignment horizontal="center" vertical="center"/>
    </xf>
    <xf numFmtId="2" fontId="3" fillId="6" borderId="36" xfId="0" applyNumberFormat="1" applyFont="1" applyFill="1" applyBorder="1" applyAlignment="1">
      <alignment horizontal="center" vertical="center"/>
    </xf>
    <xf numFmtId="2" fontId="3" fillId="6" borderId="37" xfId="0" applyNumberFormat="1" applyFont="1" applyFill="1" applyBorder="1" applyAlignment="1">
      <alignment horizontal="center" vertical="center"/>
    </xf>
    <xf numFmtId="2" fontId="3" fillId="6" borderId="44" xfId="0" applyNumberFormat="1" applyFont="1" applyFill="1" applyBorder="1" applyAlignment="1">
      <alignment horizontal="center" vertical="center"/>
    </xf>
    <xf numFmtId="0" fontId="45" fillId="7" borderId="29" xfId="0" applyFont="1" applyFill="1" applyBorder="1" applyAlignment="1">
      <alignment horizontal="center" vertical="center"/>
    </xf>
    <xf numFmtId="0" fontId="45" fillId="7" borderId="9" xfId="0" applyFont="1" applyFill="1" applyBorder="1" applyAlignment="1">
      <alignment horizontal="center" vertical="center"/>
    </xf>
    <xf numFmtId="0" fontId="45" fillId="7" borderId="27" xfId="0" applyFont="1" applyFill="1" applyBorder="1" applyAlignment="1">
      <alignment horizontal="center" vertical="center"/>
    </xf>
    <xf numFmtId="166" fontId="45" fillId="7" borderId="9" xfId="0" applyNumberFormat="1" applyFont="1" applyFill="1" applyBorder="1" applyAlignment="1">
      <alignment horizontal="center" vertical="center"/>
    </xf>
    <xf numFmtId="166" fontId="45" fillId="7" borderId="27" xfId="0" applyNumberFormat="1" applyFont="1" applyFill="1" applyBorder="1" applyAlignment="1">
      <alignment horizontal="center" vertical="center"/>
    </xf>
    <xf numFmtId="167" fontId="45" fillId="7" borderId="9" xfId="0" applyNumberFormat="1" applyFont="1" applyFill="1" applyBorder="1" applyAlignment="1">
      <alignment horizontal="center" vertical="center"/>
    </xf>
    <xf numFmtId="167" fontId="45" fillId="7" borderId="27" xfId="0" applyNumberFormat="1" applyFont="1" applyFill="1" applyBorder="1" applyAlignment="1">
      <alignment horizontal="center" vertical="center"/>
    </xf>
    <xf numFmtId="0" fontId="4" fillId="6" borderId="125" xfId="0" applyFont="1" applyFill="1" applyBorder="1" applyAlignment="1">
      <alignment horizontal="center" vertical="center"/>
    </xf>
    <xf numFmtId="0" fontId="3" fillId="0" borderId="51" xfId="0" applyFont="1" applyBorder="1" applyAlignment="1">
      <alignment horizontal="center" vertical="center"/>
    </xf>
    <xf numFmtId="0" fontId="3" fillId="0" borderId="60" xfId="0" applyFont="1" applyBorder="1" applyAlignment="1">
      <alignment horizontal="center" vertical="center"/>
    </xf>
    <xf numFmtId="0" fontId="3" fillId="0" borderId="28" xfId="0" applyFont="1" applyBorder="1" applyAlignment="1">
      <alignment horizontal="center" vertical="center"/>
    </xf>
    <xf numFmtId="0" fontId="3" fillId="0" borderId="58" xfId="0" applyFont="1" applyBorder="1" applyAlignment="1">
      <alignment horizontal="center" vertical="center"/>
    </xf>
    <xf numFmtId="2" fontId="3" fillId="0" borderId="38" xfId="0" applyNumberFormat="1" applyFont="1" applyBorder="1" applyAlignment="1">
      <alignment horizontal="center" vertical="center"/>
    </xf>
    <xf numFmtId="2" fontId="3" fillId="0" borderId="65" xfId="0" applyNumberFormat="1"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9" xfId="0" applyFont="1" applyBorder="1" applyAlignment="1">
      <alignment horizontal="center" vertical="center"/>
    </xf>
    <xf numFmtId="0" fontId="3" fillId="6" borderId="105" xfId="0" applyFont="1" applyFill="1" applyBorder="1" applyAlignment="1">
      <alignment horizontal="center" wrapText="1"/>
    </xf>
    <xf numFmtId="0" fontId="3" fillId="6" borderId="108" xfId="0" applyFont="1" applyFill="1" applyBorder="1" applyAlignment="1">
      <alignment horizontal="center" wrapText="1"/>
    </xf>
    <xf numFmtId="2" fontId="3" fillId="6" borderId="58" xfId="0" applyNumberFormat="1" applyFont="1" applyFill="1" applyBorder="1" applyAlignment="1">
      <alignment horizontal="center" vertical="center"/>
    </xf>
    <xf numFmtId="2" fontId="3" fillId="6" borderId="85" xfId="0" applyNumberFormat="1" applyFont="1" applyFill="1" applyBorder="1" applyAlignment="1">
      <alignment horizontal="center" vertical="center"/>
    </xf>
    <xf numFmtId="2" fontId="3" fillId="6" borderId="43" xfId="0" applyNumberFormat="1" applyFont="1" applyFill="1" applyBorder="1" applyAlignment="1">
      <alignment horizontal="center" vertical="center"/>
    </xf>
    <xf numFmtId="2" fontId="3" fillId="6" borderId="86" xfId="0" applyNumberFormat="1" applyFont="1" applyFill="1" applyBorder="1" applyAlignment="1">
      <alignment horizontal="center" vertical="center"/>
    </xf>
    <xf numFmtId="2" fontId="3" fillId="0" borderId="51" xfId="0" applyNumberFormat="1" applyFont="1" applyBorder="1" applyAlignment="1">
      <alignment horizontal="center" vertical="center"/>
    </xf>
    <xf numFmtId="2" fontId="3" fillId="0" borderId="60" xfId="0" applyNumberFormat="1" applyFont="1" applyBorder="1" applyAlignment="1">
      <alignment horizontal="center" vertical="center"/>
    </xf>
    <xf numFmtId="0" fontId="3" fillId="6" borderId="94" xfId="0" applyFont="1" applyFill="1" applyBorder="1" applyAlignment="1">
      <alignment horizontal="center" wrapText="1"/>
    </xf>
    <xf numFmtId="0" fontId="3" fillId="6" borderId="91" xfId="0" applyFont="1" applyFill="1" applyBorder="1" applyAlignment="1">
      <alignment horizontal="center" wrapText="1"/>
    </xf>
    <xf numFmtId="0" fontId="3" fillId="6" borderId="79" xfId="0" applyFont="1" applyFill="1" applyBorder="1" applyAlignment="1">
      <alignment horizontal="center" vertical="center"/>
    </xf>
    <xf numFmtId="0" fontId="3" fillId="6" borderId="40" xfId="0" applyFont="1" applyFill="1" applyBorder="1" applyAlignment="1">
      <alignment horizontal="center" vertical="center"/>
    </xf>
    <xf numFmtId="0" fontId="3" fillId="6" borderId="20" xfId="0" applyFont="1" applyFill="1" applyBorder="1" applyAlignment="1">
      <alignment horizontal="center" wrapText="1"/>
    </xf>
    <xf numFmtId="0" fontId="5" fillId="6" borderId="101" xfId="0" applyFont="1" applyFill="1" applyBorder="1" applyAlignment="1">
      <alignment horizontal="center" wrapText="1"/>
    </xf>
    <xf numFmtId="0" fontId="5" fillId="6" borderId="121" xfId="0" applyFont="1" applyFill="1" applyBorder="1" applyAlignment="1">
      <alignment horizontal="center" wrapText="1"/>
    </xf>
    <xf numFmtId="0" fontId="3" fillId="0" borderId="59" xfId="0" applyFont="1" applyBorder="1" applyAlignment="1">
      <alignment horizontal="center" vertical="center"/>
    </xf>
    <xf numFmtId="0" fontId="3" fillId="6" borderId="51" xfId="0" applyFont="1" applyFill="1" applyBorder="1" applyAlignment="1">
      <alignment horizontal="center" vertical="center" wrapText="1"/>
    </xf>
    <xf numFmtId="0" fontId="3" fillId="6" borderId="60" xfId="0" applyFont="1" applyFill="1" applyBorder="1" applyAlignment="1">
      <alignment horizontal="center" vertical="center" wrapText="1"/>
    </xf>
    <xf numFmtId="0" fontId="3" fillId="6" borderId="25" xfId="0" applyFont="1" applyFill="1" applyBorder="1" applyAlignment="1">
      <alignment horizontal="center" wrapText="1"/>
    </xf>
    <xf numFmtId="0" fontId="3" fillId="6" borderId="30" xfId="0" applyFont="1" applyFill="1" applyBorder="1" applyAlignment="1">
      <alignment horizontal="center" wrapText="1"/>
    </xf>
    <xf numFmtId="0" fontId="3" fillId="6" borderId="95" xfId="0" applyFont="1" applyFill="1" applyBorder="1" applyAlignment="1">
      <alignment horizontal="center" wrapText="1"/>
    </xf>
    <xf numFmtId="0" fontId="3" fillId="6" borderId="21" xfId="0" applyFont="1" applyFill="1" applyBorder="1" applyAlignment="1">
      <alignment horizontal="center" wrapText="1"/>
    </xf>
    <xf numFmtId="0" fontId="3" fillId="6" borderId="2" xfId="0" applyFont="1" applyFill="1" applyBorder="1" applyAlignment="1">
      <alignment horizontal="center" wrapText="1"/>
    </xf>
    <xf numFmtId="0" fontId="3" fillId="6" borderId="1" xfId="0" applyFont="1" applyFill="1" applyBorder="1" applyAlignment="1">
      <alignment horizontal="center" wrapText="1"/>
    </xf>
    <xf numFmtId="0" fontId="3" fillId="6" borderId="31" xfId="0" applyFont="1" applyFill="1" applyBorder="1" applyAlignment="1">
      <alignment horizontal="center" wrapText="1"/>
    </xf>
    <xf numFmtId="0" fontId="3" fillId="6" borderId="78" xfId="0" applyFont="1" applyFill="1" applyBorder="1" applyAlignment="1">
      <alignment horizontal="center" vertical="center"/>
    </xf>
    <xf numFmtId="0" fontId="3" fillId="6" borderId="37" xfId="0" applyFont="1" applyFill="1" applyBorder="1" applyAlignment="1">
      <alignment horizontal="center" vertical="center"/>
    </xf>
    <xf numFmtId="175" fontId="45" fillId="6" borderId="4" xfId="0" applyNumberFormat="1" applyFont="1" applyFill="1" applyBorder="1" applyAlignment="1">
      <alignment horizontal="center" vertical="center"/>
    </xf>
    <xf numFmtId="175" fontId="45" fillId="6" borderId="88" xfId="0" applyNumberFormat="1" applyFont="1" applyFill="1" applyBorder="1" applyAlignment="1">
      <alignment horizontal="center" vertical="center"/>
    </xf>
    <xf numFmtId="175" fontId="45" fillId="7" borderId="2" xfId="0" applyNumberFormat="1" applyFont="1" applyFill="1" applyBorder="1" applyAlignment="1">
      <alignment horizontal="center" vertical="center"/>
    </xf>
    <xf numFmtId="175" fontId="45" fillId="7" borderId="8" xfId="0" applyNumberFormat="1" applyFont="1" applyFill="1" applyBorder="1" applyAlignment="1">
      <alignment horizontal="center" vertical="center"/>
    </xf>
    <xf numFmtId="166" fontId="3" fillId="6" borderId="104" xfId="0" applyNumberFormat="1" applyFont="1" applyFill="1" applyBorder="1" applyAlignment="1">
      <alignment horizontal="center" vertical="center"/>
    </xf>
    <xf numFmtId="166" fontId="3" fillId="6" borderId="84" xfId="0" applyNumberFormat="1" applyFont="1" applyFill="1" applyBorder="1" applyAlignment="1">
      <alignment horizontal="center" vertical="center"/>
    </xf>
    <xf numFmtId="166" fontId="3" fillId="6" borderId="127" xfId="0" applyNumberFormat="1" applyFont="1" applyFill="1" applyBorder="1" applyAlignment="1">
      <alignment horizontal="center" vertical="center"/>
    </xf>
    <xf numFmtId="0" fontId="3" fillId="6" borderId="14" xfId="0" applyFont="1" applyFill="1" applyBorder="1" applyAlignment="1">
      <alignment horizontal="center" wrapText="1"/>
    </xf>
    <xf numFmtId="0" fontId="3" fillId="6" borderId="15" xfId="0" applyFont="1" applyFill="1" applyBorder="1" applyAlignment="1">
      <alignment horizontal="center" wrapText="1"/>
    </xf>
    <xf numFmtId="0" fontId="3" fillId="6" borderId="122" xfId="0" applyFont="1" applyFill="1" applyBorder="1" applyAlignment="1">
      <alignment horizontal="center" wrapText="1"/>
    </xf>
    <xf numFmtId="166" fontId="3" fillId="0" borderId="59" xfId="0" applyNumberFormat="1" applyFont="1" applyBorder="1" applyAlignment="1">
      <alignment horizontal="center" vertical="center"/>
    </xf>
    <xf numFmtId="166" fontId="3" fillId="0" borderId="28" xfId="0" applyNumberFormat="1" applyFont="1" applyBorder="1" applyAlignment="1">
      <alignment horizontal="center" vertical="center"/>
    </xf>
    <xf numFmtId="166" fontId="3" fillId="0" borderId="58" xfId="0" applyNumberFormat="1" applyFont="1" applyBorder="1" applyAlignment="1">
      <alignment horizontal="center" vertical="center"/>
    </xf>
    <xf numFmtId="166" fontId="3" fillId="0" borderId="42" xfId="0" applyNumberFormat="1" applyFont="1" applyBorder="1" applyAlignment="1">
      <alignment horizontal="center" vertical="center"/>
    </xf>
    <xf numFmtId="166" fontId="3" fillId="0" borderId="43" xfId="0" applyNumberFormat="1" applyFont="1" applyBorder="1" applyAlignment="1">
      <alignment horizontal="center" vertical="center"/>
    </xf>
    <xf numFmtId="0" fontId="3" fillId="6" borderId="8" xfId="0" applyFont="1" applyFill="1" applyBorder="1" applyAlignment="1">
      <alignment horizontal="left" vertical="top"/>
    </xf>
    <xf numFmtId="0" fontId="3" fillId="6" borderId="77" xfId="0" applyFont="1" applyFill="1" applyBorder="1" applyAlignment="1">
      <alignment horizontal="center" vertical="center"/>
    </xf>
    <xf numFmtId="0" fontId="3" fillId="6" borderId="57" xfId="0" applyFont="1" applyFill="1" applyBorder="1" applyAlignment="1">
      <alignment horizontal="center" vertical="center"/>
    </xf>
    <xf numFmtId="0" fontId="3" fillId="6" borderId="44" xfId="0" applyFont="1" applyFill="1" applyBorder="1" applyAlignment="1">
      <alignment horizontal="center" vertical="center"/>
    </xf>
    <xf numFmtId="166" fontId="3" fillId="6" borderId="39" xfId="0" applyNumberFormat="1" applyFont="1" applyFill="1" applyBorder="1" applyAlignment="1">
      <alignment horizontal="center" vertical="center"/>
    </xf>
    <xf numFmtId="166" fontId="3" fillId="6" borderId="40" xfId="0" applyNumberFormat="1" applyFont="1" applyFill="1" applyBorder="1" applyAlignment="1">
      <alignment horizontal="center" vertical="center"/>
    </xf>
    <xf numFmtId="166" fontId="3" fillId="6" borderId="48" xfId="0" applyNumberFormat="1" applyFont="1" applyFill="1" applyBorder="1" applyAlignment="1">
      <alignment horizontal="center" vertical="center"/>
    </xf>
    <xf numFmtId="0" fontId="4" fillId="4" borderId="45" xfId="0" applyFont="1" applyFill="1" applyBorder="1" applyAlignment="1">
      <alignment horizontal="center" vertical="center"/>
    </xf>
    <xf numFmtId="0" fontId="4" fillId="4" borderId="46" xfId="0" applyFont="1" applyFill="1" applyBorder="1" applyAlignment="1">
      <alignment horizontal="center" vertical="center"/>
    </xf>
    <xf numFmtId="0" fontId="4" fillId="4" borderId="47" xfId="0" applyFont="1" applyFill="1" applyBorder="1" applyAlignment="1">
      <alignment horizontal="center" vertical="center"/>
    </xf>
    <xf numFmtId="0" fontId="6" fillId="0" borderId="1" xfId="0" applyFont="1" applyBorder="1" applyAlignment="1">
      <alignment horizontal="right" vertical="center"/>
    </xf>
    <xf numFmtId="0" fontId="6" fillId="0" borderId="7" xfId="0" applyFont="1" applyBorder="1" applyAlignment="1">
      <alignment horizontal="right" vertical="center"/>
    </xf>
    <xf numFmtId="0" fontId="3" fillId="6" borderId="123" xfId="0" applyFont="1" applyFill="1" applyBorder="1" applyAlignment="1">
      <alignment horizontal="center" wrapText="1"/>
    </xf>
    <xf numFmtId="166" fontId="3" fillId="6" borderId="51" xfId="0" applyNumberFormat="1" applyFont="1" applyFill="1" applyBorder="1" applyAlignment="1">
      <alignment horizontal="center" vertical="center"/>
    </xf>
    <xf numFmtId="166" fontId="3" fillId="6" borderId="58" xfId="0" applyNumberFormat="1" applyFont="1" applyFill="1" applyBorder="1" applyAlignment="1">
      <alignment horizontal="center" vertical="center"/>
    </xf>
    <xf numFmtId="166" fontId="3" fillId="6" borderId="38" xfId="0" applyNumberFormat="1" applyFont="1" applyFill="1" applyBorder="1" applyAlignment="1">
      <alignment horizontal="center" vertical="center"/>
    </xf>
    <xf numFmtId="166" fontId="3" fillId="6" borderId="43" xfId="0" applyNumberFormat="1" applyFont="1" applyFill="1" applyBorder="1" applyAlignment="1">
      <alignment horizontal="center" vertical="center"/>
    </xf>
    <xf numFmtId="0" fontId="3" fillId="6" borderId="147" xfId="0" applyFont="1" applyFill="1" applyBorder="1" applyAlignment="1">
      <alignment horizontal="center" wrapText="1"/>
    </xf>
    <xf numFmtId="0" fontId="3" fillId="6" borderId="84" xfId="0" applyFont="1" applyFill="1" applyBorder="1" applyAlignment="1">
      <alignment horizontal="center" wrapText="1"/>
    </xf>
    <xf numFmtId="0" fontId="3" fillId="6" borderId="78" xfId="0" applyFont="1" applyFill="1" applyBorder="1" applyAlignment="1">
      <alignment horizontal="center" wrapText="1"/>
    </xf>
    <xf numFmtId="0" fontId="3" fillId="6" borderId="37" xfId="0" applyFont="1" applyFill="1" applyBorder="1" applyAlignment="1">
      <alignment horizontal="center" wrapText="1"/>
    </xf>
    <xf numFmtId="0" fontId="3" fillId="6" borderId="77" xfId="0" applyFont="1" applyFill="1" applyBorder="1" applyAlignment="1">
      <alignment horizontal="center" wrapText="1"/>
    </xf>
    <xf numFmtId="0" fontId="3" fillId="6" borderId="57" xfId="0" applyFont="1" applyFill="1" applyBorder="1" applyAlignment="1">
      <alignment horizontal="center" wrapText="1"/>
    </xf>
    <xf numFmtId="0" fontId="3" fillId="6" borderId="1" xfId="0" applyFont="1" applyFill="1" applyBorder="1" applyAlignment="1">
      <alignment horizontal="left" vertical="top" wrapText="1"/>
    </xf>
    <xf numFmtId="0" fontId="3" fillId="6" borderId="7" xfId="0" applyFont="1" applyFill="1" applyBorder="1" applyAlignment="1">
      <alignment horizontal="left" vertical="top" wrapText="1"/>
    </xf>
    <xf numFmtId="0" fontId="3" fillId="6" borderId="0" xfId="0" applyFont="1" applyFill="1" applyAlignment="1">
      <alignment horizontal="left" vertical="top" wrapText="1"/>
    </xf>
    <xf numFmtId="0" fontId="3" fillId="6" borderId="3" xfId="0" applyFont="1" applyFill="1" applyBorder="1" applyAlignment="1">
      <alignment horizontal="left" vertical="top" wrapText="1"/>
    </xf>
    <xf numFmtId="0" fontId="3" fillId="6" borderId="38" xfId="0" applyFont="1" applyFill="1" applyBorder="1" applyAlignment="1">
      <alignment horizontal="center" vertical="center"/>
    </xf>
    <xf numFmtId="0" fontId="3" fillId="6" borderId="65" xfId="0" applyFont="1" applyFill="1" applyBorder="1" applyAlignment="1">
      <alignment horizontal="center" vertical="center"/>
    </xf>
    <xf numFmtId="0" fontId="3" fillId="6" borderId="58" xfId="0" applyFont="1" applyFill="1" applyBorder="1" applyAlignment="1">
      <alignment horizontal="center" wrapText="1"/>
    </xf>
    <xf numFmtId="0" fontId="3" fillId="6" borderId="51" xfId="0" applyFont="1" applyFill="1" applyBorder="1" applyAlignment="1">
      <alignment horizontal="center" wrapText="1"/>
    </xf>
    <xf numFmtId="0" fontId="3" fillId="6" borderId="43" xfId="0" applyFont="1" applyFill="1" applyBorder="1" applyAlignment="1">
      <alignment horizontal="center" wrapText="1"/>
    </xf>
    <xf numFmtId="0" fontId="3" fillId="6" borderId="38" xfId="0" applyFont="1" applyFill="1" applyBorder="1" applyAlignment="1">
      <alignment horizontal="center" wrapText="1"/>
    </xf>
    <xf numFmtId="0" fontId="3" fillId="6" borderId="54" xfId="0" applyFont="1" applyFill="1" applyBorder="1" applyAlignment="1">
      <alignment horizontal="center" wrapText="1"/>
    </xf>
    <xf numFmtId="0" fontId="3" fillId="6" borderId="52" xfId="0" applyFont="1" applyFill="1" applyBorder="1" applyAlignment="1">
      <alignment horizontal="center" wrapText="1"/>
    </xf>
    <xf numFmtId="0" fontId="3" fillId="11" borderId="52" xfId="0" applyFont="1" applyFill="1" applyBorder="1" applyAlignment="1">
      <alignment horizontal="center" vertical="center" wrapText="1"/>
    </xf>
    <xf numFmtId="0" fontId="3" fillId="11" borderId="53" xfId="0" applyFont="1" applyFill="1" applyBorder="1" applyAlignment="1">
      <alignment horizontal="center" vertical="center" wrapText="1"/>
    </xf>
    <xf numFmtId="0" fontId="3" fillId="11" borderId="80" xfId="0" applyFont="1" applyFill="1" applyBorder="1" applyAlignment="1">
      <alignment horizontal="center" vertical="center" wrapText="1"/>
    </xf>
    <xf numFmtId="166" fontId="3" fillId="0" borderId="62" xfId="0" applyNumberFormat="1" applyFont="1" applyBorder="1" applyAlignment="1">
      <alignment horizontal="center" vertical="center"/>
    </xf>
    <xf numFmtId="166" fontId="3" fillId="0" borderId="53" xfId="0" applyNumberFormat="1" applyFont="1" applyBorder="1" applyAlignment="1">
      <alignment horizontal="center" vertical="center"/>
    </xf>
    <xf numFmtId="166" fontId="3" fillId="0" borderId="54" xfId="0" applyNumberFormat="1" applyFont="1" applyBorder="1" applyAlignment="1">
      <alignment horizontal="center" vertical="center"/>
    </xf>
    <xf numFmtId="166" fontId="3" fillId="6" borderId="52" xfId="0" applyNumberFormat="1" applyFont="1" applyFill="1" applyBorder="1" applyAlignment="1">
      <alignment horizontal="center" vertical="center"/>
    </xf>
    <xf numFmtId="166" fontId="3" fillId="6" borderId="54" xfId="0" applyNumberFormat="1" applyFont="1" applyFill="1" applyBorder="1" applyAlignment="1">
      <alignment horizontal="center" vertical="center"/>
    </xf>
    <xf numFmtId="0" fontId="3" fillId="6" borderId="4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27" xfId="0" applyFont="1" applyFill="1" applyBorder="1" applyAlignment="1">
      <alignment horizontal="center" wrapText="1"/>
    </xf>
    <xf numFmtId="0" fontId="3" fillId="6" borderId="44" xfId="0" applyFont="1" applyFill="1" applyBorder="1" applyAlignment="1">
      <alignment horizontal="center" wrapText="1"/>
    </xf>
    <xf numFmtId="0" fontId="3" fillId="6" borderId="114" xfId="0" applyFont="1" applyFill="1" applyBorder="1" applyAlignment="1">
      <alignment horizontal="center" wrapText="1"/>
    </xf>
    <xf numFmtId="0" fontId="3" fillId="11" borderId="38"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3" fillId="11" borderId="27" xfId="0" applyFont="1" applyFill="1" applyBorder="1" applyAlignment="1">
      <alignment horizontal="center" vertical="center" wrapText="1"/>
    </xf>
    <xf numFmtId="0" fontId="3" fillId="0" borderId="38" xfId="0" applyFont="1" applyBorder="1" applyAlignment="1">
      <alignment horizontal="center" vertical="center"/>
    </xf>
    <xf numFmtId="0" fontId="3" fillId="6" borderId="52" xfId="0" applyFont="1" applyFill="1" applyBorder="1" applyAlignment="1">
      <alignment horizontal="center" vertical="center"/>
    </xf>
    <xf numFmtId="0" fontId="3" fillId="6" borderId="55" xfId="0" applyFont="1" applyFill="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55" xfId="0" applyFont="1" applyBorder="1" applyAlignment="1">
      <alignment horizontal="center" vertical="center"/>
    </xf>
    <xf numFmtId="0" fontId="3" fillId="0" borderId="62" xfId="0" applyFont="1" applyBorder="1" applyAlignment="1">
      <alignment horizontal="center" vertical="center"/>
    </xf>
    <xf numFmtId="0" fontId="3" fillId="0" borderId="65" xfId="0" applyFont="1" applyBorder="1" applyAlignment="1">
      <alignment horizontal="center" vertical="center"/>
    </xf>
    <xf numFmtId="2" fontId="3" fillId="0" borderId="42" xfId="0" applyNumberFormat="1" applyFont="1" applyBorder="1" applyAlignment="1">
      <alignment horizontal="center" vertical="center"/>
    </xf>
    <xf numFmtId="2" fontId="3" fillId="0" borderId="43" xfId="0" applyNumberFormat="1" applyFont="1" applyBorder="1" applyAlignment="1">
      <alignment horizontal="center" vertical="center"/>
    </xf>
    <xf numFmtId="2" fontId="3" fillId="0" borderId="59" xfId="0" applyNumberFormat="1" applyFont="1" applyBorder="1" applyAlignment="1">
      <alignment horizontal="center" vertical="center"/>
    </xf>
    <xf numFmtId="2" fontId="3" fillId="0" borderId="58" xfId="0" applyNumberFormat="1" applyFont="1" applyBorder="1" applyAlignment="1">
      <alignment horizontal="center" vertical="center"/>
    </xf>
    <xf numFmtId="0" fontId="4" fillId="6" borderId="124" xfId="0" applyFont="1" applyFill="1" applyBorder="1" applyAlignment="1">
      <alignment horizontal="center"/>
    </xf>
    <xf numFmtId="0" fontId="4" fillId="6" borderId="96" xfId="0" applyFont="1" applyFill="1" applyBorder="1" applyAlignment="1">
      <alignment horizontal="center"/>
    </xf>
    <xf numFmtId="0" fontId="4" fillId="6" borderId="97" xfId="0" applyFont="1" applyFill="1" applyBorder="1" applyAlignment="1">
      <alignment horizontal="center"/>
    </xf>
    <xf numFmtId="2" fontId="3" fillId="0" borderId="52" xfId="0" applyNumberFormat="1" applyFont="1" applyBorder="1" applyAlignment="1">
      <alignment horizontal="center" vertical="center"/>
    </xf>
    <xf numFmtId="2" fontId="3" fillId="0" borderId="55" xfId="0" applyNumberFormat="1" applyFont="1" applyBorder="1" applyAlignment="1">
      <alignment horizontal="center" vertical="center"/>
    </xf>
    <xf numFmtId="2" fontId="3" fillId="6" borderId="56" xfId="0" applyNumberFormat="1" applyFont="1" applyFill="1" applyBorder="1" applyAlignment="1">
      <alignment horizontal="center" vertical="center"/>
    </xf>
    <xf numFmtId="2" fontId="3" fillId="6" borderId="57" xfId="0" applyNumberFormat="1" applyFont="1" applyFill="1" applyBorder="1" applyAlignment="1">
      <alignment horizontal="center" vertical="center"/>
    </xf>
    <xf numFmtId="2" fontId="3" fillId="6" borderId="114" xfId="0" applyNumberFormat="1" applyFont="1" applyFill="1" applyBorder="1" applyAlignment="1">
      <alignment horizontal="center" vertical="center"/>
    </xf>
    <xf numFmtId="0" fontId="3" fillId="6" borderId="202" xfId="0" applyFont="1" applyFill="1" applyBorder="1" applyAlignment="1">
      <alignment horizontal="center" wrapText="1"/>
    </xf>
    <xf numFmtId="0" fontId="3" fillId="6" borderId="8" xfId="0" applyFont="1" applyFill="1" applyBorder="1" applyAlignment="1">
      <alignment horizontal="center" wrapText="1"/>
    </xf>
    <xf numFmtId="0" fontId="3" fillId="11" borderId="51" xfId="0" applyFont="1" applyFill="1" applyBorder="1" applyAlignment="1">
      <alignment horizontal="center" vertical="center" wrapText="1"/>
    </xf>
    <xf numFmtId="0" fontId="3" fillId="11" borderId="28"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3" fillId="0" borderId="4" xfId="0" applyFont="1" applyBorder="1" applyAlignment="1">
      <alignment horizontal="center" vertical="center"/>
    </xf>
    <xf numFmtId="2" fontId="3" fillId="0" borderId="62" xfId="0" applyNumberFormat="1" applyFont="1" applyBorder="1" applyAlignment="1">
      <alignment horizontal="center" vertical="center"/>
    </xf>
    <xf numFmtId="2" fontId="3" fillId="0" borderId="54" xfId="0" applyNumberFormat="1" applyFont="1" applyBorder="1" applyAlignment="1">
      <alignment horizontal="center" vertical="center"/>
    </xf>
    <xf numFmtId="2" fontId="3" fillId="6" borderId="54" xfId="0" applyNumberFormat="1" applyFont="1" applyFill="1" applyBorder="1" applyAlignment="1">
      <alignment horizontal="center" vertical="center"/>
    </xf>
    <xf numFmtId="2" fontId="3" fillId="6" borderId="87" xfId="0" applyNumberFormat="1" applyFont="1" applyFill="1" applyBorder="1" applyAlignment="1">
      <alignment horizontal="center" vertical="center"/>
    </xf>
    <xf numFmtId="0" fontId="52" fillId="6" borderId="22"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6" xfId="0" applyFont="1" applyFill="1" applyBorder="1" applyAlignment="1">
      <alignment horizontal="center" vertical="center" wrapText="1"/>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4" fillId="6" borderId="1" xfId="0" applyFont="1" applyFill="1" applyBorder="1" applyAlignment="1">
      <alignment horizontal="center" wrapText="1"/>
    </xf>
    <xf numFmtId="0" fontId="4" fillId="6" borderId="2" xfId="0" applyFont="1" applyFill="1" applyBorder="1" applyAlignment="1">
      <alignment horizontal="center" wrapText="1"/>
    </xf>
    <xf numFmtId="0" fontId="4" fillId="6" borderId="93" xfId="0" applyFont="1" applyFill="1" applyBorder="1" applyAlignment="1">
      <alignment horizontal="center" wrapText="1"/>
    </xf>
    <xf numFmtId="0" fontId="4" fillId="6" borderId="7" xfId="0" applyFont="1" applyFill="1" applyBorder="1" applyAlignment="1">
      <alignment horizontal="center" wrapText="1"/>
    </xf>
    <xf numFmtId="0" fontId="4" fillId="6" borderId="94" xfId="0" applyFont="1" applyFill="1" applyBorder="1" applyAlignment="1">
      <alignment horizontal="center" wrapText="1"/>
    </xf>
    <xf numFmtId="0" fontId="4" fillId="6" borderId="8" xfId="0" applyFont="1" applyFill="1" applyBorder="1" applyAlignment="1">
      <alignment horizontal="center" wrapText="1"/>
    </xf>
    <xf numFmtId="49" fontId="3" fillId="0" borderId="4" xfId="0" applyNumberFormat="1" applyFont="1" applyBorder="1" applyAlignment="1" applyProtection="1">
      <alignment horizontal="center"/>
      <protection locked="0"/>
    </xf>
    <xf numFmtId="0" fontId="4" fillId="6" borderId="30" xfId="0" applyFont="1" applyFill="1" applyBorder="1" applyAlignment="1">
      <alignment horizontal="right" wrapText="1"/>
    </xf>
    <xf numFmtId="0" fontId="4" fillId="6" borderId="1" xfId="0" applyFont="1" applyFill="1" applyBorder="1" applyAlignment="1">
      <alignment horizontal="right" wrapText="1"/>
    </xf>
    <xf numFmtId="0" fontId="4" fillId="6" borderId="31" xfId="0" applyFont="1" applyFill="1" applyBorder="1" applyAlignment="1">
      <alignment horizontal="right" wrapText="1"/>
    </xf>
    <xf numFmtId="0" fontId="4" fillId="6" borderId="21" xfId="0" applyFont="1" applyFill="1" applyBorder="1" applyAlignment="1">
      <alignment horizontal="right" wrapText="1"/>
    </xf>
    <xf numFmtId="0" fontId="4" fillId="6" borderId="2" xfId="0" applyFont="1" applyFill="1" applyBorder="1" applyAlignment="1">
      <alignment horizontal="right" wrapText="1"/>
    </xf>
    <xf numFmtId="0" fontId="4" fillId="6" borderId="25" xfId="0" applyFont="1" applyFill="1" applyBorder="1" applyAlignment="1">
      <alignment horizontal="right" wrapText="1"/>
    </xf>
    <xf numFmtId="166" fontId="3" fillId="6" borderId="28" xfId="0" applyNumberFormat="1" applyFont="1" applyFill="1" applyBorder="1" applyAlignment="1" applyProtection="1">
      <alignment horizontal="center" vertical="center"/>
      <protection locked="0"/>
    </xf>
    <xf numFmtId="166" fontId="3" fillId="6" borderId="58" xfId="0" applyNumberFormat="1" applyFont="1" applyFill="1" applyBorder="1" applyAlignment="1" applyProtection="1">
      <alignment horizontal="center" vertical="center"/>
      <protection locked="0"/>
    </xf>
    <xf numFmtId="166" fontId="3" fillId="6" borderId="59" xfId="0" applyNumberFormat="1" applyFont="1" applyFill="1" applyBorder="1" applyAlignment="1" applyProtection="1">
      <alignment horizontal="center" vertical="center"/>
      <protection locked="0"/>
    </xf>
    <xf numFmtId="166" fontId="3" fillId="6" borderId="29" xfId="0" applyNumberFormat="1" applyFont="1" applyFill="1" applyBorder="1" applyAlignment="1" applyProtection="1">
      <alignment horizontal="center" vertical="center"/>
      <protection locked="0"/>
    </xf>
    <xf numFmtId="0" fontId="5" fillId="7" borderId="28" xfId="0" applyFont="1" applyFill="1" applyBorder="1" applyAlignment="1">
      <alignment horizontal="center" vertical="center"/>
    </xf>
    <xf numFmtId="0" fontId="5" fillId="7" borderId="29" xfId="0" applyFont="1" applyFill="1" applyBorder="1" applyAlignment="1">
      <alignment horizontal="center" vertical="center"/>
    </xf>
    <xf numFmtId="14" fontId="5" fillId="7" borderId="9" xfId="0" applyNumberFormat="1" applyFont="1" applyFill="1" applyBorder="1" applyAlignment="1">
      <alignment horizontal="center" vertical="center"/>
    </xf>
    <xf numFmtId="14" fontId="5" fillId="7" borderId="27" xfId="0" applyNumberFormat="1" applyFont="1" applyFill="1" applyBorder="1" applyAlignment="1">
      <alignment horizontal="center" vertical="center"/>
    </xf>
    <xf numFmtId="0" fontId="5" fillId="7" borderId="9" xfId="0" applyFont="1" applyFill="1" applyBorder="1" applyAlignment="1">
      <alignment horizontal="center" vertical="center"/>
    </xf>
    <xf numFmtId="0" fontId="5" fillId="7" borderId="27" xfId="0" applyFont="1" applyFill="1" applyBorder="1" applyAlignment="1">
      <alignment horizontal="center" vertical="center"/>
    </xf>
    <xf numFmtId="0" fontId="5" fillId="7" borderId="53" xfId="0" applyFont="1" applyFill="1" applyBorder="1" applyAlignment="1">
      <alignment horizontal="center" vertical="center"/>
    </xf>
    <xf numFmtId="0" fontId="5" fillId="7" borderId="80" xfId="0" applyFont="1" applyFill="1" applyBorder="1" applyAlignment="1">
      <alignment horizontal="center" vertical="center"/>
    </xf>
    <xf numFmtId="167" fontId="3" fillId="0" borderId="12" xfId="0" applyNumberFormat="1" applyFont="1" applyBorder="1" applyAlignment="1">
      <alignment horizontal="center" vertical="center"/>
    </xf>
    <xf numFmtId="167" fontId="3" fillId="0" borderId="33" xfId="0" applyNumberFormat="1" applyFont="1" applyBorder="1" applyAlignment="1">
      <alignment horizontal="center" vertical="center"/>
    </xf>
    <xf numFmtId="167" fontId="3" fillId="0" borderId="40" xfId="0" applyNumberFormat="1" applyFont="1" applyBorder="1" applyAlignment="1">
      <alignment horizontal="center" vertical="center"/>
    </xf>
    <xf numFmtId="167" fontId="3" fillId="0" borderId="90" xfId="0" applyNumberFormat="1" applyFont="1" applyBorder="1" applyAlignment="1">
      <alignment horizontal="center" vertical="center"/>
    </xf>
    <xf numFmtId="0" fontId="4" fillId="6" borderId="6"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3" fillId="7" borderId="0" xfId="0" applyFont="1" applyFill="1" applyAlignment="1" applyProtection="1">
      <alignment horizontal="center" vertical="center"/>
      <protection locked="0"/>
    </xf>
    <xf numFmtId="166" fontId="3" fillId="7" borderId="0" xfId="0" applyNumberFormat="1" applyFont="1" applyFill="1" applyAlignment="1" applyProtection="1">
      <alignment horizontal="center" vertical="center"/>
      <protection locked="0"/>
    </xf>
    <xf numFmtId="166" fontId="3" fillId="6" borderId="9" xfId="0" applyNumberFormat="1" applyFont="1" applyFill="1" applyBorder="1" applyAlignment="1" applyProtection="1">
      <alignment horizontal="center" vertical="center"/>
      <protection locked="0"/>
    </xf>
    <xf numFmtId="166" fontId="3" fillId="6" borderId="43" xfId="0" applyNumberFormat="1" applyFont="1" applyFill="1" applyBorder="1" applyAlignment="1" applyProtection="1">
      <alignment horizontal="center" vertical="center"/>
      <protection locked="0"/>
    </xf>
    <xf numFmtId="166" fontId="3" fillId="6" borderId="42" xfId="0" applyNumberFormat="1" applyFont="1" applyFill="1" applyBorder="1" applyAlignment="1" applyProtection="1">
      <alignment horizontal="center" vertical="center"/>
      <protection locked="0"/>
    </xf>
    <xf numFmtId="166" fontId="3" fillId="6" borderId="27" xfId="0" applyNumberFormat="1" applyFont="1" applyFill="1" applyBorder="1" applyAlignment="1" applyProtection="1">
      <alignment horizontal="center" vertical="center"/>
      <protection locked="0"/>
    </xf>
    <xf numFmtId="166" fontId="3" fillId="6" borderId="63" xfId="0" applyNumberFormat="1" applyFont="1" applyFill="1" applyBorder="1" applyAlignment="1" applyProtection="1">
      <alignment horizontal="center" vertical="center"/>
      <protection locked="0"/>
    </xf>
    <xf numFmtId="166" fontId="3" fillId="6" borderId="67" xfId="0" applyNumberFormat="1" applyFont="1" applyFill="1" applyBorder="1" applyAlignment="1" applyProtection="1">
      <alignment horizontal="center" vertical="center"/>
      <protection locked="0"/>
    </xf>
    <xf numFmtId="166" fontId="3" fillId="6" borderId="70" xfId="0" applyNumberFormat="1" applyFont="1" applyFill="1" applyBorder="1" applyAlignment="1" applyProtection="1">
      <alignment horizontal="center" vertical="center"/>
      <protection locked="0"/>
    </xf>
    <xf numFmtId="166" fontId="3" fillId="6" borderId="113" xfId="0" applyNumberFormat="1"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protection locked="0"/>
    </xf>
    <xf numFmtId="0" fontId="3" fillId="6" borderId="43" xfId="0" applyFont="1" applyFill="1" applyBorder="1" applyAlignment="1" applyProtection="1">
      <alignment horizontal="center" vertical="center"/>
      <protection locked="0"/>
    </xf>
    <xf numFmtId="0" fontId="3" fillId="6" borderId="42" xfId="0" applyFont="1" applyFill="1" applyBorder="1" applyAlignment="1" applyProtection="1">
      <alignment horizontal="center" vertical="center"/>
      <protection locked="0"/>
    </xf>
    <xf numFmtId="0" fontId="3" fillId="6" borderId="27" xfId="0" applyFont="1" applyFill="1" applyBorder="1" applyAlignment="1" applyProtection="1">
      <alignment horizontal="center" vertical="center"/>
      <protection locked="0"/>
    </xf>
    <xf numFmtId="166" fontId="49" fillId="7" borderId="0" xfId="0" applyNumberFormat="1" applyFont="1" applyFill="1" applyAlignment="1">
      <alignment horizontal="center" vertical="center"/>
    </xf>
    <xf numFmtId="166" fontId="49" fillId="6" borderId="33" xfId="0" applyNumberFormat="1" applyFont="1" applyFill="1" applyBorder="1" applyAlignment="1">
      <alignment horizontal="center" vertical="center"/>
    </xf>
    <xf numFmtId="166" fontId="49" fillId="6" borderId="40" xfId="0" applyNumberFormat="1" applyFont="1" applyFill="1" applyBorder="1" applyAlignment="1">
      <alignment horizontal="center" vertical="center"/>
    </xf>
    <xf numFmtId="166" fontId="49" fillId="6" borderId="90" xfId="0" applyNumberFormat="1" applyFont="1" applyFill="1" applyBorder="1" applyAlignment="1">
      <alignment horizontal="center" vertical="center"/>
    </xf>
    <xf numFmtId="166" fontId="3" fillId="7" borderId="0" xfId="0" applyNumberFormat="1" applyFont="1" applyFill="1" applyAlignment="1">
      <alignment horizontal="center" vertical="center"/>
    </xf>
    <xf numFmtId="166" fontId="3" fillId="0" borderId="38" xfId="0" applyNumberFormat="1" applyFont="1" applyBorder="1" applyAlignment="1">
      <alignment horizontal="center" vertical="center"/>
    </xf>
    <xf numFmtId="0" fontId="52" fillId="6" borderId="115"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2" xfId="0" applyFont="1" applyFill="1" applyBorder="1" applyAlignment="1">
      <alignment horizontal="center" vertical="center" wrapText="1"/>
    </xf>
    <xf numFmtId="0" fontId="52" fillId="6" borderId="0" xfId="0" applyFont="1" applyFill="1" applyAlignment="1">
      <alignment horizontal="center" vertical="center" wrapText="1"/>
    </xf>
    <xf numFmtId="0" fontId="52" fillId="6" borderId="6"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2" fillId="6" borderId="25" xfId="0" applyFont="1" applyFill="1" applyBorder="1" applyAlignment="1">
      <alignment horizontal="center" vertical="center" wrapText="1"/>
    </xf>
    <xf numFmtId="166" fontId="49" fillId="6" borderId="23" xfId="0" applyNumberFormat="1" applyFont="1" applyFill="1" applyBorder="1" applyAlignment="1">
      <alignment horizontal="center" vertical="center"/>
    </xf>
    <xf numFmtId="166" fontId="49" fillId="6" borderId="138" xfId="0" applyNumberFormat="1" applyFont="1" applyFill="1" applyBorder="1" applyAlignment="1">
      <alignment horizontal="center" vertical="center"/>
    </xf>
    <xf numFmtId="166" fontId="49" fillId="6" borderId="139" xfId="0" applyNumberFormat="1" applyFont="1" applyFill="1" applyBorder="1" applyAlignment="1">
      <alignment horizontal="center" vertical="center"/>
    </xf>
    <xf numFmtId="166" fontId="49" fillId="6" borderId="136" xfId="0" applyNumberFormat="1" applyFont="1" applyFill="1" applyBorder="1" applyAlignment="1">
      <alignment horizontal="center" vertical="center"/>
    </xf>
    <xf numFmtId="0" fontId="52" fillId="6" borderId="116"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37"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4" borderId="23" xfId="0" applyFont="1" applyFill="1" applyBorder="1" applyAlignment="1">
      <alignment horizontal="center" vertical="center"/>
    </xf>
    <xf numFmtId="0" fontId="52" fillId="4" borderId="138" xfId="0" applyFont="1" applyFill="1" applyBorder="1" applyAlignment="1">
      <alignment horizontal="center" vertical="center"/>
    </xf>
    <xf numFmtId="0" fontId="52" fillId="4" borderId="22" xfId="0" applyFont="1" applyFill="1" applyBorder="1" applyAlignment="1">
      <alignment horizontal="center" vertical="center"/>
    </xf>
    <xf numFmtId="0" fontId="52" fillId="4" borderId="136" xfId="0" applyFont="1" applyFill="1" applyBorder="1" applyAlignment="1">
      <alignment horizontal="center" vertical="center"/>
    </xf>
    <xf numFmtId="167" fontId="3" fillId="7" borderId="12" xfId="0" applyNumberFormat="1" applyFont="1" applyFill="1" applyBorder="1" applyAlignment="1">
      <alignment horizontal="center" vertical="center"/>
    </xf>
    <xf numFmtId="167" fontId="3" fillId="7" borderId="33" xfId="0" applyNumberFormat="1" applyFont="1" applyFill="1" applyBorder="1" applyAlignment="1">
      <alignment horizontal="center" vertical="center"/>
    </xf>
    <xf numFmtId="167" fontId="3" fillId="7" borderId="41" xfId="0" applyNumberFormat="1" applyFont="1" applyFill="1" applyBorder="1" applyAlignment="1">
      <alignment horizontal="center" vertical="center"/>
    </xf>
    <xf numFmtId="167" fontId="3" fillId="7" borderId="26" xfId="0" applyNumberFormat="1" applyFont="1" applyFill="1" applyBorder="1" applyAlignment="1">
      <alignment horizontal="center" vertical="center"/>
    </xf>
    <xf numFmtId="166" fontId="3" fillId="0" borderId="12" xfId="0" applyNumberFormat="1" applyFont="1" applyBorder="1" applyAlignment="1">
      <alignment horizontal="center" vertical="center"/>
    </xf>
    <xf numFmtId="166" fontId="3" fillId="0" borderId="33" xfId="0" applyNumberFormat="1" applyFont="1" applyBorder="1" applyAlignment="1">
      <alignment horizontal="center" vertical="center"/>
    </xf>
    <xf numFmtId="166" fontId="3" fillId="0" borderId="41" xfId="0" applyNumberFormat="1" applyFont="1" applyBorder="1" applyAlignment="1">
      <alignment horizontal="center" vertical="center"/>
    </xf>
    <xf numFmtId="166" fontId="3" fillId="0" borderId="26" xfId="0" applyNumberFormat="1" applyFont="1" applyBorder="1" applyAlignment="1">
      <alignment horizontal="center" vertical="center"/>
    </xf>
    <xf numFmtId="166" fontId="49" fillId="6" borderId="67" xfId="0" applyNumberFormat="1" applyFont="1" applyFill="1" applyBorder="1" applyAlignment="1">
      <alignment horizontal="center" vertical="center"/>
    </xf>
    <xf numFmtId="166" fontId="49" fillId="6" borderId="69" xfId="0" applyNumberFormat="1" applyFont="1" applyFill="1" applyBorder="1" applyAlignment="1">
      <alignment horizontal="center" vertical="center"/>
    </xf>
    <xf numFmtId="166" fontId="49" fillId="6" borderId="66" xfId="0" applyNumberFormat="1" applyFont="1" applyFill="1" applyBorder="1" applyAlignment="1">
      <alignment horizontal="center" vertical="center"/>
    </xf>
    <xf numFmtId="166" fontId="49" fillId="6" borderId="63" xfId="0" applyNumberFormat="1" applyFont="1" applyFill="1" applyBorder="1" applyAlignment="1">
      <alignment horizontal="center" vertical="center"/>
    </xf>
    <xf numFmtId="166" fontId="49" fillId="6" borderId="113" xfId="0" applyNumberFormat="1" applyFont="1" applyFill="1" applyBorder="1" applyAlignment="1">
      <alignment horizontal="center" vertical="center"/>
    </xf>
    <xf numFmtId="167" fontId="3" fillId="6" borderId="43" xfId="0" applyNumberFormat="1" applyFont="1" applyFill="1" applyBorder="1" applyAlignment="1">
      <alignment horizontal="center" vertical="center"/>
    </xf>
    <xf numFmtId="167" fontId="3" fillId="6" borderId="37" xfId="0" applyNumberFormat="1" applyFont="1" applyFill="1" applyBorder="1" applyAlignment="1">
      <alignment horizontal="center" vertical="center"/>
    </xf>
    <xf numFmtId="167" fontId="3" fillId="6" borderId="86" xfId="0" applyNumberFormat="1" applyFont="1" applyFill="1" applyBorder="1" applyAlignment="1">
      <alignment horizontal="center" vertical="center"/>
    </xf>
    <xf numFmtId="167" fontId="49" fillId="7" borderId="0" xfId="0" applyNumberFormat="1" applyFont="1" applyFill="1" applyAlignment="1">
      <alignment horizontal="center" vertical="center"/>
    </xf>
    <xf numFmtId="166" fontId="49" fillId="6" borderId="135" xfId="0" applyNumberFormat="1" applyFont="1" applyFill="1" applyBorder="1" applyAlignment="1">
      <alignment horizontal="center" vertical="center"/>
    </xf>
    <xf numFmtId="167" fontId="3" fillId="7" borderId="0" xfId="0" applyNumberFormat="1" applyFont="1" applyFill="1" applyAlignment="1">
      <alignment horizontal="center" vertical="center"/>
    </xf>
    <xf numFmtId="0" fontId="3" fillId="6" borderId="2" xfId="0" applyFont="1" applyFill="1" applyBorder="1" applyAlignment="1">
      <alignment horizontal="left" vertical="top" wrapText="1"/>
    </xf>
    <xf numFmtId="0" fontId="3" fillId="6" borderId="8" xfId="0" applyFont="1" applyFill="1" applyBorder="1" applyAlignment="1">
      <alignment horizontal="left" vertical="top" wrapText="1"/>
    </xf>
    <xf numFmtId="0" fontId="4" fillId="0" borderId="30" xfId="0" applyFont="1" applyBorder="1" applyAlignment="1">
      <alignment horizontal="left" vertical="top" wrapText="1"/>
    </xf>
    <xf numFmtId="0" fontId="4" fillId="0" borderId="1" xfId="0" applyFont="1" applyBorder="1" applyAlignment="1">
      <alignment horizontal="left" vertical="top" wrapText="1"/>
    </xf>
    <xf numFmtId="0" fontId="4" fillId="0" borderId="7" xfId="0" applyFont="1" applyBorder="1" applyAlignment="1">
      <alignment horizontal="left" vertical="top" wrapText="1"/>
    </xf>
    <xf numFmtId="2" fontId="3" fillId="7" borderId="0" xfId="0" applyNumberFormat="1" applyFont="1" applyFill="1" applyAlignment="1">
      <alignment horizontal="center" vertical="center"/>
    </xf>
    <xf numFmtId="167" fontId="49" fillId="6" borderId="43" xfId="0" applyNumberFormat="1" applyFont="1" applyFill="1" applyBorder="1" applyAlignment="1">
      <alignment horizontal="center" vertical="center"/>
    </xf>
    <xf numFmtId="167" fontId="49" fillId="6" borderId="37" xfId="0" applyNumberFormat="1" applyFont="1" applyFill="1" applyBorder="1" applyAlignment="1">
      <alignment horizontal="center" vertical="center"/>
    </xf>
    <xf numFmtId="167" fontId="49" fillId="6" borderId="86" xfId="0" applyNumberFormat="1" applyFont="1" applyFill="1" applyBorder="1" applyAlignment="1">
      <alignment horizontal="center" vertical="center"/>
    </xf>
    <xf numFmtId="166" fontId="3" fillId="6" borderId="57" xfId="0" applyNumberFormat="1" applyFont="1" applyFill="1" applyBorder="1" applyAlignment="1">
      <alignment horizontal="center" vertical="center"/>
    </xf>
    <xf numFmtId="166" fontId="3" fillId="6" borderId="87" xfId="0" applyNumberFormat="1" applyFont="1" applyFill="1" applyBorder="1" applyAlignment="1">
      <alignment horizontal="center" vertical="center"/>
    </xf>
    <xf numFmtId="0" fontId="52" fillId="7" borderId="0" xfId="0" applyFont="1" applyFill="1" applyAlignment="1">
      <alignment horizontal="center" vertical="center"/>
    </xf>
    <xf numFmtId="49" fontId="4" fillId="0" borderId="45" xfId="0" applyNumberFormat="1" applyFont="1" applyBorder="1" applyAlignment="1">
      <alignment horizontal="left" vertical="top" wrapText="1"/>
    </xf>
    <xf numFmtId="49" fontId="4" fillId="0" borderId="46" xfId="0" applyNumberFormat="1" applyFont="1" applyBorder="1" applyAlignment="1">
      <alignment horizontal="left" vertical="top" wrapText="1"/>
    </xf>
    <xf numFmtId="49" fontId="4" fillId="0" borderId="47" xfId="0" applyNumberFormat="1" applyFont="1" applyBorder="1" applyAlignment="1">
      <alignment horizontal="left" vertical="top" wrapText="1"/>
    </xf>
    <xf numFmtId="166" fontId="5" fillId="7" borderId="22" xfId="0" applyNumberFormat="1" applyFont="1" applyFill="1" applyBorder="1" applyAlignment="1">
      <alignment horizontal="center"/>
    </xf>
    <xf numFmtId="166" fontId="5" fillId="7" borderId="24" xfId="0" applyNumberFormat="1" applyFont="1" applyFill="1" applyBorder="1" applyAlignment="1">
      <alignment horizontal="center"/>
    </xf>
    <xf numFmtId="166" fontId="5" fillId="6" borderId="17" xfId="0" applyNumberFormat="1" applyFont="1" applyFill="1" applyBorder="1" applyAlignment="1">
      <alignment horizontal="center"/>
    </xf>
    <xf numFmtId="0" fontId="5" fillId="6" borderId="22" xfId="0" applyFont="1" applyFill="1" applyBorder="1" applyAlignment="1">
      <alignment horizontal="center"/>
    </xf>
    <xf numFmtId="0" fontId="5" fillId="6" borderId="23" xfId="0" applyFont="1" applyFill="1" applyBorder="1" applyAlignment="1">
      <alignment horizontal="center"/>
    </xf>
    <xf numFmtId="0" fontId="5" fillId="6" borderId="24" xfId="0" applyFont="1" applyFill="1" applyBorder="1" applyAlignment="1">
      <alignment horizontal="center"/>
    </xf>
    <xf numFmtId="0" fontId="4" fillId="7" borderId="9" xfId="0" applyFont="1" applyFill="1" applyBorder="1" applyAlignment="1">
      <alignment horizontal="center" vertical="center"/>
    </xf>
    <xf numFmtId="0" fontId="4" fillId="7" borderId="27" xfId="0" applyFont="1" applyFill="1" applyBorder="1" applyAlignment="1">
      <alignment horizontal="center" vertical="center"/>
    </xf>
    <xf numFmtId="0" fontId="3" fillId="7" borderId="9" xfId="0" applyFont="1" applyFill="1" applyBorder="1" applyAlignment="1">
      <alignment horizontal="center" vertical="center"/>
    </xf>
    <xf numFmtId="0" fontId="3" fillId="7" borderId="27" xfId="0" applyFont="1" applyFill="1" applyBorder="1" applyAlignment="1">
      <alignment horizontal="center" vertical="center"/>
    </xf>
    <xf numFmtId="0" fontId="4" fillId="6" borderId="47" xfId="0" applyFont="1" applyFill="1" applyBorder="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4" fillId="6" borderId="9" xfId="0" applyFont="1" applyFill="1" applyBorder="1" applyAlignment="1">
      <alignment horizontal="left"/>
    </xf>
    <xf numFmtId="0" fontId="4" fillId="6" borderId="65" xfId="0" applyFont="1" applyFill="1" applyBorder="1" applyAlignment="1">
      <alignment horizontal="left"/>
    </xf>
    <xf numFmtId="0" fontId="4" fillId="6" borderId="28" xfId="0" applyFont="1" applyFill="1" applyBorder="1" applyAlignment="1">
      <alignment horizontal="left"/>
    </xf>
    <xf numFmtId="0" fontId="4" fillId="6" borderId="60" xfId="0" applyFont="1" applyFill="1" applyBorder="1" applyAlignment="1">
      <alignment horizontal="left"/>
    </xf>
    <xf numFmtId="0" fontId="4" fillId="7" borderId="42" xfId="0" applyFont="1" applyFill="1" applyBorder="1" applyAlignment="1">
      <alignment horizontal="center" vertical="center"/>
    </xf>
    <xf numFmtId="0" fontId="3" fillId="6" borderId="53" xfId="0" applyFont="1" applyFill="1" applyBorder="1" applyAlignment="1">
      <alignment horizontal="left" vertical="center"/>
    </xf>
    <xf numFmtId="0" fontId="3" fillId="6" borderId="55" xfId="0" applyFont="1" applyFill="1" applyBorder="1" applyAlignment="1">
      <alignment horizontal="left" vertical="center"/>
    </xf>
    <xf numFmtId="0" fontId="3" fillId="6" borderId="9" xfId="0" applyFont="1" applyFill="1" applyBorder="1" applyAlignment="1">
      <alignment horizontal="right"/>
    </xf>
    <xf numFmtId="0" fontId="3" fillId="6" borderId="9" xfId="0" applyFont="1" applyFill="1" applyBorder="1" applyAlignment="1">
      <alignment horizontal="left"/>
    </xf>
    <xf numFmtId="0" fontId="3" fillId="6" borderId="65" xfId="0" applyFont="1" applyFill="1" applyBorder="1" applyAlignment="1">
      <alignment horizontal="left"/>
    </xf>
    <xf numFmtId="0" fontId="3" fillId="6" borderId="53" xfId="0" applyFont="1" applyFill="1" applyBorder="1" applyAlignment="1">
      <alignment horizontal="right"/>
    </xf>
    <xf numFmtId="0" fontId="5" fillId="6" borderId="17" xfId="0" applyFont="1" applyFill="1" applyBorder="1" applyAlignment="1">
      <alignment horizontal="center"/>
    </xf>
    <xf numFmtId="1" fontId="3" fillId="0" borderId="1" xfId="15" applyNumberFormat="1" applyFont="1" applyFill="1" applyBorder="1" applyAlignment="1">
      <alignment horizontal="left" vertical="top"/>
    </xf>
    <xf numFmtId="1" fontId="3" fillId="0" borderId="7" xfId="15" applyNumberFormat="1" applyFont="1" applyFill="1" applyBorder="1" applyAlignment="1">
      <alignment horizontal="left" vertical="top"/>
    </xf>
    <xf numFmtId="0" fontId="6" fillId="6" borderId="9" xfId="0" applyFont="1" applyFill="1" applyBorder="1" applyAlignment="1">
      <alignment horizontal="left"/>
    </xf>
    <xf numFmtId="0" fontId="6" fillId="6" borderId="65" xfId="0" applyFont="1" applyFill="1" applyBorder="1" applyAlignment="1">
      <alignment horizontal="left"/>
    </xf>
    <xf numFmtId="1" fontId="4" fillId="0" borderId="20" xfId="15" applyNumberFormat="1" applyFont="1" applyFill="1" applyBorder="1" applyAlignment="1">
      <alignment horizontal="left" vertical="top"/>
    </xf>
    <xf numFmtId="1" fontId="4" fillId="0" borderId="2" xfId="15" applyNumberFormat="1" applyFont="1" applyFill="1" applyBorder="1" applyAlignment="1">
      <alignment horizontal="left" vertical="top"/>
    </xf>
    <xf numFmtId="1" fontId="3" fillId="0" borderId="2" xfId="15" applyNumberFormat="1" applyFont="1" applyFill="1" applyBorder="1" applyAlignment="1">
      <alignment horizontal="left" vertical="top" wrapText="1"/>
    </xf>
    <xf numFmtId="1" fontId="3" fillId="0" borderId="8" xfId="15" applyNumberFormat="1" applyFont="1" applyFill="1" applyBorder="1" applyAlignment="1">
      <alignment horizontal="left" vertical="top" wrapText="1"/>
    </xf>
    <xf numFmtId="0" fontId="4" fillId="4" borderId="179" xfId="0" applyFont="1" applyFill="1" applyBorder="1" applyAlignment="1">
      <alignment horizontal="center" vertical="center"/>
    </xf>
    <xf numFmtId="0" fontId="4" fillId="4" borderId="180" xfId="0" applyFont="1" applyFill="1" applyBorder="1" applyAlignment="1">
      <alignment horizontal="center" vertical="center"/>
    </xf>
    <xf numFmtId="0" fontId="4" fillId="4" borderId="198"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88" xfId="0" applyFont="1" applyFill="1" applyBorder="1" applyAlignment="1">
      <alignment horizontal="center" vertical="center"/>
    </xf>
    <xf numFmtId="0" fontId="3" fillId="6" borderId="161" xfId="0" applyFont="1" applyFill="1" applyBorder="1" applyAlignment="1">
      <alignment horizontal="center" vertical="center"/>
    </xf>
    <xf numFmtId="0" fontId="3" fillId="6" borderId="200" xfId="0" applyFont="1" applyFill="1" applyBorder="1" applyAlignment="1">
      <alignment horizontal="center" vertical="center"/>
    </xf>
    <xf numFmtId="0" fontId="3" fillId="7" borderId="34" xfId="0" applyFont="1" applyFill="1" applyBorder="1" applyAlignment="1">
      <alignment horizontal="center" vertical="center"/>
    </xf>
    <xf numFmtId="0" fontId="3" fillId="7" borderId="128" xfId="0" applyFont="1" applyFill="1" applyBorder="1" applyAlignment="1">
      <alignment horizontal="center" vertical="center"/>
    </xf>
    <xf numFmtId="0" fontId="3" fillId="7" borderId="211" xfId="0" applyFont="1" applyFill="1" applyBorder="1" applyAlignment="1">
      <alignment horizontal="center" vertical="center"/>
    </xf>
    <xf numFmtId="0" fontId="3" fillId="11" borderId="20" xfId="0" applyFont="1" applyFill="1" applyBorder="1" applyAlignment="1">
      <alignment horizontal="center" vertical="center" wrapText="1"/>
    </xf>
    <xf numFmtId="0" fontId="3" fillId="11" borderId="215" xfId="0" applyFont="1" applyFill="1" applyBorder="1" applyAlignment="1">
      <alignment horizontal="center" vertical="center" wrapText="1"/>
    </xf>
    <xf numFmtId="0" fontId="4" fillId="6" borderId="107" xfId="0" applyFont="1" applyFill="1" applyBorder="1" applyAlignment="1">
      <alignment horizontal="left" vertical="center" wrapText="1"/>
    </xf>
    <xf numFmtId="0" fontId="4" fillId="6" borderId="96" xfId="0" applyFont="1" applyFill="1" applyBorder="1" applyAlignment="1">
      <alignment horizontal="left" vertical="center" wrapText="1"/>
    </xf>
    <xf numFmtId="0" fontId="4" fillId="6" borderId="125" xfId="0" applyFont="1" applyFill="1" applyBorder="1" applyAlignment="1">
      <alignment horizontal="left" vertical="center" wrapText="1"/>
    </xf>
    <xf numFmtId="0" fontId="3" fillId="6" borderId="109"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43" xfId="0" applyFont="1" applyFill="1" applyBorder="1" applyAlignment="1">
      <alignment horizontal="center" vertical="center"/>
    </xf>
    <xf numFmtId="0" fontId="4" fillId="6" borderId="107" xfId="0" applyFont="1" applyFill="1" applyBorder="1" applyAlignment="1">
      <alignment horizontal="center" vertical="center"/>
    </xf>
    <xf numFmtId="0" fontId="3" fillId="11" borderId="18" xfId="0" applyFont="1" applyFill="1" applyBorder="1" applyAlignment="1">
      <alignment horizontal="center" vertical="center"/>
    </xf>
    <xf numFmtId="0" fontId="3" fillId="11" borderId="0" xfId="0" applyFont="1" applyFill="1" applyAlignment="1">
      <alignment horizontal="center" vertical="center"/>
    </xf>
    <xf numFmtId="0" fontId="3" fillId="11" borderId="34" xfId="0" applyFont="1" applyFill="1" applyBorder="1" applyAlignment="1">
      <alignment horizontal="center" vertical="center"/>
    </xf>
    <xf numFmtId="0" fontId="3" fillId="11" borderId="41" xfId="0" applyFont="1" applyFill="1" applyBorder="1" applyAlignment="1">
      <alignment horizontal="center" vertical="center"/>
    </xf>
    <xf numFmtId="0" fontId="3" fillId="11" borderId="12" xfId="0" applyFont="1" applyFill="1" applyBorder="1" applyAlignment="1">
      <alignment horizontal="center" vertical="center"/>
    </xf>
    <xf numFmtId="0" fontId="3" fillId="11" borderId="26" xfId="0" applyFont="1" applyFill="1" applyBorder="1" applyAlignment="1">
      <alignment horizontal="center" vertical="center"/>
    </xf>
    <xf numFmtId="0" fontId="3" fillId="11" borderId="33" xfId="0" applyFont="1" applyFill="1" applyBorder="1" applyAlignment="1">
      <alignment horizontal="center" vertical="center"/>
    </xf>
    <xf numFmtId="0" fontId="108" fillId="0" borderId="142" xfId="0" applyFont="1" applyBorder="1" applyAlignment="1">
      <alignment horizontal="center" vertical="center"/>
    </xf>
    <xf numFmtId="0" fontId="108" fillId="0" borderId="177" xfId="0" applyFont="1" applyBorder="1" applyAlignment="1">
      <alignment horizontal="center" vertical="center"/>
    </xf>
    <xf numFmtId="0" fontId="108" fillId="0" borderId="143" xfId="0" applyFont="1" applyBorder="1" applyAlignment="1">
      <alignment horizontal="center" vertical="center"/>
    </xf>
    <xf numFmtId="0" fontId="108" fillId="0" borderId="120" xfId="0" applyFont="1" applyBorder="1" applyAlignment="1">
      <alignment horizontal="center" vertical="center"/>
    </xf>
    <xf numFmtId="0" fontId="108" fillId="0" borderId="102" xfId="0" applyFont="1" applyBorder="1" applyAlignment="1">
      <alignment horizontal="center" vertical="center"/>
    </xf>
    <xf numFmtId="0" fontId="108" fillId="0" borderId="103" xfId="0" applyFont="1" applyBorder="1" applyAlignment="1">
      <alignment horizontal="center" vertical="center"/>
    </xf>
    <xf numFmtId="0" fontId="4" fillId="6" borderId="144" xfId="0" applyFont="1" applyFill="1" applyBorder="1" applyAlignment="1">
      <alignment horizontal="center" vertical="center"/>
    </xf>
    <xf numFmtId="0" fontId="4" fillId="6" borderId="183" xfId="0" applyFont="1" applyFill="1" applyBorder="1" applyAlignment="1">
      <alignment horizontal="center" vertical="center"/>
    </xf>
    <xf numFmtId="0" fontId="4" fillId="6" borderId="144" xfId="0" applyFont="1" applyFill="1" applyBorder="1" applyAlignment="1">
      <alignment horizontal="center" vertical="center" wrapText="1"/>
    </xf>
    <xf numFmtId="0" fontId="3" fillId="0" borderId="40" xfId="0" applyFont="1" applyBorder="1" applyAlignment="1">
      <alignment horizontal="center" vertical="center"/>
    </xf>
    <xf numFmtId="0" fontId="3" fillId="6" borderId="41"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33" xfId="0" applyFont="1" applyFill="1" applyBorder="1" applyAlignment="1">
      <alignment horizontal="center" vertical="center"/>
    </xf>
    <xf numFmtId="0" fontId="3" fillId="6" borderId="53" xfId="0" applyFont="1" applyFill="1" applyBorder="1" applyAlignment="1">
      <alignment horizontal="center" vertical="center"/>
    </xf>
    <xf numFmtId="0" fontId="3" fillId="6" borderId="54" xfId="0" applyFont="1" applyFill="1" applyBorder="1" applyAlignment="1">
      <alignment horizontal="center" vertical="center"/>
    </xf>
    <xf numFmtId="0" fontId="3" fillId="6" borderId="176" xfId="0" applyFont="1" applyFill="1" applyBorder="1" applyAlignment="1">
      <alignment horizontal="center" vertical="center"/>
    </xf>
    <xf numFmtId="0" fontId="3" fillId="6" borderId="177" xfId="0" applyFont="1" applyFill="1" applyBorder="1" applyAlignment="1">
      <alignment horizontal="center" vertical="center"/>
    </xf>
    <xf numFmtId="0" fontId="3" fillId="6" borderId="178" xfId="0" applyFont="1" applyFill="1" applyBorder="1" applyAlignment="1">
      <alignment horizontal="center" vertical="center"/>
    </xf>
    <xf numFmtId="0" fontId="3" fillId="6" borderId="146" xfId="0" applyFont="1" applyFill="1" applyBorder="1" applyAlignment="1">
      <alignment horizontal="center" vertical="center"/>
    </xf>
    <xf numFmtId="0" fontId="3" fillId="6" borderId="63" xfId="0" applyFont="1" applyFill="1" applyBorder="1" applyAlignment="1">
      <alignment horizontal="center" vertical="center"/>
    </xf>
    <xf numFmtId="0" fontId="3" fillId="6" borderId="67"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66" xfId="0" applyFont="1" applyFill="1" applyBorder="1" applyAlignment="1">
      <alignment horizontal="center" vertical="center"/>
    </xf>
    <xf numFmtId="0" fontId="3" fillId="11" borderId="63" xfId="0" applyFont="1" applyFill="1" applyBorder="1" applyAlignment="1">
      <alignment horizontal="center" vertical="center"/>
    </xf>
    <xf numFmtId="0" fontId="3" fillId="11" borderId="67" xfId="0" applyFont="1" applyFill="1" applyBorder="1" applyAlignment="1">
      <alignment horizontal="center" vertical="center"/>
    </xf>
    <xf numFmtId="0" fontId="3" fillId="11" borderId="113" xfId="0" applyFont="1" applyFill="1" applyBorder="1" applyAlignment="1">
      <alignment horizontal="center" vertical="center"/>
    </xf>
    <xf numFmtId="0" fontId="3" fillId="0" borderId="69" xfId="0" applyFont="1" applyBorder="1" applyAlignment="1">
      <alignment horizontal="center" vertical="center"/>
    </xf>
    <xf numFmtId="0" fontId="3" fillId="6" borderId="115" xfId="0" applyFont="1" applyFill="1" applyBorder="1" applyAlignment="1">
      <alignment horizontal="left" vertical="center" wrapText="1"/>
    </xf>
    <xf numFmtId="0" fontId="3" fillId="6" borderId="15" xfId="0" applyFont="1" applyFill="1" applyBorder="1" applyAlignment="1">
      <alignment horizontal="left" vertical="center" wrapText="1"/>
    </xf>
    <xf numFmtId="0" fontId="3" fillId="6" borderId="16" xfId="0" applyFont="1" applyFill="1" applyBorder="1" applyAlignment="1">
      <alignment horizontal="left" vertical="center" wrapText="1"/>
    </xf>
    <xf numFmtId="0" fontId="3" fillId="6" borderId="109"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6" borderId="65" xfId="0" applyFont="1" applyFill="1" applyBorder="1" applyAlignment="1">
      <alignment horizontal="left" vertical="center" wrapText="1"/>
    </xf>
    <xf numFmtId="0" fontId="3" fillId="6" borderId="112" xfId="0" applyFont="1" applyFill="1" applyBorder="1" applyAlignment="1">
      <alignment horizontal="left" vertical="center" wrapText="1"/>
    </xf>
    <xf numFmtId="0" fontId="3" fillId="6" borderId="53" xfId="0" applyFont="1" applyFill="1" applyBorder="1" applyAlignment="1">
      <alignment horizontal="left" vertical="center" wrapText="1"/>
    </xf>
    <xf numFmtId="0" fontId="3" fillId="6" borderId="55" xfId="0" applyFont="1" applyFill="1" applyBorder="1" applyAlignment="1">
      <alignment horizontal="left" vertical="center" wrapText="1"/>
    </xf>
    <xf numFmtId="0" fontId="65" fillId="17" borderId="45" xfId="0" applyFont="1" applyFill="1" applyBorder="1" applyAlignment="1">
      <alignment horizontal="center" vertical="center"/>
    </xf>
    <xf numFmtId="0" fontId="65" fillId="17" borderId="181" xfId="0" applyFont="1" applyFill="1" applyBorder="1" applyAlignment="1">
      <alignment horizontal="center" vertical="center"/>
    </xf>
    <xf numFmtId="0" fontId="3" fillId="6" borderId="73" xfId="0" applyFont="1" applyFill="1" applyBorder="1" applyAlignment="1">
      <alignment horizontal="center" vertical="center"/>
    </xf>
    <xf numFmtId="0" fontId="3" fillId="6" borderId="66" xfId="0" applyFont="1" applyFill="1" applyBorder="1" applyAlignment="1">
      <alignment horizontal="center" vertical="center"/>
    </xf>
    <xf numFmtId="0" fontId="3" fillId="6" borderId="111" xfId="0" applyFont="1" applyFill="1" applyBorder="1" applyAlignment="1">
      <alignment horizontal="center" vertical="center"/>
    </xf>
    <xf numFmtId="0" fontId="3" fillId="6" borderId="191" xfId="0" applyFont="1" applyFill="1" applyBorder="1" applyAlignment="1">
      <alignment horizontal="center" vertical="center"/>
    </xf>
    <xf numFmtId="0" fontId="3" fillId="6" borderId="21" xfId="0" applyFont="1" applyFill="1" applyBorder="1" applyAlignment="1">
      <alignment horizontal="center" vertical="center"/>
    </xf>
    <xf numFmtId="0" fontId="3" fillId="6" borderId="154" xfId="0" applyFont="1" applyFill="1" applyBorder="1" applyAlignment="1">
      <alignment horizontal="center" vertical="center"/>
    </xf>
    <xf numFmtId="0" fontId="65" fillId="17" borderId="182" xfId="0" applyFont="1" applyFill="1" applyBorder="1" applyAlignment="1">
      <alignment horizontal="center" vertical="center"/>
    </xf>
    <xf numFmtId="0" fontId="45" fillId="6" borderId="1" xfId="0" applyFont="1" applyFill="1" applyBorder="1"/>
    <xf numFmtId="0" fontId="91" fillId="6" borderId="12" xfId="0" applyFont="1" applyFill="1" applyBorder="1"/>
    <xf numFmtId="0" fontId="45" fillId="6" borderId="12" xfId="0" applyFont="1" applyFill="1" applyBorder="1"/>
    <xf numFmtId="0" fontId="45" fillId="6" borderId="9" xfId="0" applyFont="1" applyFill="1" applyBorder="1"/>
    <xf numFmtId="0" fontId="45" fillId="6" borderId="9" xfId="0" applyFont="1" applyFill="1" applyBorder="1" applyAlignment="1">
      <alignment horizontal="left"/>
    </xf>
    <xf numFmtId="0" fontId="4" fillId="17" borderId="190" xfId="0" applyFont="1" applyFill="1" applyBorder="1" applyAlignment="1">
      <alignment horizontal="center" vertical="center"/>
    </xf>
    <xf numFmtId="0" fontId="4" fillId="17" borderId="45" xfId="0" applyFont="1" applyFill="1" applyBorder="1" applyAlignment="1">
      <alignment horizontal="center" vertical="center"/>
    </xf>
    <xf numFmtId="0" fontId="4" fillId="17" borderId="129" xfId="0" applyFont="1" applyFill="1" applyBorder="1" applyAlignment="1">
      <alignment horizontal="center" vertical="center"/>
    </xf>
    <xf numFmtId="0" fontId="3" fillId="7" borderId="212" xfId="0" applyFont="1" applyFill="1" applyBorder="1" applyAlignment="1">
      <alignment horizontal="center" vertical="center"/>
    </xf>
    <xf numFmtId="0" fontId="3" fillId="7" borderId="213" xfId="0" applyFont="1" applyFill="1" applyBorder="1" applyAlignment="1">
      <alignment horizontal="center" vertical="center"/>
    </xf>
    <xf numFmtId="0" fontId="3" fillId="7" borderId="214" xfId="0" applyFont="1" applyFill="1" applyBorder="1" applyAlignment="1">
      <alignment horizontal="center" vertical="center"/>
    </xf>
    <xf numFmtId="0" fontId="3" fillId="7" borderId="91" xfId="0" applyFont="1" applyFill="1" applyBorder="1" applyAlignment="1">
      <alignment horizontal="center" vertical="center"/>
    </xf>
    <xf numFmtId="0" fontId="3" fillId="7" borderId="117" xfId="0" applyFont="1" applyFill="1" applyBorder="1" applyAlignment="1">
      <alignment horizontal="center" vertical="center"/>
    </xf>
    <xf numFmtId="0" fontId="3" fillId="7" borderId="201" xfId="0" applyFont="1" applyFill="1" applyBorder="1" applyAlignment="1">
      <alignment horizontal="center" vertical="center"/>
    </xf>
    <xf numFmtId="0" fontId="3" fillId="6" borderId="203" xfId="0" applyFont="1" applyFill="1" applyBorder="1" applyAlignment="1">
      <alignment horizontal="center" vertical="center"/>
    </xf>
    <xf numFmtId="0" fontId="3" fillId="7" borderId="43" xfId="0" applyFont="1" applyFill="1" applyBorder="1" applyAlignment="1">
      <alignment horizontal="center" vertical="center"/>
    </xf>
    <xf numFmtId="0" fontId="3" fillId="7" borderId="37" xfId="0" applyFont="1" applyFill="1" applyBorder="1" applyAlignment="1">
      <alignment horizontal="center" vertical="center"/>
    </xf>
    <xf numFmtId="0" fontId="3" fillId="7" borderId="86" xfId="0" applyFont="1" applyFill="1" applyBorder="1" applyAlignment="1">
      <alignment horizontal="center" vertical="center"/>
    </xf>
    <xf numFmtId="0" fontId="3" fillId="0" borderId="128" xfId="0" applyFont="1" applyBorder="1" applyAlignment="1">
      <alignment horizontal="center" vertical="center"/>
    </xf>
    <xf numFmtId="0" fontId="3" fillId="0" borderId="184" xfId="0" applyFont="1" applyBorder="1" applyAlignment="1">
      <alignment horizontal="center" vertical="center"/>
    </xf>
    <xf numFmtId="0" fontId="3" fillId="0" borderId="185" xfId="0" applyFont="1" applyBorder="1" applyAlignment="1">
      <alignment horizontal="center" vertical="center"/>
    </xf>
    <xf numFmtId="0" fontId="3" fillId="0" borderId="186" xfId="0" applyFont="1" applyBorder="1" applyAlignment="1">
      <alignment horizontal="center" vertical="center"/>
    </xf>
    <xf numFmtId="0" fontId="3" fillId="0" borderId="0" xfId="0" applyFont="1" applyAlignment="1">
      <alignment horizontal="center" vertical="center"/>
    </xf>
    <xf numFmtId="0" fontId="3" fillId="11" borderId="187" xfId="0" applyFont="1" applyFill="1" applyBorder="1" applyAlignment="1">
      <alignment horizontal="center" vertical="center"/>
    </xf>
    <xf numFmtId="0" fontId="3" fillId="11" borderId="188" xfId="0" applyFont="1" applyFill="1" applyBorder="1" applyAlignment="1">
      <alignment horizontal="center" vertical="center"/>
    </xf>
    <xf numFmtId="0" fontId="3" fillId="11" borderId="189" xfId="0" applyFont="1" applyFill="1" applyBorder="1" applyAlignment="1">
      <alignment horizontal="center" vertical="center"/>
    </xf>
    <xf numFmtId="0" fontId="3" fillId="6" borderId="112" xfId="0" applyFont="1" applyFill="1" applyBorder="1" applyAlignment="1">
      <alignment horizontal="center" vertical="center"/>
    </xf>
    <xf numFmtId="166" fontId="3" fillId="0" borderId="70" xfId="0" applyNumberFormat="1" applyFont="1" applyBorder="1" applyAlignment="1">
      <alignment horizontal="center" vertical="center"/>
    </xf>
    <xf numFmtId="166" fontId="3" fillId="0" borderId="113" xfId="0" applyNumberFormat="1" applyFont="1" applyBorder="1" applyAlignment="1">
      <alignment horizontal="center" vertical="center"/>
    </xf>
    <xf numFmtId="0" fontId="3" fillId="0" borderId="27" xfId="0" applyFont="1" applyBorder="1" applyAlignment="1">
      <alignment horizontal="center" vertical="center"/>
    </xf>
    <xf numFmtId="0" fontId="3" fillId="0" borderId="109" xfId="0" applyFont="1" applyBorder="1" applyAlignment="1">
      <alignment horizontal="right" vertical="center"/>
    </xf>
    <xf numFmtId="0" fontId="3" fillId="0" borderId="9" xfId="0" applyFont="1" applyBorder="1" applyAlignment="1">
      <alignment horizontal="right" vertical="center"/>
    </xf>
    <xf numFmtId="0" fontId="3" fillId="0" borderId="65" xfId="0" applyFont="1" applyBorder="1" applyAlignment="1">
      <alignment horizontal="right" vertical="center"/>
    </xf>
    <xf numFmtId="0" fontId="3" fillId="0" borderId="146" xfId="0" applyFont="1" applyBorder="1" applyAlignment="1">
      <alignment horizontal="right" vertical="center" wrapText="1"/>
    </xf>
    <xf numFmtId="0" fontId="3" fillId="0" borderId="63" xfId="0" applyFont="1" applyBorder="1" applyAlignment="1">
      <alignment horizontal="right" vertical="center" wrapText="1"/>
    </xf>
    <xf numFmtId="0" fontId="3" fillId="0" borderId="64" xfId="0" applyFont="1" applyBorder="1" applyAlignment="1">
      <alignment horizontal="right" vertical="center" wrapText="1"/>
    </xf>
    <xf numFmtId="0" fontId="4" fillId="0" borderId="134" xfId="0" applyFont="1" applyBorder="1" applyAlignment="1">
      <alignment horizontal="right" vertical="center"/>
    </xf>
    <xf numFmtId="0" fontId="4" fillId="0" borderId="102" xfId="0" applyFont="1" applyBorder="1" applyAlignment="1">
      <alignment horizontal="right" vertical="center"/>
    </xf>
    <xf numFmtId="0" fontId="4" fillId="0" borderId="121" xfId="0" applyFont="1" applyBorder="1" applyAlignment="1">
      <alignment horizontal="right" vertical="center"/>
    </xf>
    <xf numFmtId="164" fontId="3" fillId="11" borderId="23" xfId="15" applyNumberFormat="1" applyFont="1" applyFill="1" applyBorder="1" applyAlignment="1">
      <alignment horizontal="center" vertical="center"/>
    </xf>
    <xf numFmtId="164" fontId="3" fillId="11" borderId="136" xfId="15" applyNumberFormat="1" applyFont="1" applyFill="1" applyBorder="1" applyAlignment="1">
      <alignment horizontal="center" vertical="center"/>
    </xf>
    <xf numFmtId="166" fontId="3" fillId="6" borderId="70" xfId="0" applyNumberFormat="1" applyFont="1" applyFill="1" applyBorder="1" applyAlignment="1">
      <alignment horizontal="center" vertical="center"/>
    </xf>
    <xf numFmtId="166" fontId="3" fillId="6" borderId="113" xfId="0" applyNumberFormat="1" applyFont="1" applyFill="1" applyBorder="1" applyAlignment="1">
      <alignment horizontal="center" vertical="center"/>
    </xf>
    <xf numFmtId="0" fontId="4" fillId="6" borderId="137" xfId="0" applyFont="1" applyFill="1" applyBorder="1" applyAlignment="1">
      <alignment horizontal="right" vertical="center" wrapText="1"/>
    </xf>
    <xf numFmtId="0" fontId="4" fillId="6" borderId="23" xfId="0" applyFont="1" applyFill="1" applyBorder="1" applyAlignment="1">
      <alignment horizontal="right" vertical="center" wrapText="1"/>
    </xf>
    <xf numFmtId="0" fontId="4" fillId="6" borderId="138" xfId="0" applyFont="1" applyFill="1" applyBorder="1" applyAlignment="1">
      <alignment horizontal="right" vertical="center" wrapText="1"/>
    </xf>
    <xf numFmtId="9" fontId="3" fillId="12" borderId="102" xfId="0" applyNumberFormat="1" applyFont="1" applyFill="1" applyBorder="1" applyAlignment="1">
      <alignment horizontal="center" vertical="center"/>
    </xf>
    <xf numFmtId="0" fontId="3" fillId="12" borderId="103" xfId="0" applyFont="1" applyFill="1" applyBorder="1" applyAlignment="1">
      <alignment horizontal="center" vertical="center"/>
    </xf>
    <xf numFmtId="166" fontId="3" fillId="6" borderId="142" xfId="0" applyNumberFormat="1" applyFont="1" applyFill="1" applyBorder="1" applyAlignment="1">
      <alignment horizontal="center" vertical="center"/>
    </xf>
    <xf numFmtId="166" fontId="3" fillId="6" borderId="143" xfId="0" applyNumberFormat="1" applyFont="1" applyFill="1" applyBorder="1" applyAlignment="1">
      <alignment horizontal="center" vertical="center"/>
    </xf>
    <xf numFmtId="166" fontId="3" fillId="6" borderId="72" xfId="0" applyNumberFormat="1" applyFont="1" applyFill="1" applyBorder="1" applyAlignment="1">
      <alignment horizontal="center" vertical="center"/>
    </xf>
    <xf numFmtId="166" fontId="3" fillId="6" borderId="26" xfId="0" applyNumberFormat="1" applyFont="1" applyFill="1" applyBorder="1" applyAlignment="1">
      <alignment horizontal="center" vertical="center"/>
    </xf>
    <xf numFmtId="0" fontId="4" fillId="0" borderId="1" xfId="0" applyFont="1" applyBorder="1" applyAlignment="1">
      <alignment horizontal="right" vertical="center"/>
    </xf>
    <xf numFmtId="0" fontId="4" fillId="0" borderId="7" xfId="0" applyFont="1" applyBorder="1" applyAlignment="1">
      <alignment horizontal="right" vertical="center"/>
    </xf>
    <xf numFmtId="0" fontId="3" fillId="0" borderId="0" xfId="0" applyFont="1" applyAlignment="1">
      <alignment horizontal="left" vertical="top" wrapText="1"/>
    </xf>
    <xf numFmtId="0" fontId="3" fillId="0" borderId="3" xfId="0" applyFont="1" applyBorder="1" applyAlignment="1">
      <alignment horizontal="left" vertical="top" wrapText="1"/>
    </xf>
    <xf numFmtId="0" fontId="3" fillId="0" borderId="0" xfId="0" applyFont="1" applyAlignment="1">
      <alignment horizontal="left" vertical="top"/>
    </xf>
    <xf numFmtId="0" fontId="3" fillId="0" borderId="3" xfId="0" applyFont="1" applyBorder="1" applyAlignment="1">
      <alignment horizontal="left" vertical="top"/>
    </xf>
    <xf numFmtId="0" fontId="3" fillId="0" borderId="1" xfId="0" applyFont="1" applyBorder="1" applyAlignment="1">
      <alignment horizontal="left" vertical="top" wrapText="1"/>
    </xf>
    <xf numFmtId="0" fontId="3" fillId="0" borderId="7" xfId="0" applyFont="1" applyBorder="1" applyAlignment="1">
      <alignment horizontal="left" vertical="top" wrapText="1"/>
    </xf>
    <xf numFmtId="1" fontId="3" fillId="0" borderId="0" xfId="15" applyNumberFormat="1" applyFont="1" applyFill="1" applyBorder="1" applyAlignment="1">
      <alignment horizontal="left" vertical="top" wrapText="1"/>
    </xf>
    <xf numFmtId="1" fontId="3" fillId="0" borderId="3" xfId="15" applyNumberFormat="1" applyFont="1" applyFill="1" applyBorder="1" applyAlignment="1">
      <alignment horizontal="left" vertical="top" wrapText="1"/>
    </xf>
    <xf numFmtId="0" fontId="3" fillId="0" borderId="0" xfId="0" applyFont="1" applyAlignment="1">
      <alignment horizontal="center" vertical="top" wrapText="1"/>
    </xf>
    <xf numFmtId="0" fontId="3" fillId="0" borderId="142" xfId="0" applyFont="1" applyBorder="1" applyAlignment="1">
      <alignment horizontal="center" vertical="center"/>
    </xf>
    <xf numFmtId="0" fontId="3" fillId="0" borderId="177" xfId="0" applyFont="1" applyBorder="1" applyAlignment="1">
      <alignment horizontal="center" vertical="center"/>
    </xf>
    <xf numFmtId="0" fontId="3" fillId="0" borderId="143" xfId="0" applyFont="1" applyBorder="1" applyAlignment="1">
      <alignment horizontal="center" vertical="center"/>
    </xf>
    <xf numFmtId="0" fontId="3" fillId="0" borderId="96" xfId="0" applyFont="1" applyBorder="1" applyAlignment="1">
      <alignment horizontal="left"/>
    </xf>
    <xf numFmtId="0" fontId="3" fillId="0" borderId="97" xfId="0" applyFont="1" applyBorder="1" applyAlignment="1">
      <alignment horizontal="left"/>
    </xf>
    <xf numFmtId="174" fontId="3" fillId="0" borderId="62" xfId="0" applyNumberFormat="1" applyFont="1" applyBorder="1" applyAlignment="1">
      <alignment horizontal="center" vertical="center"/>
    </xf>
    <xf numFmtId="174" fontId="3" fillId="0" borderId="53" xfId="0" applyNumberFormat="1" applyFont="1" applyBorder="1" applyAlignment="1">
      <alignment horizontal="center" vertical="center"/>
    </xf>
    <xf numFmtId="174" fontId="3" fillId="0" borderId="80" xfId="0" applyNumberFormat="1" applyFont="1" applyBorder="1" applyAlignment="1">
      <alignment horizontal="center" vertical="center"/>
    </xf>
    <xf numFmtId="0" fontId="4" fillId="0" borderId="2" xfId="0" applyFont="1" applyBorder="1" applyAlignment="1">
      <alignment horizontal="center" vertical="center"/>
    </xf>
    <xf numFmtId="0" fontId="3" fillId="0" borderId="111" xfId="0" applyFont="1" applyBorder="1" applyAlignment="1">
      <alignment horizontal="right" vertical="center"/>
    </xf>
    <xf numFmtId="0" fontId="3" fillId="0" borderId="28" xfId="0" applyFont="1" applyBorder="1" applyAlignment="1">
      <alignment horizontal="right" vertical="center"/>
    </xf>
    <xf numFmtId="0" fontId="3" fillId="0" borderId="60" xfId="0" applyFont="1" applyBorder="1" applyAlignment="1">
      <alignment horizontal="right" vertical="center"/>
    </xf>
    <xf numFmtId="166" fontId="3" fillId="0" borderId="29" xfId="0" applyNumberFormat="1" applyFont="1" applyBorder="1" applyAlignment="1">
      <alignment horizontal="center" vertical="center"/>
    </xf>
    <xf numFmtId="1" fontId="3" fillId="0" borderId="0" xfId="15" applyNumberFormat="1" applyFont="1" applyAlignment="1">
      <alignment horizontal="left" vertical="top" wrapText="1"/>
    </xf>
    <xf numFmtId="0" fontId="3" fillId="6" borderId="18" xfId="0" applyFont="1" applyFill="1" applyBorder="1" applyAlignment="1">
      <alignment horizontal="right" vertical="center" wrapText="1"/>
    </xf>
    <xf numFmtId="0" fontId="3" fillId="6" borderId="0" xfId="0" applyFont="1" applyFill="1" applyAlignment="1">
      <alignment horizontal="right" vertical="center" wrapText="1"/>
    </xf>
    <xf numFmtId="0" fontId="3" fillId="6" borderId="6" xfId="0" applyFont="1" applyFill="1" applyBorder="1" applyAlignment="1">
      <alignment horizontal="right" vertical="center" wrapText="1"/>
    </xf>
    <xf numFmtId="0" fontId="3" fillId="6" borderId="139" xfId="0" applyFont="1" applyFill="1" applyBorder="1" applyAlignment="1">
      <alignment horizontal="right" vertical="center" wrapText="1"/>
    </xf>
    <xf numFmtId="0" fontId="3" fillId="6" borderId="23" xfId="0" applyFont="1" applyFill="1" applyBorder="1" applyAlignment="1">
      <alignment horizontal="right" vertical="center" wrapText="1"/>
    </xf>
    <xf numFmtId="0" fontId="3" fillId="6" borderId="24" xfId="0" applyFont="1" applyFill="1" applyBorder="1" applyAlignment="1">
      <alignment horizontal="right" vertical="center" wrapText="1"/>
    </xf>
    <xf numFmtId="2" fontId="3" fillId="0" borderId="12" xfId="0" applyNumberFormat="1" applyFont="1" applyBorder="1" applyAlignment="1">
      <alignment horizontal="center" vertical="center"/>
    </xf>
    <xf numFmtId="2" fontId="3" fillId="0" borderId="26" xfId="0" applyNumberFormat="1" applyFont="1" applyBorder="1" applyAlignment="1">
      <alignment horizontal="center" vertical="center"/>
    </xf>
    <xf numFmtId="0" fontId="4" fillId="6" borderId="21" xfId="0" applyFont="1" applyFill="1" applyBorder="1" applyAlignment="1">
      <alignment horizontal="right" vertical="center"/>
    </xf>
    <xf numFmtId="0" fontId="4" fillId="6" borderId="2" xfId="0" applyFont="1" applyFill="1" applyBorder="1" applyAlignment="1">
      <alignment horizontal="right" vertical="center"/>
    </xf>
    <xf numFmtId="0" fontId="4" fillId="6" borderId="25" xfId="0" applyFont="1" applyFill="1" applyBorder="1" applyAlignment="1">
      <alignment horizontal="right" vertical="center"/>
    </xf>
    <xf numFmtId="0" fontId="3" fillId="6" borderId="144" xfId="0" applyFont="1" applyFill="1" applyBorder="1" applyAlignment="1">
      <alignment horizontal="right" vertical="center"/>
    </xf>
    <xf numFmtId="0" fontId="3" fillId="6" borderId="96" xfId="0" applyFont="1" applyFill="1" applyBorder="1" applyAlignment="1">
      <alignment horizontal="right" vertical="center"/>
    </xf>
    <xf numFmtId="0" fontId="3" fillId="6" borderId="125" xfId="0" applyFont="1" applyFill="1" applyBorder="1" applyAlignment="1">
      <alignment horizontal="right" vertical="center"/>
    </xf>
    <xf numFmtId="0" fontId="98" fillId="6" borderId="0" xfId="0" applyFont="1" applyFill="1" applyAlignment="1">
      <alignment horizontal="right" vertical="center"/>
    </xf>
    <xf numFmtId="0" fontId="3" fillId="6" borderId="217" xfId="0" applyFont="1" applyFill="1" applyBorder="1" applyAlignment="1">
      <alignment horizontal="right" vertical="center"/>
    </xf>
    <xf numFmtId="0" fontId="4" fillId="6" borderId="222" xfId="0" applyFont="1" applyFill="1" applyBorder="1" applyAlignment="1">
      <alignment horizontal="center" vertical="center" textRotation="90" wrapText="1"/>
    </xf>
    <xf numFmtId="0" fontId="4" fillId="6" borderId="217" xfId="0" applyFont="1" applyFill="1" applyBorder="1" applyAlignment="1">
      <alignment horizontal="center" vertical="center" textRotation="90" wrapText="1"/>
    </xf>
    <xf numFmtId="0" fontId="4" fillId="6" borderId="223" xfId="0" applyFont="1" applyFill="1" applyBorder="1" applyAlignment="1">
      <alignment horizontal="center" vertical="center" textRotation="90" wrapText="1"/>
    </xf>
    <xf numFmtId="0" fontId="4" fillId="6" borderId="224" xfId="0" applyFont="1" applyFill="1" applyBorder="1" applyAlignment="1">
      <alignment horizontal="center" vertical="center" textRotation="90" wrapText="1"/>
    </xf>
    <xf numFmtId="0" fontId="3" fillId="6" borderId="12" xfId="0" applyFont="1" applyFill="1" applyBorder="1" applyAlignment="1">
      <alignment horizontal="right" vertical="center"/>
    </xf>
    <xf numFmtId="0" fontId="3" fillId="6" borderId="76" xfId="0" applyFont="1" applyFill="1" applyBorder="1" applyAlignment="1">
      <alignment horizontal="right" vertical="center"/>
    </xf>
    <xf numFmtId="164" fontId="3" fillId="11" borderId="42" xfId="15" applyNumberFormat="1" applyFont="1" applyFill="1" applyBorder="1" applyAlignment="1">
      <alignment horizontal="center" vertical="center"/>
    </xf>
    <xf numFmtId="164" fontId="3" fillId="11" borderId="9" xfId="15" applyNumberFormat="1" applyFont="1" applyFill="1" applyBorder="1" applyAlignment="1">
      <alignment horizontal="center" vertical="center"/>
    </xf>
    <xf numFmtId="164" fontId="3" fillId="11" borderId="27" xfId="15" applyNumberFormat="1" applyFont="1" applyFill="1" applyBorder="1" applyAlignment="1">
      <alignment horizontal="center" vertical="center"/>
    </xf>
    <xf numFmtId="0" fontId="4" fillId="6" borderId="225" xfId="0" applyFont="1" applyFill="1" applyBorder="1" applyAlignment="1">
      <alignment horizontal="center" vertical="center" wrapText="1"/>
    </xf>
    <xf numFmtId="0" fontId="3" fillId="0" borderId="4" xfId="0" applyFont="1" applyBorder="1" applyAlignment="1">
      <alignment horizontal="center"/>
    </xf>
    <xf numFmtId="0" fontId="4" fillId="6" borderId="107" xfId="0" applyFont="1" applyFill="1" applyBorder="1" applyAlignment="1">
      <alignment horizontal="right" vertical="center" wrapText="1"/>
    </xf>
    <xf numFmtId="0" fontId="4" fillId="6" borderId="96" xfId="0" applyFont="1" applyFill="1" applyBorder="1" applyAlignment="1">
      <alignment horizontal="right" vertical="center" wrapText="1"/>
    </xf>
    <xf numFmtId="0" fontId="4" fillId="6" borderId="204" xfId="0" applyFont="1" applyFill="1" applyBorder="1" applyAlignment="1">
      <alignment horizontal="right" vertical="center" wrapText="1"/>
    </xf>
    <xf numFmtId="0" fontId="3" fillId="0" borderId="146" xfId="0" applyFont="1" applyBorder="1" applyAlignment="1">
      <alignment horizontal="right" vertical="center"/>
    </xf>
    <xf numFmtId="0" fontId="3" fillId="0" borderId="63" xfId="0" applyFont="1" applyBorder="1" applyAlignment="1">
      <alignment horizontal="right" vertical="center"/>
    </xf>
    <xf numFmtId="0" fontId="3" fillId="0" borderId="64" xfId="0" applyFont="1" applyBorder="1" applyAlignment="1">
      <alignment horizontal="right" vertical="center"/>
    </xf>
    <xf numFmtId="0" fontId="3" fillId="0" borderId="176" xfId="0" applyFont="1" applyBorder="1" applyAlignment="1">
      <alignment horizontal="right" vertical="center"/>
    </xf>
    <xf numFmtId="0" fontId="3" fillId="0" borderId="177" xfId="0" applyFont="1" applyBorder="1" applyAlignment="1">
      <alignment horizontal="right" vertical="center"/>
    </xf>
    <xf numFmtId="0" fontId="3" fillId="0" borderId="61" xfId="0" applyFont="1" applyBorder="1" applyAlignment="1">
      <alignment horizontal="right" vertical="center"/>
    </xf>
    <xf numFmtId="0" fontId="3" fillId="11" borderId="42" xfId="0" applyFont="1" applyFill="1" applyBorder="1" applyAlignment="1">
      <alignment horizontal="center" vertical="center"/>
    </xf>
    <xf numFmtId="0" fontId="3" fillId="11" borderId="9" xfId="0" applyFont="1" applyFill="1" applyBorder="1" applyAlignment="1">
      <alignment horizontal="center" vertical="center"/>
    </xf>
    <xf numFmtId="0" fontId="3" fillId="11" borderId="27" xfId="0" applyFont="1" applyFill="1" applyBorder="1" applyAlignment="1">
      <alignment horizontal="center" vertical="center"/>
    </xf>
    <xf numFmtId="0" fontId="3" fillId="11" borderId="28" xfId="0" applyFont="1" applyFill="1" applyBorder="1" applyAlignment="1">
      <alignment horizontal="center" vertical="center"/>
    </xf>
    <xf numFmtId="0" fontId="3" fillId="11" borderId="29" xfId="0" applyFont="1" applyFill="1" applyBorder="1" applyAlignment="1">
      <alignment horizontal="center" vertical="center"/>
    </xf>
    <xf numFmtId="0" fontId="3" fillId="11" borderId="70" xfId="0" applyFont="1" applyFill="1" applyBorder="1" applyAlignment="1">
      <alignment horizontal="center" vertical="center"/>
    </xf>
    <xf numFmtId="0" fontId="4" fillId="6" borderId="115" xfId="0" applyFont="1" applyFill="1" applyBorder="1" applyAlignment="1">
      <alignment horizontal="right" vertical="center"/>
    </xf>
    <xf numFmtId="0" fontId="4" fillId="6" borderId="15" xfId="0" applyFont="1" applyFill="1" applyBorder="1" applyAlignment="1">
      <alignment horizontal="right" vertical="center"/>
    </xf>
    <xf numFmtId="0" fontId="4" fillId="6" borderId="16" xfId="0" applyFont="1" applyFill="1" applyBorder="1" applyAlignment="1">
      <alignment horizontal="right" vertical="center"/>
    </xf>
    <xf numFmtId="0" fontId="4" fillId="6" borderId="220" xfId="0" applyFont="1" applyFill="1" applyBorder="1" applyAlignment="1">
      <alignment horizontal="center" vertical="center" textRotation="90" wrapText="1"/>
    </xf>
    <xf numFmtId="0" fontId="4" fillId="6" borderId="221" xfId="0" applyFont="1" applyFill="1" applyBorder="1" applyAlignment="1">
      <alignment horizontal="center" vertical="center" textRotation="90" wrapText="1"/>
    </xf>
    <xf numFmtId="0" fontId="4" fillId="6" borderId="32" xfId="0" applyFont="1" applyFill="1" applyBorder="1" applyAlignment="1">
      <alignment horizontal="center" vertical="center" textRotation="90" wrapText="1"/>
    </xf>
    <xf numFmtId="0" fontId="4" fillId="6" borderId="0" xfId="0" applyFont="1" applyFill="1" applyAlignment="1">
      <alignment horizontal="center" vertical="center" textRotation="90" wrapText="1"/>
    </xf>
    <xf numFmtId="0" fontId="4" fillId="6" borderId="116" xfId="0" applyFont="1" applyFill="1" applyBorder="1" applyAlignment="1">
      <alignment horizontal="center" vertical="center" textRotation="90" wrapText="1"/>
    </xf>
    <xf numFmtId="0" fontId="4" fillId="6" borderId="5" xfId="0" applyFont="1" applyFill="1" applyBorder="1" applyAlignment="1">
      <alignment horizontal="center" vertical="center" textRotation="90" wrapText="1"/>
    </xf>
    <xf numFmtId="0" fontId="3" fillId="6" borderId="4" xfId="0" applyFont="1" applyFill="1" applyBorder="1" applyAlignment="1">
      <alignment horizontal="right" vertical="center"/>
    </xf>
    <xf numFmtId="0" fontId="3" fillId="6" borderId="75" xfId="0" applyFont="1" applyFill="1" applyBorder="1" applyAlignment="1">
      <alignment horizontal="right" vertical="center"/>
    </xf>
    <xf numFmtId="0" fontId="5" fillId="7" borderId="22" xfId="0" applyFont="1" applyFill="1" applyBorder="1" applyAlignment="1">
      <alignment horizontal="center" vertical="center"/>
    </xf>
    <xf numFmtId="0" fontId="5" fillId="7" borderId="23" xfId="0" applyFont="1" applyFill="1" applyBorder="1" applyAlignment="1">
      <alignment horizontal="center" vertical="center"/>
    </xf>
    <xf numFmtId="0" fontId="5" fillId="7" borderId="136"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216" xfId="0" applyFont="1" applyFill="1" applyBorder="1" applyAlignment="1">
      <alignment horizontal="center" vertical="center"/>
    </xf>
    <xf numFmtId="0" fontId="5" fillId="6" borderId="10" xfId="0" applyFont="1" applyFill="1" applyBorder="1" applyAlignment="1">
      <alignment horizontal="left" vertical="center" wrapText="1"/>
    </xf>
    <xf numFmtId="0" fontId="5" fillId="6" borderId="0" xfId="0" applyFont="1" applyFill="1" applyAlignment="1">
      <alignment horizontal="left" vertical="center" wrapText="1"/>
    </xf>
    <xf numFmtId="0" fontId="5" fillId="6" borderId="6" xfId="0" applyFont="1" applyFill="1" applyBorder="1" applyAlignment="1">
      <alignment horizontal="left" vertical="center" wrapText="1"/>
    </xf>
    <xf numFmtId="0" fontId="10" fillId="6" borderId="10" xfId="0" applyFont="1" applyFill="1" applyBorder="1" applyAlignment="1">
      <alignment horizontal="left" vertical="center" wrapText="1"/>
    </xf>
    <xf numFmtId="0" fontId="10" fillId="6" borderId="0" xfId="0" applyFont="1" applyFill="1" applyAlignment="1">
      <alignment horizontal="left" vertical="center" wrapText="1"/>
    </xf>
    <xf numFmtId="2" fontId="3" fillId="6" borderId="12" xfId="0" applyNumberFormat="1" applyFont="1" applyFill="1" applyBorder="1" applyAlignment="1">
      <alignment horizontal="center" vertical="center"/>
    </xf>
    <xf numFmtId="2" fontId="3" fillId="6" borderId="26" xfId="0" applyNumberFormat="1" applyFont="1" applyFill="1" applyBorder="1" applyAlignment="1">
      <alignment horizontal="center" vertical="center"/>
    </xf>
    <xf numFmtId="0" fontId="3" fillId="0" borderId="38" xfId="0" applyFont="1" applyBorder="1" applyAlignment="1">
      <alignment horizontal="left"/>
    </xf>
    <xf numFmtId="0" fontId="3" fillId="0" borderId="9" xfId="0" applyFont="1" applyBorder="1" applyAlignment="1">
      <alignment horizontal="left"/>
    </xf>
    <xf numFmtId="0" fontId="3" fillId="0" borderId="27" xfId="0" applyFont="1" applyBorder="1" applyAlignment="1">
      <alignment horizontal="left"/>
    </xf>
    <xf numFmtId="0" fontId="51" fillId="0" borderId="9" xfId="0" applyFont="1" applyBorder="1" applyAlignment="1">
      <alignment horizontal="center"/>
    </xf>
    <xf numFmtId="0" fontId="51" fillId="0" borderId="43" xfId="0" applyFont="1" applyBorder="1" applyAlignment="1">
      <alignment horizontal="center"/>
    </xf>
    <xf numFmtId="0" fontId="51" fillId="0" borderId="38" xfId="0" applyFont="1" applyBorder="1" applyAlignment="1">
      <alignment horizontal="center"/>
    </xf>
    <xf numFmtId="0" fontId="4" fillId="6" borderId="128" xfId="0" applyFont="1" applyFill="1" applyBorder="1" applyAlignment="1">
      <alignment horizontal="center" textRotation="90" wrapText="1"/>
    </xf>
    <xf numFmtId="0" fontId="4" fillId="6" borderId="117" xfId="0" applyFont="1" applyFill="1" applyBorder="1" applyAlignment="1">
      <alignment horizontal="center" textRotation="90" wrapText="1"/>
    </xf>
    <xf numFmtId="0" fontId="4" fillId="6" borderId="34" xfId="0" applyFont="1" applyFill="1" applyBorder="1" applyAlignment="1">
      <alignment horizontal="center" textRotation="90" wrapText="1"/>
    </xf>
    <xf numFmtId="0" fontId="4" fillId="6" borderId="91" xfId="0" applyFont="1" applyFill="1" applyBorder="1" applyAlignment="1">
      <alignment horizontal="center" textRotation="90" wrapText="1"/>
    </xf>
    <xf numFmtId="0" fontId="3" fillId="11" borderId="38" xfId="0" applyFont="1" applyFill="1" applyBorder="1" applyAlignment="1">
      <alignment horizontal="center"/>
    </xf>
    <xf numFmtId="0" fontId="3" fillId="11" borderId="43" xfId="0" applyFont="1" applyFill="1" applyBorder="1" applyAlignment="1">
      <alignment horizontal="center"/>
    </xf>
    <xf numFmtId="1" fontId="3" fillId="0" borderId="1" xfId="15" applyNumberFormat="1" applyFont="1" applyBorder="1" applyAlignment="1">
      <alignment horizontal="left" vertical="top" wrapText="1"/>
    </xf>
    <xf numFmtId="1" fontId="3" fillId="0" borderId="7" xfId="15" applyNumberFormat="1" applyFont="1" applyBorder="1" applyAlignment="1">
      <alignment horizontal="left" vertical="top" wrapText="1"/>
    </xf>
    <xf numFmtId="0" fontId="3" fillId="0" borderId="12" xfId="0" applyFont="1" applyBorder="1" applyAlignment="1">
      <alignment horizontal="left"/>
    </xf>
    <xf numFmtId="0" fontId="3" fillId="0" borderId="53" xfId="0" applyFont="1" applyBorder="1" applyAlignment="1">
      <alignment horizontal="left"/>
    </xf>
    <xf numFmtId="0" fontId="3" fillId="0" borderId="2" xfId="0" applyFont="1" applyBorder="1" applyAlignment="1">
      <alignment horizontal="left" vertical="top"/>
    </xf>
    <xf numFmtId="0" fontId="3" fillId="0" borderId="8" xfId="0" applyFont="1" applyBorder="1" applyAlignment="1">
      <alignment horizontal="left" vertical="top"/>
    </xf>
    <xf numFmtId="0" fontId="3" fillId="11" borderId="38" xfId="0" applyFont="1" applyFill="1" applyBorder="1" applyAlignment="1">
      <alignment horizontal="center" vertical="center"/>
    </xf>
    <xf numFmtId="0" fontId="3" fillId="11" borderId="43" xfId="0" applyFont="1" applyFill="1" applyBorder="1" applyAlignment="1">
      <alignment horizontal="center" vertical="center"/>
    </xf>
    <xf numFmtId="0" fontId="4" fillId="6" borderId="112" xfId="0" applyFont="1" applyFill="1" applyBorder="1" applyAlignment="1">
      <alignment horizontal="right" vertical="center" wrapText="1"/>
    </xf>
    <xf numFmtId="0" fontId="4" fillId="6" borderId="53" xfId="0" applyFont="1" applyFill="1" applyBorder="1" applyAlignment="1">
      <alignment horizontal="right" vertical="center" wrapText="1"/>
    </xf>
    <xf numFmtId="0" fontId="4" fillId="6" borderId="54" xfId="0" applyFont="1" applyFill="1" applyBorder="1" applyAlignment="1">
      <alignment horizontal="right" vertical="center" wrapText="1"/>
    </xf>
    <xf numFmtId="0" fontId="4" fillId="6" borderId="32" xfId="0" applyFont="1" applyFill="1" applyBorder="1" applyAlignment="1">
      <alignment horizontal="center" wrapText="1"/>
    </xf>
    <xf numFmtId="0" fontId="4" fillId="6" borderId="0" xfId="0" applyFont="1" applyFill="1" applyAlignment="1">
      <alignment horizontal="center" wrapText="1"/>
    </xf>
    <xf numFmtId="0" fontId="4" fillId="6" borderId="6" xfId="0" applyFont="1" applyFill="1" applyBorder="1" applyAlignment="1">
      <alignment horizontal="center" wrapText="1"/>
    </xf>
    <xf numFmtId="0" fontId="4" fillId="6" borderId="21" xfId="0" applyFont="1" applyFill="1" applyBorder="1" applyAlignment="1">
      <alignment horizontal="center" wrapText="1"/>
    </xf>
    <xf numFmtId="0" fontId="4" fillId="6" borderId="25" xfId="0" applyFont="1" applyFill="1" applyBorder="1" applyAlignment="1">
      <alignment horizontal="center" wrapText="1"/>
    </xf>
    <xf numFmtId="0" fontId="4" fillId="6" borderId="10" xfId="0" applyFont="1" applyFill="1" applyBorder="1" applyAlignment="1">
      <alignment horizontal="center"/>
    </xf>
    <xf numFmtId="0" fontId="4" fillId="6" borderId="0" xfId="0" applyFont="1" applyFill="1" applyAlignment="1">
      <alignment horizontal="center"/>
    </xf>
    <xf numFmtId="0" fontId="4" fillId="6" borderId="34" xfId="0" applyFont="1" applyFill="1" applyBorder="1" applyAlignment="1">
      <alignment horizontal="center"/>
    </xf>
    <xf numFmtId="0" fontId="4" fillId="6" borderId="20" xfId="0" applyFont="1" applyFill="1" applyBorder="1" applyAlignment="1">
      <alignment horizontal="center"/>
    </xf>
    <xf numFmtId="0" fontId="4" fillId="6" borderId="2" xfId="0" applyFont="1" applyFill="1" applyBorder="1" applyAlignment="1">
      <alignment horizontal="center"/>
    </xf>
    <xf numFmtId="0" fontId="4" fillId="6" borderId="91" xfId="0" applyFont="1" applyFill="1" applyBorder="1" applyAlignment="1">
      <alignment horizontal="center"/>
    </xf>
    <xf numFmtId="0" fontId="3" fillId="6" borderId="59" xfId="0" applyFont="1" applyFill="1" applyBorder="1" applyAlignment="1">
      <alignment horizontal="center"/>
    </xf>
    <xf numFmtId="0" fontId="3" fillId="6" borderId="28" xfId="0" applyFont="1" applyFill="1" applyBorder="1" applyAlignment="1">
      <alignment horizontal="center"/>
    </xf>
    <xf numFmtId="0" fontId="3" fillId="6" borderId="58" xfId="0" applyFont="1" applyFill="1" applyBorder="1" applyAlignment="1">
      <alignment horizontal="center"/>
    </xf>
    <xf numFmtId="0" fontId="3" fillId="6" borderId="72" xfId="0" applyFont="1" applyFill="1" applyBorder="1" applyAlignment="1">
      <alignment horizontal="center"/>
    </xf>
    <xf numFmtId="0" fontId="3" fillId="6" borderId="12" xfId="0" applyFont="1" applyFill="1" applyBorder="1" applyAlignment="1">
      <alignment horizontal="center"/>
    </xf>
    <xf numFmtId="0" fontId="3" fillId="6" borderId="33" xfId="0" applyFont="1" applyFill="1" applyBorder="1" applyAlignment="1">
      <alignment horizontal="center"/>
    </xf>
    <xf numFmtId="0" fontId="51" fillId="0" borderId="41" xfId="0" applyFont="1" applyBorder="1" applyAlignment="1">
      <alignment horizontal="center"/>
    </xf>
    <xf numFmtId="0" fontId="51" fillId="0" borderId="33" xfId="0" applyFont="1" applyBorder="1" applyAlignment="1">
      <alignment horizontal="center"/>
    </xf>
    <xf numFmtId="0" fontId="3" fillId="0" borderId="18" xfId="0" applyFont="1" applyBorder="1" applyAlignment="1">
      <alignment horizontal="left"/>
    </xf>
    <xf numFmtId="0" fontId="3" fillId="0" borderId="0" xfId="0" applyFont="1" applyAlignment="1">
      <alignment horizontal="left"/>
    </xf>
    <xf numFmtId="0" fontId="3" fillId="0" borderId="3" xfId="0" applyFont="1" applyBorder="1" applyAlignment="1">
      <alignment horizontal="left"/>
    </xf>
    <xf numFmtId="0" fontId="4" fillId="6" borderId="18" xfId="0" applyFont="1" applyFill="1" applyBorder="1" applyAlignment="1">
      <alignment horizontal="center"/>
    </xf>
    <xf numFmtId="0" fontId="4" fillId="6" borderId="3" xfId="0" applyFont="1" applyFill="1" applyBorder="1" applyAlignment="1">
      <alignment horizontal="center"/>
    </xf>
    <xf numFmtId="0" fontId="4" fillId="6" borderId="94" xfId="0" applyFont="1" applyFill="1" applyBorder="1" applyAlignment="1">
      <alignment horizontal="center"/>
    </xf>
    <xf numFmtId="0" fontId="4" fillId="6" borderId="8" xfId="0" applyFont="1" applyFill="1" applyBorder="1" applyAlignment="1">
      <alignment horizontal="center"/>
    </xf>
    <xf numFmtId="0" fontId="4" fillId="6" borderId="0" xfId="0" applyFont="1" applyFill="1" applyAlignment="1">
      <alignment horizontal="left"/>
    </xf>
    <xf numFmtId="0" fontId="4" fillId="6" borderId="6" xfId="0" applyFont="1" applyFill="1" applyBorder="1" applyAlignment="1">
      <alignment horizontal="left"/>
    </xf>
    <xf numFmtId="0" fontId="4" fillId="6" borderId="31" xfId="0" applyFont="1" applyFill="1" applyBorder="1" applyAlignment="1">
      <alignment horizontal="left" vertical="center" wrapText="1"/>
    </xf>
    <xf numFmtId="0" fontId="4" fillId="6" borderId="12" xfId="0" applyFont="1" applyFill="1" applyBorder="1" applyAlignment="1">
      <alignment horizontal="left" vertical="center" wrapText="1"/>
    </xf>
    <xf numFmtId="0" fontId="4" fillId="6" borderId="76" xfId="0" applyFont="1" applyFill="1" applyBorder="1" applyAlignment="1">
      <alignment horizontal="left" vertical="center" wrapText="1"/>
    </xf>
    <xf numFmtId="0" fontId="4" fillId="6" borderId="109" xfId="0" applyFont="1" applyFill="1" applyBorder="1" applyAlignment="1">
      <alignment horizontal="left"/>
    </xf>
    <xf numFmtId="0" fontId="3" fillId="7" borderId="42" xfId="0" applyFont="1" applyFill="1" applyBorder="1" applyAlignment="1">
      <alignment horizontal="center"/>
    </xf>
    <xf numFmtId="0" fontId="3" fillId="7" borderId="9" xfId="0" applyFont="1" applyFill="1" applyBorder="1" applyAlignment="1">
      <alignment horizontal="center"/>
    </xf>
    <xf numFmtId="0" fontId="3" fillId="7" borderId="43" xfId="0" applyFont="1" applyFill="1" applyBorder="1" applyAlignment="1">
      <alignment horizontal="center"/>
    </xf>
    <xf numFmtId="0" fontId="3" fillId="6" borderId="42" xfId="0" applyFont="1" applyFill="1" applyBorder="1" applyAlignment="1">
      <alignment horizontal="center"/>
    </xf>
    <xf numFmtId="0" fontId="3" fillId="6" borderId="9" xfId="0" applyFont="1" applyFill="1" applyBorder="1" applyAlignment="1">
      <alignment horizontal="center"/>
    </xf>
    <xf numFmtId="0" fontId="3" fillId="6" borderId="43" xfId="0" applyFont="1" applyFill="1" applyBorder="1" applyAlignment="1">
      <alignment horizontal="center"/>
    </xf>
    <xf numFmtId="49" fontId="4" fillId="6" borderId="30" xfId="0" applyNumberFormat="1" applyFont="1" applyFill="1" applyBorder="1" applyAlignment="1">
      <alignment horizontal="center" vertical="center" wrapText="1"/>
    </xf>
    <xf numFmtId="49" fontId="4" fillId="6" borderId="161" xfId="0" applyNumberFormat="1" applyFont="1" applyFill="1" applyBorder="1" applyAlignment="1">
      <alignment horizontal="center" vertical="center" wrapText="1"/>
    </xf>
    <xf numFmtId="0" fontId="3" fillId="11" borderId="51" xfId="0" applyFont="1" applyFill="1" applyBorder="1" applyAlignment="1">
      <alignment horizontal="center"/>
    </xf>
    <xf numFmtId="0" fontId="3" fillId="11" borderId="58" xfId="0" applyFont="1" applyFill="1" applyBorder="1" applyAlignment="1">
      <alignment horizontal="center"/>
    </xf>
    <xf numFmtId="0" fontId="45" fillId="6" borderId="12" xfId="0" applyFont="1" applyFill="1" applyBorder="1" applyAlignment="1">
      <alignment horizontal="left" vertical="center"/>
    </xf>
    <xf numFmtId="0" fontId="45" fillId="6" borderId="26" xfId="0" applyFont="1" applyFill="1" applyBorder="1" applyAlignment="1">
      <alignment horizontal="left" vertical="center"/>
    </xf>
    <xf numFmtId="0" fontId="4" fillId="6" borderId="59" xfId="0" applyFont="1" applyFill="1" applyBorder="1" applyAlignment="1">
      <alignment horizontal="center" wrapText="1"/>
    </xf>
    <xf numFmtId="0" fontId="4" fillId="6" borderId="28" xfId="0" applyFont="1" applyFill="1" applyBorder="1" applyAlignment="1">
      <alignment horizontal="center" wrapText="1"/>
    </xf>
    <xf numFmtId="0" fontId="4" fillId="6" borderId="29" xfId="0" applyFont="1" applyFill="1" applyBorder="1" applyAlignment="1">
      <alignment horizontal="center" wrapText="1"/>
    </xf>
    <xf numFmtId="0" fontId="4" fillId="6" borderId="60" xfId="0" applyFont="1" applyFill="1" applyBorder="1" applyAlignment="1">
      <alignment horizontal="center" wrapText="1"/>
    </xf>
    <xf numFmtId="0" fontId="3" fillId="11" borderId="2" xfId="0" applyFont="1" applyFill="1" applyBorder="1" applyAlignment="1">
      <alignment horizontal="center" vertical="center" wrapText="1"/>
    </xf>
    <xf numFmtId="0" fontId="3" fillId="11" borderId="25" xfId="0" applyFont="1" applyFill="1" applyBorder="1" applyAlignment="1">
      <alignment horizontal="center" vertical="center" wrapText="1"/>
    </xf>
    <xf numFmtId="0" fontId="3" fillId="6" borderId="111" xfId="0" applyFont="1" applyFill="1" applyBorder="1" applyAlignment="1">
      <alignment horizontal="right" vertical="center"/>
    </xf>
    <xf numFmtId="0" fontId="3" fillId="6" borderId="28" xfId="0" applyFont="1" applyFill="1" applyBorder="1" applyAlignment="1">
      <alignment horizontal="right" vertical="center"/>
    </xf>
    <xf numFmtId="0" fontId="3" fillId="6" borderId="60" xfId="0" applyFont="1" applyFill="1" applyBorder="1" applyAlignment="1">
      <alignment horizontal="right" vertical="center"/>
    </xf>
    <xf numFmtId="0" fontId="3" fillId="11" borderId="8" xfId="0" applyFont="1" applyFill="1" applyBorder="1" applyAlignment="1">
      <alignment horizontal="center" vertical="center" wrapText="1"/>
    </xf>
    <xf numFmtId="0" fontId="3" fillId="11" borderId="72" xfId="0" applyFont="1" applyFill="1" applyBorder="1" applyAlignment="1">
      <alignment horizontal="center" vertical="center" wrapText="1"/>
    </xf>
    <xf numFmtId="0" fontId="3" fillId="11" borderId="12" xfId="0" applyFont="1" applyFill="1" applyBorder="1" applyAlignment="1">
      <alignment horizontal="center" vertical="center" wrapText="1"/>
    </xf>
    <xf numFmtId="0" fontId="3" fillId="11" borderId="76"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3" fillId="7" borderId="12" xfId="0" applyFont="1" applyFill="1" applyBorder="1" applyAlignment="1">
      <alignment horizontal="center" vertical="center"/>
    </xf>
    <xf numFmtId="0" fontId="3" fillId="7" borderId="76" xfId="0" applyFont="1" applyFill="1" applyBorder="1" applyAlignment="1">
      <alignment horizontal="center" vertical="center"/>
    </xf>
    <xf numFmtId="0" fontId="4" fillId="6" borderId="91" xfId="0" applyFont="1" applyFill="1" applyBorder="1" applyAlignment="1">
      <alignment horizontal="center" vertical="center" wrapText="1"/>
    </xf>
    <xf numFmtId="0" fontId="4" fillId="4" borderId="83" xfId="0" applyFont="1" applyFill="1" applyBorder="1" applyAlignment="1">
      <alignment horizontal="center" vertical="center" wrapText="1"/>
    </xf>
    <xf numFmtId="0" fontId="4" fillId="11" borderId="131" xfId="0" applyFont="1" applyFill="1" applyBorder="1" applyAlignment="1">
      <alignment horizontal="center" vertical="center"/>
    </xf>
    <xf numFmtId="0" fontId="4" fillId="11" borderId="130" xfId="0" applyFont="1" applyFill="1" applyBorder="1" applyAlignment="1">
      <alignment horizontal="center" vertical="center"/>
    </xf>
    <xf numFmtId="0" fontId="4" fillId="11" borderId="129" xfId="0" applyFont="1" applyFill="1" applyBorder="1" applyAlignment="1">
      <alignment horizontal="center" vertical="center"/>
    </xf>
    <xf numFmtId="2" fontId="3" fillId="6" borderId="62" xfId="0" applyNumberFormat="1" applyFont="1" applyFill="1" applyBorder="1" applyAlignment="1">
      <alignment horizontal="center" vertical="center"/>
    </xf>
    <xf numFmtId="2" fontId="3" fillId="6" borderId="53" xfId="0" applyNumberFormat="1" applyFont="1" applyFill="1" applyBorder="1" applyAlignment="1">
      <alignment horizontal="center" vertical="center"/>
    </xf>
    <xf numFmtId="2" fontId="3" fillId="6" borderId="55" xfId="0" applyNumberFormat="1" applyFont="1" applyFill="1" applyBorder="1" applyAlignment="1">
      <alignment horizontal="center" vertical="center"/>
    </xf>
    <xf numFmtId="2" fontId="3" fillId="6" borderId="42" xfId="0" applyNumberFormat="1" applyFont="1" applyFill="1" applyBorder="1" applyAlignment="1">
      <alignment horizontal="center" vertical="center"/>
    </xf>
    <xf numFmtId="2" fontId="3" fillId="6" borderId="9" xfId="0" applyNumberFormat="1" applyFont="1" applyFill="1" applyBorder="1" applyAlignment="1">
      <alignment horizontal="center" vertical="center"/>
    </xf>
    <xf numFmtId="2" fontId="3" fillId="6" borderId="65" xfId="0" applyNumberFormat="1" applyFont="1" applyFill="1" applyBorder="1" applyAlignment="1">
      <alignment horizontal="center" vertical="center"/>
    </xf>
    <xf numFmtId="2" fontId="3" fillId="6" borderId="27" xfId="0" applyNumberFormat="1" applyFont="1" applyFill="1" applyBorder="1" applyAlignment="1">
      <alignment horizontal="center" vertical="center"/>
    </xf>
    <xf numFmtId="0" fontId="4" fillId="4" borderId="99" xfId="0" applyFont="1" applyFill="1" applyBorder="1" applyAlignment="1">
      <alignment horizontal="center" vertical="center"/>
    </xf>
    <xf numFmtId="0" fontId="10" fillId="6" borderId="19" xfId="0" applyFont="1" applyFill="1" applyBorder="1" applyAlignment="1">
      <alignment horizontal="right" vertical="center"/>
    </xf>
    <xf numFmtId="0" fontId="10" fillId="6" borderId="1" xfId="0" applyFont="1" applyFill="1" applyBorder="1" applyAlignment="1">
      <alignment horizontal="right" vertical="center"/>
    </xf>
    <xf numFmtId="166" fontId="3" fillId="0" borderId="65" xfId="0" applyNumberFormat="1" applyFont="1" applyBorder="1" applyAlignment="1">
      <alignment horizontal="center" vertical="center"/>
    </xf>
    <xf numFmtId="2" fontId="3" fillId="6" borderId="63" xfId="0" applyNumberFormat="1" applyFont="1" applyFill="1" applyBorder="1" applyAlignment="1">
      <alignment horizontal="center" vertical="center"/>
    </xf>
    <xf numFmtId="2" fontId="3" fillId="6" borderId="113" xfId="0" applyNumberFormat="1" applyFont="1" applyFill="1" applyBorder="1" applyAlignment="1">
      <alignment horizontal="center" vertical="center"/>
    </xf>
    <xf numFmtId="166" fontId="3" fillId="0" borderId="60" xfId="0" applyNumberFormat="1" applyFont="1" applyBorder="1" applyAlignment="1">
      <alignment horizontal="center" vertical="center"/>
    </xf>
    <xf numFmtId="166" fontId="3" fillId="0" borderId="72" xfId="0" applyNumberFormat="1" applyFont="1" applyBorder="1" applyAlignment="1">
      <alignment horizontal="center" vertical="center"/>
    </xf>
    <xf numFmtId="166" fontId="3" fillId="0" borderId="76" xfId="0" applyNumberFormat="1" applyFont="1" applyBorder="1" applyAlignment="1">
      <alignment horizontal="center" vertical="center"/>
    </xf>
    <xf numFmtId="2" fontId="3" fillId="6" borderId="80" xfId="0" applyNumberFormat="1" applyFont="1" applyFill="1" applyBorder="1" applyAlignment="1">
      <alignment horizontal="center" vertical="center"/>
    </xf>
    <xf numFmtId="2" fontId="3" fillId="6" borderId="70" xfId="0" applyNumberFormat="1" applyFont="1" applyFill="1" applyBorder="1" applyAlignment="1">
      <alignment horizontal="center" vertical="center"/>
    </xf>
    <xf numFmtId="2" fontId="3" fillId="6" borderId="64" xfId="0" applyNumberFormat="1" applyFont="1" applyFill="1" applyBorder="1" applyAlignment="1">
      <alignment horizontal="center" vertical="center"/>
    </xf>
    <xf numFmtId="1" fontId="3" fillId="6" borderId="132" xfId="0" applyNumberFormat="1" applyFont="1" applyFill="1" applyBorder="1" applyAlignment="1">
      <alignment horizontal="center" vertical="center"/>
    </xf>
    <xf numFmtId="1" fontId="3" fillId="6" borderId="133" xfId="0" applyNumberFormat="1" applyFont="1" applyFill="1" applyBorder="1" applyAlignment="1">
      <alignment horizontal="center" vertical="center"/>
    </xf>
    <xf numFmtId="0" fontId="3" fillId="0" borderId="209" xfId="0" applyFont="1" applyBorder="1" applyAlignment="1">
      <alignment horizontal="center" vertical="center"/>
    </xf>
    <xf numFmtId="0" fontId="3" fillId="0" borderId="210" xfId="0" applyFont="1" applyBorder="1" applyAlignment="1">
      <alignment horizontal="center" vertical="center"/>
    </xf>
    <xf numFmtId="0" fontId="45" fillId="6" borderId="19" xfId="0" applyFont="1" applyFill="1" applyBorder="1" applyAlignment="1">
      <alignment horizontal="left" vertical="top" wrapText="1"/>
    </xf>
    <xf numFmtId="0" fontId="45" fillId="6" borderId="1" xfId="0" applyFont="1" applyFill="1" applyBorder="1" applyAlignment="1">
      <alignment horizontal="left" vertical="top"/>
    </xf>
    <xf numFmtId="0" fontId="45" fillId="6" borderId="7" xfId="0" applyFont="1" applyFill="1" applyBorder="1" applyAlignment="1">
      <alignment horizontal="left" vertical="top"/>
    </xf>
    <xf numFmtId="0" fontId="45" fillId="6" borderId="10" xfId="0" applyFont="1" applyFill="1" applyBorder="1" applyAlignment="1">
      <alignment horizontal="left" vertical="top"/>
    </xf>
    <xf numFmtId="0" fontId="45" fillId="6" borderId="0" xfId="0" applyFont="1" applyFill="1" applyAlignment="1">
      <alignment horizontal="left" vertical="top"/>
    </xf>
    <xf numFmtId="0" fontId="45" fillId="6" borderId="3" xfId="0" applyFont="1" applyFill="1" applyBorder="1" applyAlignment="1">
      <alignment horizontal="left" vertical="top"/>
    </xf>
    <xf numFmtId="0" fontId="45" fillId="6" borderId="20" xfId="0" applyFont="1" applyFill="1" applyBorder="1" applyAlignment="1">
      <alignment horizontal="left" vertical="top"/>
    </xf>
    <xf numFmtId="0" fontId="45" fillId="6" borderId="2" xfId="0" applyFont="1" applyFill="1" applyBorder="1" applyAlignment="1">
      <alignment horizontal="left" vertical="top"/>
    </xf>
    <xf numFmtId="0" fontId="45" fillId="6" borderId="8" xfId="0" applyFont="1" applyFill="1" applyBorder="1" applyAlignment="1">
      <alignment horizontal="left" vertical="top"/>
    </xf>
    <xf numFmtId="165" fontId="3" fillId="0" borderId="4" xfId="0" applyNumberFormat="1" applyFont="1" applyBorder="1" applyAlignment="1">
      <alignment horizontal="center"/>
    </xf>
    <xf numFmtId="172" fontId="3" fillId="0" borderId="12" xfId="0" applyNumberFormat="1" applyFont="1" applyBorder="1" applyAlignment="1">
      <alignment horizontal="left"/>
    </xf>
    <xf numFmtId="0" fontId="90" fillId="7" borderId="37" xfId="0" applyFont="1" applyFill="1" applyBorder="1" applyAlignment="1">
      <alignment horizontal="center" vertical="center" wrapText="1"/>
    </xf>
    <xf numFmtId="0" fontId="90" fillId="6" borderId="37" xfId="0" applyFont="1" applyFill="1" applyBorder="1" applyAlignment="1">
      <alignment horizontal="center" vertical="center" wrapText="1"/>
    </xf>
    <xf numFmtId="0" fontId="90" fillId="6" borderId="86" xfId="0" applyFont="1" applyFill="1" applyBorder="1" applyAlignment="1">
      <alignment horizontal="center" vertical="center" wrapText="1"/>
    </xf>
    <xf numFmtId="0" fontId="4" fillId="6" borderId="19" xfId="0" applyFont="1" applyFill="1" applyBorder="1" applyAlignment="1">
      <alignment horizontal="left" vertical="center"/>
    </xf>
    <xf numFmtId="0" fontId="4" fillId="6" borderId="1" xfId="0" applyFont="1" applyFill="1" applyBorder="1" applyAlignment="1">
      <alignment horizontal="left" vertical="center"/>
    </xf>
    <xf numFmtId="0" fontId="3" fillId="6" borderId="2" xfId="0" applyFont="1" applyFill="1" applyBorder="1" applyAlignment="1">
      <alignment horizontal="left"/>
    </xf>
    <xf numFmtId="0" fontId="3" fillId="6" borderId="8" xfId="0" applyFont="1" applyFill="1" applyBorder="1" applyAlignment="1">
      <alignment horizontal="left"/>
    </xf>
    <xf numFmtId="0" fontId="90" fillId="4" borderId="21" xfId="0" applyFont="1" applyFill="1" applyBorder="1" applyAlignment="1">
      <alignment horizontal="center" vertical="center" wrapText="1"/>
    </xf>
    <xf numFmtId="0" fontId="90" fillId="4" borderId="2" xfId="0" applyFont="1" applyFill="1" applyBorder="1" applyAlignment="1">
      <alignment horizontal="center" vertical="center" wrapText="1"/>
    </xf>
    <xf numFmtId="0" fontId="90" fillId="4" borderId="8" xfId="0" applyFont="1" applyFill="1" applyBorder="1" applyAlignment="1">
      <alignment horizontal="center" vertical="center" wrapText="1"/>
    </xf>
    <xf numFmtId="0" fontId="4" fillId="6" borderId="77" xfId="0" applyFont="1" applyFill="1" applyBorder="1" applyAlignment="1">
      <alignment horizontal="right" wrapText="1"/>
    </xf>
    <xf numFmtId="0" fontId="4" fillId="6" borderId="57" xfId="0" applyFont="1" applyFill="1" applyBorder="1" applyAlignment="1">
      <alignment horizontal="right" wrapText="1"/>
    </xf>
    <xf numFmtId="14" fontId="4" fillId="0" borderId="98" xfId="0" applyNumberFormat="1" applyFont="1" applyBorder="1" applyAlignment="1">
      <alignment horizontal="center" vertical="center" wrapText="1"/>
    </xf>
    <xf numFmtId="0" fontId="4" fillId="6" borderId="79" xfId="0" applyFont="1" applyFill="1" applyBorder="1" applyAlignment="1">
      <alignment horizontal="right" wrapText="1"/>
    </xf>
    <xf numFmtId="0" fontId="4" fillId="6" borderId="40" xfId="0" applyFont="1" applyFill="1" applyBorder="1" applyAlignment="1">
      <alignment horizontal="right" wrapText="1"/>
    </xf>
    <xf numFmtId="0" fontId="90" fillId="7" borderId="40" xfId="0" applyFont="1" applyFill="1" applyBorder="1" applyAlignment="1">
      <alignment horizontal="center" vertical="center" wrapText="1"/>
    </xf>
    <xf numFmtId="0" fontId="4" fillId="7" borderId="0" xfId="0" applyFont="1" applyFill="1" applyAlignment="1">
      <alignment horizontal="right" vertical="center" wrapText="1"/>
    </xf>
    <xf numFmtId="0" fontId="3" fillId="7" borderId="0" xfId="0" applyFont="1" applyFill="1" applyAlignment="1">
      <alignment horizontal="center" vertical="center" wrapText="1"/>
    </xf>
    <xf numFmtId="0" fontId="90" fillId="11" borderId="57" xfId="0" applyFont="1" applyFill="1" applyBorder="1" applyAlignment="1">
      <alignment horizontal="center" vertical="center" wrapText="1"/>
    </xf>
    <xf numFmtId="0" fontId="90" fillId="11" borderId="87" xfId="0" applyFont="1" applyFill="1" applyBorder="1" applyAlignment="1">
      <alignment horizontal="center" vertical="center" wrapText="1"/>
    </xf>
    <xf numFmtId="0" fontId="4" fillId="6" borderId="98" xfId="0" applyFont="1" applyFill="1" applyBorder="1" applyAlignment="1">
      <alignment horizontal="center" vertical="center" wrapText="1"/>
    </xf>
    <xf numFmtId="0" fontId="4" fillId="6" borderId="92" xfId="0" applyFont="1" applyFill="1" applyBorder="1" applyAlignment="1">
      <alignment horizontal="center" vertical="center" wrapText="1"/>
    </xf>
    <xf numFmtId="0" fontId="90" fillId="7" borderId="90" xfId="0" applyFont="1" applyFill="1" applyBorder="1" applyAlignment="1">
      <alignment horizontal="center" vertical="center" wrapText="1"/>
    </xf>
    <xf numFmtId="0" fontId="90" fillId="11" borderId="38" xfId="0" applyFont="1" applyFill="1" applyBorder="1" applyAlignment="1">
      <alignment horizontal="center" vertical="center" wrapText="1"/>
    </xf>
    <xf numFmtId="0" fontId="90" fillId="11" borderId="9" xfId="0" applyFont="1" applyFill="1" applyBorder="1" applyAlignment="1">
      <alignment horizontal="center" vertical="center" wrapText="1"/>
    </xf>
    <xf numFmtId="0" fontId="90" fillId="11" borderId="27" xfId="0" applyFont="1" applyFill="1" applyBorder="1" applyAlignment="1">
      <alignment horizontal="center" vertical="center" wrapText="1"/>
    </xf>
    <xf numFmtId="0" fontId="4" fillId="6" borderId="175" xfId="0" applyFont="1" applyFill="1" applyBorder="1" applyAlignment="1">
      <alignment horizontal="center" vertical="center" wrapText="1"/>
    </xf>
    <xf numFmtId="0" fontId="90" fillId="11" borderId="37" xfId="0" applyFont="1" applyFill="1" applyBorder="1" applyAlignment="1">
      <alignment horizontal="center" vertical="center" wrapText="1"/>
    </xf>
    <xf numFmtId="0" fontId="90" fillId="11" borderId="86" xfId="0" applyFont="1" applyFill="1" applyBorder="1" applyAlignment="1">
      <alignment horizontal="center" vertical="center" wrapText="1"/>
    </xf>
    <xf numFmtId="0" fontId="4" fillId="6" borderId="78" xfId="0" applyFont="1" applyFill="1" applyBorder="1" applyAlignment="1">
      <alignment horizontal="right" wrapText="1"/>
    </xf>
    <xf numFmtId="0" fontId="4" fillId="6" borderId="37" xfId="0" applyFont="1" applyFill="1" applyBorder="1" applyAlignment="1">
      <alignment horizontal="right" wrapText="1"/>
    </xf>
    <xf numFmtId="1" fontId="3" fillId="0" borderId="59" xfId="0" applyNumberFormat="1" applyFont="1" applyBorder="1" applyAlignment="1">
      <alignment horizontal="center" vertical="center"/>
    </xf>
    <xf numFmtId="1" fontId="3" fillId="0" borderId="28" xfId="0" applyNumberFormat="1" applyFont="1" applyBorder="1" applyAlignment="1">
      <alignment horizontal="center" vertical="center"/>
    </xf>
    <xf numFmtId="1" fontId="3" fillId="0" borderId="60" xfId="0" applyNumberFormat="1" applyFont="1" applyBorder="1" applyAlignment="1">
      <alignment horizontal="center" vertical="center"/>
    </xf>
    <xf numFmtId="166" fontId="3" fillId="6" borderId="70" xfId="0" quotePrefix="1" applyNumberFormat="1" applyFont="1" applyFill="1" applyBorder="1" applyAlignment="1">
      <alignment horizontal="center" vertical="center"/>
    </xf>
    <xf numFmtId="166" fontId="3" fillId="6" borderId="63" xfId="0" applyNumberFormat="1" applyFont="1" applyFill="1" applyBorder="1" applyAlignment="1">
      <alignment horizontal="center" vertical="center"/>
    </xf>
    <xf numFmtId="166" fontId="3" fillId="6" borderId="64" xfId="0" applyNumberFormat="1" applyFont="1" applyFill="1" applyBorder="1" applyAlignment="1">
      <alignment horizontal="center" vertical="center"/>
    </xf>
    <xf numFmtId="2" fontId="3" fillId="6" borderId="142" xfId="0" applyNumberFormat="1" applyFont="1" applyFill="1" applyBorder="1" applyAlignment="1">
      <alignment horizontal="center" vertical="center"/>
    </xf>
    <xf numFmtId="2" fontId="3" fillId="6" borderId="177" xfId="0" applyNumberFormat="1" applyFont="1" applyFill="1" applyBorder="1" applyAlignment="1">
      <alignment horizontal="center" vertical="center"/>
    </xf>
    <xf numFmtId="2" fontId="3" fillId="6" borderId="61" xfId="0" applyNumberFormat="1" applyFont="1" applyFill="1" applyBorder="1" applyAlignment="1">
      <alignment horizontal="center" vertical="center"/>
    </xf>
    <xf numFmtId="0" fontId="3" fillId="0" borderId="8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83" xfId="0" applyFont="1" applyBorder="1" applyAlignment="1">
      <alignment horizontal="center" vertical="center" wrapText="1"/>
    </xf>
    <xf numFmtId="0" fontId="3" fillId="0" borderId="47" xfId="0" applyFont="1" applyBorder="1" applyAlignment="1">
      <alignment horizontal="center" vertical="center" wrapText="1"/>
    </xf>
    <xf numFmtId="0" fontId="52" fillId="3" borderId="82" xfId="0" applyFont="1" applyFill="1" applyBorder="1" applyAlignment="1">
      <alignment horizontal="center" vertical="center"/>
    </xf>
    <xf numFmtId="0" fontId="52" fillId="3" borderId="46" xfId="0" applyFont="1" applyFill="1" applyBorder="1" applyAlignment="1">
      <alignment horizontal="center" vertical="center"/>
    </xf>
    <xf numFmtId="0" fontId="52" fillId="3" borderId="47" xfId="0" applyFont="1" applyFill="1" applyBorder="1" applyAlignment="1">
      <alignment horizontal="center" vertical="center"/>
    </xf>
    <xf numFmtId="2" fontId="3" fillId="6" borderId="62" xfId="0" quotePrefix="1" applyNumberFormat="1" applyFont="1" applyFill="1" applyBorder="1" applyAlignment="1">
      <alignment horizontal="center" vertical="center"/>
    </xf>
    <xf numFmtId="0" fontId="52" fillId="3" borderId="83" xfId="0" applyFont="1" applyFill="1" applyBorder="1" applyAlignment="1">
      <alignment horizontal="center" vertical="center"/>
    </xf>
    <xf numFmtId="2" fontId="3" fillId="0" borderId="9" xfId="0" applyNumberFormat="1" applyFont="1" applyBorder="1" applyAlignment="1">
      <alignment horizontal="center" vertical="center"/>
    </xf>
    <xf numFmtId="2" fontId="3" fillId="0" borderId="27" xfId="0" applyNumberFormat="1" applyFont="1" applyBorder="1" applyAlignment="1">
      <alignment horizontal="center" vertical="center"/>
    </xf>
    <xf numFmtId="1" fontId="3" fillId="0" borderId="29" xfId="0" applyNumberFormat="1" applyFont="1" applyBorder="1" applyAlignment="1">
      <alignment horizontal="center" vertical="center"/>
    </xf>
    <xf numFmtId="166" fontId="3" fillId="0" borderId="63" xfId="0" applyNumberFormat="1" applyFont="1" applyBorder="1" applyAlignment="1">
      <alignment horizontal="center" vertical="center"/>
    </xf>
    <xf numFmtId="166" fontId="3" fillId="6" borderId="42" xfId="0" quotePrefix="1" applyNumberFormat="1" applyFont="1" applyFill="1" applyBorder="1" applyAlignment="1">
      <alignment horizontal="center" vertical="center"/>
    </xf>
    <xf numFmtId="166" fontId="3" fillId="6" borderId="9" xfId="0" applyNumberFormat="1" applyFont="1" applyFill="1" applyBorder="1" applyAlignment="1">
      <alignment horizontal="center" vertical="center"/>
    </xf>
    <xf numFmtId="166" fontId="3" fillId="6" borderId="27" xfId="0" applyNumberFormat="1" applyFont="1" applyFill="1" applyBorder="1" applyAlignment="1">
      <alignment horizontal="center" vertical="center"/>
    </xf>
    <xf numFmtId="2" fontId="3" fillId="6" borderId="143" xfId="0" applyNumberFormat="1" applyFont="1" applyFill="1" applyBorder="1" applyAlignment="1">
      <alignment horizontal="center" vertical="center"/>
    </xf>
    <xf numFmtId="2" fontId="3" fillId="6" borderId="42" xfId="0" quotePrefix="1" applyNumberFormat="1" applyFont="1" applyFill="1" applyBorder="1" applyAlignment="1">
      <alignment horizontal="center" vertical="center"/>
    </xf>
    <xf numFmtId="10" fontId="3" fillId="0" borderId="42" xfId="15" applyNumberFormat="1" applyFont="1" applyFill="1" applyBorder="1" applyAlignment="1">
      <alignment horizontal="center" vertical="center"/>
    </xf>
    <xf numFmtId="10" fontId="3" fillId="0" borderId="9" xfId="15" applyNumberFormat="1" applyFont="1" applyFill="1" applyBorder="1" applyAlignment="1">
      <alignment horizontal="center" vertical="center"/>
    </xf>
    <xf numFmtId="10" fontId="3" fillId="0" borderId="27" xfId="15" applyNumberFormat="1" applyFont="1" applyFill="1" applyBorder="1" applyAlignment="1">
      <alignment horizontal="center" vertical="center"/>
    </xf>
    <xf numFmtId="10" fontId="3" fillId="6" borderId="42" xfId="15" applyNumberFormat="1" applyFont="1" applyFill="1" applyBorder="1" applyAlignment="1">
      <alignment horizontal="center" vertical="center"/>
    </xf>
    <xf numFmtId="10" fontId="3" fillId="6" borderId="9" xfId="15" applyNumberFormat="1" applyFont="1" applyFill="1" applyBorder="1" applyAlignment="1">
      <alignment horizontal="center" vertical="center"/>
    </xf>
    <xf numFmtId="10" fontId="3" fillId="6" borderId="27" xfId="15" applyNumberFormat="1" applyFont="1" applyFill="1" applyBorder="1" applyAlignment="1">
      <alignment horizontal="center" vertical="center"/>
    </xf>
    <xf numFmtId="170" fontId="3" fillId="6" borderId="42" xfId="0" quotePrefix="1" applyNumberFormat="1" applyFont="1" applyFill="1" applyBorder="1" applyAlignment="1">
      <alignment horizontal="center" vertical="center"/>
    </xf>
    <xf numFmtId="170" fontId="3" fillId="6" borderId="9" xfId="0" applyNumberFormat="1" applyFont="1" applyFill="1" applyBorder="1" applyAlignment="1">
      <alignment horizontal="center" vertical="center"/>
    </xf>
    <xf numFmtId="170" fontId="3" fillId="6" borderId="27" xfId="0" applyNumberFormat="1" applyFont="1" applyFill="1" applyBorder="1" applyAlignment="1">
      <alignment horizontal="center" vertical="center"/>
    </xf>
    <xf numFmtId="10" fontId="3" fillId="0" borderId="65" xfId="15" applyNumberFormat="1" applyFont="1" applyFill="1" applyBorder="1" applyAlignment="1">
      <alignment horizontal="center" vertical="center"/>
    </xf>
    <xf numFmtId="10" fontId="3" fillId="6" borderId="65" xfId="15" applyNumberFormat="1" applyFont="1" applyFill="1" applyBorder="1" applyAlignment="1">
      <alignment horizontal="center" vertical="center"/>
    </xf>
    <xf numFmtId="170" fontId="3" fillId="6" borderId="42" xfId="0" applyNumberFormat="1" applyFont="1" applyFill="1" applyBorder="1" applyAlignment="1">
      <alignment horizontal="center" vertical="center"/>
    </xf>
    <xf numFmtId="170" fontId="3" fillId="6" borderId="65" xfId="0" applyNumberFormat="1" applyFont="1" applyFill="1" applyBorder="1" applyAlignment="1">
      <alignment horizontal="center" vertical="center"/>
    </xf>
    <xf numFmtId="0" fontId="3" fillId="0" borderId="41" xfId="0" applyFont="1" applyBorder="1" applyAlignment="1">
      <alignment horizontal="right" vertical="center"/>
    </xf>
    <xf numFmtId="0" fontId="3" fillId="0" borderId="12" xfId="0" applyFont="1" applyBorder="1" applyAlignment="1">
      <alignment horizontal="right" vertical="center"/>
    </xf>
    <xf numFmtId="0" fontId="3" fillId="0" borderId="76" xfId="0" applyFont="1" applyBorder="1" applyAlignment="1">
      <alignment horizontal="right" vertical="center"/>
    </xf>
    <xf numFmtId="166" fontId="3" fillId="0" borderId="64" xfId="0" applyNumberFormat="1" applyFont="1" applyBorder="1" applyAlignment="1">
      <alignment horizontal="center" vertical="center"/>
    </xf>
    <xf numFmtId="166" fontId="3" fillId="0" borderId="61" xfId="0" applyNumberFormat="1" applyFont="1" applyBorder="1" applyAlignment="1">
      <alignment horizontal="center" vertical="center"/>
    </xf>
    <xf numFmtId="166" fontId="3" fillId="6" borderId="65" xfId="0" applyNumberFormat="1" applyFont="1" applyFill="1" applyBorder="1" applyAlignment="1">
      <alignment horizontal="center" vertical="center"/>
    </xf>
    <xf numFmtId="0" fontId="3" fillId="0" borderId="35" xfId="0" applyFont="1" applyBorder="1" applyAlignment="1">
      <alignment horizontal="right" vertical="center"/>
    </xf>
    <xf numFmtId="0" fontId="3" fillId="0" borderId="4" xfId="0" applyFont="1" applyBorder="1" applyAlignment="1">
      <alignment horizontal="right" vertical="center"/>
    </xf>
    <xf numFmtId="0" fontId="3" fillId="0" borderId="75" xfId="0" applyFont="1" applyBorder="1" applyAlignment="1">
      <alignment horizontal="right" vertical="center"/>
    </xf>
    <xf numFmtId="0" fontId="3" fillId="0" borderId="2" xfId="0" applyFont="1" applyBorder="1" applyAlignment="1">
      <alignment horizontal="left" vertical="top" wrapText="1"/>
    </xf>
    <xf numFmtId="0" fontId="4" fillId="0" borderId="115" xfId="0" applyFont="1" applyBorder="1" applyAlignment="1">
      <alignment horizontal="left" vertical="center" textRotation="90" wrapText="1"/>
    </xf>
    <xf numFmtId="0" fontId="4" fillId="0" borderId="15" xfId="0" applyFont="1" applyBorder="1" applyAlignment="1">
      <alignment horizontal="left" vertical="center" textRotation="90" wrapText="1"/>
    </xf>
    <xf numFmtId="0" fontId="4" fillId="0" borderId="32" xfId="0" applyFont="1" applyBorder="1" applyAlignment="1">
      <alignment horizontal="left" vertical="center" textRotation="90" wrapText="1"/>
    </xf>
    <xf numFmtId="0" fontId="4" fillId="0" borderId="0" xfId="0" applyFont="1" applyAlignment="1">
      <alignment horizontal="left" vertical="center" textRotation="90" wrapText="1"/>
    </xf>
    <xf numFmtId="0" fontId="4" fillId="0" borderId="21" xfId="0" applyFont="1" applyBorder="1" applyAlignment="1">
      <alignment horizontal="left" vertical="center" textRotation="90" wrapText="1"/>
    </xf>
    <xf numFmtId="0" fontId="4" fillId="0" borderId="2" xfId="0" applyFont="1" applyBorder="1" applyAlignment="1">
      <alignment horizontal="left" vertical="center" textRotation="90" wrapText="1"/>
    </xf>
    <xf numFmtId="0" fontId="3" fillId="0" borderId="82" xfId="0" applyFont="1" applyBorder="1" applyAlignment="1">
      <alignment horizontal="center" wrapText="1"/>
    </xf>
    <xf numFmtId="0" fontId="3" fillId="0" borderId="46" xfId="0" applyFont="1" applyBorder="1" applyAlignment="1">
      <alignment horizontal="center" wrapText="1"/>
    </xf>
    <xf numFmtId="0" fontId="3" fillId="0" borderId="47" xfId="0" applyFont="1" applyBorder="1" applyAlignment="1">
      <alignment horizontal="center" wrapText="1"/>
    </xf>
    <xf numFmtId="0" fontId="3" fillId="0" borderId="45" xfId="0" applyFont="1" applyBorder="1" applyAlignment="1">
      <alignment horizontal="center" wrapText="1"/>
    </xf>
    <xf numFmtId="0" fontId="3" fillId="0" borderId="83" xfId="0" applyFont="1" applyBorder="1" applyAlignment="1">
      <alignment horizontal="center" wrapText="1"/>
    </xf>
    <xf numFmtId="0" fontId="3" fillId="0" borderId="18" xfId="0" applyFont="1" applyBorder="1" applyAlignment="1">
      <alignment horizontal="right" vertical="center"/>
    </xf>
    <xf numFmtId="0" fontId="3" fillId="0" borderId="0" xfId="0" applyFont="1" applyAlignment="1">
      <alignment horizontal="right" vertical="center"/>
    </xf>
    <xf numFmtId="0" fontId="3" fillId="0" borderId="6" xfId="0" applyFont="1" applyBorder="1" applyAlignment="1">
      <alignment horizontal="right" vertical="center"/>
    </xf>
    <xf numFmtId="0" fontId="3" fillId="0" borderId="50" xfId="0" applyFont="1" applyBorder="1" applyAlignment="1">
      <alignment horizontal="right" vertical="center"/>
    </xf>
    <xf numFmtId="0" fontId="3" fillId="0" borderId="5" xfId="0" applyFont="1" applyBorder="1" applyAlignment="1">
      <alignment horizontal="right" vertical="center"/>
    </xf>
    <xf numFmtId="0" fontId="3" fillId="0" borderId="13" xfId="0" applyFont="1" applyBorder="1" applyAlignment="1">
      <alignment horizontal="right" vertical="center"/>
    </xf>
    <xf numFmtId="0" fontId="4" fillId="0" borderId="115" xfId="0" applyFont="1" applyBorder="1" applyAlignment="1">
      <alignment horizontal="left" vertical="center" textRotation="90"/>
    </xf>
    <xf numFmtId="0" fontId="4" fillId="0" borderId="122" xfId="0" applyFont="1" applyBorder="1" applyAlignment="1">
      <alignment horizontal="left" vertical="center" textRotation="90"/>
    </xf>
    <xf numFmtId="0" fontId="4" fillId="0" borderId="32" xfId="0" applyFont="1" applyBorder="1" applyAlignment="1">
      <alignment horizontal="left" vertical="center" textRotation="90"/>
    </xf>
    <xf numFmtId="0" fontId="4" fillId="0" borderId="34" xfId="0" applyFont="1" applyBorder="1" applyAlignment="1">
      <alignment horizontal="left" vertical="center" textRotation="90"/>
    </xf>
    <xf numFmtId="0" fontId="4" fillId="0" borderId="116" xfId="0" applyFont="1" applyBorder="1" applyAlignment="1">
      <alignment horizontal="left" vertical="center" textRotation="90"/>
    </xf>
    <xf numFmtId="0" fontId="4" fillId="0" borderId="81" xfId="0" applyFont="1" applyBorder="1" applyAlignment="1">
      <alignment horizontal="left" vertical="center" textRotation="90"/>
    </xf>
    <xf numFmtId="0" fontId="3" fillId="0" borderId="123" xfId="0" applyFont="1" applyBorder="1" applyAlignment="1">
      <alignment horizontal="right" vertical="center"/>
    </xf>
    <xf numFmtId="0" fontId="3" fillId="0" borderId="15" xfId="0" applyFont="1" applyBorder="1" applyAlignment="1">
      <alignment horizontal="right" vertical="center"/>
    </xf>
    <xf numFmtId="0" fontId="3" fillId="0" borderId="16" xfId="0" applyFont="1" applyBorder="1" applyAlignment="1">
      <alignment horizontal="right" vertical="center"/>
    </xf>
    <xf numFmtId="0" fontId="4" fillId="0" borderId="30" xfId="0" applyFont="1" applyBorder="1" applyAlignment="1">
      <alignment horizontal="left" vertical="center" textRotation="90" wrapText="1"/>
    </xf>
    <xf numFmtId="0" fontId="4" fillId="0" borderId="95" xfId="0" applyFont="1" applyBorder="1" applyAlignment="1">
      <alignment horizontal="left" vertical="center" textRotation="90" wrapText="1"/>
    </xf>
    <xf numFmtId="0" fontId="4" fillId="0" borderId="34" xfId="0" applyFont="1" applyBorder="1" applyAlignment="1">
      <alignment horizontal="left" vertical="center" textRotation="90" wrapText="1"/>
    </xf>
    <xf numFmtId="0" fontId="52" fillId="4" borderId="45" xfId="0" applyFont="1" applyFill="1" applyBorder="1" applyAlignment="1">
      <alignment horizontal="center" vertical="center" wrapText="1"/>
    </xf>
    <xf numFmtId="0" fontId="52" fillId="4" borderId="46" xfId="0" applyFont="1" applyFill="1" applyBorder="1" applyAlignment="1">
      <alignment horizontal="center" vertical="center" wrapText="1"/>
    </xf>
    <xf numFmtId="0" fontId="52" fillId="4" borderId="47" xfId="0" applyFont="1" applyFill="1" applyBorder="1" applyAlignment="1">
      <alignment horizontal="center" vertical="center" wrapText="1"/>
    </xf>
    <xf numFmtId="0" fontId="78" fillId="7" borderId="1" xfId="0" applyFont="1" applyFill="1" applyBorder="1" applyAlignment="1">
      <alignment horizontal="left" vertical="center" wrapText="1"/>
    </xf>
    <xf numFmtId="0" fontId="3" fillId="0" borderId="94" xfId="0" applyFont="1" applyBorder="1" applyAlignment="1">
      <alignment horizontal="right" vertical="center"/>
    </xf>
    <xf numFmtId="0" fontId="3" fillId="0" borderId="2" xfId="0" applyFont="1" applyBorder="1" applyAlignment="1">
      <alignment horizontal="right" vertical="center"/>
    </xf>
    <xf numFmtId="0" fontId="3" fillId="0" borderId="25" xfId="0" applyFont="1" applyBorder="1" applyAlignment="1">
      <alignment horizontal="right" vertical="center"/>
    </xf>
    <xf numFmtId="14" fontId="3" fillId="0" borderId="9" xfId="0" applyNumberFormat="1" applyFont="1" applyBorder="1" applyAlignment="1">
      <alignment horizontal="center"/>
    </xf>
    <xf numFmtId="0" fontId="3" fillId="0" borderId="93" xfId="0" applyFont="1" applyBorder="1" applyAlignment="1">
      <alignment horizontal="right" vertical="center"/>
    </xf>
    <xf numFmtId="0" fontId="3" fillId="0" borderId="1" xfId="0" applyFont="1" applyBorder="1" applyAlignment="1">
      <alignment horizontal="right" vertical="center"/>
    </xf>
    <xf numFmtId="0" fontId="3" fillId="0" borderId="31" xfId="0" applyFont="1" applyBorder="1" applyAlignment="1">
      <alignment horizontal="right" vertical="center"/>
    </xf>
    <xf numFmtId="165" fontId="5" fillId="0" borderId="9" xfId="0" applyNumberFormat="1" applyFont="1" applyBorder="1" applyAlignment="1">
      <alignment horizontal="center" vertical="center"/>
    </xf>
    <xf numFmtId="165" fontId="5" fillId="0" borderId="27" xfId="0" applyNumberFormat="1" applyFont="1"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4" fillId="0" borderId="124"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3" fillId="0" borderId="32" xfId="0" applyFont="1" applyBorder="1" applyAlignment="1">
      <alignment horizontal="right" vertical="center" wrapText="1"/>
    </xf>
    <xf numFmtId="0" fontId="3" fillId="0" borderId="0" xfId="0" applyFont="1" applyAlignment="1">
      <alignment horizontal="right" vertical="center" wrapText="1"/>
    </xf>
    <xf numFmtId="0" fontId="3" fillId="0" borderId="6" xfId="0" applyFont="1" applyBorder="1" applyAlignment="1">
      <alignment horizontal="right" vertical="center" wrapText="1"/>
    </xf>
    <xf numFmtId="0" fontId="3" fillId="0" borderId="21" xfId="0" applyFont="1" applyBorder="1" applyAlignment="1">
      <alignment horizontal="right" vertical="center"/>
    </xf>
    <xf numFmtId="166" fontId="3" fillId="0" borderId="68" xfId="0" applyNumberFormat="1" applyFont="1" applyBorder="1" applyAlignment="1">
      <alignment horizontal="center" vertical="center"/>
    </xf>
    <xf numFmtId="166" fontId="3" fillId="0" borderId="69" xfId="0" applyNumberFormat="1" applyFont="1" applyBorder="1" applyAlignment="1">
      <alignment horizontal="center" vertical="center"/>
    </xf>
    <xf numFmtId="167" fontId="3" fillId="6" borderId="72" xfId="0" applyNumberFormat="1" applyFont="1" applyFill="1" applyBorder="1" applyAlignment="1">
      <alignment horizontal="center" vertical="center"/>
    </xf>
    <xf numFmtId="167" fontId="3" fillId="6" borderId="12" xfId="0" applyNumberFormat="1" applyFont="1" applyFill="1" applyBorder="1" applyAlignment="1">
      <alignment horizontal="center" vertical="center"/>
    </xf>
    <xf numFmtId="167" fontId="3" fillId="6" borderId="76" xfId="0" applyNumberFormat="1" applyFont="1" applyFill="1" applyBorder="1" applyAlignment="1">
      <alignment horizontal="center" vertical="center"/>
    </xf>
    <xf numFmtId="166" fontId="3" fillId="0" borderId="37" xfId="0" applyNumberFormat="1" applyFont="1" applyBorder="1" applyAlignment="1">
      <alignment horizontal="center" vertical="center"/>
    </xf>
    <xf numFmtId="166" fontId="3" fillId="0" borderId="44" xfId="0" applyNumberFormat="1" applyFont="1" applyBorder="1" applyAlignment="1">
      <alignment horizontal="center" vertical="center"/>
    </xf>
    <xf numFmtId="0" fontId="4" fillId="8" borderId="2" xfId="14" applyFont="1" applyFill="1" applyBorder="1" applyAlignment="1">
      <alignment horizontal="center" vertical="center"/>
    </xf>
    <xf numFmtId="0" fontId="4" fillId="8" borderId="25" xfId="14" applyFont="1" applyFill="1" applyBorder="1" applyAlignment="1">
      <alignment horizontal="center" vertical="center"/>
    </xf>
    <xf numFmtId="0" fontId="3" fillId="0" borderId="50" xfId="0" applyFont="1" applyBorder="1" applyAlignment="1">
      <alignment horizontal="center" vertical="center"/>
    </xf>
    <xf numFmtId="0" fontId="3" fillId="0" borderId="5" xfId="0" applyFont="1" applyBorder="1" applyAlignment="1">
      <alignment horizontal="center" vertical="center"/>
    </xf>
    <xf numFmtId="166" fontId="3" fillId="0" borderId="71" xfId="0" applyNumberFormat="1" applyFont="1" applyBorder="1" applyAlignment="1">
      <alignment horizontal="center" vertical="center"/>
    </xf>
    <xf numFmtId="166" fontId="3" fillId="0" borderId="36" xfId="0" applyNumberFormat="1" applyFont="1" applyBorder="1" applyAlignment="1">
      <alignment horizontal="center" vertical="center"/>
    </xf>
    <xf numFmtId="0" fontId="3" fillId="0" borderId="104" xfId="0" applyFont="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4" fillId="0" borderId="82" xfId="0" applyFont="1" applyBorder="1" applyAlignment="1">
      <alignment horizontal="center"/>
    </xf>
    <xf numFmtId="0" fontId="4" fillId="0" borderId="46" xfId="0" applyFont="1" applyBorder="1" applyAlignment="1">
      <alignment horizontal="center"/>
    </xf>
    <xf numFmtId="0" fontId="4" fillId="0" borderId="83" xfId="0" applyFont="1" applyBorder="1" applyAlignment="1">
      <alignment horizontal="center"/>
    </xf>
    <xf numFmtId="0" fontId="4" fillId="0" borderId="17" xfId="0" applyFont="1" applyBorder="1" applyAlignment="1">
      <alignment horizontal="center" vertical="center"/>
    </xf>
    <xf numFmtId="0" fontId="3" fillId="0" borderId="116" xfId="0" applyFont="1" applyBorder="1" applyAlignment="1">
      <alignment horizontal="right" vertical="center"/>
    </xf>
    <xf numFmtId="0" fontId="3" fillId="0" borderId="81" xfId="0" applyFont="1" applyBorder="1" applyAlignment="1">
      <alignment horizontal="right" vertical="center"/>
    </xf>
    <xf numFmtId="0" fontId="3" fillId="0" borderId="32" xfId="0" applyFont="1" applyBorder="1" applyAlignment="1">
      <alignment horizontal="right" vertical="center"/>
    </xf>
    <xf numFmtId="0" fontId="3" fillId="0" borderId="34" xfId="0" applyFont="1" applyBorder="1" applyAlignment="1">
      <alignment horizontal="right" vertical="center"/>
    </xf>
    <xf numFmtId="166" fontId="3" fillId="0" borderId="67" xfId="0" applyNumberFormat="1" applyFont="1" applyBorder="1" applyAlignment="1">
      <alignment horizontal="center" vertical="center"/>
    </xf>
    <xf numFmtId="0" fontId="52" fillId="0" borderId="1" xfId="0" applyFont="1" applyBorder="1" applyAlignment="1">
      <alignment horizontal="right" vertical="center"/>
    </xf>
    <xf numFmtId="0" fontId="52" fillId="0" borderId="7" xfId="0" applyFont="1" applyBorder="1" applyAlignment="1">
      <alignment horizontal="right" vertical="center"/>
    </xf>
    <xf numFmtId="166" fontId="3" fillId="0" borderId="66" xfId="0" applyNumberFormat="1" applyFont="1" applyBorder="1" applyAlignment="1">
      <alignment horizontal="center" vertical="center"/>
    </xf>
    <xf numFmtId="0" fontId="3" fillId="0" borderId="18" xfId="0" applyFont="1" applyBorder="1" applyAlignment="1">
      <alignment horizontal="center" vertical="center"/>
    </xf>
    <xf numFmtId="0" fontId="4" fillId="0" borderId="15" xfId="0" applyFont="1" applyBorder="1" applyAlignment="1">
      <alignment horizontal="center"/>
    </xf>
    <xf numFmtId="0" fontId="4" fillId="0" borderId="5" xfId="0" applyFont="1" applyBorder="1" applyAlignment="1">
      <alignment horizontal="center"/>
    </xf>
    <xf numFmtId="0" fontId="4" fillId="8" borderId="20" xfId="14" applyFont="1" applyFill="1" applyBorder="1" applyAlignment="1">
      <alignment horizontal="center" vertical="center"/>
    </xf>
    <xf numFmtId="167" fontId="3" fillId="6" borderId="26" xfId="0" applyNumberFormat="1" applyFont="1" applyFill="1" applyBorder="1" applyAlignment="1">
      <alignment horizontal="center" vertical="center"/>
    </xf>
    <xf numFmtId="166" fontId="3" fillId="0" borderId="126" xfId="0" applyNumberFormat="1" applyFont="1" applyBorder="1" applyAlignment="1">
      <alignment horizontal="center" vertical="center"/>
    </xf>
    <xf numFmtId="166" fontId="3" fillId="0" borderId="117" xfId="0" applyNumberFormat="1" applyFont="1" applyBorder="1" applyAlignment="1">
      <alignment horizontal="center" vertical="center"/>
    </xf>
    <xf numFmtId="166" fontId="3" fillId="0" borderId="118" xfId="0" applyNumberFormat="1" applyFont="1" applyBorder="1" applyAlignment="1">
      <alignment horizontal="center" vertical="center"/>
    </xf>
    <xf numFmtId="0" fontId="3" fillId="0" borderId="5" xfId="0" applyFont="1" applyBorder="1" applyAlignment="1">
      <alignment horizontal="center"/>
    </xf>
    <xf numFmtId="0" fontId="3" fillId="0" borderId="13" xfId="0" applyFont="1" applyBorder="1" applyAlignment="1">
      <alignment horizontal="center"/>
    </xf>
    <xf numFmtId="0" fontId="3" fillId="0" borderId="0" xfId="0" applyFont="1" applyAlignment="1">
      <alignment horizontal="center"/>
    </xf>
    <xf numFmtId="0" fontId="3" fillId="0" borderId="6" xfId="0" applyFont="1" applyBorder="1" applyAlignment="1">
      <alignment horizontal="center"/>
    </xf>
    <xf numFmtId="0" fontId="4" fillId="8" borderId="8" xfId="14" applyFont="1" applyFill="1" applyBorder="1" applyAlignment="1">
      <alignment horizontal="center" vertical="center"/>
    </xf>
    <xf numFmtId="0" fontId="3" fillId="0" borderId="10" xfId="0" applyFont="1" applyBorder="1" applyAlignment="1">
      <alignment horizontal="center"/>
    </xf>
    <xf numFmtId="0" fontId="3" fillId="0" borderId="5" xfId="0" applyFont="1" applyBorder="1" applyAlignment="1">
      <alignment horizontal="center" wrapText="1"/>
    </xf>
    <xf numFmtId="0" fontId="3" fillId="0" borderId="13" xfId="0" applyFont="1" applyBorder="1" applyAlignment="1">
      <alignment horizontal="center" wrapText="1"/>
    </xf>
    <xf numFmtId="0" fontId="4" fillId="0" borderId="14" xfId="0" applyFont="1" applyBorder="1" applyAlignment="1">
      <alignment horizontal="center"/>
    </xf>
    <xf numFmtId="0" fontId="4" fillId="0" borderId="16" xfId="0" applyFont="1" applyBorder="1" applyAlignment="1">
      <alignment horizontal="center"/>
    </xf>
    <xf numFmtId="0" fontId="3" fillId="0" borderId="11" xfId="0" applyFont="1" applyBorder="1" applyAlignment="1">
      <alignment horizontal="center" wrapText="1"/>
    </xf>
    <xf numFmtId="0" fontId="3" fillId="0" borderId="8" xfId="0" applyFont="1" applyBorder="1" applyAlignment="1">
      <alignment horizontal="left" vertical="top" wrapText="1"/>
    </xf>
    <xf numFmtId="166" fontId="3" fillId="0" borderId="86" xfId="0" applyNumberFormat="1" applyFont="1" applyBorder="1" applyAlignment="1">
      <alignment horizontal="center" vertical="center"/>
    </xf>
    <xf numFmtId="0" fontId="4" fillId="7" borderId="82" xfId="0" applyFont="1" applyFill="1" applyBorder="1" applyAlignment="1">
      <alignment horizontal="center"/>
    </xf>
    <xf numFmtId="0" fontId="4" fillId="7" borderId="46" xfId="0" applyFont="1" applyFill="1" applyBorder="1" applyAlignment="1">
      <alignment horizontal="center"/>
    </xf>
    <xf numFmtId="0" fontId="4" fillId="7" borderId="83" xfId="0" applyFont="1" applyFill="1" applyBorder="1" applyAlignment="1">
      <alignment horizontal="center"/>
    </xf>
    <xf numFmtId="0" fontId="3" fillId="0" borderId="39" xfId="0" applyFont="1" applyBorder="1" applyAlignment="1">
      <alignment horizontal="center" vertical="center"/>
    </xf>
    <xf numFmtId="0" fontId="3" fillId="0" borderId="48" xfId="0"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3" fillId="0" borderId="44" xfId="0" applyNumberFormat="1" applyFont="1" applyBorder="1" applyAlignment="1">
      <alignment horizontal="center" vertical="center"/>
    </xf>
    <xf numFmtId="0" fontId="3" fillId="6" borderId="39" xfId="0" applyFont="1" applyFill="1" applyBorder="1" applyAlignment="1">
      <alignment horizontal="center" vertical="center"/>
    </xf>
    <xf numFmtId="166" fontId="3" fillId="0" borderId="40" xfId="0" applyNumberFormat="1" applyFont="1" applyBorder="1" applyAlignment="1">
      <alignment horizontal="center" vertical="center"/>
    </xf>
    <xf numFmtId="166" fontId="3" fillId="0" borderId="48" xfId="0" applyNumberFormat="1" applyFont="1" applyBorder="1" applyAlignment="1">
      <alignment horizontal="center" vertical="center"/>
    </xf>
    <xf numFmtId="166" fontId="3" fillId="0" borderId="201" xfId="0" applyNumberFormat="1" applyFont="1" applyBorder="1" applyAlignment="1">
      <alignment horizontal="center" vertical="center"/>
    </xf>
    <xf numFmtId="166" fontId="3" fillId="0" borderId="135" xfId="0" applyNumberFormat="1" applyFont="1" applyBorder="1" applyAlignment="1">
      <alignment horizontal="center" vertical="center"/>
    </xf>
    <xf numFmtId="0" fontId="4" fillId="0" borderId="19" xfId="0" applyFont="1" applyBorder="1" applyAlignment="1">
      <alignment horizontal="center" wrapText="1"/>
    </xf>
    <xf numFmtId="0" fontId="4" fillId="0" borderId="1" xfId="0" applyFont="1" applyBorder="1" applyAlignment="1">
      <alignment horizontal="center" wrapText="1"/>
    </xf>
    <xf numFmtId="0" fontId="4" fillId="0" borderId="7" xfId="0" applyFont="1" applyBorder="1" applyAlignment="1">
      <alignment horizontal="center" wrapText="1"/>
    </xf>
    <xf numFmtId="0" fontId="4" fillId="0" borderId="20" xfId="0" applyFont="1" applyBorder="1" applyAlignment="1">
      <alignment horizontal="center" wrapText="1"/>
    </xf>
    <xf numFmtId="0" fontId="4" fillId="0" borderId="2" xfId="0" applyFont="1" applyBorder="1" applyAlignment="1">
      <alignment horizontal="center" wrapText="1"/>
    </xf>
    <xf numFmtId="0" fontId="4" fillId="0" borderId="8" xfId="0" applyFont="1" applyBorder="1" applyAlignment="1">
      <alignment horizontal="center" wrapText="1"/>
    </xf>
    <xf numFmtId="0" fontId="4" fillId="0" borderId="30" xfId="0" applyFont="1" applyBorder="1" applyAlignment="1">
      <alignment horizontal="right" wrapText="1"/>
    </xf>
    <xf numFmtId="0" fontId="4" fillId="0" borderId="1" xfId="0" applyFont="1" applyBorder="1" applyAlignment="1">
      <alignment horizontal="right" wrapText="1"/>
    </xf>
    <xf numFmtId="0" fontId="4" fillId="0" borderId="21" xfId="0" applyFont="1" applyBorder="1" applyAlignment="1">
      <alignment horizontal="right" wrapText="1"/>
    </xf>
    <xf numFmtId="0" fontId="4" fillId="0" borderId="2" xfId="0" applyFont="1" applyBorder="1" applyAlignment="1">
      <alignment horizontal="right" wrapText="1"/>
    </xf>
    <xf numFmtId="0" fontId="4" fillId="0" borderId="45" xfId="0" applyFont="1" applyBorder="1" applyAlignment="1">
      <alignment horizontal="center" vertical="top" wrapText="1"/>
    </xf>
    <xf numFmtId="0" fontId="4" fillId="0" borderId="46" xfId="0" applyFont="1" applyBorder="1" applyAlignment="1">
      <alignment horizontal="center" vertical="top" wrapText="1"/>
    </xf>
    <xf numFmtId="0" fontId="4" fillId="0" borderId="83" xfId="0" applyFont="1" applyBorder="1" applyAlignment="1">
      <alignment horizontal="center" vertical="top" wrapText="1"/>
    </xf>
    <xf numFmtId="0" fontId="4" fillId="0" borderId="30" xfId="0" applyFont="1" applyBorder="1" applyAlignment="1">
      <alignment horizontal="right" vertical="center"/>
    </xf>
    <xf numFmtId="0" fontId="4" fillId="0" borderId="31" xfId="0" applyFont="1" applyBorder="1" applyAlignment="1">
      <alignment horizontal="right" vertical="center"/>
    </xf>
    <xf numFmtId="0" fontId="4" fillId="0" borderId="47" xfId="0" applyFont="1" applyBorder="1" applyAlignment="1">
      <alignment horizontal="center"/>
    </xf>
    <xf numFmtId="166" fontId="4" fillId="4" borderId="45" xfId="0" applyNumberFormat="1" applyFont="1" applyFill="1" applyBorder="1" applyAlignment="1">
      <alignment horizontal="center" vertical="center"/>
    </xf>
    <xf numFmtId="166" fontId="4" fillId="4" borderId="46" xfId="0" applyNumberFormat="1" applyFont="1" applyFill="1" applyBorder="1" applyAlignment="1">
      <alignment horizontal="center" vertical="center"/>
    </xf>
    <xf numFmtId="166" fontId="4" fillId="4" borderId="47" xfId="0" applyNumberFormat="1" applyFont="1" applyFill="1" applyBorder="1" applyAlignment="1">
      <alignment horizontal="center" vertical="center"/>
    </xf>
    <xf numFmtId="165" fontId="3" fillId="0" borderId="9" xfId="0" applyNumberFormat="1" applyFont="1" applyBorder="1" applyAlignment="1" applyProtection="1">
      <alignment horizontal="center"/>
      <protection locked="0"/>
    </xf>
    <xf numFmtId="165" fontId="3" fillId="0" borderId="12" xfId="0" applyNumberFormat="1" applyFont="1" applyBorder="1" applyAlignment="1" applyProtection="1">
      <alignment horizontal="center"/>
      <protection locked="0"/>
    </xf>
    <xf numFmtId="0" fontId="4" fillId="0" borderId="32" xfId="0" applyFont="1" applyBorder="1" applyAlignment="1">
      <alignment horizontal="right" vertical="center"/>
    </xf>
    <xf numFmtId="0" fontId="49" fillId="6" borderId="39" xfId="0" applyFont="1" applyFill="1" applyBorder="1" applyAlignment="1">
      <alignment horizontal="center" vertical="center"/>
    </xf>
    <xf numFmtId="0" fontId="49" fillId="6" borderId="40" xfId="0" applyFont="1" applyFill="1" applyBorder="1" applyAlignment="1">
      <alignment horizontal="center" vertical="center"/>
    </xf>
    <xf numFmtId="166" fontId="3" fillId="0" borderId="90" xfId="0" applyNumberFormat="1" applyFont="1" applyBorder="1" applyAlignment="1">
      <alignment horizontal="center" vertical="center"/>
    </xf>
    <xf numFmtId="0" fontId="4" fillId="0" borderId="21" xfId="0" applyFont="1" applyBorder="1" applyAlignment="1">
      <alignment horizontal="right" vertical="center"/>
    </xf>
    <xf numFmtId="0" fontId="4" fillId="0" borderId="2" xfId="0" applyFont="1" applyBorder="1" applyAlignment="1">
      <alignment horizontal="right" vertical="center"/>
    </xf>
    <xf numFmtId="0" fontId="4" fillId="0" borderId="25" xfId="0" applyFont="1" applyBorder="1" applyAlignment="1">
      <alignment horizontal="right" vertical="center"/>
    </xf>
    <xf numFmtId="0" fontId="3" fillId="0" borderId="41" xfId="0" applyFont="1" applyBorder="1" applyAlignment="1">
      <alignment horizontal="center" vertical="center"/>
    </xf>
    <xf numFmtId="0" fontId="3" fillId="0" borderId="76" xfId="0" applyFont="1" applyBorder="1" applyAlignment="1">
      <alignment horizontal="center" vertical="center"/>
    </xf>
    <xf numFmtId="0" fontId="4" fillId="0" borderId="30" xfId="0" applyFont="1" applyBorder="1" applyAlignment="1">
      <alignment horizontal="right" vertical="top" wrapText="1"/>
    </xf>
    <xf numFmtId="0" fontId="4" fillId="0" borderId="1" xfId="0" applyFont="1" applyBorder="1" applyAlignment="1">
      <alignment horizontal="right" vertical="top" wrapText="1"/>
    </xf>
    <xf numFmtId="0" fontId="4" fillId="0" borderId="31" xfId="0" applyFont="1" applyBorder="1" applyAlignment="1">
      <alignment horizontal="right" vertical="top" wrapText="1"/>
    </xf>
    <xf numFmtId="0" fontId="4" fillId="0" borderId="21" xfId="0" applyFont="1" applyBorder="1" applyAlignment="1">
      <alignment horizontal="right" vertical="top" wrapText="1"/>
    </xf>
    <xf numFmtId="0" fontId="4" fillId="0" borderId="2" xfId="0" applyFont="1" applyBorder="1" applyAlignment="1">
      <alignment horizontal="right" vertical="top" wrapText="1"/>
    </xf>
    <xf numFmtId="0" fontId="4" fillId="0" borderId="25" xfId="0" applyFont="1" applyBorder="1" applyAlignment="1">
      <alignment horizontal="right" vertical="top" wrapText="1"/>
    </xf>
    <xf numFmtId="1" fontId="3" fillId="0" borderId="86" xfId="0" applyNumberFormat="1" applyFont="1" applyBorder="1" applyAlignment="1">
      <alignment horizontal="center" vertical="center"/>
    </xf>
    <xf numFmtId="0" fontId="4" fillId="9" borderId="30"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31" xfId="0" applyFont="1" applyFill="1" applyBorder="1" applyAlignment="1">
      <alignment horizontal="center" vertical="center"/>
    </xf>
    <xf numFmtId="0" fontId="4" fillId="9" borderId="32" xfId="0" applyFont="1" applyFill="1" applyBorder="1" applyAlignment="1">
      <alignment horizontal="center" vertical="center"/>
    </xf>
    <xf numFmtId="0" fontId="4" fillId="9" borderId="0" xfId="0" applyFont="1" applyFill="1" applyAlignment="1">
      <alignment horizontal="center" vertical="center"/>
    </xf>
    <xf numFmtId="0" fontId="4" fillId="9" borderId="6" xfId="0" applyFont="1" applyFill="1" applyBorder="1" applyAlignment="1">
      <alignment horizontal="center" vertical="center"/>
    </xf>
    <xf numFmtId="0" fontId="4" fillId="9" borderId="21" xfId="0" applyFont="1" applyFill="1" applyBorder="1" applyAlignment="1">
      <alignment horizontal="center" vertical="center"/>
    </xf>
    <xf numFmtId="0" fontId="4" fillId="9" borderId="2" xfId="0" applyFont="1" applyFill="1" applyBorder="1" applyAlignment="1">
      <alignment horizontal="center" vertical="center"/>
    </xf>
    <xf numFmtId="0" fontId="4" fillId="9" borderId="25" xfId="0" applyFont="1" applyFill="1" applyBorder="1" applyAlignment="1">
      <alignment horizontal="center" vertical="center"/>
    </xf>
    <xf numFmtId="0" fontId="45" fillId="0" borderId="12" xfId="0" applyFont="1" applyBorder="1" applyAlignment="1">
      <alignment horizontal="center" vertical="center"/>
    </xf>
    <xf numFmtId="0" fontId="45" fillId="0" borderId="26" xfId="0" applyFont="1" applyBorder="1" applyAlignment="1">
      <alignment horizontal="center" vertical="center"/>
    </xf>
    <xf numFmtId="0" fontId="3" fillId="0" borderId="60" xfId="0" applyFont="1" applyBorder="1" applyAlignment="1">
      <alignment horizontal="center" vertical="center" wrapText="1"/>
    </xf>
    <xf numFmtId="0" fontId="4" fillId="8" borderId="45"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4" fillId="8" borderId="47" xfId="0" applyFont="1" applyFill="1" applyBorder="1" applyAlignment="1">
      <alignment horizontal="center" vertical="center" wrapText="1"/>
    </xf>
    <xf numFmtId="0" fontId="4" fillId="0" borderId="110"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91" xfId="0" applyFont="1" applyBorder="1" applyAlignment="1">
      <alignment horizontal="center" vertical="center" wrapText="1"/>
    </xf>
    <xf numFmtId="0" fontId="3" fillId="11" borderId="42" xfId="0" applyFont="1" applyFill="1" applyBorder="1" applyAlignment="1">
      <alignment horizontal="center" vertical="center" wrapText="1"/>
    </xf>
    <xf numFmtId="0" fontId="3" fillId="11" borderId="65" xfId="0" applyFont="1" applyFill="1" applyBorder="1" applyAlignment="1">
      <alignment horizontal="center" vertical="center" wrapText="1"/>
    </xf>
    <xf numFmtId="0" fontId="3" fillId="6" borderId="1" xfId="0" applyFont="1" applyFill="1" applyBorder="1" applyAlignment="1">
      <alignment horizontal="left" vertical="top"/>
    </xf>
    <xf numFmtId="0" fontId="3" fillId="6" borderId="7" xfId="0" applyFont="1" applyFill="1" applyBorder="1" applyAlignment="1">
      <alignment horizontal="left" vertical="top"/>
    </xf>
    <xf numFmtId="1" fontId="3" fillId="6" borderId="2" xfId="15" applyNumberFormat="1" applyFont="1" applyFill="1" applyBorder="1" applyAlignment="1">
      <alignment horizontal="left" vertical="top"/>
    </xf>
    <xf numFmtId="1" fontId="3" fillId="6" borderId="8" xfId="15" applyNumberFormat="1" applyFont="1" applyFill="1" applyBorder="1" applyAlignment="1">
      <alignment horizontal="left" vertical="top"/>
    </xf>
    <xf numFmtId="0" fontId="3" fillId="6" borderId="0" xfId="0" applyFont="1" applyFill="1" applyAlignment="1">
      <alignment vertical="center"/>
    </xf>
    <xf numFmtId="0" fontId="3" fillId="6" borderId="6" xfId="0" applyFont="1" applyFill="1" applyBorder="1" applyAlignment="1">
      <alignment vertical="center"/>
    </xf>
    <xf numFmtId="0" fontId="3" fillId="6" borderId="42"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3" xfId="0" applyFont="1" applyFill="1" applyBorder="1" applyAlignment="1">
      <alignment horizontal="center" vertical="center" wrapText="1"/>
    </xf>
    <xf numFmtId="166" fontId="3" fillId="7" borderId="9" xfId="0" applyNumberFormat="1" applyFont="1" applyFill="1" applyBorder="1" applyAlignment="1">
      <alignment horizontal="center" vertical="center" wrapText="1"/>
    </xf>
    <xf numFmtId="166" fontId="3" fillId="7" borderId="27" xfId="0" applyNumberFormat="1" applyFont="1" applyFill="1" applyBorder="1" applyAlignment="1">
      <alignment horizontal="center" vertical="center" wrapText="1"/>
    </xf>
    <xf numFmtId="0" fontId="3" fillId="6" borderId="2" xfId="0" applyFont="1" applyFill="1" applyBorder="1" applyAlignment="1">
      <alignment vertical="center"/>
    </xf>
    <xf numFmtId="0" fontId="3" fillId="6" borderId="25" xfId="0" applyFont="1" applyFill="1" applyBorder="1" applyAlignment="1">
      <alignment vertical="center"/>
    </xf>
    <xf numFmtId="0" fontId="3" fillId="6" borderId="6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4" xfId="0" applyFont="1" applyFill="1" applyBorder="1" applyAlignment="1">
      <alignment horizontal="center" vertical="center" wrapText="1"/>
    </xf>
    <xf numFmtId="167" fontId="3" fillId="6" borderId="53" xfId="0" applyNumberFormat="1" applyFont="1" applyFill="1" applyBorder="1" applyAlignment="1">
      <alignment horizontal="center" vertical="center" wrapText="1"/>
    </xf>
    <xf numFmtId="167" fontId="3" fillId="6" borderId="80" xfId="0" applyNumberFormat="1" applyFont="1" applyFill="1" applyBorder="1" applyAlignment="1">
      <alignment horizontal="center" vertical="center" wrapText="1"/>
    </xf>
    <xf numFmtId="0" fontId="3" fillId="7" borderId="0" xfId="0" applyFont="1" applyFill="1" applyAlignment="1">
      <alignment horizontal="center" vertical="center"/>
    </xf>
    <xf numFmtId="0" fontId="3" fillId="7" borderId="5" xfId="0" applyFont="1" applyFill="1" applyBorder="1" applyAlignment="1">
      <alignment horizontal="center" vertical="center"/>
    </xf>
    <xf numFmtId="0" fontId="3" fillId="7" borderId="15" xfId="0" applyFont="1" applyFill="1" applyBorder="1" applyAlignment="1">
      <alignment horizontal="center" vertical="center"/>
    </xf>
    <xf numFmtId="0" fontId="4" fillId="6" borderId="115" xfId="0" applyFont="1" applyFill="1" applyBorder="1" applyAlignment="1">
      <alignment horizontal="left" vertical="center" textRotation="90" wrapText="1"/>
    </xf>
    <xf numFmtId="0" fontId="4" fillId="6" borderId="15" xfId="0" applyFont="1" applyFill="1" applyBorder="1" applyAlignment="1">
      <alignment horizontal="left" vertical="center" textRotation="90" wrapText="1"/>
    </xf>
    <xf numFmtId="0" fontId="4" fillId="6" borderId="122" xfId="0" applyFont="1" applyFill="1" applyBorder="1" applyAlignment="1">
      <alignment horizontal="left" vertical="center" textRotation="90" wrapText="1"/>
    </xf>
    <xf numFmtId="0" fontId="4" fillId="6" borderId="32" xfId="0" applyFont="1" applyFill="1" applyBorder="1" applyAlignment="1">
      <alignment horizontal="left" vertical="center" textRotation="90" wrapText="1"/>
    </xf>
    <xf numFmtId="0" fontId="4" fillId="6" borderId="0" xfId="0" applyFont="1" applyFill="1" applyAlignment="1">
      <alignment horizontal="left" vertical="center" textRotation="90" wrapText="1"/>
    </xf>
    <xf numFmtId="0" fontId="4" fillId="6" borderId="34" xfId="0" applyFont="1" applyFill="1" applyBorder="1" applyAlignment="1">
      <alignment horizontal="left" vertical="center" textRotation="90" wrapText="1"/>
    </xf>
    <xf numFmtId="0" fontId="3" fillId="6" borderId="15" xfId="0" applyFont="1" applyFill="1" applyBorder="1" applyAlignment="1">
      <alignment horizontal="right" vertical="center" wrapText="1"/>
    </xf>
    <xf numFmtId="0" fontId="3" fillId="6" borderId="15" xfId="0" applyFont="1" applyFill="1" applyBorder="1" applyAlignment="1">
      <alignment vertical="center"/>
    </xf>
    <xf numFmtId="0" fontId="3" fillId="6" borderId="16" xfId="0" applyFont="1" applyFill="1" applyBorder="1" applyAlignment="1">
      <alignment vertical="center"/>
    </xf>
    <xf numFmtId="0" fontId="3" fillId="6" borderId="142" xfId="0" applyFont="1" applyFill="1" applyBorder="1" applyAlignment="1">
      <alignment horizontal="center" vertical="center" wrapText="1"/>
    </xf>
    <xf numFmtId="0" fontId="3" fillId="6" borderId="177" xfId="0" applyFont="1" applyFill="1" applyBorder="1" applyAlignment="1">
      <alignment horizontal="center" vertical="center" wrapText="1"/>
    </xf>
    <xf numFmtId="0" fontId="3" fillId="6" borderId="178" xfId="0" applyFont="1" applyFill="1" applyBorder="1" applyAlignment="1">
      <alignment horizontal="center" vertical="center" wrapText="1"/>
    </xf>
    <xf numFmtId="166" fontId="3" fillId="7" borderId="177" xfId="0" applyNumberFormat="1" applyFont="1" applyFill="1" applyBorder="1" applyAlignment="1">
      <alignment horizontal="center" vertical="center" wrapText="1"/>
    </xf>
    <xf numFmtId="166" fontId="3" fillId="7" borderId="143" xfId="0" applyNumberFormat="1" applyFont="1" applyFill="1" applyBorder="1" applyAlignment="1">
      <alignment horizontal="center" vertical="center" wrapText="1"/>
    </xf>
    <xf numFmtId="0" fontId="3" fillId="6" borderId="45" xfId="0" applyFont="1" applyFill="1" applyBorder="1" applyAlignment="1">
      <alignment horizontal="right"/>
    </xf>
    <xf numFmtId="0" fontId="3" fillId="6" borderId="46" xfId="0" applyFont="1" applyFill="1" applyBorder="1" applyAlignment="1">
      <alignment horizontal="right"/>
    </xf>
    <xf numFmtId="0" fontId="3" fillId="6" borderId="83" xfId="0" applyFont="1" applyFill="1" applyBorder="1" applyAlignment="1">
      <alignment horizontal="right"/>
    </xf>
    <xf numFmtId="0" fontId="4" fillId="7" borderId="19" xfId="0" applyFont="1" applyFill="1" applyBorder="1" applyAlignment="1">
      <alignment horizontal="center" wrapText="1"/>
    </xf>
    <xf numFmtId="0" fontId="4" fillId="7" borderId="1" xfId="0" applyFont="1" applyFill="1" applyBorder="1" applyAlignment="1">
      <alignment horizontal="center" wrapText="1"/>
    </xf>
    <xf numFmtId="0" fontId="4" fillId="7" borderId="95" xfId="0" applyFont="1" applyFill="1" applyBorder="1" applyAlignment="1">
      <alignment horizontal="center" wrapText="1"/>
    </xf>
    <xf numFmtId="0" fontId="4" fillId="7" borderId="7" xfId="0" applyFont="1" applyFill="1" applyBorder="1" applyAlignment="1">
      <alignment horizontal="center" wrapText="1"/>
    </xf>
    <xf numFmtId="0" fontId="4" fillId="6" borderId="30" xfId="0" applyFont="1" applyFill="1" applyBorder="1" applyAlignment="1">
      <alignment horizontal="left" vertical="center" textRotation="90" wrapText="1"/>
    </xf>
    <xf numFmtId="0" fontId="4" fillId="6" borderId="1" xfId="0" applyFont="1" applyFill="1" applyBorder="1" applyAlignment="1">
      <alignment horizontal="left" vertical="center" textRotation="90" wrapText="1"/>
    </xf>
    <xf numFmtId="0" fontId="4" fillId="6" borderId="95" xfId="0" applyFont="1" applyFill="1" applyBorder="1" applyAlignment="1">
      <alignment horizontal="left" vertical="center" textRotation="90" wrapText="1"/>
    </xf>
    <xf numFmtId="0" fontId="3" fillId="7" borderId="59" xfId="0"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7" borderId="58" xfId="0" applyFont="1" applyFill="1" applyBorder="1" applyAlignment="1">
      <alignment horizontal="center" vertical="center" wrapText="1"/>
    </xf>
    <xf numFmtId="0" fontId="3" fillId="7" borderId="29" xfId="0" applyFont="1" applyFill="1" applyBorder="1" applyAlignment="1">
      <alignment horizontal="center" vertical="center" wrapText="1"/>
    </xf>
    <xf numFmtId="1" fontId="3" fillId="7" borderId="42" xfId="0" applyNumberFormat="1" applyFont="1" applyFill="1" applyBorder="1" applyAlignment="1">
      <alignment horizontal="center" vertical="center" wrapText="1"/>
    </xf>
    <xf numFmtId="1" fontId="3" fillId="7" borderId="9" xfId="0" applyNumberFormat="1" applyFont="1" applyFill="1" applyBorder="1" applyAlignment="1">
      <alignment horizontal="center" vertical="center" wrapText="1"/>
    </xf>
    <xf numFmtId="1" fontId="3" fillId="7" borderId="43" xfId="0" applyNumberFormat="1" applyFont="1" applyFill="1" applyBorder="1" applyAlignment="1">
      <alignment horizontal="center" vertical="center" wrapText="1"/>
    </xf>
    <xf numFmtId="1" fontId="3" fillId="7" borderId="27" xfId="0" applyNumberFormat="1" applyFont="1" applyFill="1" applyBorder="1" applyAlignment="1">
      <alignment horizontal="center" vertical="center" wrapText="1"/>
    </xf>
    <xf numFmtId="166" fontId="3" fillId="7" borderId="74" xfId="0" applyNumberFormat="1" applyFont="1" applyFill="1" applyBorder="1" applyAlignment="1">
      <alignment horizontal="center" vertical="center" wrapText="1"/>
    </xf>
    <xf numFmtId="166" fontId="3" fillId="7" borderId="4" xfId="0" applyNumberFormat="1" applyFont="1" applyFill="1" applyBorder="1" applyAlignment="1">
      <alignment horizontal="center" vertical="center" wrapText="1"/>
    </xf>
    <xf numFmtId="166" fontId="3" fillId="7" borderId="49" xfId="0" applyNumberFormat="1" applyFont="1" applyFill="1" applyBorder="1" applyAlignment="1">
      <alignment horizontal="center" vertical="center" wrapText="1"/>
    </xf>
    <xf numFmtId="166" fontId="3" fillId="7" borderId="88" xfId="0" applyNumberFormat="1" applyFont="1" applyFill="1" applyBorder="1" applyAlignment="1">
      <alignment horizontal="center" vertical="center" wrapText="1"/>
    </xf>
    <xf numFmtId="0" fontId="3" fillId="7" borderId="12" xfId="0" applyFont="1" applyFill="1" applyBorder="1" applyAlignment="1">
      <alignment horizontal="center"/>
    </xf>
    <xf numFmtId="172" fontId="3" fillId="7" borderId="12" xfId="0" applyNumberFormat="1" applyFont="1" applyFill="1" applyBorder="1" applyAlignment="1">
      <alignment horizontal="right"/>
    </xf>
    <xf numFmtId="173" fontId="3" fillId="7" borderId="12" xfId="0" applyNumberFormat="1" applyFont="1" applyFill="1" applyBorder="1" applyAlignment="1">
      <alignment horizontal="left"/>
    </xf>
    <xf numFmtId="165" fontId="3" fillId="7" borderId="9" xfId="0" applyNumberFormat="1" applyFont="1" applyFill="1" applyBorder="1" applyAlignment="1">
      <alignment horizontal="center"/>
    </xf>
    <xf numFmtId="165" fontId="3" fillId="7" borderId="12" xfId="0" applyNumberFormat="1" applyFont="1" applyFill="1" applyBorder="1" applyAlignment="1">
      <alignment horizontal="center"/>
    </xf>
    <xf numFmtId="0" fontId="5" fillId="7" borderId="12" xfId="0" applyFont="1" applyFill="1" applyBorder="1" applyAlignment="1">
      <alignment horizontal="center" vertical="center"/>
    </xf>
    <xf numFmtId="0" fontId="5" fillId="7" borderId="26" xfId="0" applyFont="1" applyFill="1" applyBorder="1" applyAlignment="1">
      <alignment horizontal="center" vertical="center"/>
    </xf>
    <xf numFmtId="0" fontId="5" fillId="6" borderId="2" xfId="0" applyFont="1" applyFill="1" applyBorder="1" applyAlignment="1">
      <alignment horizontal="left" vertical="center"/>
    </xf>
    <xf numFmtId="0" fontId="5" fillId="6" borderId="8" xfId="0" applyFont="1" applyFill="1" applyBorder="1" applyAlignment="1">
      <alignment horizontal="left" vertical="center"/>
    </xf>
    <xf numFmtId="0" fontId="5" fillId="6" borderId="4" xfId="0" applyFont="1" applyFill="1" applyBorder="1" applyAlignment="1">
      <alignment horizontal="center" vertical="center"/>
    </xf>
    <xf numFmtId="0" fontId="5" fillId="6" borderId="88" xfId="0" applyFont="1" applyFill="1" applyBorder="1" applyAlignment="1">
      <alignment horizontal="center" vertical="center"/>
    </xf>
    <xf numFmtId="0" fontId="5" fillId="6" borderId="0" xfId="0" applyFont="1" applyFill="1" applyAlignment="1">
      <alignment horizontal="center" vertical="center"/>
    </xf>
    <xf numFmtId="0" fontId="5" fillId="6" borderId="3" xfId="0" applyFont="1" applyFill="1" applyBorder="1" applyAlignment="1">
      <alignment horizontal="center" vertical="center"/>
    </xf>
    <xf numFmtId="0" fontId="73" fillId="0" borderId="0" xfId="0" applyFont="1" applyAlignment="1">
      <alignment horizontal="center" vertical="center"/>
    </xf>
    <xf numFmtId="172" fontId="3" fillId="0" borderId="12" xfId="0" applyNumberFormat="1" applyFont="1" applyBorder="1"/>
    <xf numFmtId="0" fontId="11" fillId="0" borderId="0" xfId="0" applyFont="1" applyAlignment="1">
      <alignment horizontal="center" vertical="center"/>
    </xf>
    <xf numFmtId="0" fontId="4" fillId="0" borderId="5" xfId="0" applyFont="1" applyBorder="1" applyAlignment="1">
      <alignment horizontal="center" wrapText="1"/>
    </xf>
    <xf numFmtId="0" fontId="4" fillId="0" borderId="0" xfId="0" applyFont="1" applyAlignment="1">
      <alignment horizontal="center"/>
    </xf>
    <xf numFmtId="0" fontId="4" fillId="0" borderId="0" xfId="0" applyFont="1" applyAlignment="1">
      <alignment horizontal="center" textRotation="90"/>
    </xf>
    <xf numFmtId="0" fontId="4" fillId="0" borderId="5" xfId="0" applyFont="1" applyBorder="1" applyAlignment="1">
      <alignment horizontal="center" textRotation="90"/>
    </xf>
    <xf numFmtId="0" fontId="10" fillId="0" borderId="0" xfId="0" applyFont="1" applyAlignment="1">
      <alignment horizontal="center" textRotation="90" wrapText="1"/>
    </xf>
    <xf numFmtId="0" fontId="5" fillId="0" borderId="9" xfId="0" applyFont="1" applyBorder="1" applyAlignment="1">
      <alignment horizontal="center"/>
    </xf>
    <xf numFmtId="0" fontId="5" fillId="0" borderId="177" xfId="0" applyFont="1" applyBorder="1" applyAlignment="1">
      <alignment horizontal="center"/>
    </xf>
    <xf numFmtId="0" fontId="3" fillId="0" borderId="177" xfId="0" applyFont="1" applyBorder="1" applyAlignment="1">
      <alignment horizontal="left"/>
    </xf>
    <xf numFmtId="0" fontId="65" fillId="0" borderId="98" xfId="0" applyFont="1" applyBorder="1" applyAlignment="1">
      <alignment horizontal="center"/>
    </xf>
    <xf numFmtId="0" fontId="65" fillId="0" borderId="92" xfId="0" applyFont="1" applyBorder="1" applyAlignment="1">
      <alignment horizontal="center"/>
    </xf>
    <xf numFmtId="0" fontId="3" fillId="0" borderId="37" xfId="0" applyFont="1" applyBorder="1" applyAlignment="1">
      <alignment horizontal="center" vertical="center"/>
    </xf>
    <xf numFmtId="0" fontId="3" fillId="0" borderId="86" xfId="0" applyFont="1" applyBorder="1" applyAlignment="1">
      <alignment horizontal="center" vertical="center"/>
    </xf>
    <xf numFmtId="0" fontId="3" fillId="15" borderId="36" xfId="0" applyFont="1" applyFill="1" applyBorder="1" applyAlignment="1">
      <alignment horizontal="center" vertical="center"/>
    </xf>
    <xf numFmtId="0" fontId="3" fillId="15" borderId="37" xfId="0" applyFont="1" applyFill="1" applyBorder="1" applyAlignment="1">
      <alignment horizontal="center" vertical="center"/>
    </xf>
    <xf numFmtId="0" fontId="3" fillId="15" borderId="86" xfId="0" applyFont="1" applyFill="1" applyBorder="1" applyAlignment="1">
      <alignment horizontal="center" vertical="center"/>
    </xf>
    <xf numFmtId="166" fontId="3" fillId="0" borderId="57" xfId="0" applyNumberFormat="1" applyFont="1" applyBorder="1" applyAlignment="1">
      <alignment horizontal="center" vertical="center"/>
    </xf>
    <xf numFmtId="166" fontId="3" fillId="0" borderId="87" xfId="0" applyNumberFormat="1" applyFont="1" applyBorder="1" applyAlignment="1">
      <alignment horizontal="center" vertical="center"/>
    </xf>
    <xf numFmtId="14" fontId="3" fillId="0" borderId="39" xfId="0" applyNumberFormat="1" applyFont="1" applyBorder="1" applyAlignment="1">
      <alignment horizontal="center" vertical="center"/>
    </xf>
    <xf numFmtId="14" fontId="3" fillId="0" borderId="40" xfId="0" applyNumberFormat="1" applyFont="1" applyBorder="1" applyAlignment="1">
      <alignment horizontal="center" vertical="center"/>
    </xf>
    <xf numFmtId="0" fontId="3" fillId="0" borderId="36" xfId="0" applyFont="1" applyBorder="1" applyAlignment="1">
      <alignment horizontal="center" vertical="center"/>
    </xf>
    <xf numFmtId="166" fontId="3" fillId="0" borderId="56" xfId="0" applyNumberFormat="1" applyFont="1" applyBorder="1" applyAlignment="1">
      <alignment horizontal="center" vertical="center"/>
    </xf>
    <xf numFmtId="14" fontId="3" fillId="0" borderId="90" xfId="0" applyNumberFormat="1" applyFont="1" applyBorder="1" applyAlignment="1">
      <alignment horizontal="center" vertical="center"/>
    </xf>
    <xf numFmtId="0" fontId="3" fillId="0" borderId="90" xfId="0" applyFont="1" applyBorder="1" applyAlignment="1">
      <alignment horizontal="center" vertical="center"/>
    </xf>
    <xf numFmtId="1" fontId="7" fillId="0" borderId="38" xfId="0" applyNumberFormat="1" applyFont="1" applyBorder="1" applyAlignment="1">
      <alignment horizontal="center" vertical="center"/>
    </xf>
    <xf numFmtId="1" fontId="7" fillId="0" borderId="9" xfId="0" applyNumberFormat="1" applyFont="1" applyBorder="1" applyAlignment="1">
      <alignment horizontal="center" vertical="center"/>
    </xf>
    <xf numFmtId="1" fontId="7" fillId="0" borderId="27" xfId="0" applyNumberFormat="1" applyFont="1" applyBorder="1" applyAlignment="1">
      <alignment horizontal="center" vertical="center"/>
    </xf>
    <xf numFmtId="0" fontId="65" fillId="0" borderId="53" xfId="0" applyFont="1" applyBorder="1" applyAlignment="1">
      <alignment horizontal="center"/>
    </xf>
    <xf numFmtId="0" fontId="65" fillId="0" borderId="54" xfId="0" applyFont="1" applyBorder="1" applyAlignment="1">
      <alignment horizontal="center"/>
    </xf>
    <xf numFmtId="0" fontId="65" fillId="0" borderId="52" xfId="0" applyFont="1" applyBorder="1" applyAlignment="1">
      <alignment horizontal="center"/>
    </xf>
    <xf numFmtId="0" fontId="65" fillId="0" borderId="80" xfId="0" applyFont="1" applyBorder="1" applyAlignment="1">
      <alignment horizontal="center"/>
    </xf>
    <xf numFmtId="0" fontId="7" fillId="0" borderId="12" xfId="0" applyFont="1" applyBorder="1" applyAlignment="1">
      <alignment horizontal="center" vertical="center"/>
    </xf>
    <xf numFmtId="0" fontId="7" fillId="0" borderId="33" xfId="0" applyFont="1" applyBorder="1" applyAlignment="1">
      <alignment horizontal="center" vertical="center"/>
    </xf>
    <xf numFmtId="0" fontId="7" fillId="0" borderId="42" xfId="0" applyFont="1" applyBorder="1" applyAlignment="1">
      <alignment horizontal="center" vertical="center"/>
    </xf>
    <xf numFmtId="0" fontId="7" fillId="0" borderId="9" xfId="0" applyFont="1" applyBorder="1" applyAlignment="1">
      <alignment horizontal="center" vertical="center"/>
    </xf>
    <xf numFmtId="0" fontId="7" fillId="0" borderId="43" xfId="0" applyFont="1" applyBorder="1" applyAlignment="1">
      <alignment horizontal="center" vertical="center"/>
    </xf>
    <xf numFmtId="0" fontId="7" fillId="0" borderId="41" xfId="0" applyFont="1" applyBorder="1" applyAlignment="1">
      <alignment horizontal="center" vertical="center"/>
    </xf>
    <xf numFmtId="0" fontId="7" fillId="0" borderId="38" xfId="0" applyFont="1" applyBorder="1" applyAlignment="1">
      <alignment horizontal="center" vertical="center"/>
    </xf>
    <xf numFmtId="1" fontId="7" fillId="0" borderId="41" xfId="0" applyNumberFormat="1" applyFont="1" applyBorder="1" applyAlignment="1">
      <alignment horizontal="center" vertical="center"/>
    </xf>
    <xf numFmtId="1" fontId="7" fillId="0" borderId="12" xfId="0" applyNumberFormat="1" applyFont="1" applyBorder="1" applyAlignment="1">
      <alignment horizontal="center" vertical="center"/>
    </xf>
    <xf numFmtId="1" fontId="7" fillId="0" borderId="26" xfId="0" applyNumberFormat="1" applyFont="1" applyBorder="1" applyAlignment="1">
      <alignment horizontal="center" vertical="center"/>
    </xf>
    <xf numFmtId="0" fontId="7" fillId="0" borderId="78" xfId="0" applyFont="1" applyBorder="1" applyAlignment="1">
      <alignment horizontal="center" vertical="center"/>
    </xf>
    <xf numFmtId="0" fontId="7" fillId="0" borderId="37" xfId="0" applyFont="1" applyBorder="1" applyAlignment="1">
      <alignment horizontal="center" vertical="center"/>
    </xf>
    <xf numFmtId="0" fontId="7" fillId="0" borderId="44" xfId="0" applyFont="1" applyBorder="1" applyAlignment="1">
      <alignment horizontal="center" vertical="center"/>
    </xf>
    <xf numFmtId="0" fontId="12" fillId="0" borderId="0" xfId="0" applyFont="1" applyAlignment="1">
      <alignment horizontal="center" vertical="center"/>
    </xf>
    <xf numFmtId="1" fontId="7" fillId="0" borderId="52" xfId="0" applyNumberFormat="1" applyFont="1" applyBorder="1" applyAlignment="1">
      <alignment horizontal="center" vertical="center"/>
    </xf>
    <xf numFmtId="1" fontId="7" fillId="0" borderId="53" xfId="0" applyNumberFormat="1" applyFont="1" applyBorder="1" applyAlignment="1">
      <alignment horizontal="center" vertical="center"/>
    </xf>
    <xf numFmtId="1" fontId="7" fillId="0" borderId="80" xfId="0" applyNumberFormat="1" applyFont="1" applyBorder="1" applyAlignment="1">
      <alignment horizontal="center" vertical="center"/>
    </xf>
    <xf numFmtId="0" fontId="65" fillId="0" borderId="30" xfId="0" applyFont="1" applyBorder="1" applyAlignment="1">
      <alignment horizontal="center" wrapText="1"/>
    </xf>
    <xf numFmtId="0" fontId="65" fillId="0" borderId="1" xfId="0" applyFont="1" applyBorder="1" applyAlignment="1">
      <alignment horizontal="center" wrapText="1"/>
    </xf>
    <xf numFmtId="0" fontId="65" fillId="0" borderId="31" xfId="0" applyFont="1" applyBorder="1" applyAlignment="1">
      <alignment horizontal="center" wrapText="1"/>
    </xf>
    <xf numFmtId="0" fontId="65" fillId="0" borderId="21" xfId="0" applyFont="1" applyBorder="1" applyAlignment="1">
      <alignment horizontal="center" wrapText="1"/>
    </xf>
    <xf numFmtId="0" fontId="65" fillId="0" borderId="2" xfId="0" applyFont="1" applyBorder="1" applyAlignment="1">
      <alignment horizontal="center" wrapText="1"/>
    </xf>
    <xf numFmtId="0" fontId="65" fillId="0" borderId="25" xfId="0" applyFont="1" applyBorder="1" applyAlignment="1">
      <alignment horizontal="center" wrapText="1"/>
    </xf>
    <xf numFmtId="0" fontId="7" fillId="0" borderId="77" xfId="0" applyFont="1" applyBorder="1" applyAlignment="1">
      <alignment horizontal="center" vertical="center"/>
    </xf>
    <xf numFmtId="0" fontId="7" fillId="0" borderId="57" xfId="0" applyFont="1" applyBorder="1" applyAlignment="1">
      <alignment horizontal="center" vertical="center"/>
    </xf>
    <xf numFmtId="0" fontId="7" fillId="0" borderId="114" xfId="0" applyFont="1" applyBorder="1" applyAlignment="1">
      <alignment horizontal="center" vertical="center"/>
    </xf>
    <xf numFmtId="0" fontId="7" fillId="0" borderId="62" xfId="0" applyFont="1" applyBorder="1" applyAlignment="1">
      <alignment horizontal="center" vertical="center"/>
    </xf>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7" fillId="0" borderId="52" xfId="0" applyFont="1" applyBorder="1" applyAlignment="1">
      <alignment horizontal="center" vertical="center"/>
    </xf>
    <xf numFmtId="0" fontId="65" fillId="0" borderId="28" xfId="0" applyFont="1" applyBorder="1" applyAlignment="1">
      <alignment horizontal="center"/>
    </xf>
    <xf numFmtId="0" fontId="65" fillId="0" borderId="29" xfId="0" applyFont="1" applyBorder="1" applyAlignment="1">
      <alignment horizontal="center"/>
    </xf>
    <xf numFmtId="0" fontId="7" fillId="0" borderId="79" xfId="0" applyFont="1" applyBorder="1" applyAlignment="1">
      <alignment horizontal="center" vertical="center"/>
    </xf>
    <xf numFmtId="0" fontId="7" fillId="0" borderId="40" xfId="0" applyFont="1" applyBorder="1" applyAlignment="1">
      <alignment horizontal="center" vertical="center"/>
    </xf>
    <xf numFmtId="0" fontId="7" fillId="0" borderId="48" xfId="0" applyFont="1" applyBorder="1" applyAlignment="1">
      <alignment horizontal="center" vertical="center"/>
    </xf>
    <xf numFmtId="0" fontId="65" fillId="0" borderId="82" xfId="0" applyFont="1" applyBorder="1" applyAlignment="1">
      <alignment horizontal="center"/>
    </xf>
    <xf numFmtId="0" fontId="65" fillId="0" borderId="46" xfId="0" applyFont="1" applyBorder="1" applyAlignment="1">
      <alignment horizontal="center"/>
    </xf>
    <xf numFmtId="0" fontId="65" fillId="0" borderId="106" xfId="0" applyFont="1" applyBorder="1" applyAlignment="1">
      <alignment horizontal="center"/>
    </xf>
    <xf numFmtId="0" fontId="3" fillId="0" borderId="112" xfId="0" applyFont="1" applyBorder="1" applyAlignment="1">
      <alignment horizontal="right" vertical="center"/>
    </xf>
    <xf numFmtId="0" fontId="3" fillId="0" borderId="53" xfId="0" applyFont="1" applyBorder="1" applyAlignment="1">
      <alignment horizontal="right" vertical="center"/>
    </xf>
    <xf numFmtId="0" fontId="3" fillId="0" borderId="55" xfId="0" applyFont="1" applyBorder="1" applyAlignment="1">
      <alignment horizontal="right" vertical="center"/>
    </xf>
    <xf numFmtId="0" fontId="12" fillId="0" borderId="45" xfId="0" applyFont="1" applyBorder="1" applyAlignment="1">
      <alignment horizontal="center" vertical="center"/>
    </xf>
    <xf numFmtId="0" fontId="12" fillId="0" borderId="46" xfId="0" applyFont="1" applyBorder="1" applyAlignment="1">
      <alignment horizontal="center" vertical="center"/>
    </xf>
    <xf numFmtId="0" fontId="12" fillId="0" borderId="83" xfId="0" applyFont="1" applyBorder="1" applyAlignment="1">
      <alignment horizontal="center" vertical="center"/>
    </xf>
    <xf numFmtId="0" fontId="4" fillId="0" borderId="0" xfId="0" applyFont="1" applyAlignment="1">
      <alignment horizontal="right" vertical="center" wrapText="1"/>
    </xf>
    <xf numFmtId="0" fontId="4" fillId="0" borderId="0" xfId="0" applyFont="1" applyAlignment="1">
      <alignment horizontal="right"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4" fillId="0" borderId="2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2" fontId="3" fillId="0" borderId="11" xfId="0" applyNumberFormat="1" applyFont="1" applyBorder="1" applyAlignment="1">
      <alignment horizontal="center"/>
    </xf>
    <xf numFmtId="2" fontId="3" fillId="0" borderId="5" xfId="0" applyNumberFormat="1" applyFont="1" applyBorder="1" applyAlignment="1">
      <alignment horizontal="center"/>
    </xf>
    <xf numFmtId="166" fontId="3" fillId="0" borderId="22" xfId="0" applyNumberFormat="1" applyFont="1" applyBorder="1" applyAlignment="1">
      <alignment horizontal="center"/>
    </xf>
    <xf numFmtId="166" fontId="3" fillId="0" borderId="23" xfId="0" applyNumberFormat="1" applyFont="1" applyBorder="1" applyAlignment="1">
      <alignment horizontal="center"/>
    </xf>
    <xf numFmtId="166" fontId="3" fillId="0" borderId="24" xfId="0" applyNumberFormat="1" applyFont="1" applyBorder="1" applyAlignment="1">
      <alignment horizontal="center"/>
    </xf>
    <xf numFmtId="166" fontId="3" fillId="8" borderId="22" xfId="0" applyNumberFormat="1" applyFont="1" applyFill="1" applyBorder="1" applyAlignment="1">
      <alignment horizontal="center" vertical="center"/>
    </xf>
    <xf numFmtId="166" fontId="3" fillId="8" borderId="23" xfId="0" applyNumberFormat="1" applyFont="1" applyFill="1" applyBorder="1" applyAlignment="1">
      <alignment horizontal="center" vertical="center"/>
    </xf>
    <xf numFmtId="166" fontId="3" fillId="8" borderId="24" xfId="0" applyNumberFormat="1" applyFont="1" applyFill="1" applyBorder="1" applyAlignment="1">
      <alignment horizontal="center" vertical="center"/>
    </xf>
    <xf numFmtId="0" fontId="4" fillId="8" borderId="9" xfId="0" applyFont="1" applyFill="1" applyBorder="1" applyAlignment="1">
      <alignment horizontal="center" vertical="center"/>
    </xf>
    <xf numFmtId="0" fontId="4" fillId="8" borderId="65" xfId="0" applyFont="1" applyFill="1" applyBorder="1" applyAlignment="1">
      <alignment horizontal="center" vertical="center"/>
    </xf>
    <xf numFmtId="166" fontId="3" fillId="5" borderId="70" xfId="0" applyNumberFormat="1" applyFont="1" applyFill="1" applyBorder="1" applyAlignment="1">
      <alignment horizontal="center"/>
    </xf>
    <xf numFmtId="166" fontId="3" fillId="5" borderId="63" xfId="0" applyNumberFormat="1" applyFont="1" applyFill="1" applyBorder="1" applyAlignment="1">
      <alignment horizontal="center"/>
    </xf>
    <xf numFmtId="166" fontId="3" fillId="0" borderId="11" xfId="0" applyNumberFormat="1" applyFont="1" applyBorder="1" applyAlignment="1">
      <alignment horizontal="center"/>
    </xf>
    <xf numFmtId="166" fontId="3" fillId="0" borderId="5" xfId="0" applyNumberFormat="1" applyFont="1" applyBorder="1" applyAlignment="1">
      <alignment horizontal="center"/>
    </xf>
    <xf numFmtId="166" fontId="3" fillId="0" borderId="13" xfId="0" applyNumberFormat="1" applyFont="1" applyBorder="1" applyAlignment="1">
      <alignment horizontal="center"/>
    </xf>
    <xf numFmtId="0" fontId="4" fillId="8" borderId="63" xfId="0" applyFont="1" applyFill="1" applyBorder="1" applyAlignment="1">
      <alignment horizontal="center" vertical="center"/>
    </xf>
    <xf numFmtId="0" fontId="4" fillId="8" borderId="64" xfId="0" applyFont="1" applyFill="1" applyBorder="1" applyAlignment="1">
      <alignment horizontal="center" vertical="center"/>
    </xf>
    <xf numFmtId="166" fontId="3" fillId="0" borderId="42" xfId="0" applyNumberFormat="1" applyFont="1" applyBorder="1" applyAlignment="1">
      <alignment horizontal="center"/>
    </xf>
    <xf numFmtId="166" fontId="3" fillId="0" borderId="9" xfId="0" applyNumberFormat="1" applyFont="1" applyBorder="1" applyAlignment="1">
      <alignment horizontal="center"/>
    </xf>
    <xf numFmtId="166" fontId="3" fillId="0" borderId="72" xfId="0" applyNumberFormat="1" applyFont="1" applyBorder="1" applyAlignment="1">
      <alignment horizontal="center"/>
    </xf>
    <xf numFmtId="166" fontId="3" fillId="0" borderId="12" xfId="0" applyNumberFormat="1" applyFont="1" applyBorder="1" applyAlignment="1">
      <alignment horizontal="center"/>
    </xf>
    <xf numFmtId="166" fontId="3" fillId="0" borderId="76" xfId="0" applyNumberFormat="1" applyFont="1" applyBorder="1" applyAlignment="1">
      <alignment horizontal="center"/>
    </xf>
    <xf numFmtId="0" fontId="4" fillId="8" borderId="12" xfId="0" applyFont="1" applyFill="1" applyBorder="1" applyAlignment="1">
      <alignment horizontal="center" vertical="center"/>
    </xf>
    <xf numFmtId="0" fontId="4" fillId="8" borderId="76" xfId="0" applyFont="1" applyFill="1" applyBorder="1" applyAlignment="1">
      <alignment horizontal="center" vertical="center"/>
    </xf>
    <xf numFmtId="165" fontId="3" fillId="0" borderId="164" xfId="0" applyNumberFormat="1" applyFont="1" applyBorder="1" applyAlignment="1">
      <alignment horizontal="center"/>
    </xf>
    <xf numFmtId="165" fontId="3" fillId="0" borderId="165" xfId="0" applyNumberFormat="1" applyFont="1" applyBorder="1" applyAlignment="1">
      <alignment horizontal="center"/>
    </xf>
    <xf numFmtId="165" fontId="3" fillId="0" borderId="166" xfId="0" applyNumberFormat="1" applyFont="1" applyBorder="1" applyAlignment="1">
      <alignment horizontal="center"/>
    </xf>
    <xf numFmtId="0" fontId="2" fillId="0" borderId="0" xfId="0" applyFont="1" applyAlignment="1">
      <alignment horizontal="left"/>
    </xf>
    <xf numFmtId="0" fontId="52" fillId="0" borderId="164" xfId="0" applyFont="1" applyBorder="1" applyAlignment="1">
      <alignment horizontal="center"/>
    </xf>
    <xf numFmtId="0" fontId="52" fillId="0" borderId="165" xfId="0" applyFont="1" applyBorder="1" applyAlignment="1">
      <alignment horizontal="center"/>
    </xf>
    <xf numFmtId="165" fontId="52" fillId="7" borderId="165" xfId="0" applyNumberFormat="1" applyFont="1" applyFill="1" applyBorder="1" applyAlignment="1">
      <alignment horizontal="left"/>
    </xf>
    <xf numFmtId="165" fontId="52" fillId="7" borderId="166" xfId="0" applyNumberFormat="1" applyFont="1" applyFill="1" applyBorder="1" applyAlignment="1">
      <alignment horizontal="left"/>
    </xf>
    <xf numFmtId="0" fontId="2" fillId="0" borderId="0" xfId="0" applyFont="1" applyAlignment="1">
      <alignment horizontal="left" vertical="top" wrapText="1"/>
    </xf>
    <xf numFmtId="49" fontId="3" fillId="0" borderId="12" xfId="0" applyNumberFormat="1" applyFont="1" applyBorder="1" applyAlignment="1" applyProtection="1">
      <alignment horizontal="center"/>
      <protection locked="0"/>
    </xf>
    <xf numFmtId="0" fontId="3" fillId="0" borderId="12" xfId="0" applyFont="1" applyBorder="1" applyAlignment="1" applyProtection="1">
      <alignment horizontal="center"/>
      <protection locked="0"/>
    </xf>
    <xf numFmtId="0" fontId="2" fillId="0" borderId="12" xfId="0" applyFont="1" applyBorder="1" applyAlignment="1">
      <alignment horizontal="center"/>
    </xf>
    <xf numFmtId="0" fontId="2" fillId="0" borderId="4" xfId="0" applyFont="1" applyBorder="1" applyAlignment="1">
      <alignment horizontal="center"/>
    </xf>
    <xf numFmtId="171" fontId="2" fillId="0" borderId="12" xfId="0" applyNumberFormat="1" applyFont="1" applyBorder="1" applyAlignment="1">
      <alignment horizontal="center"/>
    </xf>
    <xf numFmtId="0" fontId="2" fillId="0" borderId="9" xfId="0" applyFont="1" applyBorder="1" applyAlignment="1">
      <alignment horizontal="center"/>
    </xf>
    <xf numFmtId="0" fontId="29" fillId="0" borderId="0" xfId="0" applyFont="1" applyAlignment="1">
      <alignment horizontal="center" wrapText="1"/>
    </xf>
    <xf numFmtId="0" fontId="4" fillId="0" borderId="78" xfId="583" applyFont="1" applyBorder="1" applyAlignment="1">
      <alignment horizontal="right"/>
    </xf>
    <xf numFmtId="0" fontId="4" fillId="0" borderId="37" xfId="583" applyFont="1" applyBorder="1" applyAlignment="1">
      <alignment horizontal="right"/>
    </xf>
    <xf numFmtId="2" fontId="49" fillId="10" borderId="78" xfId="585" applyNumberFormat="1" applyFont="1" applyFill="1" applyBorder="1" applyAlignment="1">
      <alignment horizontal="center" vertical="center"/>
    </xf>
    <xf numFmtId="2" fontId="49" fillId="10" borderId="37" xfId="585" applyNumberFormat="1" applyFont="1" applyFill="1" applyBorder="1" applyAlignment="1">
      <alignment horizontal="center" vertical="center"/>
    </xf>
    <xf numFmtId="1" fontId="49" fillId="0" borderId="42" xfId="585" applyNumberFormat="1" applyFont="1" applyBorder="1" applyAlignment="1">
      <alignment horizontal="center" vertical="center"/>
    </xf>
    <xf numFmtId="1" fontId="49" fillId="0" borderId="9" xfId="585" applyNumberFormat="1" applyFont="1" applyBorder="1" applyAlignment="1">
      <alignment horizontal="center" vertical="center"/>
    </xf>
    <xf numFmtId="1" fontId="49" fillId="0" borderId="27" xfId="585" applyNumberFormat="1" applyFont="1" applyBorder="1" applyAlignment="1">
      <alignment horizontal="center" vertical="center"/>
    </xf>
    <xf numFmtId="1" fontId="49" fillId="0" borderId="22" xfId="585" applyNumberFormat="1" applyFont="1" applyBorder="1" applyAlignment="1">
      <alignment horizontal="center" vertical="center"/>
    </xf>
    <xf numFmtId="1" fontId="49" fillId="0" borderId="23" xfId="585" applyNumberFormat="1" applyFont="1" applyBorder="1" applyAlignment="1">
      <alignment horizontal="center" vertical="center"/>
    </xf>
    <xf numFmtId="1" fontId="49" fillId="0" borderId="136" xfId="585" applyNumberFormat="1" applyFont="1" applyBorder="1" applyAlignment="1">
      <alignment horizontal="center" vertical="center"/>
    </xf>
    <xf numFmtId="1" fontId="49" fillId="0" borderId="72" xfId="585" applyNumberFormat="1" applyFont="1" applyBorder="1" applyAlignment="1">
      <alignment horizontal="center" vertical="center"/>
    </xf>
    <xf numFmtId="1" fontId="49" fillId="0" borderId="12" xfId="585" applyNumberFormat="1" applyFont="1" applyBorder="1" applyAlignment="1">
      <alignment horizontal="center" vertical="center"/>
    </xf>
    <xf numFmtId="1" fontId="49" fillId="0" borderId="26" xfId="585" applyNumberFormat="1" applyFont="1" applyBorder="1" applyAlignment="1">
      <alignment horizontal="center" vertical="center"/>
    </xf>
    <xf numFmtId="1" fontId="49" fillId="0" borderId="74" xfId="585" applyNumberFormat="1" applyFont="1" applyBorder="1" applyAlignment="1">
      <alignment horizontal="center" vertical="center"/>
    </xf>
    <xf numFmtId="1" fontId="49" fillId="0" borderId="4" xfId="585" applyNumberFormat="1" applyFont="1" applyBorder="1" applyAlignment="1">
      <alignment horizontal="center" vertical="center"/>
    </xf>
    <xf numFmtId="1" fontId="49" fillId="0" borderId="88" xfId="585" applyNumberFormat="1" applyFont="1" applyBorder="1" applyAlignment="1">
      <alignment horizontal="center" vertical="center"/>
    </xf>
    <xf numFmtId="1" fontId="49" fillId="10" borderId="38" xfId="585" applyNumberFormat="1" applyFont="1" applyFill="1" applyBorder="1" applyAlignment="1">
      <alignment horizontal="center" vertical="center"/>
    </xf>
    <xf numFmtId="1" fontId="49" fillId="10" borderId="9" xfId="585" applyNumberFormat="1" applyFont="1" applyFill="1" applyBorder="1" applyAlignment="1">
      <alignment horizontal="center" vertical="center"/>
    </xf>
    <xf numFmtId="1" fontId="49" fillId="10" borderId="65" xfId="585" applyNumberFormat="1" applyFont="1" applyFill="1" applyBorder="1" applyAlignment="1">
      <alignment horizontal="center" vertical="center"/>
    </xf>
    <xf numFmtId="1" fontId="49" fillId="10" borderId="52" xfId="585" applyNumberFormat="1" applyFont="1" applyFill="1" applyBorder="1" applyAlignment="1">
      <alignment horizontal="center" vertical="center"/>
    </xf>
    <xf numFmtId="1" fontId="49" fillId="10" borderId="53" xfId="585" applyNumberFormat="1" applyFont="1" applyFill="1" applyBorder="1" applyAlignment="1">
      <alignment horizontal="center" vertical="center"/>
    </xf>
    <xf numFmtId="1" fontId="49" fillId="10" borderId="55" xfId="585" applyNumberFormat="1" applyFont="1" applyFill="1" applyBorder="1" applyAlignment="1">
      <alignment horizontal="center" vertical="center"/>
    </xf>
    <xf numFmtId="1" fontId="49" fillId="10" borderId="139" xfId="585" applyNumberFormat="1" applyFont="1" applyFill="1" applyBorder="1" applyAlignment="1">
      <alignment horizontal="center" vertical="center"/>
    </xf>
    <xf numFmtId="1" fontId="49" fillId="10" borderId="23" xfId="585" applyNumberFormat="1" applyFont="1" applyFill="1" applyBorder="1" applyAlignment="1">
      <alignment horizontal="center" vertical="center"/>
    </xf>
    <xf numFmtId="1" fontId="49" fillId="10" borderId="24" xfId="585" applyNumberFormat="1" applyFont="1" applyFill="1" applyBorder="1" applyAlignment="1">
      <alignment horizontal="center" vertical="center"/>
    </xf>
    <xf numFmtId="1" fontId="49" fillId="10" borderId="41" xfId="585" applyNumberFormat="1" applyFont="1" applyFill="1" applyBorder="1" applyAlignment="1">
      <alignment horizontal="center" vertical="center"/>
    </xf>
    <xf numFmtId="1" fontId="49" fillId="10" borderId="12" xfId="585" applyNumberFormat="1" applyFont="1" applyFill="1" applyBorder="1" applyAlignment="1">
      <alignment horizontal="center" vertical="center"/>
    </xf>
    <xf numFmtId="1" fontId="49" fillId="10" borderId="76" xfId="585" applyNumberFormat="1" applyFont="1" applyFill="1" applyBorder="1" applyAlignment="1">
      <alignment horizontal="center" vertical="center"/>
    </xf>
    <xf numFmtId="1" fontId="49" fillId="10" borderId="35" xfId="585" applyNumberFormat="1" applyFont="1" applyFill="1" applyBorder="1" applyAlignment="1">
      <alignment horizontal="center" vertical="center"/>
    </xf>
    <xf numFmtId="1" fontId="49" fillId="10" borderId="4" xfId="585" applyNumberFormat="1" applyFont="1" applyFill="1" applyBorder="1" applyAlignment="1">
      <alignment horizontal="center" vertical="center"/>
    </xf>
    <xf numFmtId="1" fontId="49" fillId="10" borderId="75" xfId="585" applyNumberFormat="1" applyFont="1" applyFill="1" applyBorder="1" applyAlignment="1">
      <alignment horizontal="center" vertical="center"/>
    </xf>
    <xf numFmtId="0" fontId="52" fillId="0" borderId="94" xfId="585" applyFont="1" applyBorder="1" applyAlignment="1">
      <alignment horizontal="center" wrapText="1"/>
    </xf>
    <xf numFmtId="0" fontId="52" fillId="0" borderId="2" xfId="585" applyFont="1" applyBorder="1" applyAlignment="1">
      <alignment horizontal="center" wrapText="1"/>
    </xf>
    <xf numFmtId="0" fontId="52" fillId="0" borderId="91" xfId="585" applyFont="1" applyBorder="1" applyAlignment="1">
      <alignment horizontal="center" wrapText="1"/>
    </xf>
    <xf numFmtId="0" fontId="4" fillId="0" borderId="79" xfId="583" applyFont="1" applyBorder="1" applyAlignment="1">
      <alignment horizontal="right"/>
    </xf>
    <xf numFmtId="0" fontId="4" fillId="0" borderId="40" xfId="583" applyFont="1" applyBorder="1" applyAlignment="1">
      <alignment horizontal="right"/>
    </xf>
    <xf numFmtId="1" fontId="49" fillId="10" borderId="37" xfId="585" applyNumberFormat="1" applyFont="1" applyFill="1" applyBorder="1" applyAlignment="1">
      <alignment horizontal="center" vertical="center"/>
    </xf>
    <xf numFmtId="1" fontId="49" fillId="10" borderId="44" xfId="585" applyNumberFormat="1" applyFont="1" applyFill="1" applyBorder="1" applyAlignment="1">
      <alignment horizontal="center" vertical="center"/>
    </xf>
    <xf numFmtId="0" fontId="52" fillId="0" borderId="52" xfId="585" applyFont="1" applyBorder="1" applyAlignment="1">
      <alignment horizontal="center" wrapText="1"/>
    </xf>
    <xf numFmtId="0" fontId="52" fillId="0" borderId="53" xfId="585" applyFont="1" applyBorder="1" applyAlignment="1">
      <alignment horizontal="center" wrapText="1"/>
    </xf>
    <xf numFmtId="0" fontId="52" fillId="0" borderId="55" xfId="585" applyFont="1" applyBorder="1" applyAlignment="1">
      <alignment horizontal="center" wrapText="1"/>
    </xf>
    <xf numFmtId="1" fontId="49" fillId="10" borderId="51" xfId="585" applyNumberFormat="1" applyFont="1" applyFill="1" applyBorder="1" applyAlignment="1">
      <alignment horizontal="center" vertical="center"/>
    </xf>
    <xf numFmtId="1" fontId="49" fillId="10" borderId="28" xfId="585" applyNumberFormat="1" applyFont="1" applyFill="1" applyBorder="1" applyAlignment="1">
      <alignment horizontal="center" vertical="center"/>
    </xf>
    <xf numFmtId="1" fontId="49" fillId="10" borderId="60" xfId="585" applyNumberFormat="1" applyFont="1" applyFill="1" applyBorder="1" applyAlignment="1">
      <alignment horizontal="center" vertical="center"/>
    </xf>
    <xf numFmtId="2" fontId="4" fillId="10" borderId="41" xfId="583" applyNumberFormat="1" applyFont="1" applyFill="1" applyBorder="1" applyAlignment="1">
      <alignment horizontal="center"/>
    </xf>
    <xf numFmtId="2" fontId="4" fillId="10" borderId="12" xfId="583" applyNumberFormat="1" applyFont="1" applyFill="1" applyBorder="1" applyAlignment="1">
      <alignment horizontal="center"/>
    </xf>
    <xf numFmtId="0" fontId="49" fillId="0" borderId="109" xfId="585" applyFont="1" applyBorder="1" applyAlignment="1">
      <alignment horizontal="center" vertical="center"/>
    </xf>
    <xf numFmtId="0" fontId="49" fillId="0" borderId="9" xfId="585" applyFont="1" applyBorder="1" applyAlignment="1">
      <alignment horizontal="center" vertical="center"/>
    </xf>
    <xf numFmtId="0" fontId="49" fillId="0" borderId="43" xfId="585" applyFont="1" applyBorder="1" applyAlignment="1">
      <alignment horizontal="center" vertical="center"/>
    </xf>
    <xf numFmtId="1" fontId="49" fillId="0" borderId="43" xfId="585" applyNumberFormat="1" applyFont="1" applyBorder="1" applyAlignment="1">
      <alignment horizontal="center" vertical="center"/>
    </xf>
    <xf numFmtId="1" fontId="49" fillId="0" borderId="38" xfId="585" applyNumberFormat="1" applyFont="1" applyBorder="1" applyAlignment="1">
      <alignment horizontal="center" vertical="center"/>
    </xf>
    <xf numFmtId="0" fontId="49" fillId="0" borderId="111" xfId="585" applyFont="1" applyBorder="1" applyAlignment="1">
      <alignment horizontal="center" vertical="center"/>
    </xf>
    <xf numFmtId="0" fontId="49" fillId="0" borderId="28" xfId="585" applyFont="1" applyBorder="1" applyAlignment="1">
      <alignment horizontal="center" vertical="center"/>
    </xf>
    <xf numFmtId="0" fontId="49" fillId="0" borderId="58" xfId="585" applyFont="1" applyBorder="1" applyAlignment="1">
      <alignment horizontal="center" vertical="center"/>
    </xf>
    <xf numFmtId="1" fontId="49" fillId="0" borderId="28" xfId="585" applyNumberFormat="1" applyFont="1" applyBorder="1" applyAlignment="1">
      <alignment horizontal="center" vertical="center"/>
    </xf>
    <xf numFmtId="1" fontId="49" fillId="0" borderId="58" xfId="585" applyNumberFormat="1" applyFont="1" applyBorder="1" applyAlignment="1">
      <alignment horizontal="center" vertical="center"/>
    </xf>
    <xf numFmtId="1" fontId="49" fillId="0" borderId="51" xfId="585" applyNumberFormat="1" applyFont="1" applyBorder="1" applyAlignment="1">
      <alignment horizontal="center" vertical="center"/>
    </xf>
    <xf numFmtId="0" fontId="49" fillId="0" borderId="161" xfId="585" applyFont="1" applyBorder="1" applyAlignment="1">
      <alignment horizontal="center" vertical="center"/>
    </xf>
    <xf numFmtId="0" fontId="49" fillId="0" borderId="12" xfId="585" applyFont="1" applyBorder="1" applyAlignment="1">
      <alignment horizontal="center" vertical="center"/>
    </xf>
    <xf numFmtId="0" fontId="49" fillId="0" borderId="33" xfId="585" applyFont="1" applyBorder="1" applyAlignment="1">
      <alignment horizontal="center" vertical="center"/>
    </xf>
    <xf numFmtId="1" fontId="49" fillId="0" borderId="33" xfId="585" applyNumberFormat="1" applyFont="1" applyBorder="1" applyAlignment="1">
      <alignment horizontal="center" vertical="center"/>
    </xf>
    <xf numFmtId="1" fontId="49" fillId="0" borderId="41" xfId="585" applyNumberFormat="1" applyFont="1" applyBorder="1" applyAlignment="1">
      <alignment horizontal="center" vertical="center"/>
    </xf>
    <xf numFmtId="1" fontId="49" fillId="0" borderId="35" xfId="585" applyNumberFormat="1" applyFont="1" applyBorder="1" applyAlignment="1">
      <alignment horizontal="center" vertical="center"/>
    </xf>
    <xf numFmtId="1" fontId="49" fillId="0" borderId="49" xfId="585" applyNumberFormat="1" applyFont="1" applyBorder="1" applyAlignment="1">
      <alignment horizontal="center" vertical="center"/>
    </xf>
    <xf numFmtId="0" fontId="49" fillId="0" borderId="137" xfId="585" applyFont="1" applyBorder="1" applyAlignment="1">
      <alignment horizontal="center" vertical="center"/>
    </xf>
    <xf numFmtId="0" fontId="49" fillId="0" borderId="23" xfId="585" applyFont="1" applyBorder="1" applyAlignment="1">
      <alignment horizontal="center" vertical="center"/>
    </xf>
    <xf numFmtId="0" fontId="49" fillId="0" borderId="138" xfId="585" applyFont="1" applyBorder="1" applyAlignment="1">
      <alignment horizontal="center" vertical="center"/>
    </xf>
    <xf numFmtId="1" fontId="52" fillId="14" borderId="139" xfId="585" applyNumberFormat="1" applyFont="1" applyFill="1" applyBorder="1" applyAlignment="1">
      <alignment horizontal="center" vertical="center"/>
    </xf>
    <xf numFmtId="1" fontId="52" fillId="14" borderId="23" xfId="585" applyNumberFormat="1" applyFont="1" applyFill="1" applyBorder="1" applyAlignment="1">
      <alignment horizontal="center" vertical="center"/>
    </xf>
    <xf numFmtId="1" fontId="52" fillId="14" borderId="24" xfId="585" applyNumberFormat="1" applyFont="1" applyFill="1" applyBorder="1" applyAlignment="1">
      <alignment horizontal="center" vertical="center"/>
    </xf>
    <xf numFmtId="1" fontId="49" fillId="0" borderId="138" xfId="585" applyNumberFormat="1" applyFont="1" applyBorder="1" applyAlignment="1">
      <alignment horizontal="center" vertical="center"/>
    </xf>
    <xf numFmtId="1" fontId="49" fillId="0" borderId="139" xfId="585" applyNumberFormat="1" applyFont="1" applyBorder="1" applyAlignment="1">
      <alignment horizontal="center" vertical="center"/>
    </xf>
    <xf numFmtId="0" fontId="49" fillId="0" borderId="110" xfId="585" applyFont="1" applyBorder="1" applyAlignment="1">
      <alignment horizontal="center" vertical="center"/>
    </xf>
    <xf numFmtId="0" fontId="49" fillId="0" borderId="4" xfId="585" applyFont="1" applyBorder="1" applyAlignment="1">
      <alignment horizontal="center" vertical="center"/>
    </xf>
    <xf numFmtId="0" fontId="49" fillId="0" borderId="49" xfId="585" applyFont="1" applyBorder="1" applyAlignment="1">
      <alignment horizontal="center" vertical="center"/>
    </xf>
    <xf numFmtId="0" fontId="52" fillId="0" borderId="30" xfId="585" applyFont="1" applyBorder="1" applyAlignment="1">
      <alignment horizontal="center" wrapText="1"/>
    </xf>
    <xf numFmtId="0" fontId="52" fillId="0" borderId="1" xfId="585" applyFont="1" applyBorder="1" applyAlignment="1">
      <alignment horizontal="center" wrapText="1"/>
    </xf>
    <xf numFmtId="0" fontId="52" fillId="0" borderId="95" xfId="585" applyFont="1" applyBorder="1" applyAlignment="1">
      <alignment horizontal="center" wrapText="1"/>
    </xf>
    <xf numFmtId="0" fontId="52" fillId="0" borderId="21" xfId="585" applyFont="1" applyBorder="1" applyAlignment="1">
      <alignment horizontal="center" wrapText="1"/>
    </xf>
    <xf numFmtId="0" fontId="52" fillId="0" borderId="93" xfId="585" applyFont="1" applyBorder="1" applyAlignment="1">
      <alignment horizontal="center" wrapText="1"/>
    </xf>
    <xf numFmtId="0" fontId="52" fillId="0" borderId="31" xfId="585" applyFont="1" applyBorder="1" applyAlignment="1">
      <alignment horizontal="center" wrapText="1"/>
    </xf>
    <xf numFmtId="0" fontId="52" fillId="0" borderId="25" xfId="585" applyFont="1" applyBorder="1" applyAlignment="1">
      <alignment horizontal="center" wrapText="1"/>
    </xf>
    <xf numFmtId="0" fontId="49" fillId="0" borderId="112" xfId="585" applyFont="1" applyBorder="1" applyAlignment="1">
      <alignment horizontal="center" vertical="center"/>
    </xf>
    <xf numFmtId="0" fontId="49" fillId="0" borderId="53" xfId="585" applyFont="1" applyBorder="1" applyAlignment="1">
      <alignment horizontal="center" vertical="center"/>
    </xf>
    <xf numFmtId="0" fontId="49" fillId="0" borderId="54" xfId="585" applyFont="1" applyBorder="1" applyAlignment="1">
      <alignment horizontal="center" vertical="center"/>
    </xf>
    <xf numFmtId="1" fontId="49" fillId="0" borderId="53" xfId="585" applyNumberFormat="1" applyFont="1" applyBorder="1" applyAlignment="1">
      <alignment horizontal="center" vertical="center"/>
    </xf>
    <xf numFmtId="1" fontId="49" fillId="0" borderId="54" xfId="585" applyNumberFormat="1" applyFont="1" applyBorder="1" applyAlignment="1">
      <alignment horizontal="center" vertical="center"/>
    </xf>
    <xf numFmtId="2" fontId="3" fillId="10" borderId="38" xfId="583" applyNumberFormat="1" applyFont="1" applyFill="1" applyBorder="1" applyAlignment="1">
      <alignment horizontal="center"/>
    </xf>
    <xf numFmtId="2" fontId="3" fillId="10" borderId="9" xfId="583" applyNumberFormat="1" applyFont="1" applyFill="1" applyBorder="1" applyAlignment="1">
      <alignment horizontal="center"/>
    </xf>
    <xf numFmtId="2" fontId="3" fillId="10" borderId="27" xfId="583" applyNumberFormat="1" applyFont="1" applyFill="1" applyBorder="1" applyAlignment="1">
      <alignment horizontal="center"/>
    </xf>
    <xf numFmtId="2" fontId="3" fillId="10" borderId="66" xfId="583" applyNumberFormat="1" applyFont="1" applyFill="1" applyBorder="1" applyAlignment="1">
      <alignment horizontal="center"/>
    </xf>
    <xf numFmtId="2" fontId="3" fillId="10" borderId="63" xfId="583" applyNumberFormat="1" applyFont="1" applyFill="1" applyBorder="1" applyAlignment="1">
      <alignment horizontal="center"/>
    </xf>
    <xf numFmtId="2" fontId="3" fillId="10" borderId="113" xfId="583" applyNumberFormat="1" applyFont="1" applyFill="1" applyBorder="1" applyAlignment="1">
      <alignment horizontal="center"/>
    </xf>
    <xf numFmtId="2" fontId="49" fillId="10" borderId="163" xfId="585" applyNumberFormat="1" applyFont="1" applyFill="1" applyBorder="1" applyAlignment="1">
      <alignment horizontal="center" vertical="center"/>
    </xf>
    <xf numFmtId="2" fontId="49" fillId="10" borderId="69" xfId="585" applyNumberFormat="1" applyFont="1" applyFill="1" applyBorder="1" applyAlignment="1">
      <alignment horizontal="center" vertical="center"/>
    </xf>
    <xf numFmtId="0" fontId="52" fillId="0" borderId="84" xfId="585" applyFont="1" applyBorder="1" applyAlignment="1">
      <alignment horizontal="center" wrapText="1"/>
    </xf>
    <xf numFmtId="0" fontId="52" fillId="0" borderId="85" xfId="585" applyFont="1" applyBorder="1" applyAlignment="1">
      <alignment horizontal="center" wrapText="1"/>
    </xf>
    <xf numFmtId="0" fontId="52" fillId="0" borderId="37" xfId="585" applyFont="1" applyBorder="1" applyAlignment="1">
      <alignment horizontal="center" wrapText="1"/>
    </xf>
    <xf numFmtId="0" fontId="52" fillId="0" borderId="86" xfId="585" applyFont="1" applyBorder="1" applyAlignment="1">
      <alignment horizontal="center" wrapText="1"/>
    </xf>
    <xf numFmtId="0" fontId="52" fillId="0" borderId="147" xfId="585" applyFont="1" applyBorder="1" applyAlignment="1">
      <alignment horizontal="center" wrapText="1"/>
    </xf>
    <xf numFmtId="0" fontId="52" fillId="0" borderId="78" xfId="585" applyFont="1" applyBorder="1" applyAlignment="1">
      <alignment horizontal="center" wrapText="1"/>
    </xf>
    <xf numFmtId="0" fontId="3" fillId="10" borderId="38" xfId="583" applyFont="1" applyFill="1" applyBorder="1" applyAlignment="1">
      <alignment horizontal="center"/>
    </xf>
    <xf numFmtId="0" fontId="3" fillId="10" borderId="9" xfId="583" applyFont="1" applyFill="1" applyBorder="1" applyAlignment="1">
      <alignment horizontal="center"/>
    </xf>
    <xf numFmtId="0" fontId="4" fillId="0" borderId="77" xfId="583" applyFont="1" applyBorder="1" applyAlignment="1">
      <alignment horizontal="right" vertical="center"/>
    </xf>
    <xf numFmtId="0" fontId="4" fillId="0" borderId="57" xfId="583" applyFont="1" applyBorder="1" applyAlignment="1">
      <alignment horizontal="right" vertical="center"/>
    </xf>
    <xf numFmtId="0" fontId="4" fillId="4" borderId="57" xfId="583" applyFont="1" applyFill="1" applyBorder="1" applyAlignment="1">
      <alignment horizontal="center" vertical="center"/>
    </xf>
    <xf numFmtId="0" fontId="4" fillId="4" borderId="87" xfId="583" applyFont="1" applyFill="1" applyBorder="1" applyAlignment="1">
      <alignment horizontal="center" vertical="center"/>
    </xf>
    <xf numFmtId="164" fontId="4" fillId="13" borderId="38" xfId="15" applyNumberFormat="1" applyFont="1" applyFill="1" applyBorder="1" applyAlignment="1">
      <alignment horizontal="center"/>
    </xf>
    <xf numFmtId="164" fontId="4" fillId="13" borderId="9" xfId="15" applyNumberFormat="1" applyFont="1" applyFill="1" applyBorder="1" applyAlignment="1">
      <alignment horizontal="center"/>
    </xf>
    <xf numFmtId="164" fontId="4" fillId="13" borderId="27" xfId="15" applyNumberFormat="1" applyFont="1" applyFill="1" applyBorder="1" applyAlignment="1">
      <alignment horizontal="center"/>
    </xf>
    <xf numFmtId="1" fontId="49" fillId="0" borderId="37" xfId="585" applyNumberFormat="1" applyFont="1" applyBorder="1" applyAlignment="1">
      <alignment horizontal="center" vertical="center"/>
    </xf>
    <xf numFmtId="1" fontId="49" fillId="0" borderId="86" xfId="585" applyNumberFormat="1" applyFont="1" applyBorder="1" applyAlignment="1">
      <alignment horizontal="center" vertical="center"/>
    </xf>
    <xf numFmtId="0" fontId="52" fillId="0" borderId="19" xfId="585" applyFont="1" applyBorder="1" applyAlignment="1">
      <alignment horizontal="center" wrapText="1"/>
    </xf>
    <xf numFmtId="0" fontId="52" fillId="0" borderId="7" xfId="585" applyFont="1" applyBorder="1" applyAlignment="1">
      <alignment horizontal="center" wrapText="1"/>
    </xf>
    <xf numFmtId="0" fontId="52" fillId="0" borderId="20" xfId="585" applyFont="1" applyBorder="1" applyAlignment="1">
      <alignment horizontal="center" wrapText="1"/>
    </xf>
    <xf numFmtId="0" fontId="52" fillId="0" borderId="8" xfId="585" applyFont="1" applyBorder="1" applyAlignment="1">
      <alignment horizontal="center" wrapText="1"/>
    </xf>
    <xf numFmtId="0" fontId="52" fillId="0" borderId="59" xfId="0" applyFont="1" applyBorder="1" applyAlignment="1">
      <alignment horizontal="center" vertical="center"/>
    </xf>
    <xf numFmtId="0" fontId="52" fillId="0" borderId="28" xfId="0" applyFont="1" applyBorder="1" applyAlignment="1">
      <alignment horizontal="center" vertical="center"/>
    </xf>
    <xf numFmtId="0" fontId="52" fillId="0" borderId="60" xfId="0" applyFont="1" applyBorder="1" applyAlignment="1">
      <alignment horizontal="center" vertical="center"/>
    </xf>
    <xf numFmtId="1" fontId="49" fillId="0" borderId="59" xfId="585" applyNumberFormat="1" applyFont="1" applyBorder="1" applyAlignment="1">
      <alignment horizontal="center" vertical="center"/>
    </xf>
    <xf numFmtId="1" fontId="49" fillId="0" borderId="29" xfId="585" applyNumberFormat="1" applyFont="1" applyBorder="1" applyAlignment="1">
      <alignment horizontal="center" vertical="center"/>
    </xf>
    <xf numFmtId="1" fontId="49" fillId="0" borderId="62" xfId="585" applyNumberFormat="1" applyFont="1" applyBorder="1" applyAlignment="1">
      <alignment horizontal="center" vertical="center"/>
    </xf>
    <xf numFmtId="1" fontId="49" fillId="0" borderId="80" xfId="585" applyNumberFormat="1" applyFont="1" applyBorder="1" applyAlignment="1">
      <alignment horizontal="center" vertical="center"/>
    </xf>
    <xf numFmtId="1" fontId="49" fillId="0" borderId="52" xfId="585" applyNumberFormat="1" applyFont="1" applyBorder="1" applyAlignment="1">
      <alignment horizontal="center" vertical="center"/>
    </xf>
    <xf numFmtId="0" fontId="52" fillId="6" borderId="17" xfId="583" applyFont="1" applyFill="1" applyBorder="1" applyAlignment="1">
      <alignment horizontal="center"/>
    </xf>
    <xf numFmtId="0" fontId="4" fillId="6" borderId="22" xfId="583" applyFont="1" applyFill="1" applyBorder="1" applyAlignment="1">
      <alignment horizontal="center"/>
    </xf>
    <xf numFmtId="0" fontId="4" fillId="6" borderId="23" xfId="583" applyFont="1" applyFill="1" applyBorder="1" applyAlignment="1">
      <alignment horizontal="center"/>
    </xf>
    <xf numFmtId="0" fontId="4" fillId="6" borderId="24" xfId="583" applyFont="1" applyFill="1" applyBorder="1" applyAlignment="1">
      <alignment horizontal="center"/>
    </xf>
    <xf numFmtId="0" fontId="79" fillId="6" borderId="22" xfId="583" applyFont="1" applyFill="1" applyBorder="1" applyAlignment="1">
      <alignment horizontal="left"/>
    </xf>
    <xf numFmtId="0" fontId="79" fillId="6" borderId="24" xfId="583" applyFont="1" applyFill="1" applyBorder="1" applyAlignment="1">
      <alignment horizontal="left"/>
    </xf>
    <xf numFmtId="2" fontId="3" fillId="6" borderId="22" xfId="583" applyNumberFormat="1" applyFont="1" applyFill="1" applyBorder="1" applyAlignment="1">
      <alignment horizontal="left"/>
    </xf>
    <xf numFmtId="2" fontId="3" fillId="6" borderId="24" xfId="583" applyNumberFormat="1" applyFont="1" applyFill="1" applyBorder="1" applyAlignment="1">
      <alignment horizontal="left"/>
    </xf>
    <xf numFmtId="0" fontId="49" fillId="6" borderId="22" xfId="583" applyFont="1" applyFill="1" applyBorder="1" applyAlignment="1">
      <alignment horizontal="left"/>
    </xf>
    <xf numFmtId="0" fontId="49" fillId="6" borderId="24" xfId="583" applyFont="1" applyFill="1" applyBorder="1" applyAlignment="1">
      <alignment horizontal="left"/>
    </xf>
    <xf numFmtId="0" fontId="3" fillId="6" borderId="22" xfId="583" applyFont="1" applyFill="1" applyBorder="1" applyAlignment="1">
      <alignment horizontal="left"/>
    </xf>
    <xf numFmtId="0" fontId="3" fillId="6" borderId="24" xfId="583" applyFont="1" applyFill="1" applyBorder="1" applyAlignment="1">
      <alignment horizontal="left"/>
    </xf>
    <xf numFmtId="0" fontId="3" fillId="0" borderId="157" xfId="0" applyFont="1" applyBorder="1" applyAlignment="1">
      <alignment horizontal="center" vertical="center"/>
    </xf>
    <xf numFmtId="0" fontId="3" fillId="0" borderId="17" xfId="0" applyFont="1" applyBorder="1" applyAlignment="1">
      <alignment horizontal="center" vertical="center"/>
    </xf>
    <xf numFmtId="0" fontId="3" fillId="0" borderId="158" xfId="0" applyFont="1" applyBorder="1" applyAlignment="1">
      <alignment horizontal="center" vertical="center"/>
    </xf>
    <xf numFmtId="0" fontId="3" fillId="0" borderId="119" xfId="0" applyFont="1" applyBorder="1" applyAlignment="1">
      <alignment horizontal="center" vertical="center"/>
    </xf>
    <xf numFmtId="0" fontId="3" fillId="0" borderId="160" xfId="0" applyFont="1" applyBorder="1" applyAlignment="1">
      <alignment horizontal="center" vertical="center"/>
    </xf>
    <xf numFmtId="0" fontId="3" fillId="0" borderId="155" xfId="0" applyFont="1" applyBorder="1" applyAlignment="1">
      <alignment horizontal="center" vertical="center" wrapText="1"/>
    </xf>
    <xf numFmtId="0" fontId="3" fillId="0" borderId="160" xfId="0" applyFont="1" applyBorder="1" applyAlignment="1">
      <alignment horizontal="center" vertical="center" wrapText="1"/>
    </xf>
    <xf numFmtId="0" fontId="3" fillId="0" borderId="156" xfId="0" applyFont="1" applyBorder="1" applyAlignment="1">
      <alignment horizontal="center" vertical="center" wrapText="1"/>
    </xf>
    <xf numFmtId="0" fontId="3" fillId="11" borderId="157" xfId="0" applyFont="1" applyFill="1" applyBorder="1" applyAlignment="1">
      <alignment horizontal="center" vertical="center"/>
    </xf>
    <xf numFmtId="0" fontId="3" fillId="11" borderId="17" xfId="0" applyFont="1" applyFill="1" applyBorder="1" applyAlignment="1">
      <alignment horizontal="center" vertical="center"/>
    </xf>
    <xf numFmtId="0" fontId="3" fillId="11" borderId="158" xfId="0" applyFont="1" applyFill="1" applyBorder="1" applyAlignment="1">
      <alignment horizontal="center" vertical="center"/>
    </xf>
    <xf numFmtId="0" fontId="3" fillId="11" borderId="119" xfId="0" applyFont="1" applyFill="1" applyBorder="1" applyAlignment="1">
      <alignment horizontal="center" vertical="center"/>
    </xf>
    <xf numFmtId="0" fontId="3" fillId="11" borderId="150" xfId="0" applyFont="1" applyFill="1" applyBorder="1" applyAlignment="1">
      <alignment horizontal="center" vertical="center"/>
    </xf>
    <xf numFmtId="0" fontId="3" fillId="11" borderId="120" xfId="0" applyFont="1" applyFill="1" applyBorder="1" applyAlignment="1">
      <alignment horizontal="center" vertical="center"/>
    </xf>
    <xf numFmtId="0" fontId="3" fillId="11" borderId="102" xfId="0" applyFont="1" applyFill="1" applyBorder="1" applyAlignment="1">
      <alignment horizontal="center" vertical="center"/>
    </xf>
    <xf numFmtId="0" fontId="3" fillId="11" borderId="103" xfId="0" applyFont="1" applyFill="1" applyBorder="1" applyAlignment="1">
      <alignment horizontal="center" vertical="center"/>
    </xf>
    <xf numFmtId="0" fontId="3" fillId="0" borderId="155" xfId="0" applyFont="1" applyBorder="1" applyAlignment="1">
      <alignment horizontal="center" vertical="center"/>
    </xf>
    <xf numFmtId="0" fontId="3" fillId="8" borderId="21"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8" xfId="0" applyFont="1" applyFill="1" applyBorder="1" applyAlignment="1">
      <alignment horizontal="center" vertical="center"/>
    </xf>
    <xf numFmtId="0" fontId="3" fillId="0" borderId="22" xfId="0" applyFont="1" applyBorder="1" applyAlignment="1">
      <alignment horizontal="center" vertical="center"/>
    </xf>
    <xf numFmtId="0" fontId="3" fillId="0" borderId="24" xfId="0" applyFont="1" applyBorder="1" applyAlignment="1">
      <alignment horizontal="center" vertical="center"/>
    </xf>
    <xf numFmtId="0" fontId="3" fillId="0" borderId="120" xfId="0" applyFont="1" applyBorder="1" applyAlignment="1">
      <alignment horizontal="center" vertical="center"/>
    </xf>
    <xf numFmtId="0" fontId="3" fillId="0" borderId="121" xfId="0" applyFont="1" applyBorder="1" applyAlignment="1">
      <alignment horizontal="center" vertical="center"/>
    </xf>
    <xf numFmtId="2" fontId="3" fillId="0" borderId="17" xfId="0" applyNumberFormat="1" applyFont="1" applyBorder="1" applyAlignment="1">
      <alignment horizontal="center" vertical="center"/>
    </xf>
    <xf numFmtId="2" fontId="3" fillId="0" borderId="119" xfId="0" applyNumberFormat="1" applyFont="1" applyBorder="1" applyAlignment="1">
      <alignment horizontal="center" vertical="center"/>
    </xf>
    <xf numFmtId="0" fontId="3" fillId="0" borderId="156" xfId="0" applyFont="1" applyBorder="1" applyAlignment="1">
      <alignment horizontal="center" vertical="center"/>
    </xf>
    <xf numFmtId="2" fontId="3" fillId="0" borderId="150" xfId="0" applyNumberFormat="1" applyFont="1" applyBorder="1" applyAlignment="1">
      <alignment horizontal="center" vertical="center"/>
    </xf>
    <xf numFmtId="2" fontId="3" fillId="0" borderId="140" xfId="0" applyNumberFormat="1" applyFont="1" applyBorder="1" applyAlignment="1">
      <alignment horizontal="center" vertical="center"/>
    </xf>
  </cellXfs>
  <cellStyles count="586">
    <cellStyle name="Comma0" xfId="1" xr:uid="{00000000-0005-0000-0000-000000000000}"/>
    <cellStyle name="Comma0 2" xfId="90" xr:uid="{00000000-0005-0000-0000-000001000000}"/>
    <cellStyle name="Comma0 2 2" xfId="580" xr:uid="{00000000-0005-0000-0000-000002000000}"/>
    <cellStyle name="Currency0" xfId="2" xr:uid="{00000000-0005-0000-0000-000003000000}"/>
    <cellStyle name="Currency0 2" xfId="91" xr:uid="{00000000-0005-0000-0000-000004000000}"/>
    <cellStyle name="Currency0 2 2" xfId="581" xr:uid="{00000000-0005-0000-0000-000005000000}"/>
    <cellStyle name="Date" xfId="3" xr:uid="{00000000-0005-0000-0000-000006000000}"/>
    <cellStyle name="Date 2" xfId="92" xr:uid="{00000000-0005-0000-0000-000007000000}"/>
    <cellStyle name="F2" xfId="4" xr:uid="{00000000-0005-0000-0000-000008000000}"/>
    <cellStyle name="F2 2" xfId="93" xr:uid="{00000000-0005-0000-0000-000009000000}"/>
    <cellStyle name="F2 2 2" xfId="582" xr:uid="{00000000-0005-0000-0000-00000A000000}"/>
    <cellStyle name="F3" xfId="5" xr:uid="{00000000-0005-0000-0000-00000B000000}"/>
    <cellStyle name="F3 2" xfId="94" xr:uid="{00000000-0005-0000-0000-00000C000000}"/>
    <cellStyle name="F4" xfId="6" xr:uid="{00000000-0005-0000-0000-00000D000000}"/>
    <cellStyle name="F4 2" xfId="95" xr:uid="{00000000-0005-0000-0000-00000E000000}"/>
    <cellStyle name="F5" xfId="7" xr:uid="{00000000-0005-0000-0000-00000F000000}"/>
    <cellStyle name="F5 2" xfId="96" xr:uid="{00000000-0005-0000-0000-000010000000}"/>
    <cellStyle name="F6" xfId="8" xr:uid="{00000000-0005-0000-0000-000011000000}"/>
    <cellStyle name="F6 2" xfId="97" xr:uid="{00000000-0005-0000-0000-000012000000}"/>
    <cellStyle name="F7" xfId="9" xr:uid="{00000000-0005-0000-0000-000013000000}"/>
    <cellStyle name="F7 2" xfId="98" xr:uid="{00000000-0005-0000-0000-000014000000}"/>
    <cellStyle name="F8" xfId="10" xr:uid="{00000000-0005-0000-0000-000015000000}"/>
    <cellStyle name="F8 2" xfId="99" xr:uid="{00000000-0005-0000-0000-000016000000}"/>
    <cellStyle name="Fixed" xfId="11" xr:uid="{00000000-0005-0000-0000-000017000000}"/>
    <cellStyle name="Fixed 2" xfId="100" xr:uid="{00000000-0005-0000-0000-000018000000}"/>
    <cellStyle name="Followed Hyperlink" xfId="447" builtinId="9" hidden="1"/>
    <cellStyle name="Followed Hyperlink" xfId="475" builtinId="9" hidden="1"/>
    <cellStyle name="Followed Hyperlink" xfId="157" builtinId="9" hidden="1"/>
    <cellStyle name="Followed Hyperlink" xfId="63" builtinId="9" hidden="1"/>
    <cellStyle name="Followed Hyperlink" xfId="65" builtinId="9" hidden="1"/>
    <cellStyle name="Followed Hyperlink" xfId="550" builtinId="9" hidden="1"/>
    <cellStyle name="Followed Hyperlink" xfId="243" builtinId="9" hidden="1"/>
    <cellStyle name="Followed Hyperlink" xfId="331" builtinId="9" hidden="1"/>
    <cellStyle name="Followed Hyperlink" xfId="125" builtinId="9" hidden="1"/>
    <cellStyle name="Followed Hyperlink" xfId="560" builtinId="9" hidden="1"/>
    <cellStyle name="Followed Hyperlink" xfId="185" builtinId="9" hidden="1"/>
    <cellStyle name="Followed Hyperlink" xfId="538" builtinId="9" hidden="1"/>
    <cellStyle name="Followed Hyperlink" xfId="355" builtinId="9" hidden="1"/>
    <cellStyle name="Followed Hyperlink" xfId="343" builtinId="9" hidden="1"/>
    <cellStyle name="Followed Hyperlink" xfId="389" builtinId="9" hidden="1"/>
    <cellStyle name="Followed Hyperlink" xfId="303" builtinId="9" hidden="1"/>
    <cellStyle name="Followed Hyperlink" xfId="574" builtinId="9" hidden="1"/>
    <cellStyle name="Followed Hyperlink" xfId="205" builtinId="9" hidden="1"/>
    <cellStyle name="Followed Hyperlink" xfId="73" builtinId="9" hidden="1"/>
    <cellStyle name="Followed Hyperlink" xfId="451" builtinId="9" hidden="1"/>
    <cellStyle name="Followed Hyperlink" xfId="325" builtinId="9" hidden="1"/>
    <cellStyle name="Followed Hyperlink" xfId="165" builtinId="9" hidden="1"/>
    <cellStyle name="Followed Hyperlink" xfId="235" builtinId="9" hidden="1"/>
    <cellStyle name="Followed Hyperlink" xfId="441" builtinId="9" hidden="1"/>
    <cellStyle name="Followed Hyperlink" xfId="511" builtinId="9" hidden="1"/>
    <cellStyle name="Followed Hyperlink" xfId="439" builtinId="9" hidden="1"/>
    <cellStyle name="Followed Hyperlink" xfId="532" builtinId="9" hidden="1"/>
    <cellStyle name="Followed Hyperlink" xfId="576" builtinId="9" hidden="1"/>
    <cellStyle name="Followed Hyperlink" xfId="53" builtinId="9" hidden="1"/>
    <cellStyle name="Followed Hyperlink" xfId="37" builtinId="9" hidden="1"/>
    <cellStyle name="Followed Hyperlink" xfId="269" builtinId="9" hidden="1"/>
    <cellStyle name="Followed Hyperlink" xfId="552" builtinId="9" hidden="1"/>
    <cellStyle name="Followed Hyperlink" xfId="421" builtinId="9" hidden="1"/>
    <cellStyle name="Followed Hyperlink" xfId="257" builtinId="9" hidden="1"/>
    <cellStyle name="Followed Hyperlink" xfId="23" builtinId="9" hidden="1"/>
    <cellStyle name="Followed Hyperlink" xfId="429" builtinId="9" hidden="1"/>
    <cellStyle name="Followed Hyperlink" xfId="321" builtinId="9" hidden="1"/>
    <cellStyle name="Followed Hyperlink" xfId="187" builtinId="9" hidden="1"/>
    <cellStyle name="Followed Hyperlink" xfId="536" builtinId="9" hidden="1"/>
    <cellStyle name="Followed Hyperlink" xfId="237" builtinId="9" hidden="1"/>
    <cellStyle name="Followed Hyperlink" xfId="347" builtinId="9" hidden="1"/>
    <cellStyle name="Followed Hyperlink" xfId="554" builtinId="9" hidden="1"/>
    <cellStyle name="Followed Hyperlink" xfId="575" builtinId="9" hidden="1"/>
    <cellStyle name="Followed Hyperlink" xfId="529" builtinId="9" hidden="1"/>
    <cellStyle name="Followed Hyperlink" xfId="487" builtinId="9" hidden="1"/>
    <cellStyle name="Followed Hyperlink" xfId="531" builtinId="9" hidden="1"/>
    <cellStyle name="Followed Hyperlink" xfId="279" builtinId="9" hidden="1"/>
    <cellStyle name="Followed Hyperlink" xfId="375" builtinId="9" hidden="1"/>
    <cellStyle name="Followed Hyperlink" xfId="349" builtinId="9" hidden="1"/>
    <cellStyle name="Followed Hyperlink" xfId="559" builtinId="9" hidden="1"/>
    <cellStyle name="Followed Hyperlink" xfId="337" builtinId="9" hidden="1"/>
    <cellStyle name="Followed Hyperlink" xfId="483" builtinId="9" hidden="1"/>
    <cellStyle name="Followed Hyperlink" xfId="281" builtinId="9" hidden="1"/>
    <cellStyle name="Followed Hyperlink" xfId="213" builtinId="9" hidden="1"/>
    <cellStyle name="Followed Hyperlink" xfId="548" builtinId="9" hidden="1"/>
    <cellStyle name="Followed Hyperlink" xfId="47" builtinId="9" hidden="1"/>
    <cellStyle name="Followed Hyperlink" xfId="463" builtinId="9" hidden="1"/>
    <cellStyle name="Followed Hyperlink" xfId="437" builtinId="9" hidden="1"/>
    <cellStyle name="Followed Hyperlink" xfId="271" builtinId="9" hidden="1"/>
    <cellStyle name="Followed Hyperlink" xfId="564" builtinId="9" hidden="1"/>
    <cellStyle name="Followed Hyperlink" xfId="215" builtinId="9" hidden="1"/>
    <cellStyle name="Followed Hyperlink" xfId="193" builtinId="9" hidden="1"/>
    <cellStyle name="Followed Hyperlink" xfId="397" builtinId="9" hidden="1"/>
    <cellStyle name="Followed Hyperlink" xfId="219" builtinId="9" hidden="1"/>
    <cellStyle name="Followed Hyperlink" xfId="241" builtinId="9" hidden="1"/>
    <cellStyle name="Followed Hyperlink" xfId="353" builtinId="9" hidden="1"/>
    <cellStyle name="Followed Hyperlink" xfId="245" builtinId="9" hidden="1"/>
    <cellStyle name="Followed Hyperlink" xfId="201" builtinId="9" hidden="1"/>
    <cellStyle name="Followed Hyperlink" xfId="145" builtinId="9" hidden="1"/>
    <cellStyle name="Followed Hyperlink" xfId="265" builtinId="9" hidden="1"/>
    <cellStyle name="Followed Hyperlink" xfId="551" builtinId="9" hidden="1"/>
    <cellStyle name="Followed Hyperlink" xfId="393" builtinId="9" hidden="1"/>
    <cellStyle name="Followed Hyperlink" xfId="503" builtinId="9" hidden="1"/>
    <cellStyle name="Followed Hyperlink" xfId="383" builtinId="9" hidden="1"/>
    <cellStyle name="Followed Hyperlink" xfId="333" builtinId="9" hidden="1"/>
    <cellStyle name="Followed Hyperlink" xfId="495" builtinId="9" hidden="1"/>
    <cellStyle name="Followed Hyperlink" xfId="33" builtinId="9" hidden="1"/>
    <cellStyle name="Followed Hyperlink" xfId="81" builtinId="9" hidden="1"/>
    <cellStyle name="Followed Hyperlink" xfId="453" builtinId="9" hidden="1"/>
    <cellStyle name="Followed Hyperlink" xfId="507" builtinId="9" hidden="1"/>
    <cellStyle name="Followed Hyperlink" xfId="113" builtinId="9" hidden="1"/>
    <cellStyle name="Followed Hyperlink" xfId="497" builtinId="9" hidden="1"/>
    <cellStyle name="Followed Hyperlink" xfId="455" builtinId="9" hidden="1"/>
    <cellStyle name="Followed Hyperlink" xfId="539" builtinId="9" hidden="1"/>
    <cellStyle name="Followed Hyperlink" xfId="479" builtinId="9" hidden="1"/>
    <cellStyle name="Followed Hyperlink" xfId="317" builtinId="9" hidden="1"/>
    <cellStyle name="Followed Hyperlink" xfId="387" builtinId="9" hidden="1"/>
    <cellStyle name="Followed Hyperlink" xfId="557" builtinId="9" hidden="1"/>
    <cellStyle name="Followed Hyperlink" xfId="546" builtinId="9" hidden="1"/>
    <cellStyle name="Followed Hyperlink" xfId="563" builtinId="9" hidden="1"/>
    <cellStyle name="Followed Hyperlink" xfId="31" builtinId="9" hidden="1"/>
    <cellStyle name="Followed Hyperlink" xfId="541" builtinId="9" hidden="1"/>
    <cellStyle name="Followed Hyperlink" xfId="493" builtinId="9" hidden="1"/>
    <cellStyle name="Followed Hyperlink" xfId="425" builtinId="9" hidden="1"/>
    <cellStyle name="Followed Hyperlink" xfId="261" builtinId="9" hidden="1"/>
    <cellStyle name="Followed Hyperlink" xfId="107" builtinId="9" hidden="1"/>
    <cellStyle name="Followed Hyperlink" xfId="263" builtinId="9" hidden="1"/>
    <cellStyle name="Followed Hyperlink" xfId="540" builtinId="9" hidden="1"/>
    <cellStyle name="Followed Hyperlink" xfId="515" builtinId="9" hidden="1"/>
    <cellStyle name="Followed Hyperlink" xfId="449" builtinId="9" hidden="1"/>
    <cellStyle name="Followed Hyperlink" xfId="413" builtinId="9" hidden="1"/>
    <cellStyle name="Followed Hyperlink" xfId="385" builtinId="9" hidden="1"/>
    <cellStyle name="Followed Hyperlink" xfId="543" builtinId="9" hidden="1"/>
    <cellStyle name="Followed Hyperlink" xfId="556" builtinId="9" hidden="1"/>
    <cellStyle name="Followed Hyperlink" xfId="283" builtinId="9" hidden="1"/>
    <cellStyle name="Followed Hyperlink" xfId="567" builtinId="9" hidden="1"/>
    <cellStyle name="Followed Hyperlink" xfId="55" builtinId="9" hidden="1"/>
    <cellStyle name="Followed Hyperlink" xfId="203" builtinId="9" hidden="1"/>
    <cellStyle name="Followed Hyperlink" xfId="287" builtinId="9" hidden="1"/>
    <cellStyle name="Followed Hyperlink" xfId="572" builtinId="9" hidden="1"/>
    <cellStyle name="Followed Hyperlink" xfId="87" builtinId="9" hidden="1"/>
    <cellStyle name="Followed Hyperlink" xfId="427" builtinId="9" hidden="1"/>
    <cellStyle name="Followed Hyperlink" xfId="19" builtinId="9" hidden="1"/>
    <cellStyle name="Followed Hyperlink" xfId="445" builtinId="9" hidden="1"/>
    <cellStyle name="Followed Hyperlink" xfId="221" builtinId="9" hidden="1"/>
    <cellStyle name="Followed Hyperlink" xfId="217" builtinId="9" hidden="1"/>
    <cellStyle name="Followed Hyperlink" xfId="189" builtinId="9" hidden="1"/>
    <cellStyle name="Followed Hyperlink" xfId="433" builtinId="9" hidden="1"/>
    <cellStyle name="Followed Hyperlink" xfId="577" builtinId="9" hidden="1"/>
    <cellStyle name="Followed Hyperlink" xfId="403" builtinId="9" hidden="1"/>
    <cellStyle name="Followed Hyperlink" xfId="131" builtinId="9" hidden="1"/>
    <cellStyle name="Followed Hyperlink" xfId="167" builtinId="9" hidden="1"/>
    <cellStyle name="Followed Hyperlink" xfId="323" builtinId="9" hidden="1"/>
    <cellStyle name="Followed Hyperlink" xfId="377" builtinId="9" hidden="1"/>
    <cellStyle name="Followed Hyperlink" xfId="565" builtinId="9" hidden="1"/>
    <cellStyle name="Followed Hyperlink" xfId="367" builtinId="9" hidden="1"/>
    <cellStyle name="Followed Hyperlink" xfId="161" builtinId="9" hidden="1"/>
    <cellStyle name="Followed Hyperlink" xfId="561" builtinId="9" hidden="1"/>
    <cellStyle name="Followed Hyperlink" xfId="307" builtinId="9" hidden="1"/>
    <cellStyle name="Followed Hyperlink" xfId="401" builtinId="9" hidden="1"/>
    <cellStyle name="Followed Hyperlink" xfId="523" builtinId="9" hidden="1"/>
    <cellStyle name="Followed Hyperlink" xfId="435" builtinId="9" hidden="1"/>
    <cellStyle name="Followed Hyperlink" xfId="457" builtinId="9" hidden="1"/>
    <cellStyle name="Followed Hyperlink" xfId="407" builtinId="9" hidden="1"/>
    <cellStyle name="Followed Hyperlink" xfId="109" builtinId="9" hidden="1"/>
    <cellStyle name="Followed Hyperlink" xfId="129" builtinId="9" hidden="1"/>
    <cellStyle name="Followed Hyperlink" xfId="545" builtinId="9" hidden="1"/>
    <cellStyle name="Followed Hyperlink" xfId="361" builtinId="9" hidden="1"/>
    <cellStyle name="Followed Hyperlink" xfId="471" builtinId="9" hidden="1"/>
    <cellStyle name="Followed Hyperlink" xfId="163" builtinId="9" hidden="1"/>
    <cellStyle name="Followed Hyperlink" xfId="115" builtinId="9" hidden="1"/>
    <cellStyle name="Followed Hyperlink" xfId="29" builtinId="9" hidden="1"/>
    <cellStyle name="Followed Hyperlink" xfId="27" builtinId="9" hidden="1"/>
    <cellStyle name="Followed Hyperlink" xfId="527" builtinId="9" hidden="1"/>
    <cellStyle name="Followed Hyperlink" xfId="79" builtinId="9" hidden="1"/>
    <cellStyle name="Followed Hyperlink" xfId="419" builtinId="9" hidden="1"/>
    <cellStyle name="Followed Hyperlink" xfId="191" builtinId="9" hidden="1"/>
    <cellStyle name="Followed Hyperlink" xfId="137" builtinId="9" hidden="1"/>
    <cellStyle name="Followed Hyperlink" xfId="85" builtinId="9" hidden="1"/>
    <cellStyle name="Followed Hyperlink" xfId="195" builtinId="9" hidden="1"/>
    <cellStyle name="Followed Hyperlink" xfId="570" builtinId="9" hidden="1"/>
    <cellStyle name="Followed Hyperlink" xfId="505" builtinId="9" hidden="1"/>
    <cellStyle name="Followed Hyperlink" xfId="415" builtinId="9" hidden="1"/>
    <cellStyle name="Followed Hyperlink" xfId="123" builtinId="9" hidden="1"/>
    <cellStyle name="Followed Hyperlink" xfId="467" builtinId="9" hidden="1"/>
    <cellStyle name="Followed Hyperlink" xfId="67" builtinId="9" hidden="1"/>
    <cellStyle name="Followed Hyperlink" xfId="59" builtinId="9" hidden="1"/>
    <cellStyle name="Followed Hyperlink" xfId="247" builtinId="9" hidden="1"/>
    <cellStyle name="Followed Hyperlink" xfId="491" builtinId="9" hidden="1"/>
    <cellStyle name="Followed Hyperlink" xfId="89" builtinId="9" hidden="1"/>
    <cellStyle name="Followed Hyperlink" xfId="199" builtinId="9" hidden="1"/>
    <cellStyle name="Followed Hyperlink" xfId="143" builtinId="9" hidden="1"/>
    <cellStyle name="Followed Hyperlink" xfId="568" builtinId="9" hidden="1"/>
    <cellStyle name="Followed Hyperlink" xfId="149" builtinId="9" hidden="1"/>
    <cellStyle name="Followed Hyperlink" xfId="509" builtinId="9" hidden="1"/>
    <cellStyle name="Followed Hyperlink" xfId="69" builtinId="9" hidden="1"/>
    <cellStyle name="Followed Hyperlink" xfId="141" builtinId="9" hidden="1"/>
    <cellStyle name="Followed Hyperlink" xfId="305" builtinId="9" hidden="1"/>
    <cellStyle name="Followed Hyperlink" xfId="209" builtinId="9" hidden="1"/>
    <cellStyle name="Followed Hyperlink" xfId="423" builtinId="9" hidden="1"/>
    <cellStyle name="Followed Hyperlink" xfId="239" builtinId="9" hidden="1"/>
    <cellStyle name="Followed Hyperlink" xfId="477" builtinId="9" hidden="1"/>
    <cellStyle name="Followed Hyperlink" xfId="291" builtinId="9" hidden="1"/>
    <cellStyle name="Followed Hyperlink" xfId="227" builtinId="9" hidden="1"/>
    <cellStyle name="Followed Hyperlink" xfId="578" builtinId="9" hidden="1"/>
    <cellStyle name="Followed Hyperlink" xfId="537" builtinId="9" hidden="1"/>
    <cellStyle name="Followed Hyperlink" xfId="41" builtinId="9" hidden="1"/>
    <cellStyle name="Followed Hyperlink" xfId="57" builtinId="9" hidden="1"/>
    <cellStyle name="Followed Hyperlink" xfId="513" builtinId="9" hidden="1"/>
    <cellStyle name="Followed Hyperlink" xfId="229" builtinId="9" hidden="1"/>
    <cellStyle name="Followed Hyperlink" xfId="469" builtinId="9" hidden="1"/>
    <cellStyle name="Followed Hyperlink" xfId="197" builtinId="9" hidden="1"/>
    <cellStyle name="Followed Hyperlink" xfId="371" builtinId="9" hidden="1"/>
    <cellStyle name="Followed Hyperlink" xfId="111" builtinId="9" hidden="1"/>
    <cellStyle name="Followed Hyperlink" xfId="521" builtinId="9" hidden="1"/>
    <cellStyle name="Followed Hyperlink" xfId="17" builtinId="9" hidden="1"/>
    <cellStyle name="Followed Hyperlink" xfId="549" builtinId="9" hidden="1"/>
    <cellStyle name="Followed Hyperlink" xfId="533" builtinId="9" hidden="1"/>
    <cellStyle name="Followed Hyperlink" xfId="459" builtinId="9" hidden="1"/>
    <cellStyle name="Followed Hyperlink" xfId="558" builtinId="9" hidden="1"/>
    <cellStyle name="Followed Hyperlink" xfId="553" builtinId="9" hidden="1"/>
    <cellStyle name="Followed Hyperlink" xfId="211" builtinId="9" hidden="1"/>
    <cellStyle name="Followed Hyperlink" xfId="485" builtinId="9" hidden="1"/>
    <cellStyle name="Followed Hyperlink" xfId="547" builtinId="9" hidden="1"/>
    <cellStyle name="Followed Hyperlink" xfId="373" builtinId="9" hidden="1"/>
    <cellStyle name="Followed Hyperlink" xfId="319" builtinId="9" hidden="1"/>
    <cellStyle name="Followed Hyperlink" xfId="573" builtinId="9" hidden="1"/>
    <cellStyle name="Followed Hyperlink" xfId="501" builtinId="9" hidden="1"/>
    <cellStyle name="Followed Hyperlink" xfId="139" builtinId="9" hidden="1"/>
    <cellStyle name="Followed Hyperlink" xfId="544" builtinId="9" hidden="1"/>
    <cellStyle name="Followed Hyperlink" xfId="379" builtinId="9" hidden="1"/>
    <cellStyle name="Followed Hyperlink" xfId="365" builtinId="9" hidden="1"/>
    <cellStyle name="Followed Hyperlink" xfId="159" builtinId="9" hidden="1"/>
    <cellStyle name="Followed Hyperlink" xfId="253" builtinId="9" hidden="1"/>
    <cellStyle name="Followed Hyperlink" xfId="399" builtinId="9" hidden="1"/>
    <cellStyle name="Followed Hyperlink" xfId="147" builtinId="9" hidden="1"/>
    <cellStyle name="Followed Hyperlink" xfId="499" builtinId="9" hidden="1"/>
    <cellStyle name="Followed Hyperlink" xfId="381" builtinId="9" hidden="1"/>
    <cellStyle name="Followed Hyperlink" xfId="175" builtinId="9" hidden="1"/>
    <cellStyle name="Followed Hyperlink" xfId="51" builtinId="9" hidden="1"/>
    <cellStyle name="Followed Hyperlink" xfId="181" builtinId="9" hidden="1"/>
    <cellStyle name="Followed Hyperlink" xfId="369" builtinId="9" hidden="1"/>
    <cellStyle name="Followed Hyperlink" xfId="277" builtinId="9" hidden="1"/>
    <cellStyle name="Followed Hyperlink" xfId="481" builtinId="9" hidden="1"/>
    <cellStyle name="Followed Hyperlink" xfId="259" builtinId="9" hidden="1"/>
    <cellStyle name="Followed Hyperlink" xfId="293" builtinId="9" hidden="1"/>
    <cellStyle name="Followed Hyperlink" xfId="151" builtinId="9" hidden="1"/>
    <cellStyle name="Followed Hyperlink" xfId="183" builtinId="9" hidden="1"/>
    <cellStyle name="Followed Hyperlink" xfId="309" builtinId="9" hidden="1"/>
    <cellStyle name="Followed Hyperlink" xfId="555" builtinId="9" hidden="1"/>
    <cellStyle name="Followed Hyperlink" xfId="171" builtinId="9" hidden="1"/>
    <cellStyle name="Followed Hyperlink" xfId="233" builtinId="9" hidden="1"/>
    <cellStyle name="Followed Hyperlink" xfId="255" builtinId="9" hidden="1"/>
    <cellStyle name="Followed Hyperlink" xfId="249" builtinId="9" hidden="1"/>
    <cellStyle name="Followed Hyperlink" xfId="117" builtinId="9" hidden="1"/>
    <cellStyle name="Followed Hyperlink" xfId="231" builtinId="9" hidden="1"/>
    <cellStyle name="Followed Hyperlink" xfId="207" builtinId="9" hidden="1"/>
    <cellStyle name="Followed Hyperlink" xfId="329" builtinId="9" hidden="1"/>
    <cellStyle name="Followed Hyperlink" xfId="530" builtinId="9" hidden="1"/>
    <cellStyle name="Followed Hyperlink" xfId="335" builtinId="9" hidden="1"/>
    <cellStyle name="Followed Hyperlink" xfId="391" builtinId="9" hidden="1"/>
    <cellStyle name="Followed Hyperlink" xfId="155" builtinId="9" hidden="1"/>
    <cellStyle name="Followed Hyperlink" xfId="75" builtinId="9" hidden="1"/>
    <cellStyle name="Followed Hyperlink" xfId="43" builtinId="9" hidden="1"/>
    <cellStyle name="Followed Hyperlink" xfId="135" builtinId="9" hidden="1"/>
    <cellStyle name="Followed Hyperlink" xfId="473" builtinId="9" hidden="1"/>
    <cellStyle name="Followed Hyperlink" xfId="39" builtinId="9" hidden="1"/>
    <cellStyle name="Followed Hyperlink" xfId="285" builtinId="9" hidden="1"/>
    <cellStyle name="Followed Hyperlink" xfId="177" builtinId="9" hidden="1"/>
    <cellStyle name="Followed Hyperlink" xfId="357" builtinId="9" hidden="1"/>
    <cellStyle name="Followed Hyperlink" xfId="121" builtinId="9" hidden="1"/>
    <cellStyle name="Followed Hyperlink" xfId="465" builtinId="9" hidden="1"/>
    <cellStyle name="Followed Hyperlink" xfId="179" builtinId="9" hidden="1"/>
    <cellStyle name="Followed Hyperlink" xfId="327" builtinId="9" hidden="1"/>
    <cellStyle name="Followed Hyperlink" xfId="315" builtinId="9" hidden="1"/>
    <cellStyle name="Followed Hyperlink" xfId="273" builtinId="9" hidden="1"/>
    <cellStyle name="Followed Hyperlink" xfId="569" builtinId="9" hidden="1"/>
    <cellStyle name="Followed Hyperlink" xfId="77" builtinId="9" hidden="1"/>
    <cellStyle name="Followed Hyperlink" xfId="297" builtinId="9" hidden="1"/>
    <cellStyle name="Followed Hyperlink" xfId="169" builtinId="9" hidden="1"/>
    <cellStyle name="Followed Hyperlink" xfId="571" builtinId="9" hidden="1"/>
    <cellStyle name="Followed Hyperlink" xfId="173" builtinId="9" hidden="1"/>
    <cellStyle name="Followed Hyperlink" xfId="119" builtinId="9" hidden="1"/>
    <cellStyle name="Followed Hyperlink" xfId="313" builtinId="9" hidden="1"/>
    <cellStyle name="Followed Hyperlink" xfId="61" builtinId="9" hidden="1"/>
    <cellStyle name="Followed Hyperlink" xfId="409" builtinId="9" hidden="1"/>
    <cellStyle name="Followed Hyperlink" xfId="267" builtinId="9" hidden="1"/>
    <cellStyle name="Followed Hyperlink" xfId="223" builtinId="9" hidden="1"/>
    <cellStyle name="Followed Hyperlink" xfId="339" builtinId="9" hidden="1"/>
    <cellStyle name="Followed Hyperlink" xfId="443" builtinId="9" hidden="1"/>
    <cellStyle name="Followed Hyperlink" xfId="395" builtinId="9" hidden="1"/>
    <cellStyle name="Followed Hyperlink" xfId="133" builtinId="9" hidden="1"/>
    <cellStyle name="Followed Hyperlink" xfId="127" builtinId="9" hidden="1"/>
    <cellStyle name="Followed Hyperlink" xfId="341" builtinId="9" hidden="1"/>
    <cellStyle name="Followed Hyperlink" xfId="83" builtinId="9" hidden="1"/>
    <cellStyle name="Followed Hyperlink" xfId="301" builtinId="9" hidden="1"/>
    <cellStyle name="Followed Hyperlink" xfId="566" builtinId="9" hidden="1"/>
    <cellStyle name="Followed Hyperlink" xfId="351" builtinId="9" hidden="1"/>
    <cellStyle name="Followed Hyperlink" xfId="49" builtinId="9" hidden="1"/>
    <cellStyle name="Followed Hyperlink" xfId="251" builtinId="9" hidden="1"/>
    <cellStyle name="Followed Hyperlink" xfId="225" builtinId="9" hidden="1"/>
    <cellStyle name="Followed Hyperlink" xfId="295" builtinId="9" hidden="1"/>
    <cellStyle name="Followed Hyperlink" xfId="489" builtinId="9" hidden="1"/>
    <cellStyle name="Followed Hyperlink" xfId="71" builtinId="9" hidden="1"/>
    <cellStyle name="Followed Hyperlink" xfId="562" builtinId="9" hidden="1"/>
    <cellStyle name="Followed Hyperlink" xfId="363" builtinId="9" hidden="1"/>
    <cellStyle name="Followed Hyperlink" xfId="25" builtinId="9" hidden="1"/>
    <cellStyle name="Followed Hyperlink" xfId="542" builtinId="9" hidden="1"/>
    <cellStyle name="Followed Hyperlink" xfId="289" builtinId="9" hidden="1"/>
    <cellStyle name="Followed Hyperlink" xfId="35" builtinId="9" hidden="1"/>
    <cellStyle name="Followed Hyperlink" xfId="311" builtinId="9" hidden="1"/>
    <cellStyle name="Followed Hyperlink" xfId="405" builtinId="9" hidden="1"/>
    <cellStyle name="Followed Hyperlink" xfId="153" builtinId="9" hidden="1"/>
    <cellStyle name="Followed Hyperlink" xfId="431" builtinId="9" hidden="1"/>
    <cellStyle name="Followed Hyperlink" xfId="275" builtinId="9" hidden="1"/>
    <cellStyle name="Followed Hyperlink" xfId="45" builtinId="9" hidden="1"/>
    <cellStyle name="Followed Hyperlink" xfId="525" builtinId="9" hidden="1"/>
    <cellStyle name="Followed Hyperlink" xfId="411" builtinId="9" hidden="1"/>
    <cellStyle name="Followed Hyperlink" xfId="517" builtinId="9" hidden="1"/>
    <cellStyle name="Followed Hyperlink" xfId="519" builtinId="9" hidden="1"/>
    <cellStyle name="Followed Hyperlink" xfId="461" builtinId="9" hidden="1"/>
    <cellStyle name="Followed Hyperlink" xfId="417" builtinId="9" hidden="1"/>
    <cellStyle name="Followed Hyperlink" xfId="299" builtinId="9" hidden="1"/>
    <cellStyle name="Followed Hyperlink" xfId="345" builtinId="9" hidden="1"/>
    <cellStyle name="Followed Hyperlink" xfId="21" builtinId="9" hidden="1"/>
    <cellStyle name="Followed Hyperlink" xfId="359" builtinId="9" hidden="1"/>
    <cellStyle name="HEADING1" xfId="12" xr:uid="{00000000-0005-0000-0000-000041010000}"/>
    <cellStyle name="HEADING1 2" xfId="101" xr:uid="{00000000-0005-0000-0000-000042010000}"/>
    <cellStyle name="HEADING2" xfId="13" xr:uid="{00000000-0005-0000-0000-000043010000}"/>
    <cellStyle name="HEADING2 2" xfId="102" xr:uid="{00000000-0005-0000-0000-000044010000}"/>
    <cellStyle name="Hyperlink" xfId="138" builtinId="8" hidden="1"/>
    <cellStyle name="Hyperlink" xfId="62" builtinId="8" hidden="1"/>
    <cellStyle name="Hyperlink" xfId="80" builtinId="8" hidden="1"/>
    <cellStyle name="Hyperlink" xfId="34" builtinId="8" hidden="1"/>
    <cellStyle name="Hyperlink" xfId="458" builtinId="8" hidden="1"/>
    <cellStyle name="Hyperlink" xfId="452" builtinId="8" hidden="1"/>
    <cellStyle name="Hyperlink" xfId="274" builtinId="8" hidden="1"/>
    <cellStyle name="Hyperlink" xfId="342" builtinId="8" hidden="1"/>
    <cellStyle name="Hyperlink" xfId="504" builtinId="8" hidden="1"/>
    <cellStyle name="Hyperlink" xfId="522" builtinId="8" hidden="1"/>
    <cellStyle name="Hyperlink" xfId="366" builtinId="8" hidden="1"/>
    <cellStyle name="Hyperlink" xfId="258" builtinId="8" hidden="1"/>
    <cellStyle name="Hyperlink" xfId="106" builtinId="8" hidden="1"/>
    <cellStyle name="Hyperlink" xfId="152" builtinId="8" hidden="1"/>
    <cellStyle name="Hyperlink" xfId="380" builtinId="8" hidden="1"/>
    <cellStyle name="Hyperlink" xfId="68" builtinId="8" hidden="1"/>
    <cellStyle name="Hyperlink" xfId="374" builtinId="8" hidden="1"/>
    <cellStyle name="Hyperlink" xfId="352" builtinId="8" hidden="1"/>
    <cellStyle name="Hyperlink" xfId="492" builtinId="8" hidden="1"/>
    <cellStyle name="Hyperlink" xfId="474" builtinId="8" hidden="1"/>
    <cellStyle name="Hyperlink" xfId="388" builtinId="8" hidden="1"/>
    <cellStyle name="Hyperlink" xfId="176" builtinId="8" hidden="1"/>
    <cellStyle name="Hyperlink" xfId="44" builtinId="8" hidden="1"/>
    <cellStyle name="Hyperlink" xfId="134" builtinId="8" hidden="1"/>
    <cellStyle name="Hyperlink" xfId="468" builtinId="8" hidden="1"/>
    <cellStyle name="Hyperlink" xfId="302" builtinId="8" hidden="1"/>
    <cellStyle name="Hyperlink" xfId="88" builtinId="8" hidden="1"/>
    <cellStyle name="Hyperlink" xfId="290" builtinId="8" hidden="1"/>
    <cellStyle name="Hyperlink" xfId="292" builtinId="8" hidden="1"/>
    <cellStyle name="Hyperlink" xfId="432" builtinId="8" hidden="1"/>
    <cellStyle name="Hyperlink" xfId="398" builtinId="8" hidden="1"/>
    <cellStyle name="Hyperlink" xfId="76" builtinId="8" hidden="1"/>
    <cellStyle name="Hyperlink" xfId="86" builtinId="8" hidden="1"/>
    <cellStyle name="Hyperlink" xfId="206" builtinId="8" hidden="1"/>
    <cellStyle name="Hyperlink" xfId="40" builtinId="8" hidden="1"/>
    <cellStyle name="Hyperlink" xfId="280" builtinId="8" hidden="1"/>
    <cellStyle name="Hyperlink" xfId="314" builtinId="8" hidden="1"/>
    <cellStyle name="Hyperlink" xfId="364" builtinId="8" hidden="1"/>
    <cellStyle name="Hyperlink" xfId="480" builtinId="8" hidden="1"/>
    <cellStyle name="Hyperlink" xfId="378" builtinId="8" hidden="1"/>
    <cellStyle name="Hyperlink" xfId="60" builtinId="8" hidden="1"/>
    <cellStyle name="Hyperlink" xfId="400" builtinId="8" hidden="1"/>
    <cellStyle name="Hyperlink" xfId="328" builtinId="8" hidden="1"/>
    <cellStyle name="Hyperlink" xfId="440" builtinId="8" hidden="1"/>
    <cellStyle name="Hyperlink" xfId="296" builtinId="8" hidden="1"/>
    <cellStyle name="Hyperlink" xfId="464" builtinId="8" hidden="1"/>
    <cellStyle name="Hyperlink" xfId="334" builtinId="8" hidden="1"/>
    <cellStyle name="Hyperlink" xfId="444" builtinId="8" hidden="1"/>
    <cellStyle name="Hyperlink" xfId="136" builtinId="8" hidden="1"/>
    <cellStyle name="Hyperlink" xfId="250" builtinId="8" hidden="1"/>
    <cellStyle name="Hyperlink" xfId="326" builtinId="8" hidden="1"/>
    <cellStyle name="Hyperlink" xfId="276" builtinId="8" hidden="1"/>
    <cellStyle name="Hyperlink" xfId="428" builtinId="8" hidden="1"/>
    <cellStyle name="Hyperlink" xfId="376" builtinId="8" hidden="1"/>
    <cellStyle name="Hyperlink" xfId="172" builtinId="8" hidden="1"/>
    <cellStyle name="Hyperlink" xfId="498" builtinId="8" hidden="1"/>
    <cellStyle name="Hyperlink" xfId="524" builtinId="8" hidden="1"/>
    <cellStyle name="Hyperlink" xfId="324" builtinId="8" hidden="1"/>
    <cellStyle name="Hyperlink" xfId="284" builtinId="8" hidden="1"/>
    <cellStyle name="Hyperlink" xfId="508" builtinId="8" hidden="1"/>
    <cellStyle name="Hyperlink" xfId="510" builtinId="8" hidden="1"/>
    <cellStyle name="Hyperlink" xfId="422" builtinId="8" hidden="1"/>
    <cellStyle name="Hyperlink" xfId="244" builtinId="8" hidden="1"/>
    <cellStyle name="Hyperlink" xfId="234" builtinId="8" hidden="1"/>
    <cellStyle name="Hyperlink" xfId="72" builtinId="8" hidden="1"/>
    <cellStyle name="Hyperlink" xfId="488" builtinId="8" hidden="1"/>
    <cellStyle name="Hyperlink" xfId="446" builtinId="8" hidden="1"/>
    <cellStyle name="Hyperlink" xfId="330" builtinId="8" hidden="1"/>
    <cellStyle name="Hyperlink" xfId="202" builtinId="8" hidden="1"/>
    <cellStyle name="Hyperlink" xfId="470" builtinId="8" hidden="1"/>
    <cellStyle name="Hyperlink" xfId="496" builtinId="8" hidden="1"/>
    <cellStyle name="Hyperlink" xfId="512" builtinId="8" hidden="1"/>
    <cellStyle name="Hyperlink" xfId="320" builtinId="8" hidden="1"/>
    <cellStyle name="Hyperlink" xfId="404" builtinId="8" hidden="1"/>
    <cellStyle name="Hyperlink" xfId="282" builtinId="8" hidden="1"/>
    <cellStyle name="Hyperlink" xfId="116" builtinId="8" hidden="1"/>
    <cellStyle name="Hyperlink" xfId="406" builtinId="8" hidden="1"/>
    <cellStyle name="Hyperlink" xfId="122" builtinId="8" hidden="1"/>
    <cellStyle name="Hyperlink" xfId="164" builtinId="8" hidden="1"/>
    <cellStyle name="Hyperlink" xfId="36" builtinId="8" hidden="1"/>
    <cellStyle name="Hyperlink" xfId="246" builtinId="8" hidden="1"/>
    <cellStyle name="Hyperlink" xfId="396" builtinId="8" hidden="1"/>
    <cellStyle name="Hyperlink" xfId="436" builtinId="8" hidden="1"/>
    <cellStyle name="Hyperlink" xfId="462" builtinId="8" hidden="1"/>
    <cellStyle name="Hyperlink" xfId="52" builtinId="8" hidden="1"/>
    <cellStyle name="Hyperlink" xfId="232" builtinId="8" hidden="1"/>
    <cellStyle name="Hyperlink" xfId="418" builtinId="8" hidden="1"/>
    <cellStyle name="Hyperlink" xfId="420" builtinId="8" hidden="1"/>
    <cellStyle name="Hyperlink" xfId="526" builtinId="8" hidden="1"/>
    <cellStyle name="Hyperlink" xfId="346" builtinId="8" hidden="1"/>
    <cellStyle name="Hyperlink" xfId="358" builtinId="8" hidden="1"/>
    <cellStyle name="Hyperlink" xfId="408" builtinId="8" hidden="1"/>
    <cellStyle name="Hyperlink" xfId="212" builtinId="8" hidden="1"/>
    <cellStyle name="Hyperlink" xfId="316" builtinId="8" hidden="1"/>
    <cellStyle name="Hyperlink" xfId="228" builtinId="8" hidden="1"/>
    <cellStyle name="Hyperlink" xfId="26" builtinId="8" hidden="1"/>
    <cellStyle name="Hyperlink" xfId="158" builtinId="8" hidden="1"/>
    <cellStyle name="Hyperlink" xfId="402" builtinId="8" hidden="1"/>
    <cellStyle name="Hyperlink" xfId="144" builtinId="8" hidden="1"/>
    <cellStyle name="Hyperlink" xfId="340" builtinId="8" hidden="1"/>
    <cellStyle name="Hyperlink" xfId="456" builtinId="8" hidden="1"/>
    <cellStyle name="Hyperlink" xfId="518" builtinId="8" hidden="1"/>
    <cellStyle name="Hyperlink" xfId="308" builtinId="8" hidden="1"/>
    <cellStyle name="Hyperlink" xfId="304" builtinId="8" hidden="1"/>
    <cellStyle name="Hyperlink" xfId="454" builtinId="8" hidden="1"/>
    <cellStyle name="Hyperlink" xfId="188" builtinId="8" hidden="1"/>
    <cellStyle name="Hyperlink" xfId="390" builtinId="8" hidden="1"/>
    <cellStyle name="Hyperlink" xfId="162" builtinId="8" hidden="1"/>
    <cellStyle name="Hyperlink" xfId="350" builtinId="8" hidden="1"/>
    <cellStyle name="Hyperlink" xfId="476" builtinId="8" hidden="1"/>
    <cellStyle name="Hyperlink" xfId="356" builtinId="8" hidden="1"/>
    <cellStyle name="Hyperlink" xfId="338" builtinId="8" hidden="1"/>
    <cellStyle name="Hyperlink" xfId="426" builtinId="8" hidden="1"/>
    <cellStyle name="Hyperlink" xfId="392" builtinId="8" hidden="1"/>
    <cellStyle name="Hyperlink" xfId="484" builtinId="8" hidden="1"/>
    <cellStyle name="Hyperlink" xfId="472" builtinId="8" hidden="1"/>
    <cellStyle name="Hyperlink" xfId="490" builtinId="8" hidden="1"/>
    <cellStyle name="Hyperlink" xfId="362" builtinId="8" hidden="1"/>
    <cellStyle name="Hyperlink" xfId="230" builtinId="8" hidden="1"/>
    <cellStyle name="Hyperlink" xfId="214" builtinId="8" hidden="1"/>
    <cellStyle name="Hyperlink" xfId="520" builtinId="8" hidden="1"/>
    <cellStyle name="Hyperlink" xfId="416" builtinId="8" hidden="1"/>
    <cellStyle name="Hyperlink" xfId="336" builtinId="8" hidden="1"/>
    <cellStyle name="Hyperlink" xfId="384" builtinId="8" hidden="1"/>
    <cellStyle name="Hyperlink" xfId="360" builtinId="8" hidden="1"/>
    <cellStyle name="Hyperlink" xfId="298" builtinId="8" hidden="1"/>
    <cellStyle name="Hyperlink" xfId="114" builtinId="8" hidden="1"/>
    <cellStyle name="Hyperlink" xfId="148" builtinId="8" hidden="1"/>
    <cellStyle name="Hyperlink" xfId="108" builtinId="8" hidden="1"/>
    <cellStyle name="Hyperlink" xfId="318" builtinId="8" hidden="1"/>
    <cellStyle name="Hyperlink" xfId="200" builtinId="8" hidden="1"/>
    <cellStyle name="Hyperlink" xfId="220" builtinId="8" hidden="1"/>
    <cellStyle name="Hyperlink" xfId="54" builtinId="8" hidden="1"/>
    <cellStyle name="Hyperlink" xfId="24" builtinId="8" hidden="1"/>
    <cellStyle name="Hyperlink" xfId="226" builtinId="8" hidden="1"/>
    <cellStyle name="Hyperlink" xfId="248" builtinId="8" hidden="1"/>
    <cellStyle name="Hyperlink" xfId="382" builtinId="8" hidden="1"/>
    <cellStyle name="Hyperlink" xfId="372" builtinId="8" hidden="1"/>
    <cellStyle name="Hyperlink" xfId="434" builtinId="8" hidden="1"/>
    <cellStyle name="Hyperlink" xfId="192" builtinId="8" hidden="1"/>
    <cellStyle name="Hyperlink" xfId="242" builtinId="8" hidden="1"/>
    <cellStyle name="Hyperlink" xfId="344" builtinId="8" hidden="1"/>
    <cellStyle name="Hyperlink" xfId="236" builtinId="8" hidden="1"/>
    <cellStyle name="Hyperlink" xfId="198" builtinId="8" hidden="1"/>
    <cellStyle name="Hyperlink" xfId="210" builtinId="8" hidden="1"/>
    <cellStyle name="Hyperlink" xfId="50" builtinId="8" hidden="1"/>
    <cellStyle name="Hyperlink" xfId="130" builtinId="8" hidden="1"/>
    <cellStyle name="Hyperlink" xfId="22" builtinId="8" hidden="1"/>
    <cellStyle name="Hyperlink" xfId="252" builtinId="8" hidden="1"/>
    <cellStyle name="Hyperlink" xfId="466" builtinId="8" hidden="1"/>
    <cellStyle name="Hyperlink" xfId="312" builtinId="8" hidden="1"/>
    <cellStyle name="Hyperlink" xfId="516" builtinId="8" hidden="1"/>
    <cellStyle name="Hyperlink" xfId="410" builtinId="8" hidden="1"/>
    <cellStyle name="Hyperlink" xfId="124" builtinId="8" hidden="1"/>
    <cellStyle name="Hyperlink" xfId="154" builtinId="8" hidden="1"/>
    <cellStyle name="Hyperlink" xfId="494" builtinId="8" hidden="1"/>
    <cellStyle name="Hyperlink" xfId="370" builtinId="8" hidden="1"/>
    <cellStyle name="Hyperlink" xfId="140" builtinId="8" hidden="1"/>
    <cellStyle name="Hyperlink" xfId="142" builtinId="8" hidden="1"/>
    <cellStyle name="Hyperlink" xfId="222" builtinId="8" hidden="1"/>
    <cellStyle name="Hyperlink" xfId="70" builtinId="8" hidden="1"/>
    <cellStyle name="Hyperlink" xfId="264" builtinId="8" hidden="1"/>
    <cellStyle name="Hyperlink" xfId="354" builtinId="8" hidden="1"/>
    <cellStyle name="Hyperlink" xfId="48" builtinId="8" hidden="1"/>
    <cellStyle name="Hyperlink" xfId="368" builtinId="8" hidden="1"/>
    <cellStyle name="Hyperlink" xfId="506" builtinId="8" hidden="1"/>
    <cellStyle name="Hyperlink" xfId="306" builtinId="8" hidden="1"/>
    <cellStyle name="Hyperlink" xfId="128" builtinId="8" hidden="1"/>
    <cellStyle name="Hyperlink" xfId="294" builtinId="8" hidden="1"/>
    <cellStyle name="Hyperlink" xfId="168" builtinId="8" hidden="1"/>
    <cellStyle name="Hyperlink" xfId="224" builtinId="8" hidden="1"/>
    <cellStyle name="Hyperlink" xfId="42" builtinId="8" hidden="1"/>
    <cellStyle name="Hyperlink" xfId="38" builtinId="8" hidden="1"/>
    <cellStyle name="Hyperlink" xfId="240" builtinId="8" hidden="1"/>
    <cellStyle name="Hyperlink" xfId="332" builtinId="8" hidden="1"/>
    <cellStyle name="Hyperlink" xfId="256" builtinId="8" hidden="1"/>
    <cellStyle name="Hyperlink" xfId="266" builtinId="8" hidden="1"/>
    <cellStyle name="Hyperlink" xfId="184" builtinId="8" hidden="1"/>
    <cellStyle name="Hyperlink" xfId="78" builtinId="8" hidden="1"/>
    <cellStyle name="Hyperlink" xfId="64" builtinId="8" hidden="1"/>
    <cellStyle name="Hyperlink" xfId="146" builtinId="8" hidden="1"/>
    <cellStyle name="Hyperlink" xfId="120" builtinId="8" hidden="1"/>
    <cellStyle name="Hyperlink" xfId="190" builtinId="8" hidden="1"/>
    <cellStyle name="Hyperlink" xfId="194" builtinId="8" hidden="1"/>
    <cellStyle name="Hyperlink" xfId="82" builtinId="8" hidden="1"/>
    <cellStyle name="Hyperlink" xfId="412" builtinId="8" hidden="1"/>
    <cellStyle name="Hyperlink" xfId="414" builtinId="8" hidden="1"/>
    <cellStyle name="Hyperlink" xfId="216" builtinId="8" hidden="1"/>
    <cellStyle name="Hyperlink" xfId="180" builtinId="8" hidden="1"/>
    <cellStyle name="Hyperlink" xfId="310" builtinId="8" hidden="1"/>
    <cellStyle name="Hyperlink" xfId="66" builtinId="8" hidden="1"/>
    <cellStyle name="Hyperlink" xfId="132" builtinId="8" hidden="1"/>
    <cellStyle name="Hyperlink" xfId="238" builtinId="8" hidden="1"/>
    <cellStyle name="Hyperlink" xfId="460" builtinId="8" hidden="1"/>
    <cellStyle name="Hyperlink" xfId="58" builtinId="8" hidden="1"/>
    <cellStyle name="Hyperlink" xfId="208" builtinId="8" hidden="1"/>
    <cellStyle name="Hyperlink" xfId="18" builtinId="8" hidden="1"/>
    <cellStyle name="Hyperlink" xfId="178" builtinId="8" hidden="1"/>
    <cellStyle name="Hyperlink" xfId="278" builtinId="8" hidden="1"/>
    <cellStyle name="Hyperlink" xfId="448" builtinId="8" hidden="1"/>
    <cellStyle name="Hyperlink" xfId="28" builtinId="8" hidden="1"/>
    <cellStyle name="Hyperlink" xfId="30" builtinId="8" hidden="1"/>
    <cellStyle name="Hyperlink" xfId="150" builtinId="8" hidden="1"/>
    <cellStyle name="Hyperlink" xfId="254" builtinId="8" hidden="1"/>
    <cellStyle name="Hyperlink" xfId="438" builtinId="8" hidden="1"/>
    <cellStyle name="Hyperlink" xfId="478" builtinId="8" hidden="1"/>
    <cellStyle name="Hyperlink" xfId="348" builtinId="8" hidden="1"/>
    <cellStyle name="Hyperlink" xfId="482" builtinId="8" hidden="1"/>
    <cellStyle name="Hyperlink" xfId="46" builtinId="8" hidden="1"/>
    <cellStyle name="Hyperlink" xfId="84" builtinId="8" hidden="1"/>
    <cellStyle name="Hyperlink" xfId="186" builtinId="8" hidden="1"/>
    <cellStyle name="Hyperlink" xfId="110" builtinId="8" hidden="1"/>
    <cellStyle name="Hyperlink" xfId="500" builtinId="8" hidden="1"/>
    <cellStyle name="Hyperlink" xfId="126" builtinId="8" hidden="1"/>
    <cellStyle name="Hyperlink" xfId="56" builtinId="8" hidden="1"/>
    <cellStyle name="Hyperlink" xfId="156" builtinId="8" hidden="1"/>
    <cellStyle name="Hyperlink" xfId="32" builtinId="8" hidden="1"/>
    <cellStyle name="Hyperlink" xfId="174" builtinId="8" hidden="1"/>
    <cellStyle name="Hyperlink" xfId="270" builtinId="8" hidden="1"/>
    <cellStyle name="Hyperlink" xfId="160" builtinId="8" hidden="1"/>
    <cellStyle name="Hyperlink" xfId="286" builtinId="8" hidden="1"/>
    <cellStyle name="Hyperlink" xfId="386" builtinId="8" hidden="1"/>
    <cellStyle name="Hyperlink" xfId="272" builtinId="8" hidden="1"/>
    <cellStyle name="Hyperlink" xfId="20" builtinId="8" hidden="1"/>
    <cellStyle name="Hyperlink" xfId="394" builtinId="8" hidden="1"/>
    <cellStyle name="Hyperlink" xfId="450" builtinId="8" hidden="1"/>
    <cellStyle name="Hyperlink" xfId="300" builtinId="8" hidden="1"/>
    <cellStyle name="Hyperlink" xfId="112" builtinId="8" hidden="1"/>
    <cellStyle name="Hyperlink" xfId="430" builtinId="8" hidden="1"/>
    <cellStyle name="Hyperlink" xfId="260" builtinId="8" hidden="1"/>
    <cellStyle name="Hyperlink" xfId="74" builtinId="8" hidden="1"/>
    <cellStyle name="Hyperlink" xfId="196" builtinId="8" hidden="1"/>
    <cellStyle name="Hyperlink" xfId="118" builtinId="8" hidden="1"/>
    <cellStyle name="Hyperlink" xfId="322" builtinId="8" hidden="1"/>
    <cellStyle name="Hyperlink" xfId="486" builtinId="8" hidden="1"/>
    <cellStyle name="Hyperlink" xfId="424" builtinId="8" hidden="1"/>
    <cellStyle name="Hyperlink" xfId="182" builtinId="8" hidden="1"/>
    <cellStyle name="Hyperlink" xfId="166" builtinId="8" hidden="1"/>
    <cellStyle name="Hyperlink" xfId="16" builtinId="8" hidden="1"/>
    <cellStyle name="Hyperlink" xfId="268" builtinId="8" hidden="1"/>
    <cellStyle name="Hyperlink" xfId="204" builtinId="8" hidden="1"/>
    <cellStyle name="Hyperlink" xfId="218" builtinId="8" hidden="1"/>
    <cellStyle name="Hyperlink" xfId="262" builtinId="8" hidden="1"/>
    <cellStyle name="Hyperlink" xfId="442" builtinId="8" hidden="1"/>
    <cellStyle name="Hyperlink" xfId="514" builtinId="8" hidden="1"/>
    <cellStyle name="Hyperlink" xfId="170" builtinId="8" hidden="1"/>
    <cellStyle name="Hyperlink" xfId="502" builtinId="8" hidden="1"/>
    <cellStyle name="Hyperlink" xfId="288" builtinId="8" hidden="1"/>
    <cellStyle name="Hyperlink" xfId="528" builtinId="8"/>
    <cellStyle name="Normal" xfId="0" builtinId="0"/>
    <cellStyle name="Normal 2" xfId="103" xr:uid="{00000000-0005-0000-0000-00003F020000}"/>
    <cellStyle name="Normal 3" xfId="104" xr:uid="{00000000-0005-0000-0000-000040020000}"/>
    <cellStyle name="Normal 3 2" xfId="583" xr:uid="{00000000-0005-0000-0000-000041020000}"/>
    <cellStyle name="Normal 3 3" xfId="585" xr:uid="{00000000-0005-0000-0000-000042020000}"/>
    <cellStyle name="Normal 4" xfId="534" xr:uid="{00000000-0005-0000-0000-000043020000}"/>
    <cellStyle name="Normal 5" xfId="579" xr:uid="{00000000-0005-0000-0000-000044020000}"/>
    <cellStyle name="Normal_bqeSheet" xfId="14" xr:uid="{00000000-0005-0000-0000-000045020000}"/>
    <cellStyle name="Percent" xfId="15" builtinId="5"/>
    <cellStyle name="Percent 2" xfId="105" xr:uid="{00000000-0005-0000-0000-000047020000}"/>
    <cellStyle name="Percent 2 2" xfId="584" xr:uid="{00000000-0005-0000-0000-000048020000}"/>
    <cellStyle name="Total 2" xfId="535" xr:uid="{00000000-0005-0000-0000-000049020000}"/>
  </cellStyles>
  <dxfs count="176">
    <dxf>
      <font>
        <color theme="0"/>
      </font>
    </dxf>
    <dxf>
      <font>
        <color theme="0"/>
      </font>
    </dxf>
    <dxf>
      <font>
        <color theme="0"/>
      </font>
    </dxf>
    <dxf>
      <font>
        <color theme="9" tint="0.79998168889431442"/>
      </font>
    </dxf>
    <dxf>
      <font>
        <color theme="9" tint="0.79998168889431442"/>
      </font>
    </dxf>
    <dxf>
      <font>
        <strike val="0"/>
        <color theme="9" tint="0.79998168889431442"/>
      </font>
    </dxf>
    <dxf>
      <font>
        <color theme="0"/>
      </font>
    </dxf>
    <dxf>
      <font>
        <strike val="0"/>
        <color theme="9"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99"/>
      </font>
    </dxf>
    <dxf>
      <font>
        <color theme="0" tint="-4.9989318521683403E-2"/>
      </font>
    </dxf>
    <dxf>
      <font>
        <color theme="0"/>
      </font>
    </dxf>
    <dxf>
      <font>
        <color theme="0"/>
      </font>
    </dxf>
    <dxf>
      <font>
        <color theme="0"/>
      </font>
    </dxf>
    <dxf>
      <font>
        <color theme="0"/>
      </font>
    </dxf>
    <dxf>
      <font>
        <color theme="0"/>
      </font>
    </dxf>
    <dxf>
      <font>
        <color theme="0"/>
      </font>
    </dxf>
    <dxf>
      <font>
        <color rgb="FFFFFF99"/>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dxf>
    <dxf>
      <font>
        <color theme="0"/>
      </font>
    </dxf>
    <dxf>
      <font>
        <color rgb="FFFFFF99"/>
      </font>
    </dxf>
    <dxf>
      <font>
        <color rgb="FFFFFFCC"/>
      </font>
    </dxf>
    <dxf>
      <font>
        <color theme="3" tint="0.59996337778862885"/>
      </font>
      <fill>
        <patternFill>
          <bgColor theme="3" tint="0.59996337778862885"/>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dxf>
    <dxf>
      <font>
        <color rgb="FFFFFF99"/>
      </font>
    </dxf>
    <dxf>
      <font>
        <color rgb="FFFFFFCC"/>
      </font>
    </dxf>
    <dxf>
      <font>
        <color theme="3" tint="0.59996337778862885"/>
      </font>
      <fill>
        <patternFill>
          <bgColor theme="3" tint="0.59996337778862885"/>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FF99"/>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FF99"/>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dxf>
    <dxf>
      <font>
        <color theme="0"/>
      </font>
    </dxf>
    <dxf>
      <font>
        <color theme="0"/>
      </font>
    </dxf>
    <dxf>
      <font>
        <color theme="0"/>
      </font>
    </dxf>
    <dxf>
      <font>
        <color rgb="FFFFFFCC"/>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rgb="FFFFFFCC"/>
      </font>
    </dxf>
    <dxf>
      <font>
        <color theme="0" tint="-4.9989318521683403E-2"/>
      </font>
    </dxf>
    <dxf>
      <font>
        <color theme="0" tint="-4.9989318521683403E-2"/>
      </font>
    </dxf>
    <dxf>
      <font>
        <color rgb="FFFFFFCC"/>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theme="0"/>
      </font>
    </dxf>
    <dxf>
      <font>
        <color rgb="FFFFFFCC"/>
      </font>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font>
    </dxf>
    <dxf>
      <font>
        <color rgb="FFFFFFCC"/>
      </font>
    </dxf>
    <dxf>
      <font>
        <color theme="0" tint="-4.9989318521683403E-2"/>
      </font>
    </dxf>
    <dxf>
      <font>
        <color rgb="FFFFFFCC"/>
      </font>
    </dxf>
    <dxf>
      <font>
        <color rgb="FFFFFFCC"/>
      </font>
    </dxf>
    <dxf>
      <font>
        <color theme="0"/>
      </font>
    </dxf>
    <dxf>
      <font>
        <color theme="0"/>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FFFCC"/>
      </font>
    </dxf>
    <dxf>
      <font>
        <color rgb="FFFDE9D9"/>
      </font>
    </dxf>
    <dxf>
      <font>
        <color rgb="FFFDE9D9"/>
      </font>
    </dxf>
    <dxf>
      <font>
        <color rgb="FFFFFF00"/>
      </font>
    </dxf>
    <dxf>
      <font>
        <color rgb="FFFDE9D9"/>
      </font>
    </dxf>
    <dxf>
      <font>
        <color rgb="FFFDE9D9"/>
      </font>
    </dxf>
    <dxf>
      <font>
        <color theme="0"/>
      </font>
    </dxf>
    <dxf>
      <font>
        <color theme="0"/>
      </font>
    </dxf>
    <dxf>
      <font>
        <color theme="0" tint="-4.9989318521683403E-2"/>
      </font>
    </dxf>
    <dxf>
      <font>
        <color theme="0" tint="-4.9989318521683403E-2"/>
      </font>
    </dxf>
    <dxf>
      <font>
        <color theme="0"/>
      </font>
    </dxf>
    <dxf>
      <font>
        <color rgb="FFFFFF99"/>
      </font>
    </dxf>
    <dxf>
      <font>
        <color rgb="FFFDE9D9"/>
      </font>
    </dxf>
    <dxf>
      <font>
        <color theme="4" tint="0.79998168889431442"/>
      </font>
    </dxf>
    <dxf>
      <font>
        <color rgb="FFFDE9D9"/>
      </font>
    </dxf>
    <dxf>
      <font>
        <color rgb="FFFDE9D9"/>
      </font>
    </dxf>
    <dxf>
      <font>
        <color theme="0"/>
      </font>
    </dxf>
    <dxf>
      <font>
        <color rgb="FFFFFF99"/>
      </font>
    </dxf>
    <dxf>
      <font>
        <color theme="0" tint="-4.9989318521683403E-2"/>
      </font>
    </dxf>
    <dxf>
      <font>
        <color theme="0" tint="-4.9989318521683403E-2"/>
      </font>
    </dxf>
    <dxf>
      <font>
        <color rgb="FFFDE9D9"/>
      </font>
    </dxf>
    <dxf>
      <font>
        <color theme="0"/>
      </font>
    </dxf>
    <dxf>
      <font>
        <color theme="0"/>
      </font>
    </dxf>
    <dxf>
      <font>
        <color theme="0" tint="-4.9989318521683403E-2"/>
      </font>
    </dxf>
    <dxf>
      <font>
        <color theme="0"/>
      </font>
    </dxf>
    <dxf>
      <font>
        <color theme="0"/>
      </font>
    </dxf>
    <dxf>
      <font>
        <color rgb="FFFDE9D9"/>
      </font>
    </dxf>
    <dxf>
      <font>
        <color theme="0"/>
      </font>
    </dxf>
    <dxf>
      <font>
        <color rgb="FFFFFFCC"/>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rgb="FFFDE9D9"/>
      </font>
    </dxf>
    <dxf>
      <font>
        <color theme="0"/>
      </font>
    </dxf>
    <dxf>
      <font>
        <color rgb="FFFFFFCC"/>
      </font>
    </dxf>
    <dxf>
      <font>
        <color theme="0" tint="-4.9989318521683403E-2"/>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2" formatCode="0.00"/>
    </dxf>
    <dxf>
      <font>
        <b/>
        <i val="0"/>
        <strike val="0"/>
        <condense val="0"/>
        <extend val="0"/>
        <outline val="0"/>
        <shadow val="0"/>
        <u val="none"/>
        <vertAlign val="baseline"/>
        <sz val="11"/>
        <color theme="1"/>
        <name val="Calibri"/>
        <family val="2"/>
        <scheme val="minor"/>
      </font>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FFCC66"/>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D39A"/>
      <rgbColor rgb="00EDC96F"/>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B43CB"/>
      <color rgb="FF0000FF"/>
      <color rgb="FFFFFFCC"/>
      <color rgb="FFE3E3E3"/>
      <color rgb="FFFFFF99"/>
      <color rgb="FFDCE6F1"/>
      <color rgb="FFFDE9D9"/>
      <color rgb="FF000099"/>
      <color rgb="FFFFCC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theme" Target="theme/theme1.xml"/><Relationship Id="rId42" Type="http://schemas.microsoft.com/office/2017/10/relationships/person" Target="persons/person.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a:latin typeface="Arial" panose="020B0604020202020204" pitchFamily="34" charset="0"/>
                <a:cs typeface="Arial" panose="020B0604020202020204" pitchFamily="34" charset="0"/>
              </a:rPr>
              <a:t>Z-Axis Point Spread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1"/>
          <c:order val="1"/>
          <c:tx>
            <c:v>DBT Unit Data</c:v>
          </c:tx>
          <c:spPr>
            <a:ln w="19050" cap="rnd">
              <a:solidFill>
                <a:schemeClr val="accent1"/>
              </a:solidFill>
              <a:round/>
            </a:ln>
            <a:effectLst/>
          </c:spPr>
          <c:marker>
            <c:symbol val="none"/>
          </c:marker>
          <c:xVal>
            <c:numRef>
              <c:f>'DBT Z Res'!$AH$21:$AH$27</c:f>
              <c:numCache>
                <c:formatCode>0</c:formatCode>
                <c:ptCount val="7"/>
                <c:pt idx="0">
                  <c:v>-3</c:v>
                </c:pt>
                <c:pt idx="1">
                  <c:v>-2</c:v>
                </c:pt>
                <c:pt idx="2">
                  <c:v>-1</c:v>
                </c:pt>
                <c:pt idx="3">
                  <c:v>0</c:v>
                </c:pt>
                <c:pt idx="4">
                  <c:v>1</c:v>
                </c:pt>
                <c:pt idx="5">
                  <c:v>2</c:v>
                </c:pt>
                <c:pt idx="6">
                  <c:v>3</c:v>
                </c:pt>
              </c:numCache>
            </c:numRef>
          </c:xVal>
          <c:yVal>
            <c:numRef>
              <c:f>'DBT Z Res'!$AI$21:$AI$27</c:f>
              <c:numCache>
                <c:formatCode>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16-27D5-41D3-81E6-BF8EA2A58917}"/>
            </c:ext>
          </c:extLst>
        </c:ser>
        <c:ser>
          <c:idx val="2"/>
          <c:order val="2"/>
          <c:tx>
            <c:v>FWHM</c:v>
          </c:tx>
          <c:spPr>
            <a:ln w="19050" cap="rnd">
              <a:solidFill>
                <a:srgbClr val="FF0000"/>
              </a:solidFill>
              <a:round/>
            </a:ln>
            <a:effectLst/>
          </c:spPr>
          <c:marker>
            <c:symbol val="none"/>
          </c:marker>
          <c:xVal>
            <c:numRef>
              <c:f>'DBT Z Res'!$AJ$21:$AJ$22</c:f>
              <c:numCache>
                <c:formatCode>0.00</c:formatCode>
                <c:ptCount val="2"/>
                <c:pt idx="0">
                  <c:v>0</c:v>
                </c:pt>
                <c:pt idx="1">
                  <c:v>0</c:v>
                </c:pt>
              </c:numCache>
            </c:numRef>
          </c:xVal>
          <c:yVal>
            <c:numRef>
              <c:f>'DBT Z Res'!$AK$21:$AK$22</c:f>
              <c:numCache>
                <c:formatCode>0.00</c:formatCode>
                <c:ptCount val="2"/>
                <c:pt idx="0">
                  <c:v>0.5</c:v>
                </c:pt>
                <c:pt idx="1">
                  <c:v>0.5</c:v>
                </c:pt>
              </c:numCache>
            </c:numRef>
          </c:yVal>
          <c:smooth val="0"/>
          <c:extLst>
            <c:ext xmlns:c16="http://schemas.microsoft.com/office/drawing/2014/chart" uri="{C3380CC4-5D6E-409C-BE32-E72D297353CC}">
              <c16:uniqueId val="{00000017-27D5-41D3-81E6-BF8EA2A58917}"/>
            </c:ext>
          </c:extLst>
        </c:ser>
        <c:dLbls>
          <c:showLegendKey val="0"/>
          <c:showVal val="0"/>
          <c:showCatName val="0"/>
          <c:showSerName val="0"/>
          <c:showPercent val="0"/>
          <c:showBubbleSize val="0"/>
        </c:dLbls>
        <c:axId val="802401224"/>
        <c:axId val="802401880"/>
        <c:extLst>
          <c:ext xmlns:c15="http://schemas.microsoft.com/office/drawing/2012/chart" uri="{02D57815-91ED-43cb-92C2-25804820EDAC}">
            <c15:filteredScatterSeries>
              <c15:ser>
                <c:idx val="0"/>
                <c:order val="0"/>
                <c:tx>
                  <c:v>DBT Unit Data</c:v>
                </c:tx>
                <c:spPr>
                  <a:ln w="28575" cap="rnd">
                    <a:solidFill>
                      <a:schemeClr val="accent1"/>
                    </a:solidFill>
                    <a:round/>
                  </a:ln>
                  <a:effectLst/>
                </c:spPr>
                <c:marker>
                  <c:symbol val="none"/>
                </c:marker>
                <c:xVal>
                  <c:strRef>
                    <c:extLst>
                      <c:ext uri="{02D57815-91ED-43cb-92C2-25804820EDAC}">
                        <c15:formulaRef>
                          <c15:sqref>'DBT Z Res'!$E$11:$G$17</c15:sqref>
                        </c15:formulaRef>
                      </c:ext>
                    </c:extLst>
                    <c:strCache>
                      <c:ptCount val="7"/>
                      <c:pt idx="0">
                        <c:v>-3</c:v>
                      </c:pt>
                      <c:pt idx="1">
                        <c:v>-2</c:v>
                      </c:pt>
                      <c:pt idx="2">
                        <c:v>-1</c:v>
                      </c:pt>
                      <c:pt idx="3">
                        <c:v>0</c:v>
                      </c:pt>
                      <c:pt idx="4">
                        <c:v>1</c:v>
                      </c:pt>
                      <c:pt idx="5">
                        <c:v>2</c:v>
                      </c:pt>
                      <c:pt idx="6">
                        <c:v>3</c:v>
                      </c:pt>
                    </c:strCache>
                  </c:strRef>
                </c:xVal>
                <c:yVal>
                  <c:numRef>
                    <c:extLst>
                      <c:ext uri="{02D57815-91ED-43cb-92C2-25804820EDAC}">
                        <c15:formulaRef>
                          <c15:sqref>'DBT Z Res'!$AA$21:$AA$27</c15:sqref>
                        </c15:formulaRef>
                      </c:ext>
                    </c:extLst>
                    <c:numCache>
                      <c:formatCode>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4-27D5-41D3-81E6-BF8EA2A58917}"/>
                  </c:ext>
                </c:extLst>
              </c15:ser>
            </c15:filteredScatterSeries>
          </c:ext>
        </c:extLst>
      </c:scatterChart>
      <c:valAx>
        <c:axId val="802401224"/>
        <c:scaling>
          <c:orientation val="minMax"/>
          <c:max val="4"/>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a:latin typeface="Arial" panose="020B0604020202020204" pitchFamily="34" charset="0"/>
                    <a:cs typeface="Arial" panose="020B0604020202020204" pitchFamily="34" charset="0"/>
                  </a:rPr>
                  <a:t>Slice Position</a:t>
                </a:r>
              </a:p>
            </c:rich>
          </c:tx>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401880"/>
        <c:crosses val="autoZero"/>
        <c:crossBetween val="midCat"/>
        <c:majorUnit val="1"/>
      </c:valAx>
      <c:valAx>
        <c:axId val="802401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a:latin typeface="Arial" panose="020B0604020202020204" pitchFamily="34" charset="0"/>
                    <a:cs typeface="Arial" panose="020B0604020202020204" pitchFamily="34" charset="0"/>
                  </a:rPr>
                  <a:t>Fraction of Speck Intensity</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2401224"/>
        <c:crossesAt val="-4"/>
        <c:crossBetween val="midCat"/>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chart" Target="../charts/chart1.xml"/><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31</xdr:col>
      <xdr:colOff>0</xdr:colOff>
      <xdr:row>6</xdr:row>
      <xdr:rowOff>39688</xdr:rowOff>
    </xdr:from>
    <xdr:to>
      <xdr:col>38</xdr:col>
      <xdr:colOff>394335</xdr:colOff>
      <xdr:row>11</xdr:row>
      <xdr:rowOff>142875</xdr:rowOff>
    </xdr:to>
    <xdr:sp macro="" textlink="">
      <xdr:nvSpPr>
        <xdr:cNvPr id="2" name="Text Box 4">
          <a:extLst>
            <a:ext uri="{FF2B5EF4-FFF2-40B4-BE49-F238E27FC236}">
              <a16:creationId xmlns:a16="http://schemas.microsoft.com/office/drawing/2014/main" id="{9D9D179F-117A-1789-04B2-51FD9C12C979}"/>
            </a:ext>
          </a:extLst>
        </xdr:cNvPr>
        <xdr:cNvSpPr txBox="1">
          <a:spLocks noChangeArrowheads="1"/>
        </xdr:cNvSpPr>
      </xdr:nvSpPr>
      <xdr:spPr bwMode="auto">
        <a:xfrm>
          <a:off x="7500938" y="1230313"/>
          <a:ext cx="5394960" cy="857250"/>
        </a:xfrm>
        <a:prstGeom prst="rect">
          <a:avLst/>
        </a:prstGeom>
        <a:solidFill>
          <a:schemeClr val="bg1">
            <a:lumMod val="95000"/>
          </a:schemeClr>
        </a:solidFill>
        <a:ln w="9525">
          <a:solidFill>
            <a:srgbClr val="000000"/>
          </a:solidFill>
          <a:miter lim="800000"/>
          <a:headEnd/>
          <a:tailEnd/>
        </a:ln>
      </xdr:spPr>
      <xdr:txBody>
        <a:bodyPr rot="0" vert="horz" wrap="square" lIns="91440" tIns="45720" rIns="91440" bIns="45720" anchor="t" anchorCtr="0" upright="1">
          <a:noAutofit/>
        </a:bodyPr>
        <a:lstStyle/>
        <a:p>
          <a:pPr marL="114300" marR="0" algn="just">
            <a:buNone/>
          </a:pPr>
          <a:r>
            <a:rPr lang="en-US" sz="1000" b="1">
              <a:effectLst/>
              <a:latin typeface="Arial" panose="020B0604020202020204" pitchFamily="34" charset="0"/>
              <a:ea typeface="Times New Roman" panose="02020603050405020304" pitchFamily="18" charset="0"/>
              <a:cs typeface="Times New Roman" panose="02020603050405020304" pitchFamily="18" charset="0"/>
            </a:rPr>
            <a:t>Note for upright units with biopsy attachments: </a:t>
          </a:r>
          <a:r>
            <a:rPr lang="en-US" sz="1000">
              <a:effectLst/>
              <a:latin typeface="Arial" panose="020B0604020202020204" pitchFamily="34" charset="0"/>
              <a:ea typeface="Times New Roman" panose="02020603050405020304" pitchFamily="18" charset="0"/>
              <a:cs typeface="Times New Roman" panose="02020603050405020304" pitchFamily="18" charset="0"/>
            </a:rPr>
            <a:t>For upright units with biopsy attachments, evaluations made during other mammography unit QC may not be appropriate for this test because the AEC settings and detector calibrations may be different. In this case, phantom image quality needs to be repeated using clinical biopsy procedure settings.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15875</xdr:colOff>
      <xdr:row>6</xdr:row>
      <xdr:rowOff>1</xdr:rowOff>
    </xdr:from>
    <xdr:to>
      <xdr:col>39</xdr:col>
      <xdr:colOff>244475</xdr:colOff>
      <xdr:row>9</xdr:row>
      <xdr:rowOff>62231</xdr:rowOff>
    </xdr:to>
    <xdr:sp macro="" textlink="">
      <xdr:nvSpPr>
        <xdr:cNvPr id="2" name="Text Box 4">
          <a:extLst>
            <a:ext uri="{FF2B5EF4-FFF2-40B4-BE49-F238E27FC236}">
              <a16:creationId xmlns:a16="http://schemas.microsoft.com/office/drawing/2014/main" id="{6C87C3A5-31F8-4FA7-E234-475C12AFEE91}"/>
            </a:ext>
          </a:extLst>
        </xdr:cNvPr>
        <xdr:cNvSpPr txBox="1">
          <a:spLocks noChangeArrowheads="1"/>
        </xdr:cNvSpPr>
      </xdr:nvSpPr>
      <xdr:spPr bwMode="auto">
        <a:xfrm>
          <a:off x="7818438" y="1325564"/>
          <a:ext cx="5943600" cy="53848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spAutoFit/>
        </a:bodyPr>
        <a:lstStyle/>
        <a:p>
          <a:pPr marL="114300" marR="0" algn="just">
            <a:buNone/>
          </a:pPr>
          <a:r>
            <a:rPr lang="en-US" sz="1000" b="1">
              <a:effectLst/>
              <a:latin typeface="Arial" panose="020B0604020202020204" pitchFamily="34" charset="0"/>
              <a:ea typeface="Times New Roman" panose="02020603050405020304" pitchFamily="18" charset="0"/>
              <a:cs typeface="Times New Roman" panose="02020603050405020304" pitchFamily="18" charset="0"/>
            </a:rPr>
            <a:t>Note for upright units with biopsy attachments: </a:t>
          </a:r>
          <a:r>
            <a:rPr lang="en-US" sz="1000">
              <a:effectLst/>
              <a:latin typeface="Arial" panose="020B0604020202020204" pitchFamily="34" charset="0"/>
              <a:ea typeface="Times New Roman" panose="02020603050405020304" pitchFamily="18" charset="0"/>
              <a:cs typeface="Times New Roman" panose="02020603050405020304" pitchFamily="18" charset="0"/>
            </a:rPr>
            <a:t>For upright units with biopsy attachments, evaluations made during other mammography unit QC may not be appropriate for this test because the detector calibrations may be different. In this case, artifact evaluation needs to be repeated.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174625</xdr:colOff>
      <xdr:row>22</xdr:row>
      <xdr:rowOff>15876</xdr:rowOff>
    </xdr:from>
    <xdr:to>
      <xdr:col>28</xdr:col>
      <xdr:colOff>251731</xdr:colOff>
      <xdr:row>23</xdr:row>
      <xdr:rowOff>137942</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89375" y="4857751"/>
          <a:ext cx="2140856" cy="31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174625</xdr:colOff>
      <xdr:row>22</xdr:row>
      <xdr:rowOff>15876</xdr:rowOff>
    </xdr:from>
    <xdr:to>
      <xdr:col>28</xdr:col>
      <xdr:colOff>251731</xdr:colOff>
      <xdr:row>23</xdr:row>
      <xdr:rowOff>137942</xdr:rowOff>
    </xdr:to>
    <xdr:pic>
      <xdr:nvPicPr>
        <xdr:cNvPr id="2" name="Picture 1">
          <a:extLst>
            <a:ext uri="{FF2B5EF4-FFF2-40B4-BE49-F238E27FC236}">
              <a16:creationId xmlns:a16="http://schemas.microsoft.com/office/drawing/2014/main" id="{7EBEBD02-96D5-4BF3-AD5B-07D8E3607F6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46525" y="4368801"/>
          <a:ext cx="2172606" cy="31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33</xdr:col>
      <xdr:colOff>261938</xdr:colOff>
      <xdr:row>16</xdr:row>
      <xdr:rowOff>88900</xdr:rowOff>
    </xdr:from>
    <xdr:to>
      <xdr:col>39</xdr:col>
      <xdr:colOff>550</xdr:colOff>
      <xdr:row>29</xdr:row>
      <xdr:rowOff>246633</xdr:rowOff>
    </xdr:to>
    <xdr:pic>
      <xdr:nvPicPr>
        <xdr:cNvPr id="4" name="Picture 3">
          <a:extLst>
            <a:ext uri="{FF2B5EF4-FFF2-40B4-BE49-F238E27FC236}">
              <a16:creationId xmlns:a16="http://schemas.microsoft.com/office/drawing/2014/main" id="{A650650B-ACDD-B578-A1F2-1C57CB3FC5ED}"/>
            </a:ext>
          </a:extLst>
        </xdr:cNvPr>
        <xdr:cNvPicPr>
          <a:picLocks noChangeAspect="1"/>
        </xdr:cNvPicPr>
      </xdr:nvPicPr>
      <xdr:blipFill>
        <a:blip xmlns:r="http://schemas.openxmlformats.org/officeDocument/2006/relationships" r:embed="rId1"/>
        <a:stretch>
          <a:fillRect/>
        </a:stretch>
      </xdr:blipFill>
      <xdr:spPr>
        <a:xfrm>
          <a:off x="7662863" y="2955925"/>
          <a:ext cx="4948787" cy="2719958"/>
        </a:xfrm>
        <a:prstGeom prst="rect">
          <a:avLst/>
        </a:prstGeom>
      </xdr:spPr>
    </xdr:pic>
    <xdr:clientData/>
  </xdr:twoCellAnchor>
  <xdr:twoCellAnchor>
    <xdr:from>
      <xdr:col>34</xdr:col>
      <xdr:colOff>139701</xdr:colOff>
      <xdr:row>52</xdr:row>
      <xdr:rowOff>14286</xdr:rowOff>
    </xdr:from>
    <xdr:to>
      <xdr:col>37</xdr:col>
      <xdr:colOff>1133476</xdr:colOff>
      <xdr:row>55</xdr:row>
      <xdr:rowOff>57150</xdr:rowOff>
    </xdr:to>
    <xdr:sp macro="" textlink="">
      <xdr:nvSpPr>
        <xdr:cNvPr id="2" name="TextBox 1">
          <a:extLst>
            <a:ext uri="{FF2B5EF4-FFF2-40B4-BE49-F238E27FC236}">
              <a16:creationId xmlns:a16="http://schemas.microsoft.com/office/drawing/2014/main" id="{7E3CB9C7-0046-308C-5EE1-4666DE108111}"/>
            </a:ext>
          </a:extLst>
        </xdr:cNvPr>
        <xdr:cNvSpPr txBox="1"/>
      </xdr:nvSpPr>
      <xdr:spPr>
        <a:xfrm>
          <a:off x="7883526" y="10501311"/>
          <a:ext cx="3832225" cy="55721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To lookup</a:t>
          </a:r>
          <a:r>
            <a:rPr lang="en-US" sz="900" baseline="0"/>
            <a:t> </a:t>
          </a:r>
          <a:r>
            <a:rPr lang="el-GR" sz="900" baseline="0"/>
            <a:t>Γ</a:t>
          </a:r>
          <a:r>
            <a:rPr lang="en-US" sz="900" baseline="-25000"/>
            <a:t>sim</a:t>
          </a:r>
          <a:r>
            <a:rPr lang="en-US" sz="900" baseline="0"/>
            <a:t> for stereo/DM accuiqisitions, use function </a:t>
          </a:r>
          <a:r>
            <a:rPr lang="en-US" sz="900" b="1">
              <a:solidFill>
                <a:srgbClr val="0000FF"/>
              </a:solidFill>
            </a:rPr>
            <a:t>GET_GAMMA_DM</a:t>
          </a:r>
          <a:r>
            <a:rPr lang="en-US" sz="900"/>
            <a:t>:</a:t>
          </a:r>
        </a:p>
        <a:p>
          <a:endParaRPr lang="en-US" sz="900"/>
        </a:p>
        <a:p>
          <a:r>
            <a:rPr lang="en-US" sz="900"/>
            <a:t>= GET_GAMMA_DM(densityMode,TargetFilter,HVL,</a:t>
          </a:r>
          <a:r>
            <a:rPr lang="en-US" sz="900" baseline="0"/>
            <a:t>kVp)</a:t>
          </a:r>
          <a:endParaRPr lang="en-US" sz="900"/>
        </a:p>
      </xdr:txBody>
    </xdr:sp>
    <xdr:clientData/>
  </xdr:twoCellAnchor>
  <xdr:twoCellAnchor>
    <xdr:from>
      <xdr:col>34</xdr:col>
      <xdr:colOff>150813</xdr:colOff>
      <xdr:row>56</xdr:row>
      <xdr:rowOff>76199</xdr:rowOff>
    </xdr:from>
    <xdr:to>
      <xdr:col>37</xdr:col>
      <xdr:colOff>1150938</xdr:colOff>
      <xdr:row>59</xdr:row>
      <xdr:rowOff>142875</xdr:rowOff>
    </xdr:to>
    <xdr:sp macro="" textlink="">
      <xdr:nvSpPr>
        <xdr:cNvPr id="3" name="TextBox 2">
          <a:extLst>
            <a:ext uri="{FF2B5EF4-FFF2-40B4-BE49-F238E27FC236}">
              <a16:creationId xmlns:a16="http://schemas.microsoft.com/office/drawing/2014/main" id="{2BE2E284-28D2-425A-9342-8F2705E89E8E}"/>
            </a:ext>
          </a:extLst>
        </xdr:cNvPr>
        <xdr:cNvSpPr txBox="1"/>
      </xdr:nvSpPr>
      <xdr:spPr>
        <a:xfrm>
          <a:off x="7894638" y="11249024"/>
          <a:ext cx="3838575" cy="5810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To lookup</a:t>
          </a:r>
          <a:r>
            <a:rPr lang="en-US" sz="900" baseline="0"/>
            <a:t> </a:t>
          </a:r>
          <a:r>
            <a:rPr lang="el-GR" sz="900" baseline="0"/>
            <a:t>Γ</a:t>
          </a:r>
          <a:r>
            <a:rPr lang="en-US" sz="900" baseline="-25000"/>
            <a:t>sim</a:t>
          </a:r>
          <a:r>
            <a:rPr lang="en-US" sz="900" baseline="0"/>
            <a:t> for DBT acquisitions, use function </a:t>
          </a:r>
          <a:r>
            <a:rPr lang="en-US" sz="900" b="1">
              <a:solidFill>
                <a:srgbClr val="FB43CB"/>
              </a:solidFill>
            </a:rPr>
            <a:t>GET_GAMMA_DBT</a:t>
          </a:r>
          <a:r>
            <a:rPr lang="en-US" sz="900"/>
            <a:t>:</a:t>
          </a:r>
        </a:p>
        <a:p>
          <a:endParaRPr lang="en-US" sz="900"/>
        </a:p>
        <a:p>
          <a:r>
            <a:rPr lang="en-US" sz="900"/>
            <a:t>= GET_GAMMA_DBT(densityMode,TargetFilter,ProjAngle,HVL,</a:t>
          </a:r>
          <a:r>
            <a:rPr lang="en-US" sz="900" baseline="0"/>
            <a:t>kVp)</a:t>
          </a:r>
          <a:endParaRPr lang="en-US" sz="900"/>
        </a:p>
      </xdr:txBody>
    </xdr:sp>
    <xdr:clientData/>
  </xdr:twoCellAnchor>
  <xdr:twoCellAnchor>
    <xdr:from>
      <xdr:col>0</xdr:col>
      <xdr:colOff>200025</xdr:colOff>
      <xdr:row>45</xdr:row>
      <xdr:rowOff>38100</xdr:rowOff>
    </xdr:from>
    <xdr:to>
      <xdr:col>17</xdr:col>
      <xdr:colOff>76200</xdr:colOff>
      <xdr:row>59</xdr:row>
      <xdr:rowOff>114300</xdr:rowOff>
    </xdr:to>
    <xdr:sp macro="" textlink="">
      <xdr:nvSpPr>
        <xdr:cNvPr id="5" name="TextBox 4">
          <a:extLst>
            <a:ext uri="{FF2B5EF4-FFF2-40B4-BE49-F238E27FC236}">
              <a16:creationId xmlns:a16="http://schemas.microsoft.com/office/drawing/2014/main" id="{3648C4AC-8C4A-CA92-0386-87CDF79EE253}"/>
            </a:ext>
          </a:extLst>
        </xdr:cNvPr>
        <xdr:cNvSpPr txBox="1"/>
      </xdr:nvSpPr>
      <xdr:spPr>
        <a:xfrm>
          <a:off x="200025" y="9324975"/>
          <a:ext cx="3438525" cy="2476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rPr>
            <a:t>Note:</a:t>
          </a:r>
        </a:p>
        <a:p>
          <a:r>
            <a:rPr lang="en-US" sz="900">
              <a:solidFill>
                <a:sysClr val="windowText" lastClr="000000"/>
              </a:solidFill>
            </a:rPr>
            <a:t>Cells calculating gamma coefficients</a:t>
          </a:r>
          <a:r>
            <a:rPr lang="en-US" sz="900" baseline="0">
              <a:solidFill>
                <a:sysClr val="windowText" lastClr="000000"/>
              </a:solidFill>
            </a:rPr>
            <a:t> are not protected. User is cautioned not to override these cells. </a:t>
          </a:r>
        </a:p>
        <a:p>
          <a:endParaRPr lang="en-US" sz="900" baseline="0">
            <a:solidFill>
              <a:sysClr val="windowText" lastClr="000000"/>
            </a:solidFill>
          </a:endParaRPr>
        </a:p>
        <a:p>
          <a:r>
            <a:rPr lang="en-US" sz="900" b="1" baseline="0">
              <a:solidFill>
                <a:sysClr val="windowText" lastClr="000000"/>
              </a:solidFill>
            </a:rPr>
            <a:t>Input variables:</a:t>
          </a:r>
        </a:p>
        <a:p>
          <a:r>
            <a:rPr lang="en-US" sz="900">
              <a:solidFill>
                <a:sysClr val="windowText" lastClr="000000"/>
              </a:solidFill>
            </a:rPr>
            <a:t>DensityMode = FDA, US50</a:t>
          </a:r>
        </a:p>
        <a:p>
          <a:endParaRPr lang="en-US" sz="900">
            <a:solidFill>
              <a:sysClr val="windowText" lastClr="000000"/>
            </a:solidFill>
          </a:endParaRPr>
        </a:p>
        <a:p>
          <a:r>
            <a:rPr lang="en-US" sz="900">
              <a:solidFill>
                <a:sysClr val="windowText" lastClr="000000"/>
              </a:solidFill>
            </a:rPr>
            <a:t>TargetFilter</a:t>
          </a:r>
          <a:r>
            <a:rPr lang="en-US" sz="900" baseline="0">
              <a:solidFill>
                <a:sysClr val="windowText" lastClr="000000"/>
              </a:solidFill>
            </a:rPr>
            <a:t> (DM): MoMo, MoRh, RhAg, RhRh, WAg, WAl, WRh</a:t>
          </a:r>
        </a:p>
        <a:p>
          <a:r>
            <a:rPr lang="en-US" sz="900" baseline="0">
              <a:solidFill>
                <a:sysClr val="windowText" lastClr="000000"/>
              </a:solidFill>
            </a:rPr>
            <a:t>TargetFilter (DBT): MoMo, MoRh, Rh,Ag, RhRh, WAl, WRh</a:t>
          </a:r>
        </a:p>
        <a:p>
          <a:endParaRPr lang="en-US" sz="900" baseline="0">
            <a:solidFill>
              <a:sysClr val="windowText" lastClr="000000"/>
            </a:solidFill>
          </a:endParaRPr>
        </a:p>
        <a:p>
          <a:r>
            <a:rPr lang="en-US" sz="900" baseline="0">
              <a:solidFill>
                <a:sysClr val="windowText" lastClr="000000"/>
              </a:solidFill>
            </a:rPr>
            <a:t>HVL: number value in mm</a:t>
          </a:r>
        </a:p>
        <a:p>
          <a:endParaRPr lang="en-US" sz="900" baseline="0">
            <a:solidFill>
              <a:sysClr val="windowText" lastClr="000000"/>
            </a:solidFill>
          </a:endParaRPr>
        </a:p>
        <a:p>
          <a:r>
            <a:rPr lang="en-US" sz="900" baseline="0">
              <a:solidFill>
                <a:sysClr val="windowText" lastClr="000000"/>
              </a:solidFill>
            </a:rPr>
            <a:t>kVp: integer value between 20-49</a:t>
          </a:r>
        </a:p>
        <a:p>
          <a:endParaRPr lang="en-US" sz="900" baseline="0">
            <a:solidFill>
              <a:sysClr val="windowText" lastClr="000000"/>
            </a:solidFill>
          </a:endParaRPr>
        </a:p>
        <a:p>
          <a:r>
            <a:rPr lang="en-US" sz="900" baseline="0">
              <a:solidFill>
                <a:sysClr val="windowText" lastClr="000000"/>
              </a:solidFill>
            </a:rPr>
            <a:t>proj_ang (DBT): format #Projections_Angular Range</a:t>
          </a:r>
        </a:p>
        <a:p>
          <a:r>
            <a:rPr lang="en-US" sz="900" baseline="0">
              <a:solidFill>
                <a:sysClr val="windowText" lastClr="000000"/>
              </a:solidFill>
            </a:rPr>
            <a:t>	15_15, 25_50, 30_15, 09_25</a:t>
          </a:r>
          <a:endParaRPr lang="en-US" sz="9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73024</xdr:colOff>
      <xdr:row>13</xdr:row>
      <xdr:rowOff>133032</xdr:rowOff>
    </xdr:from>
    <xdr:to>
      <xdr:col>27</xdr:col>
      <xdr:colOff>114299</xdr:colOff>
      <xdr:row>23</xdr:row>
      <xdr:rowOff>171449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4683124" y="2857182"/>
          <a:ext cx="1089025" cy="1943417"/>
          <a:chOff x="5548207" y="3200400"/>
          <a:chExt cx="1411393" cy="2407920"/>
        </a:xfrm>
      </xdr:grpSpPr>
      <xdr:sp macro="" textlink="">
        <xdr:nvSpPr>
          <xdr:cNvPr id="36882" name="Oval 2">
            <a:extLst>
              <a:ext uri="{FF2B5EF4-FFF2-40B4-BE49-F238E27FC236}">
                <a16:creationId xmlns:a16="http://schemas.microsoft.com/office/drawing/2014/main" id="{00000000-0008-0000-0F00-000012900000}"/>
              </a:ext>
            </a:extLst>
          </xdr:cNvPr>
          <xdr:cNvSpPr>
            <a:spLocks noChangeArrowheads="1"/>
          </xdr:cNvSpPr>
        </xdr:nvSpPr>
        <xdr:spPr bwMode="auto">
          <a:xfrm>
            <a:off x="5687033" y="5331125"/>
            <a:ext cx="1180017" cy="277195"/>
          </a:xfrm>
          <a:prstGeom prst="ellipse">
            <a:avLst/>
          </a:prstGeom>
          <a:gradFill rotWithShape="1">
            <a:gsLst>
              <a:gs pos="0">
                <a:srgbClr xmlns:mc="http://schemas.openxmlformats.org/markup-compatibility/2006" xmlns:a14="http://schemas.microsoft.com/office/drawing/2010/main" val="808080" mc:Ignorable="a14" a14:legacySpreadsheetColorIndex="23"/>
              </a:gs>
              <a:gs pos="100000">
                <a:srgbClr val="3B3B3B"/>
              </a:gs>
            </a:gsLst>
            <a:path path="shape">
              <a:fillToRect l="50000" t="50000" r="50000" b="50000"/>
            </a:path>
          </a:gra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round/>
                <a:headEnd/>
                <a:tailEnd/>
              </a14:hiddenLine>
            </a:ext>
          </a:extLst>
        </xdr:spPr>
        <xdr:txBody>
          <a:bodyPr rtlCol="0"/>
          <a:lstStyle/>
          <a:p>
            <a:pPr algn="ctr"/>
            <a:endParaRPr lang="en-US"/>
          </a:p>
        </xdr:txBody>
      </xdr:sp>
      <xdr:sp macro="" textlink="">
        <xdr:nvSpPr>
          <xdr:cNvPr id="36883" name="Rectangle 3">
            <a:extLst>
              <a:ext uri="{FF2B5EF4-FFF2-40B4-BE49-F238E27FC236}">
                <a16:creationId xmlns:a16="http://schemas.microsoft.com/office/drawing/2014/main" id="{00000000-0008-0000-0F00-000013900000}"/>
              </a:ext>
            </a:extLst>
          </xdr:cNvPr>
          <xdr:cNvSpPr>
            <a:spLocks noChangeArrowheads="1"/>
          </xdr:cNvSpPr>
        </xdr:nvSpPr>
        <xdr:spPr bwMode="auto">
          <a:xfrm>
            <a:off x="6172922" y="4984630"/>
            <a:ext cx="208238" cy="461992"/>
          </a:xfrm>
          <a:prstGeom prst="rect">
            <a:avLst/>
          </a:prstGeom>
          <a:gradFill rotWithShape="1">
            <a:gsLst>
              <a:gs pos="0">
                <a:srgbClr val="3B3B3B"/>
              </a:gs>
              <a:gs pos="50000">
                <a:srgbClr xmlns:mc="http://schemas.openxmlformats.org/markup-compatibility/2006" xmlns:a14="http://schemas.microsoft.com/office/drawing/2010/main" val="808080" mc:Ignorable="a14" a14:legacySpreadsheetColorIndex="23"/>
              </a:gs>
              <a:gs pos="100000">
                <a:srgbClr val="3B3B3B"/>
              </a:gs>
            </a:gsLst>
            <a:lin ang="0" scaled="1"/>
          </a:gra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rtlCol="0"/>
          <a:lstStyle/>
          <a:p>
            <a:pPr algn="ctr"/>
            <a:endParaRPr lang="en-US"/>
          </a:p>
        </xdr:txBody>
      </xdr:sp>
      <xdr:sp macro="" textlink="">
        <xdr:nvSpPr>
          <xdr:cNvPr id="36868" name="Rectangle 4">
            <a:extLst>
              <a:ext uri="{FF2B5EF4-FFF2-40B4-BE49-F238E27FC236}">
                <a16:creationId xmlns:a16="http://schemas.microsoft.com/office/drawing/2014/main" id="{00000000-0008-0000-0F00-000004900000}"/>
              </a:ext>
            </a:extLst>
          </xdr:cNvPr>
          <xdr:cNvSpPr>
            <a:spLocks noChangeArrowheads="1"/>
          </xdr:cNvSpPr>
        </xdr:nvSpPr>
        <xdr:spPr bwMode="auto">
          <a:xfrm>
            <a:off x="5548207" y="3200400"/>
            <a:ext cx="1411393" cy="1778671"/>
          </a:xfrm>
          <a:prstGeom prst="rect">
            <a:avLst/>
          </a:prstGeom>
          <a:solidFill>
            <a:srgbClr val="DDDDDD"/>
          </a:solidFill>
          <a:ln w="38100">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33</xdr:col>
      <xdr:colOff>544285</xdr:colOff>
      <xdr:row>10</xdr:row>
      <xdr:rowOff>156482</xdr:rowOff>
    </xdr:from>
    <xdr:to>
      <xdr:col>40</xdr:col>
      <xdr:colOff>618580</xdr:colOff>
      <xdr:row>16</xdr:row>
      <xdr:rowOff>0</xdr:rowOff>
    </xdr:to>
    <xdr:sp macro="" textlink="">
      <xdr:nvSpPr>
        <xdr:cNvPr id="2" name="Text Box 20">
          <a:extLst>
            <a:ext uri="{FF2B5EF4-FFF2-40B4-BE49-F238E27FC236}">
              <a16:creationId xmlns:a16="http://schemas.microsoft.com/office/drawing/2014/main" id="{B24946A7-B4F3-35CD-399B-5F123A0A3928}"/>
            </a:ext>
          </a:extLst>
        </xdr:cNvPr>
        <xdr:cNvSpPr txBox="1">
          <a:spLocks noChangeArrowheads="1"/>
        </xdr:cNvSpPr>
      </xdr:nvSpPr>
      <xdr:spPr bwMode="auto">
        <a:xfrm>
          <a:off x="6776356" y="2020661"/>
          <a:ext cx="5074920" cy="986518"/>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marL="114300" marR="0" algn="just">
            <a:buNone/>
          </a:pPr>
          <a:r>
            <a:rPr lang="en-US" sz="1000" b="1">
              <a:effectLst/>
              <a:latin typeface="Arial" panose="020B0604020202020204" pitchFamily="34" charset="0"/>
              <a:ea typeface="Times New Roman" panose="02020603050405020304" pitchFamily="18" charset="0"/>
              <a:cs typeface="Times New Roman" panose="02020603050405020304" pitchFamily="18" charset="0"/>
            </a:rPr>
            <a:t>Note for upright units with biopsy attachments: </a:t>
          </a:r>
          <a:r>
            <a:rPr lang="en-US" sz="1000">
              <a:effectLst/>
              <a:latin typeface="Arial" panose="020B0604020202020204" pitchFamily="34" charset="0"/>
              <a:ea typeface="Times New Roman" panose="02020603050405020304" pitchFamily="18" charset="0"/>
              <a:cs typeface="Times New Roman" panose="02020603050405020304" pitchFamily="18" charset="0"/>
            </a:rPr>
            <a:t>For upright units with biopsy attachments, evaluations made during other mammography unit QC may not be appropriate for this test because </a:t>
          </a:r>
          <a:r>
            <a:rPr lang="en-US" sz="1000">
              <a:effectLst/>
              <a:latin typeface="Arial" panose="020B0604020202020204" pitchFamily="34" charset="0"/>
              <a:ea typeface="Calibri" panose="020F0502020204030204" pitchFamily="34" charset="0"/>
              <a:cs typeface="Times New Roman" panose="02020603050405020304" pitchFamily="18" charset="0"/>
            </a:rPr>
            <a:t>the paddle material is in the biopsy field during the measurement. In this case, HVL measurements need to be repeated using the compression paddle used for clinical biopsy procedures, which is typically an open-window paddle. </a:t>
          </a:r>
          <a:endParaRPr lang="en-US" sz="1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35</xdr:row>
      <xdr:rowOff>0</xdr:rowOff>
    </xdr:from>
    <xdr:to>
      <xdr:col>7</xdr:col>
      <xdr:colOff>52161</xdr:colOff>
      <xdr:row>36</xdr:row>
      <xdr:rowOff>31977</xdr:rowOff>
    </xdr:to>
    <xdr:sp macro="" textlink="">
      <xdr:nvSpPr>
        <xdr:cNvPr id="2" name="Rectangle 6">
          <a:extLst>
            <a:ext uri="{FF2B5EF4-FFF2-40B4-BE49-F238E27FC236}">
              <a16:creationId xmlns:a16="http://schemas.microsoft.com/office/drawing/2014/main" id="{DEDEB6F7-D92C-4F5A-A505-FEF6B6C63310}"/>
            </a:ext>
          </a:extLst>
        </xdr:cNvPr>
        <xdr:cNvSpPr>
          <a:spLocks noChangeArrowheads="1"/>
        </xdr:cNvSpPr>
      </xdr:nvSpPr>
      <xdr:spPr bwMode="auto">
        <a:xfrm>
          <a:off x="210911" y="6715125"/>
          <a:ext cx="1317625" cy="195263"/>
        </a:xfrm>
        <a:prstGeom prst="rect">
          <a:avLst/>
        </a:prstGeom>
        <a:noFill/>
        <a:ln>
          <a:noFill/>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27432" tIns="18288" rIns="27432" bIns="0" anchor="t" upright="1"/>
        <a:lstStyle/>
        <a:p>
          <a:pPr algn="ctr" rtl="0">
            <a:defRPr sz="1000"/>
          </a:pPr>
          <a:r>
            <a:rPr lang="en-US" sz="1000" b="1" i="0" u="sng" strike="noStrike" baseline="0">
              <a:solidFill>
                <a:srgbClr val="000000"/>
              </a:solidFill>
              <a:latin typeface="Arial"/>
              <a:ea typeface="Arial"/>
              <a:cs typeface="Arial"/>
            </a:rPr>
            <a:t>Setup Image 1</a:t>
          </a:r>
        </a:p>
      </xdr:txBody>
    </xdr:sp>
    <xdr:clientData/>
  </xdr:twoCellAnchor>
  <xdr:twoCellAnchor>
    <xdr:from>
      <xdr:col>9</xdr:col>
      <xdr:colOff>159205</xdr:colOff>
      <xdr:row>35</xdr:row>
      <xdr:rowOff>9525</xdr:rowOff>
    </xdr:from>
    <xdr:to>
      <xdr:col>16</xdr:col>
      <xdr:colOff>455</xdr:colOff>
      <xdr:row>36</xdr:row>
      <xdr:rowOff>41502</xdr:rowOff>
    </xdr:to>
    <xdr:sp macro="" textlink="">
      <xdr:nvSpPr>
        <xdr:cNvPr id="3" name="Rectangle 6">
          <a:extLst>
            <a:ext uri="{FF2B5EF4-FFF2-40B4-BE49-F238E27FC236}">
              <a16:creationId xmlns:a16="http://schemas.microsoft.com/office/drawing/2014/main" id="{EE6C8554-0081-4612-9A99-00118E5769BF}"/>
            </a:ext>
          </a:extLst>
        </xdr:cNvPr>
        <xdr:cNvSpPr>
          <a:spLocks noChangeArrowheads="1"/>
        </xdr:cNvSpPr>
      </xdr:nvSpPr>
      <xdr:spPr bwMode="auto">
        <a:xfrm>
          <a:off x="2057401" y="6724650"/>
          <a:ext cx="1317625" cy="195263"/>
        </a:xfrm>
        <a:prstGeom prst="rect">
          <a:avLst/>
        </a:prstGeom>
        <a:noFill/>
        <a:ln>
          <a:noFill/>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27432" tIns="18288" rIns="27432" bIns="0" anchor="t" upright="1"/>
        <a:lstStyle/>
        <a:p>
          <a:pPr algn="ctr" rtl="0">
            <a:defRPr sz="1000"/>
          </a:pPr>
          <a:r>
            <a:rPr lang="en-US" sz="1000" b="1" i="0" u="sng" strike="noStrike" baseline="0">
              <a:solidFill>
                <a:srgbClr val="000000"/>
              </a:solidFill>
              <a:latin typeface="Arial"/>
              <a:ea typeface="Arial"/>
              <a:cs typeface="Arial"/>
            </a:rPr>
            <a:t>Setup Image 2</a:t>
          </a:r>
        </a:p>
      </xdr:txBody>
    </xdr:sp>
    <xdr:clientData/>
  </xdr:twoCellAnchor>
  <xdr:twoCellAnchor>
    <xdr:from>
      <xdr:col>20</xdr:col>
      <xdr:colOff>66675</xdr:colOff>
      <xdr:row>34</xdr:row>
      <xdr:rowOff>134711</xdr:rowOff>
    </xdr:from>
    <xdr:to>
      <xdr:col>26</xdr:col>
      <xdr:colOff>118835</xdr:colOff>
      <xdr:row>36</xdr:row>
      <xdr:rowOff>3402</xdr:rowOff>
    </xdr:to>
    <xdr:sp macro="" textlink="">
      <xdr:nvSpPr>
        <xdr:cNvPr id="4" name="Rectangle 6">
          <a:extLst>
            <a:ext uri="{FF2B5EF4-FFF2-40B4-BE49-F238E27FC236}">
              <a16:creationId xmlns:a16="http://schemas.microsoft.com/office/drawing/2014/main" id="{FBCAC434-A949-4CAE-AB94-1B2419F422D6}"/>
            </a:ext>
          </a:extLst>
        </xdr:cNvPr>
        <xdr:cNvSpPr>
          <a:spLocks noChangeArrowheads="1"/>
        </xdr:cNvSpPr>
      </xdr:nvSpPr>
      <xdr:spPr bwMode="auto">
        <a:xfrm>
          <a:off x="4284889" y="6686550"/>
          <a:ext cx="1317625" cy="195263"/>
        </a:xfrm>
        <a:prstGeom prst="rect">
          <a:avLst/>
        </a:prstGeom>
        <a:noFill/>
        <a:ln>
          <a:noFill/>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27432" tIns="18288" rIns="27432" bIns="0" anchor="t" upright="1"/>
        <a:lstStyle/>
        <a:p>
          <a:pPr algn="ctr" rtl="0">
            <a:defRPr sz="1000"/>
          </a:pPr>
          <a:r>
            <a:rPr lang="en-US" sz="1000" b="1" i="0" u="sng" strike="noStrike" baseline="0">
              <a:solidFill>
                <a:srgbClr val="000000"/>
              </a:solidFill>
              <a:latin typeface="Arial"/>
              <a:ea typeface="Arial"/>
              <a:cs typeface="Arial"/>
            </a:rPr>
            <a:t>Evaluation Image</a:t>
          </a:r>
        </a:p>
      </xdr:txBody>
    </xdr:sp>
    <xdr:clientData/>
  </xdr:twoCellAnchor>
  <xdr:twoCellAnchor>
    <xdr:from>
      <xdr:col>0</xdr:col>
      <xdr:colOff>54429</xdr:colOff>
      <xdr:row>36</xdr:row>
      <xdr:rowOff>149678</xdr:rowOff>
    </xdr:from>
    <xdr:to>
      <xdr:col>8</xdr:col>
      <xdr:colOff>18143</xdr:colOff>
      <xdr:row>43</xdr:row>
      <xdr:rowOff>156028</xdr:rowOff>
    </xdr:to>
    <xdr:pic>
      <xdr:nvPicPr>
        <xdr:cNvPr id="5" name="Picture 8" descr="Ghost_Image_1_-_Small">
          <a:extLst>
            <a:ext uri="{FF2B5EF4-FFF2-40B4-BE49-F238E27FC236}">
              <a16:creationId xmlns:a16="http://schemas.microsoft.com/office/drawing/2014/main" id="{CE96CFE1-2745-4E42-B51E-F4300BBC2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9" y="7028089"/>
          <a:ext cx="1651000"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20412</xdr:colOff>
      <xdr:row>37</xdr:row>
      <xdr:rowOff>6803</xdr:rowOff>
    </xdr:from>
    <xdr:to>
      <xdr:col>16</xdr:col>
      <xdr:colOff>179162</xdr:colOff>
      <xdr:row>44</xdr:row>
      <xdr:rowOff>13153</xdr:rowOff>
    </xdr:to>
    <xdr:pic>
      <xdr:nvPicPr>
        <xdr:cNvPr id="6" name="Picture 9" descr="Ghost_Image_2_-_Small">
          <a:extLst>
            <a:ext uri="{FF2B5EF4-FFF2-40B4-BE49-F238E27FC236}">
              <a16:creationId xmlns:a16="http://schemas.microsoft.com/office/drawing/2014/main" id="{60517E27-627C-4A74-B45B-F8FE09765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8608" y="7048499"/>
          <a:ext cx="163512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36</xdr:row>
      <xdr:rowOff>163285</xdr:rowOff>
    </xdr:from>
    <xdr:to>
      <xdr:col>28</xdr:col>
      <xdr:colOff>176892</xdr:colOff>
      <xdr:row>44</xdr:row>
      <xdr:rowOff>90787</xdr:rowOff>
    </xdr:to>
    <xdr:pic>
      <xdr:nvPicPr>
        <xdr:cNvPr id="7" name="Picture 6">
          <a:extLst>
            <a:ext uri="{FF2B5EF4-FFF2-40B4-BE49-F238E27FC236}">
              <a16:creationId xmlns:a16="http://schemas.microsoft.com/office/drawing/2014/main" id="{70DD9BFA-CB9D-48C8-88F8-B250F2C41A40}"/>
            </a:ext>
          </a:extLst>
        </xdr:cNvPr>
        <xdr:cNvPicPr>
          <a:picLocks noChangeAspect="1"/>
        </xdr:cNvPicPr>
      </xdr:nvPicPr>
      <xdr:blipFill>
        <a:blip xmlns:r="http://schemas.openxmlformats.org/officeDocument/2006/relationships" r:embed="rId3"/>
        <a:stretch>
          <a:fillRect/>
        </a:stretch>
      </xdr:blipFill>
      <xdr:spPr>
        <a:xfrm>
          <a:off x="3796393" y="7041696"/>
          <a:ext cx="2285999" cy="1233788"/>
        </a:xfrm>
        <a:prstGeom prst="rect">
          <a:avLst/>
        </a:prstGeom>
      </xdr:spPr>
    </xdr:pic>
    <xdr:clientData/>
  </xdr:twoCellAnchor>
  <xdr:twoCellAnchor editAs="oneCell">
    <xdr:from>
      <xdr:col>0</xdr:col>
      <xdr:colOff>38100</xdr:colOff>
      <xdr:row>45</xdr:row>
      <xdr:rowOff>9525</xdr:rowOff>
    </xdr:from>
    <xdr:to>
      <xdr:col>9</xdr:col>
      <xdr:colOff>28575</xdr:colOff>
      <xdr:row>52</xdr:row>
      <xdr:rowOff>123825</xdr:rowOff>
    </xdr:to>
    <xdr:pic>
      <xdr:nvPicPr>
        <xdr:cNvPr id="8" name="Picture 7">
          <a:extLst>
            <a:ext uri="{FF2B5EF4-FFF2-40B4-BE49-F238E27FC236}">
              <a16:creationId xmlns:a16="http://schemas.microsoft.com/office/drawing/2014/main" id="{163CF044-39DC-53B9-DB29-3E8F400A575B}"/>
            </a:ext>
            <a:ext uri="{147F2762-F138-4A5C-976F-8EAC2B608ADB}">
              <a16:predDERef xmlns:a16="http://schemas.microsoft.com/office/drawing/2014/main" pred="{70DD9BFA-CB9D-48C8-88F8-B250F2C41A40}"/>
            </a:ext>
          </a:extLst>
        </xdr:cNvPr>
        <xdr:cNvPicPr>
          <a:picLocks noChangeAspect="1"/>
        </xdr:cNvPicPr>
      </xdr:nvPicPr>
      <xdr:blipFill>
        <a:blip xmlns:r="http://schemas.openxmlformats.org/officeDocument/2006/relationships" r:embed="rId4"/>
        <a:stretch>
          <a:fillRect/>
        </a:stretch>
      </xdr:blipFill>
      <xdr:spPr>
        <a:xfrm>
          <a:off x="38100" y="8162925"/>
          <a:ext cx="1876425" cy="1247775"/>
        </a:xfrm>
        <a:prstGeom prst="rect">
          <a:avLst/>
        </a:prstGeom>
      </xdr:spPr>
    </xdr:pic>
    <xdr:clientData/>
  </xdr:twoCellAnchor>
  <xdr:twoCellAnchor editAs="oneCell">
    <xdr:from>
      <xdr:col>9</xdr:col>
      <xdr:colOff>129268</xdr:colOff>
      <xdr:row>45</xdr:row>
      <xdr:rowOff>27215</xdr:rowOff>
    </xdr:from>
    <xdr:to>
      <xdr:col>17</xdr:col>
      <xdr:colOff>102053</xdr:colOff>
      <xdr:row>52</xdr:row>
      <xdr:rowOff>128292</xdr:rowOff>
    </xdr:to>
    <xdr:pic>
      <xdr:nvPicPr>
        <xdr:cNvPr id="9" name="Picture 8">
          <a:extLst>
            <a:ext uri="{FF2B5EF4-FFF2-40B4-BE49-F238E27FC236}">
              <a16:creationId xmlns:a16="http://schemas.microsoft.com/office/drawing/2014/main" id="{F4AB44FC-634E-BE8C-1D11-55C3DE1366E0}"/>
            </a:ext>
          </a:extLst>
        </xdr:cNvPr>
        <xdr:cNvPicPr>
          <a:picLocks noChangeAspect="1"/>
        </xdr:cNvPicPr>
      </xdr:nvPicPr>
      <xdr:blipFill>
        <a:blip xmlns:r="http://schemas.openxmlformats.org/officeDocument/2006/relationships" r:embed="rId5"/>
        <a:stretch>
          <a:fillRect/>
        </a:stretch>
      </xdr:blipFill>
      <xdr:spPr>
        <a:xfrm>
          <a:off x="2027464" y="8211911"/>
          <a:ext cx="1660071" cy="1244077"/>
        </a:xfrm>
        <a:prstGeom prst="rect">
          <a:avLst/>
        </a:prstGeom>
      </xdr:spPr>
    </xdr:pic>
    <xdr:clientData/>
  </xdr:twoCellAnchor>
  <xdr:twoCellAnchor editAs="oneCell">
    <xdr:from>
      <xdr:col>18</xdr:col>
      <xdr:colOff>34020</xdr:colOff>
      <xdr:row>45</xdr:row>
      <xdr:rowOff>13607</xdr:rowOff>
    </xdr:from>
    <xdr:to>
      <xdr:col>28</xdr:col>
      <xdr:colOff>149679</xdr:colOff>
      <xdr:row>52</xdr:row>
      <xdr:rowOff>144857</xdr:rowOff>
    </xdr:to>
    <xdr:pic>
      <xdr:nvPicPr>
        <xdr:cNvPr id="11" name="Picture 10">
          <a:extLst>
            <a:ext uri="{FF2B5EF4-FFF2-40B4-BE49-F238E27FC236}">
              <a16:creationId xmlns:a16="http://schemas.microsoft.com/office/drawing/2014/main" id="{6141D516-EAA5-238D-0D61-7E17AF205E18}"/>
            </a:ext>
          </a:extLst>
        </xdr:cNvPr>
        <xdr:cNvPicPr>
          <a:picLocks noChangeAspect="1"/>
        </xdr:cNvPicPr>
      </xdr:nvPicPr>
      <xdr:blipFill>
        <a:blip xmlns:r="http://schemas.openxmlformats.org/officeDocument/2006/relationships" r:embed="rId6"/>
        <a:stretch>
          <a:fillRect/>
        </a:stretch>
      </xdr:blipFill>
      <xdr:spPr>
        <a:xfrm>
          <a:off x="3830413" y="8198303"/>
          <a:ext cx="2224766" cy="1274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29483</xdr:colOff>
      <xdr:row>31</xdr:row>
      <xdr:rowOff>101700</xdr:rowOff>
    </xdr:from>
    <xdr:to>
      <xdr:col>27</xdr:col>
      <xdr:colOff>35448</xdr:colOff>
      <xdr:row>36</xdr:row>
      <xdr:rowOff>222250</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016001" y="5578575"/>
          <a:ext cx="4469108" cy="1290764"/>
          <a:chOff x="0" y="11342763"/>
          <a:chExt cx="5956822" cy="1362262"/>
        </a:xfrm>
      </xdr:grpSpPr>
      <xdr:pic>
        <xdr:nvPicPr>
          <xdr:cNvPr id="9" name="Picture 8">
            <a:extLst>
              <a:ext uri="{FF2B5EF4-FFF2-40B4-BE49-F238E27FC236}">
                <a16:creationId xmlns:a16="http://schemas.microsoft.com/office/drawing/2014/main" id="{00000000-0008-0000-0600-000009000000}"/>
              </a:ext>
            </a:extLst>
          </xdr:cNvPr>
          <xdr:cNvPicPr>
            <a:picLocks/>
          </xdr:cNvPicPr>
        </xdr:nvPicPr>
        <xdr:blipFill>
          <a:blip xmlns:r="http://schemas.openxmlformats.org/officeDocument/2006/relationships" r:embed="rId1"/>
          <a:stretch>
            <a:fillRect/>
          </a:stretch>
        </xdr:blipFill>
        <xdr:spPr>
          <a:xfrm>
            <a:off x="2419218" y="11607404"/>
            <a:ext cx="1060704" cy="1097280"/>
          </a:xfrm>
          <a:prstGeom prst="rect">
            <a:avLst/>
          </a:prstGeom>
        </xdr:spPr>
      </xdr:pic>
      <xdr:pic>
        <xdr:nvPicPr>
          <xdr:cNvPr id="10" name="Picture 9">
            <a:extLst>
              <a:ext uri="{FF2B5EF4-FFF2-40B4-BE49-F238E27FC236}">
                <a16:creationId xmlns:a16="http://schemas.microsoft.com/office/drawing/2014/main" id="{00000000-0008-0000-0600-00000A000000}"/>
              </a:ext>
            </a:extLst>
          </xdr:cNvPr>
          <xdr:cNvPicPr>
            <a:picLocks/>
          </xdr:cNvPicPr>
        </xdr:nvPicPr>
        <xdr:blipFill>
          <a:blip xmlns:r="http://schemas.openxmlformats.org/officeDocument/2006/relationships" r:embed="rId2"/>
          <a:stretch>
            <a:fillRect/>
          </a:stretch>
        </xdr:blipFill>
        <xdr:spPr>
          <a:xfrm>
            <a:off x="1202567" y="11607404"/>
            <a:ext cx="1060704" cy="1097280"/>
          </a:xfrm>
          <a:prstGeom prst="rect">
            <a:avLst/>
          </a:prstGeom>
        </xdr:spPr>
      </xdr:pic>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stretch>
            <a:fillRect/>
          </a:stretch>
        </xdr:blipFill>
        <xdr:spPr>
          <a:xfrm>
            <a:off x="0" y="11607063"/>
            <a:ext cx="1059482" cy="1097962"/>
          </a:xfrm>
          <a:prstGeom prst="rect">
            <a:avLst/>
          </a:prstGeom>
        </xdr:spPr>
      </xdr:pic>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stretch>
            <a:fillRect/>
          </a:stretch>
        </xdr:blipFill>
        <xdr:spPr>
          <a:xfrm>
            <a:off x="3631665" y="11607710"/>
            <a:ext cx="1124712" cy="1096668"/>
          </a:xfrm>
          <a:prstGeom prst="rect">
            <a:avLst/>
          </a:prstGeom>
        </xdr:spPr>
      </xdr:pic>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stretch>
            <a:fillRect/>
          </a:stretch>
        </xdr:blipFill>
        <xdr:spPr>
          <a:xfrm>
            <a:off x="4897339" y="11608763"/>
            <a:ext cx="1059483" cy="1094563"/>
          </a:xfrm>
          <a:prstGeom prst="rect">
            <a:avLst/>
          </a:prstGeom>
        </xdr:spPr>
      </xdr:pic>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111063" y="11363551"/>
            <a:ext cx="822187" cy="222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a:latin typeface="Arial" panose="020B0604020202020204" pitchFamily="34" charset="0"/>
                <a:cs typeface="Arial" panose="020B0604020202020204" pitchFamily="34" charset="0"/>
              </a:rPr>
              <a:t>Slice</a:t>
            </a:r>
            <a:r>
              <a:rPr lang="en-US" sz="800" b="1" baseline="0">
                <a:latin typeface="Arial" panose="020B0604020202020204" pitchFamily="34" charset="0"/>
                <a:cs typeface="Arial" panose="020B0604020202020204" pitchFamily="34" charset="0"/>
              </a:rPr>
              <a:t> -2</a:t>
            </a:r>
            <a:endParaRPr lang="en-US" sz="800" b="1">
              <a:latin typeface="Arial" panose="020B0604020202020204" pitchFamily="34" charset="0"/>
              <a:cs typeface="Arial" panose="020B0604020202020204" pitchFamily="34" charset="0"/>
            </a:endParaRPr>
          </a:p>
        </xdr:txBody>
      </xdr:sp>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1292607" y="11350889"/>
            <a:ext cx="830380"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a:latin typeface="Arial" panose="020B0604020202020204" pitchFamily="34" charset="0"/>
                <a:cs typeface="Arial" panose="020B0604020202020204" pitchFamily="34" charset="0"/>
              </a:rPr>
              <a:t>Slice</a:t>
            </a:r>
            <a:r>
              <a:rPr lang="en-US" sz="800" b="1" baseline="0">
                <a:latin typeface="Arial" panose="020B0604020202020204" pitchFamily="34" charset="0"/>
                <a:cs typeface="Arial" panose="020B0604020202020204" pitchFamily="34" charset="0"/>
              </a:rPr>
              <a:t> -1</a:t>
            </a:r>
            <a:endParaRPr lang="en-US" sz="800" b="1">
              <a:latin typeface="Arial" panose="020B0604020202020204" pitchFamily="34" charset="0"/>
              <a:cs typeface="Arial" panose="020B0604020202020204" pitchFamily="34" charset="0"/>
            </a:endParaRPr>
          </a:p>
        </xdr:txBody>
      </xdr:sp>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95784" y="11342763"/>
            <a:ext cx="707572" cy="231321"/>
          </a:xfrm>
          <a:prstGeom prst="rect">
            <a:avLst/>
          </a:prstGeom>
          <a:solidFill>
            <a:schemeClr val="accent6">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t>Slice</a:t>
            </a:r>
            <a:r>
              <a:rPr lang="en-US" sz="1000" b="1" baseline="0"/>
              <a:t> 0</a:t>
            </a:r>
            <a:endParaRPr lang="en-US" sz="1000" b="1"/>
          </a:p>
        </xdr:txBody>
      </xdr:sp>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3785098" y="11359017"/>
            <a:ext cx="709689"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a:latin typeface="Arial" panose="020B0604020202020204" pitchFamily="34" charset="0"/>
                <a:cs typeface="Arial" panose="020B0604020202020204" pitchFamily="34" charset="0"/>
              </a:rPr>
              <a:t>Slice</a:t>
            </a:r>
            <a:r>
              <a:rPr lang="en-US" sz="800" b="1" baseline="0">
                <a:latin typeface="Arial" panose="020B0604020202020204" pitchFamily="34" charset="0"/>
                <a:cs typeface="Arial" panose="020B0604020202020204" pitchFamily="34" charset="0"/>
              </a:rPr>
              <a:t> 1</a:t>
            </a:r>
            <a:endParaRPr lang="en-US" sz="800" b="1">
              <a:latin typeface="Arial" panose="020B0604020202020204" pitchFamily="34" charset="0"/>
              <a:cs typeface="Arial" panose="020B0604020202020204" pitchFamily="34" charset="0"/>
            </a:endParaRPr>
          </a:p>
        </xdr:txBody>
      </xdr:sp>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5030042" y="11359016"/>
            <a:ext cx="750813" cy="231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t>Slice</a:t>
            </a:r>
            <a:r>
              <a:rPr lang="en-US" sz="1000" b="1" baseline="0"/>
              <a:t> 2</a:t>
            </a:r>
            <a:endParaRPr lang="en-US" sz="1000" b="1"/>
          </a:p>
        </xdr:txBody>
      </xdr:sp>
    </xdr:grpSp>
    <xdr:clientData/>
  </xdr:twoCellAnchor>
  <xdr:twoCellAnchor>
    <xdr:from>
      <xdr:col>8</xdr:col>
      <xdr:colOff>158752</xdr:colOff>
      <xdr:row>37</xdr:row>
      <xdr:rowOff>23814</xdr:rowOff>
    </xdr:from>
    <xdr:to>
      <xdr:col>23</xdr:col>
      <xdr:colOff>158751</xdr:colOff>
      <xdr:row>43</xdr:row>
      <xdr:rowOff>63501</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1737181" y="6915832"/>
          <a:ext cx="3020784" cy="1509258"/>
          <a:chOff x="1771488" y="10631558"/>
          <a:chExt cx="4228637" cy="2032670"/>
        </a:xfrm>
      </xdr:grpSpPr>
      <xdr:grpSp>
        <xdr:nvGrpSpPr>
          <xdr:cNvPr id="21" name="Group 20">
            <a:extLst>
              <a:ext uri="{FF2B5EF4-FFF2-40B4-BE49-F238E27FC236}">
                <a16:creationId xmlns:a16="http://schemas.microsoft.com/office/drawing/2014/main" id="{00000000-0008-0000-0600-000015000000}"/>
              </a:ext>
            </a:extLst>
          </xdr:cNvPr>
          <xdr:cNvGrpSpPr/>
        </xdr:nvGrpSpPr>
        <xdr:grpSpPr>
          <a:xfrm>
            <a:off x="1771488" y="10631558"/>
            <a:ext cx="2081109" cy="2030852"/>
            <a:chOff x="1771488" y="10631558"/>
            <a:chExt cx="2081109" cy="2030852"/>
          </a:xfrm>
        </xdr:grpSpPr>
        <xdr:sp macro="" textlink="">
          <xdr:nvSpPr>
            <xdr:cNvPr id="32" name="TextBox 31">
              <a:extLst>
                <a:ext uri="{FF2B5EF4-FFF2-40B4-BE49-F238E27FC236}">
                  <a16:creationId xmlns:a16="http://schemas.microsoft.com/office/drawing/2014/main" id="{00000000-0008-0000-0600-000020000000}"/>
                </a:ext>
              </a:extLst>
            </xdr:cNvPr>
            <xdr:cNvSpPr txBox="1"/>
          </xdr:nvSpPr>
          <xdr:spPr>
            <a:xfrm>
              <a:off x="1771488" y="10631558"/>
              <a:ext cx="2081109" cy="61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u="sng">
                  <a:latin typeface="Arial" panose="020B0604020202020204" pitchFamily="34" charset="0"/>
                  <a:cs typeface="Arial" panose="020B0604020202020204" pitchFamily="34" charset="0"/>
                </a:rPr>
                <a:t>ROI</a:t>
              </a:r>
              <a:r>
                <a:rPr lang="en-US" sz="800" b="1" u="sng" baseline="0">
                  <a:latin typeface="Arial" panose="020B0604020202020204" pitchFamily="34" charset="0"/>
                  <a:cs typeface="Arial" panose="020B0604020202020204" pitchFamily="34" charset="0"/>
                </a:rPr>
                <a:t> Placement:  </a:t>
              </a:r>
            </a:p>
            <a:p>
              <a:pPr algn="ctr"/>
              <a:r>
                <a:rPr lang="en-US" sz="800" b="1" baseline="0">
                  <a:solidFill>
                    <a:srgbClr val="FF0000"/>
                  </a:solidFill>
                  <a:latin typeface="Arial" panose="020B0604020202020204" pitchFamily="34" charset="0"/>
                  <a:cs typeface="Arial" panose="020B0604020202020204" pitchFamily="34" charset="0"/>
                </a:rPr>
                <a:t>Mean Background </a:t>
              </a:r>
              <a:r>
                <a:rPr lang="en-US" sz="800" b="1" baseline="0">
                  <a:latin typeface="Arial" panose="020B0604020202020204" pitchFamily="34" charset="0"/>
                  <a:cs typeface="Arial" panose="020B0604020202020204" pitchFamily="34" charset="0"/>
                </a:rPr>
                <a:t>Signal - Next to Center Speck</a:t>
              </a:r>
              <a:endParaRPr lang="en-US" sz="800" b="1">
                <a:latin typeface="Arial" panose="020B0604020202020204" pitchFamily="34" charset="0"/>
                <a:cs typeface="Arial" panose="020B0604020202020204" pitchFamily="34" charset="0"/>
              </a:endParaRPr>
            </a:p>
          </xdr:txBody>
        </xdr:sp>
        <xdr:grpSp>
          <xdr:nvGrpSpPr>
            <xdr:cNvPr id="33" name="Group 32">
              <a:extLst>
                <a:ext uri="{FF2B5EF4-FFF2-40B4-BE49-F238E27FC236}">
                  <a16:creationId xmlns:a16="http://schemas.microsoft.com/office/drawing/2014/main" id="{00000000-0008-0000-0600-000021000000}"/>
                </a:ext>
              </a:extLst>
            </xdr:cNvPr>
            <xdr:cNvGrpSpPr/>
          </xdr:nvGrpSpPr>
          <xdr:grpSpPr>
            <a:xfrm>
              <a:off x="2073780" y="11249210"/>
              <a:ext cx="1535142" cy="1413200"/>
              <a:chOff x="2073780" y="11238672"/>
              <a:chExt cx="1535142" cy="1413200"/>
            </a:xfrm>
          </xdr:grpSpPr>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a:stretch>
                <a:fillRect/>
              </a:stretch>
            </xdr:blipFill>
            <xdr:spPr>
              <a:xfrm>
                <a:off x="2073780" y="11238672"/>
                <a:ext cx="1535142" cy="1413200"/>
              </a:xfrm>
              <a:prstGeom prst="rect">
                <a:avLst/>
              </a:prstGeom>
              <a:ln>
                <a:solidFill>
                  <a:schemeClr val="accent1"/>
                </a:solidFill>
              </a:ln>
            </xdr:spPr>
          </xdr:pic>
          <xdr:sp macro="" textlink="">
            <xdr:nvSpPr>
              <xdr:cNvPr id="35" name="Oval 34">
                <a:extLst>
                  <a:ext uri="{FF2B5EF4-FFF2-40B4-BE49-F238E27FC236}">
                    <a16:creationId xmlns:a16="http://schemas.microsoft.com/office/drawing/2014/main" id="{00000000-0008-0000-0600-000023000000}"/>
                  </a:ext>
                </a:extLst>
              </xdr:cNvPr>
              <xdr:cNvSpPr>
                <a:spLocks/>
              </xdr:cNvSpPr>
            </xdr:nvSpPr>
            <xdr:spPr>
              <a:xfrm>
                <a:off x="2537004" y="11578821"/>
                <a:ext cx="238079" cy="244130"/>
              </a:xfrm>
              <a:prstGeom prst="ellipse">
                <a:avLst/>
              </a:prstGeom>
              <a:noFill/>
              <a:ln w="254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22" name="Group 21">
            <a:extLst>
              <a:ext uri="{FF2B5EF4-FFF2-40B4-BE49-F238E27FC236}">
                <a16:creationId xmlns:a16="http://schemas.microsoft.com/office/drawing/2014/main" id="{00000000-0008-0000-0600-000016000000}"/>
              </a:ext>
            </a:extLst>
          </xdr:cNvPr>
          <xdr:cNvGrpSpPr/>
        </xdr:nvGrpSpPr>
        <xdr:grpSpPr>
          <a:xfrm>
            <a:off x="3907945" y="10660054"/>
            <a:ext cx="2092180" cy="2004174"/>
            <a:chOff x="4068812" y="10660054"/>
            <a:chExt cx="2092180" cy="2004174"/>
          </a:xfrm>
        </xdr:grpSpPr>
        <xdr:grpSp>
          <xdr:nvGrpSpPr>
            <xdr:cNvPr id="23" name="Group 22">
              <a:extLst>
                <a:ext uri="{FF2B5EF4-FFF2-40B4-BE49-F238E27FC236}">
                  <a16:creationId xmlns:a16="http://schemas.microsoft.com/office/drawing/2014/main" id="{00000000-0008-0000-0600-000017000000}"/>
                </a:ext>
              </a:extLst>
            </xdr:cNvPr>
            <xdr:cNvGrpSpPr/>
          </xdr:nvGrpSpPr>
          <xdr:grpSpPr>
            <a:xfrm>
              <a:off x="4260647" y="11247392"/>
              <a:ext cx="1536192" cy="1416836"/>
              <a:chOff x="4251384" y="11264580"/>
              <a:chExt cx="1536192" cy="1416836"/>
            </a:xfrm>
          </xdr:grpSpPr>
          <xdr:pic>
            <xdr:nvPicPr>
              <xdr:cNvPr id="25" name="Picture 24">
                <a:extLst>
                  <a:ext uri="{FF2B5EF4-FFF2-40B4-BE49-F238E27FC236}">
                    <a16:creationId xmlns:a16="http://schemas.microsoft.com/office/drawing/2014/main" id="{00000000-0008-0000-0600-000019000000}"/>
                  </a:ext>
                </a:extLst>
              </xdr:cNvPr>
              <xdr:cNvPicPr>
                <a:picLocks/>
              </xdr:cNvPicPr>
            </xdr:nvPicPr>
            <xdr:blipFill>
              <a:blip xmlns:r="http://schemas.openxmlformats.org/officeDocument/2006/relationships" r:embed="rId1"/>
              <a:stretch>
                <a:fillRect/>
              </a:stretch>
            </xdr:blipFill>
            <xdr:spPr>
              <a:xfrm>
                <a:off x="4251384" y="11264580"/>
                <a:ext cx="1536192" cy="1413506"/>
              </a:xfrm>
              <a:prstGeom prst="rect">
                <a:avLst/>
              </a:prstGeom>
            </xdr:spPr>
          </xdr:pic>
          <xdr:sp macro="" textlink="">
            <xdr:nvSpPr>
              <xdr:cNvPr id="26" name="Oval 25">
                <a:extLst>
                  <a:ext uri="{FF2B5EF4-FFF2-40B4-BE49-F238E27FC236}">
                    <a16:creationId xmlns:a16="http://schemas.microsoft.com/office/drawing/2014/main" id="{00000000-0008-0000-0600-00001A000000}"/>
                  </a:ext>
                </a:extLst>
              </xdr:cNvPr>
              <xdr:cNvSpPr/>
            </xdr:nvSpPr>
            <xdr:spPr>
              <a:xfrm>
                <a:off x="5515600" y="11754051"/>
                <a:ext cx="240058" cy="237744"/>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val 26">
                <a:extLst>
                  <a:ext uri="{FF2B5EF4-FFF2-40B4-BE49-F238E27FC236}">
                    <a16:creationId xmlns:a16="http://schemas.microsoft.com/office/drawing/2014/main" id="{00000000-0008-0000-0600-00001B000000}"/>
                  </a:ext>
                </a:extLst>
              </xdr:cNvPr>
              <xdr:cNvSpPr/>
            </xdr:nvSpPr>
            <xdr:spPr>
              <a:xfrm>
                <a:off x="5261493" y="12443672"/>
                <a:ext cx="240058" cy="237744"/>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val 27">
                <a:extLst>
                  <a:ext uri="{FF2B5EF4-FFF2-40B4-BE49-F238E27FC236}">
                    <a16:creationId xmlns:a16="http://schemas.microsoft.com/office/drawing/2014/main" id="{00000000-0008-0000-0600-00001C000000}"/>
                  </a:ext>
                </a:extLst>
              </xdr:cNvPr>
              <xdr:cNvSpPr/>
            </xdr:nvSpPr>
            <xdr:spPr>
              <a:xfrm>
                <a:off x="4490258" y="12384093"/>
                <a:ext cx="240058" cy="237744"/>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Oval 28">
                <a:extLst>
                  <a:ext uri="{FF2B5EF4-FFF2-40B4-BE49-F238E27FC236}">
                    <a16:creationId xmlns:a16="http://schemas.microsoft.com/office/drawing/2014/main" id="{00000000-0008-0000-0600-00001D000000}"/>
                  </a:ext>
                </a:extLst>
              </xdr:cNvPr>
              <xdr:cNvSpPr/>
            </xdr:nvSpPr>
            <xdr:spPr>
              <a:xfrm>
                <a:off x="4866573" y="11933704"/>
                <a:ext cx="240058" cy="237744"/>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Oval 29">
                <a:extLst>
                  <a:ext uri="{FF2B5EF4-FFF2-40B4-BE49-F238E27FC236}">
                    <a16:creationId xmlns:a16="http://schemas.microsoft.com/office/drawing/2014/main" id="{00000000-0008-0000-0600-00001E000000}"/>
                  </a:ext>
                </a:extLst>
              </xdr:cNvPr>
              <xdr:cNvSpPr/>
            </xdr:nvSpPr>
            <xdr:spPr>
              <a:xfrm>
                <a:off x="4318646" y="11698154"/>
                <a:ext cx="240058" cy="237744"/>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Oval 30">
                <a:extLst>
                  <a:ext uri="{FF2B5EF4-FFF2-40B4-BE49-F238E27FC236}">
                    <a16:creationId xmlns:a16="http://schemas.microsoft.com/office/drawing/2014/main" id="{00000000-0008-0000-0600-00001F000000}"/>
                  </a:ext>
                </a:extLst>
              </xdr:cNvPr>
              <xdr:cNvSpPr/>
            </xdr:nvSpPr>
            <xdr:spPr>
              <a:xfrm>
                <a:off x="4916404" y="11302596"/>
                <a:ext cx="240058" cy="237744"/>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4068812" y="10660054"/>
              <a:ext cx="2092180" cy="599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u="sng">
                  <a:latin typeface="Arial" panose="020B0604020202020204" pitchFamily="34" charset="0"/>
                  <a:cs typeface="Arial" panose="020B0604020202020204" pitchFamily="34" charset="0"/>
                </a:rPr>
                <a:t>ROI</a:t>
              </a:r>
              <a:r>
                <a:rPr lang="en-US" sz="800" b="1" u="sng" baseline="0">
                  <a:latin typeface="Arial" panose="020B0604020202020204" pitchFamily="34" charset="0"/>
                  <a:cs typeface="Arial" panose="020B0604020202020204" pitchFamily="34" charset="0"/>
                </a:rPr>
                <a:t> Placement:  </a:t>
              </a:r>
            </a:p>
            <a:p>
              <a:pPr algn="ctr"/>
              <a:r>
                <a:rPr lang="en-US" sz="800" b="1" u="none" baseline="0">
                  <a:solidFill>
                    <a:srgbClr val="FF0000"/>
                  </a:solidFill>
                  <a:latin typeface="Arial" panose="020B0604020202020204" pitchFamily="34" charset="0"/>
                  <a:cs typeface="Arial" panose="020B0604020202020204" pitchFamily="34" charset="0"/>
                </a:rPr>
                <a:t>Maximum</a:t>
              </a:r>
              <a:r>
                <a:rPr lang="en-US" sz="800" b="1" u="none" baseline="0">
                  <a:latin typeface="Arial" panose="020B0604020202020204" pitchFamily="34" charset="0"/>
                  <a:cs typeface="Arial" panose="020B0604020202020204" pitchFamily="34" charset="0"/>
                </a:rPr>
                <a:t> S</a:t>
              </a:r>
              <a:r>
                <a:rPr lang="en-US" sz="800" b="1" baseline="0">
                  <a:latin typeface="Arial" panose="020B0604020202020204" pitchFamily="34" charset="0"/>
                  <a:cs typeface="Arial" panose="020B0604020202020204" pitchFamily="34" charset="0"/>
                </a:rPr>
                <a:t>ignal - Over</a:t>
              </a:r>
            </a:p>
            <a:p>
              <a:pPr algn="ctr"/>
              <a:r>
                <a:rPr lang="en-US" sz="800" b="1" baseline="0">
                  <a:latin typeface="Arial" panose="020B0604020202020204" pitchFamily="34" charset="0"/>
                  <a:cs typeface="Arial" panose="020B0604020202020204" pitchFamily="34" charset="0"/>
                </a:rPr>
                <a:t>Each Speck</a:t>
              </a:r>
              <a:endParaRPr lang="en-US" sz="800" b="1">
                <a:latin typeface="Arial" panose="020B0604020202020204" pitchFamily="34" charset="0"/>
                <a:cs typeface="Arial" panose="020B0604020202020204" pitchFamily="34" charset="0"/>
              </a:endParaRPr>
            </a:p>
          </xdr:txBody>
        </xdr:sp>
      </xdr:grpSp>
    </xdr:grpSp>
    <xdr:clientData/>
  </xdr:twoCellAnchor>
  <xdr:twoCellAnchor>
    <xdr:from>
      <xdr:col>1</xdr:col>
      <xdr:colOff>15874</xdr:colOff>
      <xdr:row>18</xdr:row>
      <xdr:rowOff>3970</xdr:rowOff>
    </xdr:from>
    <xdr:to>
      <xdr:col>18</xdr:col>
      <xdr:colOff>15875</xdr:colOff>
      <xdr:row>30</xdr:row>
      <xdr:rowOff>182564</xdr:rowOff>
    </xdr:to>
    <xdr:graphicFrame macro="">
      <xdr:nvGraphicFramePr>
        <xdr:cNvPr id="38" name="Chart 37">
          <a:extLst>
            <a:ext uri="{FF2B5EF4-FFF2-40B4-BE49-F238E27FC236}">
              <a16:creationId xmlns:a16="http://schemas.microsoft.com/office/drawing/2014/main" id="{00000000-0008-0000-0600-000026000000}"/>
            </a:ext>
            <a:ext uri="{147F2762-F138-4A5C-976F-8EAC2B608ADB}">
              <a16:predDERef xmlns:a16="http://schemas.microsoft.com/office/drawing/2014/main" pred="{00000000-0008-0000-06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Roland Wong" id="{2100A16E-7121-4D72-83C6-7910D4757272}" userId="8723810cfdca19d5" providerId="Windows Liv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20E67-201A-469B-A0B1-8EE620D8D22E}" name="GAMMA_DM" displayName="GAMMA_DM" ref="A1:E7306" totalsRowShown="0" headerRowDxfId="175">
  <autoFilter ref="A1:E7306" xr:uid="{00F20E67-201A-469B-A0B1-8EE620D8D22E}"/>
  <tableColumns count="5">
    <tableColumn id="1" xr3:uid="{2579B556-DFBC-4BE1-B9EE-ECB5731D759D}" name="densityMode"/>
    <tableColumn id="2" xr3:uid="{BC916D0A-8993-4132-A06A-F1AEEEE984B6}" name="TargetFilter"/>
    <tableColumn id="3" xr3:uid="{B8E61877-54DD-4BCF-9B01-3EA76297B3EC}" name="HVL"/>
    <tableColumn id="4" xr3:uid="{E8631C08-EACF-4236-A0AE-9D30F1C8573E}" name="kVp" dataDxfId="174"/>
    <tableColumn id="5" xr3:uid="{666E35B8-FCAF-4428-87CE-F50F8FEA69F8}" name="Gamma"/>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1E8A4A-0E1E-4249-8761-4D92CDA2B322}" name="GAMMA_DBT" displayName="GAMMA_DBT" ref="A1:F7942" totalsRowShown="0">
  <autoFilter ref="A1:F7942" xr:uid="{8D1E8A4A-0E1E-4249-8761-4D92CDA2B322}"/>
  <tableColumns count="6">
    <tableColumn id="1" xr3:uid="{A3D1A119-C663-4466-809E-A9625D718FED}" name="densityMode"/>
    <tableColumn id="2" xr3:uid="{C33DE74B-D2E8-4151-A5D7-A4B1A871FE35}" name="TargetFilter"/>
    <tableColumn id="3" xr3:uid="{DA4CDB76-732A-4916-B64F-D103E8A8513D}" name="ProjAngle"/>
    <tableColumn id="4" xr3:uid="{7B1519BF-4D43-4521-80C1-735DE80738FA}" name="HVL"/>
    <tableColumn id="5" xr3:uid="{DA86AA58-EBDF-4A0F-8323-9FC2EF71E4F2}" name="kVp"/>
    <tableColumn id="6" xr3:uid="{B1A8E682-B8F4-4381-8047-FD2FCA109B60}" name="Gamma"/>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8" dT="2025-01-06T02:41:34.93" personId="{2100A16E-7121-4D72-83C6-7910D4757272}" id="{50311ADA-8936-40D4-A16F-08EFF3823EF2}">
    <text>I added “of the survey” to clarify. Does not let MP or facility fudge if it is 30 days of the report.
I modified all the other tests with 30 deadlines.</text>
  </threadedComment>
  <threadedComment ref="D10" dT="2025-01-06T02:41:34.93" personId="{2100A16E-7121-4D72-83C6-7910D4757272}" id="{95EF164C-1788-49E9-8491-30A0522A113A}">
    <text>I added “of the survey” to clarify. Does not let MP or facility fudge if it is 30 days of the report.
I modified all the other tests with 30 deadlines.</text>
  </threadedComment>
  <threadedComment ref="D15" dT="2025-01-06T02:41:34.93" personId="{2100A16E-7121-4D72-83C6-7910D4757272}" id="{9D206C50-D994-4DB6-947B-E3A2EA1060FD}">
    <text>I added “of the survey” to clarify. Does not let MP or facility fudge if it is 30 days of the report.
I modified all the other tests with 30 deadlines.</text>
  </threadedComment>
  <threadedComment ref="D17" dT="2025-01-06T02:41:34.93" personId="{2100A16E-7121-4D72-83C6-7910D4757272}" id="{2B0C626E-F2F5-496D-A02A-FA5090A88C58}">
    <text>I added “of the survey” to clarify. Does not let MP or facility fudge if it is 30 days of the report.
I modified all the other tests with 30 deadlines.</text>
  </threadedComment>
</ThreadedComments>
</file>

<file path=xl/threadedComments/threadedComment2.xml><?xml version="1.0" encoding="utf-8"?>
<ThreadedComments xmlns="http://schemas.microsoft.com/office/spreadsheetml/2018/threadedcomments" xmlns:x="http://schemas.openxmlformats.org/spreadsheetml/2006/main">
  <threadedComment ref="AC7" dT="2025-01-06T02:58:05.52" personId="{2100A16E-7121-4D72-83C6-7910D4757272}" id="{3B7CDC7D-CF06-4750-9E75-CF5A75B755A9}">
    <text>Removed paddle type (reg or flex), as I don’t' think that it applies.</text>
  </threadedComment>
</ThreadedComments>
</file>

<file path=xl/threadedComments/threadedComment3.xml><?xml version="1.0" encoding="utf-8"?>
<ThreadedComments xmlns="http://schemas.microsoft.com/office/spreadsheetml/2018/threadedcomments" xmlns:x="http://schemas.openxmlformats.org/spreadsheetml/2006/main">
  <threadedComment ref="E10" dT="2025-01-05T05:19:40.99" personId="{2100A16E-7121-4D72-83C6-7910D4757272}" id="{AD49E8C3-687A-4B4B-A9F0-AE771E451E40}">
    <text>I added “diagnostic” to clarify</text>
  </threadedComment>
</ThreadedComments>
</file>

<file path=xl/threadedComments/threadedComment4.xml><?xml version="1.0" encoding="utf-8"?>
<ThreadedComments xmlns="http://schemas.microsoft.com/office/spreadsheetml/2018/threadedcomments" xmlns:x="http://schemas.openxmlformats.org/spreadsheetml/2006/main">
  <threadedComment ref="A1" dT="2025-01-04T05:25:32.21" personId="{2100A16E-7121-4D72-83C6-7910D4757272}" id="{B05735E8-9326-4A2B-8F67-F8E5B5B48204}">
    <text>Reviewed: 1/3/2025</text>
  </threadedComment>
</ThreadedComments>
</file>

<file path=xl/threadedComments/threadedComment5.xml><?xml version="1.0" encoding="utf-8"?>
<ThreadedComments xmlns="http://schemas.microsoft.com/office/spreadsheetml/2018/threadedcomments" xmlns:x="http://schemas.openxmlformats.org/spreadsheetml/2006/main">
  <threadedComment ref="A1" dT="2025-01-06T02:28:51.88" personId="{2100A16E-7121-4D72-83C6-7910D4757272}" id="{05997070-446B-4E91-B079-A846B103F502}">
    <text>This test is not in the main part of the MP section. It is still in the table of MP tests.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 Id="rId4" Type="http://schemas.microsoft.com/office/2017/10/relationships/threadedComment" Target="../threadedComments/threadedComment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9.bin"/><Relationship Id="rId4" Type="http://schemas.microsoft.com/office/2017/10/relationships/threadedComment" Target="../threadedComments/threadedComment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L47"/>
  <sheetViews>
    <sheetView showGridLines="0" tabSelected="1" zoomScale="120" zoomScaleNormal="120" workbookViewId="0">
      <selection activeCell="D12" sqref="D12"/>
    </sheetView>
  </sheetViews>
  <sheetFormatPr defaultColWidth="8.85546875" defaultRowHeight="12.75" x14ac:dyDescent="0.2"/>
  <cols>
    <col min="1" max="1" width="1.85546875" style="179" customWidth="1"/>
    <col min="2" max="2" width="10.5703125" style="186" bestFit="1" customWidth="1"/>
    <col min="3" max="3" width="76.85546875" style="187" customWidth="1"/>
    <col min="4" max="4" width="3" style="181" customWidth="1"/>
    <col min="5" max="16384" width="8.85546875" style="181"/>
  </cols>
  <sheetData>
    <row r="1" spans="1:12" s="178" customFormat="1" ht="18" x14ac:dyDescent="0.25">
      <c r="A1" s="645" t="s">
        <v>0</v>
      </c>
      <c r="B1" s="645"/>
      <c r="C1" s="645"/>
      <c r="D1" s="645"/>
    </row>
    <row r="2" spans="1:12" s="178" customFormat="1" ht="18" x14ac:dyDescent="0.25">
      <c r="A2" s="223"/>
      <c r="B2" s="223"/>
      <c r="C2" s="223"/>
      <c r="D2" s="223"/>
    </row>
    <row r="3" spans="1:12" x14ac:dyDescent="0.2">
      <c r="A3" s="646" t="s">
        <v>1</v>
      </c>
      <c r="B3" s="646"/>
      <c r="C3" s="646"/>
    </row>
    <row r="4" spans="1:12" ht="96.75" customHeight="1" x14ac:dyDescent="0.2">
      <c r="A4" s="180" t="s">
        <v>2</v>
      </c>
      <c r="B4" s="644" t="s">
        <v>3</v>
      </c>
      <c r="C4" s="644"/>
    </row>
    <row r="5" spans="1:12" ht="26.1" customHeight="1" x14ac:dyDescent="0.2">
      <c r="A5" s="180" t="s">
        <v>2</v>
      </c>
      <c r="B5" s="644" t="s">
        <v>4</v>
      </c>
      <c r="C5" s="644"/>
    </row>
    <row r="6" spans="1:12" ht="27.95" customHeight="1" x14ac:dyDescent="0.2">
      <c r="A6" s="180" t="s">
        <v>2</v>
      </c>
      <c r="B6" s="644" t="s">
        <v>5</v>
      </c>
      <c r="C6" s="644"/>
    </row>
    <row r="7" spans="1:12" ht="27.95" customHeight="1" x14ac:dyDescent="0.2">
      <c r="A7" s="180" t="s">
        <v>2</v>
      </c>
      <c r="B7" s="644" t="s">
        <v>6</v>
      </c>
      <c r="C7" s="644"/>
    </row>
    <row r="8" spans="1:12" ht="27.95" customHeight="1" x14ac:dyDescent="0.2">
      <c r="A8" s="180"/>
      <c r="B8" s="644" t="s">
        <v>7</v>
      </c>
      <c r="C8" s="644"/>
    </row>
    <row r="9" spans="1:12" ht="27.95" customHeight="1" x14ac:dyDescent="0.2">
      <c r="A9" s="180"/>
      <c r="B9" s="644" t="s">
        <v>8</v>
      </c>
      <c r="C9" s="644"/>
    </row>
    <row r="10" spans="1:12" ht="27.95" customHeight="1" x14ac:dyDescent="0.2">
      <c r="A10" s="180" t="s">
        <v>2</v>
      </c>
      <c r="B10" s="644" t="s">
        <v>9</v>
      </c>
      <c r="C10" s="647"/>
      <c r="D10" s="188"/>
    </row>
    <row r="11" spans="1:12" ht="27.95" customHeight="1" x14ac:dyDescent="0.2">
      <c r="A11" s="180" t="s">
        <v>2</v>
      </c>
      <c r="B11" s="644" t="s">
        <v>10</v>
      </c>
      <c r="C11" s="647"/>
      <c r="D11" s="542"/>
      <c r="L11" s="229"/>
    </row>
    <row r="12" spans="1:12" ht="27.95" customHeight="1" x14ac:dyDescent="0.2">
      <c r="A12" s="180" t="s">
        <v>2</v>
      </c>
      <c r="B12" s="644" t="s">
        <v>11</v>
      </c>
      <c r="C12" s="647"/>
      <c r="D12" s="182"/>
    </row>
    <row r="13" spans="1:12" ht="27.95" customHeight="1" x14ac:dyDescent="0.2">
      <c r="A13" s="180" t="s">
        <v>2</v>
      </c>
      <c r="B13" s="644" t="s">
        <v>716</v>
      </c>
      <c r="C13" s="647"/>
      <c r="D13" s="183"/>
    </row>
    <row r="14" spans="1:12" x14ac:dyDescent="0.2">
      <c r="B14" s="184"/>
      <c r="C14" s="177"/>
    </row>
    <row r="15" spans="1:12" x14ac:dyDescent="0.2">
      <c r="A15" s="646" t="s">
        <v>12</v>
      </c>
      <c r="B15" s="646"/>
      <c r="C15" s="646"/>
    </row>
    <row r="16" spans="1:12" ht="15" customHeight="1" x14ac:dyDescent="0.2">
      <c r="A16" s="192"/>
      <c r="B16" s="224"/>
      <c r="C16" s="225" t="s">
        <v>13</v>
      </c>
    </row>
    <row r="17" spans="1:3" ht="15" customHeight="1" x14ac:dyDescent="0.2">
      <c r="A17" s="192"/>
      <c r="B17" s="224"/>
      <c r="C17" s="225"/>
    </row>
    <row r="18" spans="1:3" ht="15" customHeight="1" x14ac:dyDescent="0.2">
      <c r="B18" s="226"/>
      <c r="C18" s="225"/>
    </row>
    <row r="19" spans="1:3" ht="15" customHeight="1" x14ac:dyDescent="0.2">
      <c r="B19" s="227"/>
      <c r="C19" s="225"/>
    </row>
    <row r="20" spans="1:3" ht="15" customHeight="1" x14ac:dyDescent="0.2">
      <c r="B20" s="227"/>
      <c r="C20" s="225"/>
    </row>
    <row r="21" spans="1:3" ht="15" customHeight="1" x14ac:dyDescent="0.2">
      <c r="B21" s="227"/>
      <c r="C21" s="225"/>
    </row>
    <row r="22" spans="1:3" ht="15" customHeight="1" x14ac:dyDescent="0.2">
      <c r="B22" s="228"/>
      <c r="C22" s="225"/>
    </row>
    <row r="23" spans="1:3" ht="15" customHeight="1" x14ac:dyDescent="0.2">
      <c r="A23" s="192"/>
      <c r="B23" s="253"/>
      <c r="C23" s="225"/>
    </row>
    <row r="24" spans="1:3" ht="15" customHeight="1" x14ac:dyDescent="0.2">
      <c r="A24" s="192"/>
      <c r="B24" s="253"/>
      <c r="C24" s="225"/>
    </row>
    <row r="25" spans="1:3" x14ac:dyDescent="0.2">
      <c r="B25" s="185"/>
      <c r="C25" s="177"/>
    </row>
    <row r="26" spans="1:3" x14ac:dyDescent="0.2">
      <c r="B26" s="185"/>
      <c r="C26" s="177"/>
    </row>
    <row r="27" spans="1:3" x14ac:dyDescent="0.2">
      <c r="B27" s="185"/>
      <c r="C27" s="177"/>
    </row>
    <row r="28" spans="1:3" x14ac:dyDescent="0.2">
      <c r="B28" s="185"/>
      <c r="C28" s="177"/>
    </row>
    <row r="29" spans="1:3" x14ac:dyDescent="0.2">
      <c r="B29" s="185"/>
      <c r="C29" s="177"/>
    </row>
    <row r="30" spans="1:3" x14ac:dyDescent="0.2">
      <c r="B30" s="185"/>
      <c r="C30" s="177"/>
    </row>
    <row r="31" spans="1:3" x14ac:dyDescent="0.2">
      <c r="B31" s="185"/>
      <c r="C31" s="177"/>
    </row>
    <row r="32" spans="1:3" x14ac:dyDescent="0.2">
      <c r="B32" s="185"/>
      <c r="C32" s="177"/>
    </row>
    <row r="33" spans="2:3" x14ac:dyDescent="0.2">
      <c r="B33" s="185"/>
      <c r="C33" s="177"/>
    </row>
    <row r="34" spans="2:3" x14ac:dyDescent="0.2">
      <c r="B34" s="185"/>
      <c r="C34" s="177"/>
    </row>
    <row r="35" spans="2:3" x14ac:dyDescent="0.2">
      <c r="B35" s="185"/>
      <c r="C35" s="177"/>
    </row>
    <row r="36" spans="2:3" x14ac:dyDescent="0.2">
      <c r="B36" s="185"/>
      <c r="C36" s="177"/>
    </row>
    <row r="37" spans="2:3" x14ac:dyDescent="0.2">
      <c r="B37" s="185"/>
      <c r="C37" s="177"/>
    </row>
    <row r="38" spans="2:3" x14ac:dyDescent="0.2">
      <c r="B38" s="185"/>
      <c r="C38" s="177"/>
    </row>
    <row r="39" spans="2:3" x14ac:dyDescent="0.2">
      <c r="B39" s="185"/>
      <c r="C39" s="177"/>
    </row>
    <row r="40" spans="2:3" x14ac:dyDescent="0.2">
      <c r="B40" s="185"/>
      <c r="C40" s="177"/>
    </row>
    <row r="41" spans="2:3" x14ac:dyDescent="0.2">
      <c r="B41" s="185"/>
      <c r="C41" s="177"/>
    </row>
    <row r="42" spans="2:3" x14ac:dyDescent="0.2">
      <c r="B42" s="185"/>
      <c r="C42" s="177"/>
    </row>
    <row r="43" spans="2:3" x14ac:dyDescent="0.2">
      <c r="B43" s="185"/>
      <c r="C43" s="177"/>
    </row>
    <row r="44" spans="2:3" x14ac:dyDescent="0.2">
      <c r="B44" s="185"/>
      <c r="C44" s="177"/>
    </row>
    <row r="45" spans="2:3" x14ac:dyDescent="0.2">
      <c r="B45" s="185"/>
      <c r="C45" s="177"/>
    </row>
    <row r="46" spans="2:3" x14ac:dyDescent="0.2">
      <c r="B46" s="185"/>
      <c r="C46" s="177"/>
    </row>
    <row r="47" spans="2:3" x14ac:dyDescent="0.2">
      <c r="B47" s="185"/>
      <c r="C47" s="177"/>
    </row>
  </sheetData>
  <mergeCells count="13">
    <mergeCell ref="B11:C11"/>
    <mergeCell ref="B12:C12"/>
    <mergeCell ref="B13:C13"/>
    <mergeCell ref="A15:C15"/>
    <mergeCell ref="B10:C10"/>
    <mergeCell ref="B8:C8"/>
    <mergeCell ref="B9:C9"/>
    <mergeCell ref="A1:D1"/>
    <mergeCell ref="A3:C3"/>
    <mergeCell ref="B4:C4"/>
    <mergeCell ref="B5:C5"/>
    <mergeCell ref="B7:C7"/>
    <mergeCell ref="B6:C6"/>
  </mergeCells>
  <printOptions horizontalCentered="1"/>
  <pageMargins left="0.25" right="0.25" top="0.5" bottom="0.5" header="0.3" footer="0.3"/>
  <pageSetup scale="94" orientation="portrait" r:id="rId1"/>
  <headerFooter>
    <oddFooter>&amp;L&amp;"Arial,Bold"Medical Physicist's Section&amp;R&amp;"Arial,Italic"&amp;8&amp;F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DCCF-466B-467A-90D4-7650FFEEC195}">
  <sheetPr>
    <tabColor rgb="FF00B0F0"/>
    <pageSetUpPr fitToPage="1"/>
  </sheetPr>
  <dimension ref="A1:AL44"/>
  <sheetViews>
    <sheetView showGridLines="0" zoomScaleNormal="100" zoomScalePageLayoutView="120" workbookViewId="0">
      <selection activeCell="AC28" sqref="AC28"/>
    </sheetView>
  </sheetViews>
  <sheetFormatPr defaultColWidth="10.7109375" defaultRowHeight="20.100000000000001" customHeight="1" x14ac:dyDescent="0.2"/>
  <cols>
    <col min="1" max="2" width="3.140625" style="12" customWidth="1"/>
    <col min="3" max="28" width="3.140625" style="13" customWidth="1"/>
    <col min="29" max="29" width="4.42578125" style="12" customWidth="1"/>
    <col min="30" max="31" width="4.42578125" style="3" customWidth="1"/>
    <col min="32" max="32" width="11.7109375" style="3" customWidth="1"/>
    <col min="33" max="33" width="10.7109375" style="3" customWidth="1"/>
    <col min="34" max="34" width="16.140625" style="3" customWidth="1"/>
    <col min="35" max="35" width="10.7109375" style="3" customWidth="1"/>
    <col min="36" max="16384" width="10.7109375" style="12"/>
  </cols>
  <sheetData>
    <row r="1" spans="1:35" ht="24.75" customHeight="1" x14ac:dyDescent="0.2">
      <c r="A1" s="68" t="s">
        <v>215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F1" s="289"/>
    </row>
    <row r="2" spans="1:35" ht="15" customHeight="1" x14ac:dyDescent="0.2">
      <c r="A2" s="68"/>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F2" s="289"/>
    </row>
    <row r="3" spans="1:35" ht="15" customHeight="1" x14ac:dyDescent="0.2">
      <c r="A3" s="90"/>
      <c r="D3" s="9" t="s">
        <v>79</v>
      </c>
      <c r="E3" s="658">
        <f>Facility</f>
        <v>0</v>
      </c>
      <c r="F3" s="658"/>
      <c r="G3" s="658"/>
      <c r="H3" s="658"/>
      <c r="I3" s="658"/>
      <c r="J3" s="658"/>
      <c r="K3" s="658"/>
      <c r="L3" s="658"/>
      <c r="M3" s="658"/>
      <c r="N3" s="658"/>
      <c r="O3" s="658"/>
      <c r="P3" s="90"/>
      <c r="Q3" s="90"/>
      <c r="R3" s="90"/>
      <c r="S3" s="90"/>
      <c r="T3" s="90"/>
      <c r="U3" s="9" t="s">
        <v>114</v>
      </c>
      <c r="V3" s="685">
        <f>SBBAPID</f>
        <v>0</v>
      </c>
      <c r="W3" s="685"/>
      <c r="X3" s="685"/>
      <c r="Y3" s="685"/>
      <c r="Z3" s="190" t="s">
        <v>115</v>
      </c>
      <c r="AA3" s="267">
        <f>SBBAPRm</f>
        <v>0</v>
      </c>
      <c r="AB3" s="267"/>
      <c r="AC3" s="267"/>
      <c r="AD3" s="191"/>
    </row>
    <row r="4" spans="1:35" ht="15" customHeight="1" x14ac:dyDescent="0.2">
      <c r="D4" s="9" t="s">
        <v>116</v>
      </c>
      <c r="E4" s="657" t="str">
        <f>CONCATENATE(Mfr, " ",Mod)</f>
        <v xml:space="preserve"> </v>
      </c>
      <c r="F4" s="657"/>
      <c r="G4" s="657"/>
      <c r="H4" s="657"/>
      <c r="I4" s="657"/>
      <c r="J4" s="657"/>
      <c r="K4" s="657"/>
      <c r="L4" s="657"/>
      <c r="M4" s="657"/>
      <c r="N4" s="657"/>
      <c r="O4" s="657"/>
      <c r="U4" s="9" t="s">
        <v>87</v>
      </c>
      <c r="V4" s="657">
        <f>RmID</f>
        <v>0</v>
      </c>
      <c r="W4" s="657"/>
      <c r="X4" s="657"/>
      <c r="Y4" s="657"/>
      <c r="Z4" s="658"/>
      <c r="AA4" s="657"/>
      <c r="AB4" s="657"/>
      <c r="AC4" s="657"/>
      <c r="AD4" s="191"/>
      <c r="AE4" s="12"/>
      <c r="AF4" s="12"/>
      <c r="AG4" s="12"/>
      <c r="AH4" s="12"/>
      <c r="AI4" s="12"/>
    </row>
    <row r="5" spans="1:35" ht="15" customHeight="1" x14ac:dyDescent="0.2">
      <c r="D5" s="7"/>
      <c r="E5" s="1136"/>
      <c r="F5" s="1136"/>
      <c r="G5" s="1136"/>
      <c r="H5" s="1136"/>
      <c r="I5" s="1136"/>
      <c r="J5" s="1136"/>
      <c r="K5" s="1136"/>
      <c r="L5" s="1136"/>
      <c r="M5" s="1136"/>
      <c r="N5" s="1136"/>
      <c r="O5" s="1136"/>
      <c r="U5" s="9" t="s">
        <v>88</v>
      </c>
      <c r="V5" s="700">
        <f>'Facility Information'!C15</f>
        <v>0</v>
      </c>
      <c r="W5" s="700"/>
      <c r="X5" s="700"/>
      <c r="Y5" s="700"/>
      <c r="Z5" s="823"/>
      <c r="AA5" s="700"/>
      <c r="AB5" s="700"/>
      <c r="AC5" s="700"/>
      <c r="AD5" s="15"/>
      <c r="AE5" s="12"/>
      <c r="AF5" s="12"/>
      <c r="AG5" s="12"/>
      <c r="AH5" s="12"/>
      <c r="AI5" s="12"/>
    </row>
    <row r="6" spans="1:35" ht="15" customHeight="1" thickBot="1" x14ac:dyDescent="0.25"/>
    <row r="7" spans="1:35" ht="12" customHeight="1" x14ac:dyDescent="0.2">
      <c r="A7" s="911" t="s">
        <v>117</v>
      </c>
      <c r="B7" s="912"/>
      <c r="C7" s="912"/>
      <c r="D7" s="913"/>
      <c r="E7" s="381" t="s">
        <v>188</v>
      </c>
      <c r="F7" s="382"/>
      <c r="G7" s="382"/>
      <c r="H7" s="382" t="s">
        <v>216</v>
      </c>
      <c r="I7" s="383"/>
      <c r="J7" s="384"/>
      <c r="K7" s="382"/>
      <c r="L7" s="382"/>
      <c r="M7" s="382"/>
      <c r="N7" s="382"/>
      <c r="O7" s="382"/>
      <c r="P7" s="382"/>
      <c r="Q7" s="382"/>
      <c r="R7" s="382"/>
      <c r="S7" s="386" t="s">
        <v>217</v>
      </c>
      <c r="T7" s="382"/>
      <c r="U7" s="382"/>
      <c r="V7" s="382"/>
      <c r="W7" s="382"/>
      <c r="X7" s="411" t="s">
        <v>218</v>
      </c>
      <c r="Y7" s="825"/>
      <c r="Z7" s="825"/>
      <c r="AA7" s="825"/>
      <c r="AB7" s="825"/>
      <c r="AC7" s="1000"/>
      <c r="AF7" s="84"/>
    </row>
    <row r="8" spans="1:35" ht="12" customHeight="1" x14ac:dyDescent="0.2">
      <c r="A8" s="914"/>
      <c r="B8" s="915"/>
      <c r="C8" s="915"/>
      <c r="D8" s="916"/>
      <c r="E8" s="393"/>
      <c r="F8" s="393"/>
      <c r="G8" s="393"/>
      <c r="H8" s="395"/>
      <c r="I8" s="394" t="s">
        <v>180</v>
      </c>
      <c r="J8" s="796"/>
      <c r="K8" s="796"/>
      <c r="L8" s="796"/>
      <c r="M8" s="796"/>
      <c r="N8" s="796"/>
      <c r="O8" s="796"/>
      <c r="P8" s="395"/>
      <c r="Q8" s="395"/>
      <c r="R8" s="395"/>
      <c r="S8" s="395"/>
      <c r="T8" s="395"/>
      <c r="U8" s="395"/>
      <c r="V8" s="395"/>
      <c r="W8" s="395"/>
      <c r="X8" s="391" t="s">
        <v>219</v>
      </c>
      <c r="Y8" s="1001"/>
      <c r="Z8" s="1001"/>
      <c r="AA8" s="1001"/>
      <c r="AB8" s="1001"/>
      <c r="AC8" s="1002"/>
      <c r="AF8" s="84"/>
    </row>
    <row r="9" spans="1:35" ht="12" customHeight="1" x14ac:dyDescent="0.2">
      <c r="A9" s="914"/>
      <c r="B9" s="915"/>
      <c r="C9" s="915"/>
      <c r="D9" s="916"/>
      <c r="E9" s="395" t="s">
        <v>220</v>
      </c>
      <c r="F9" s="390"/>
      <c r="G9" s="390"/>
      <c r="H9" s="395"/>
      <c r="I9" s="390"/>
      <c r="J9" s="390"/>
      <c r="K9" s="390"/>
      <c r="L9" s="390"/>
      <c r="M9" s="390"/>
      <c r="N9" s="390"/>
      <c r="O9" s="390"/>
      <c r="P9" s="389"/>
      <c r="Q9" s="389"/>
      <c r="R9" s="389"/>
      <c r="S9" s="389"/>
      <c r="T9" s="389"/>
      <c r="U9" s="389"/>
      <c r="V9" s="389"/>
      <c r="W9" s="389"/>
      <c r="X9" s="391" t="s">
        <v>221</v>
      </c>
      <c r="Y9" s="1003">
        <v>50</v>
      </c>
      <c r="Z9" s="1003"/>
      <c r="AA9" s="1003"/>
      <c r="AB9" s="1003"/>
      <c r="AC9" s="1004"/>
      <c r="AF9" s="176"/>
    </row>
    <row r="10" spans="1:35" ht="12" customHeight="1" x14ac:dyDescent="0.2">
      <c r="A10" s="914"/>
      <c r="B10" s="915"/>
      <c r="C10" s="915"/>
      <c r="D10" s="916"/>
      <c r="E10" s="393"/>
      <c r="F10" s="395" t="s">
        <v>222</v>
      </c>
      <c r="G10" s="395"/>
      <c r="H10" s="389"/>
      <c r="I10" s="390"/>
      <c r="J10" s="390"/>
      <c r="K10" s="390"/>
      <c r="L10" s="390"/>
      <c r="M10" s="390"/>
      <c r="N10" s="390"/>
      <c r="O10" s="390"/>
      <c r="P10" s="389"/>
      <c r="Q10" s="389"/>
      <c r="R10" s="389"/>
      <c r="S10" s="389"/>
      <c r="T10" s="389"/>
      <c r="U10" s="389"/>
      <c r="V10" s="389"/>
      <c r="W10" s="389"/>
      <c r="X10" s="391" t="s">
        <v>223</v>
      </c>
      <c r="Y10" s="1005"/>
      <c r="Z10" s="1005"/>
      <c r="AA10" s="1005"/>
      <c r="AB10" s="1005"/>
      <c r="AC10" s="1006"/>
    </row>
    <row r="11" spans="1:35" ht="12" customHeight="1" x14ac:dyDescent="0.2">
      <c r="A11" s="914"/>
      <c r="B11" s="915"/>
      <c r="C11" s="915"/>
      <c r="D11" s="916"/>
      <c r="E11" s="389" t="s">
        <v>224</v>
      </c>
      <c r="F11" s="389"/>
      <c r="G11" s="389"/>
      <c r="H11" s="395"/>
      <c r="I11" s="390"/>
      <c r="J11" s="390"/>
      <c r="K11" s="389"/>
      <c r="L11" s="390"/>
      <c r="M11" s="390"/>
      <c r="N11" s="390"/>
      <c r="O11" s="390"/>
      <c r="P11" s="389"/>
      <c r="Q11" s="389"/>
      <c r="R11" s="395"/>
      <c r="S11" s="394"/>
      <c r="T11" s="389"/>
      <c r="U11" s="389"/>
      <c r="V11" s="389"/>
      <c r="W11" s="395"/>
      <c r="X11" s="466"/>
      <c r="Y11" s="1044"/>
      <c r="Z11" s="1044"/>
      <c r="AA11" s="1044"/>
      <c r="AB11" s="1044"/>
      <c r="AC11" s="1045"/>
    </row>
    <row r="12" spans="1:35" ht="12" customHeight="1" thickBot="1" x14ac:dyDescent="0.25">
      <c r="A12" s="917"/>
      <c r="B12" s="918"/>
      <c r="C12" s="918"/>
      <c r="D12" s="919"/>
      <c r="E12" s="400"/>
      <c r="F12" s="399"/>
      <c r="G12" s="399"/>
      <c r="H12" s="399"/>
      <c r="I12" s="398"/>
      <c r="J12" s="398"/>
      <c r="K12" s="398"/>
      <c r="L12" s="398"/>
      <c r="M12" s="398"/>
      <c r="N12" s="398"/>
      <c r="O12" s="398"/>
      <c r="P12" s="399"/>
      <c r="Q12" s="399"/>
      <c r="R12" s="400"/>
      <c r="S12" s="410"/>
      <c r="T12" s="399"/>
      <c r="U12" s="399"/>
      <c r="V12" s="399"/>
      <c r="W12" s="400"/>
      <c r="X12" s="474" t="s">
        <v>739</v>
      </c>
      <c r="Y12" s="1046">
        <v>45941</v>
      </c>
      <c r="Z12" s="1046"/>
      <c r="AA12" s="1046"/>
      <c r="AB12" s="1046"/>
      <c r="AC12" s="1047"/>
      <c r="AF12" s="93"/>
      <c r="AG12" s="29"/>
    </row>
    <row r="13" spans="1:35" ht="15" customHeight="1" x14ac:dyDescent="0.2">
      <c r="AF13" s="12"/>
      <c r="AG13" s="12"/>
      <c r="AH13" s="12"/>
      <c r="AI13" s="12"/>
    </row>
    <row r="14" spans="1:35" ht="15" customHeight="1" x14ac:dyDescent="0.2">
      <c r="A14" s="59" t="s">
        <v>225</v>
      </c>
      <c r="R14" s="7" t="s">
        <v>194</v>
      </c>
      <c r="S14" s="687" t="s">
        <v>134</v>
      </c>
      <c r="T14" s="687"/>
      <c r="U14" s="687"/>
      <c r="V14" s="687"/>
      <c r="W14" s="687"/>
      <c r="X14" s="687"/>
      <c r="Y14" s="687"/>
      <c r="Z14" s="687"/>
      <c r="AA14" s="687"/>
      <c r="AB14" s="687"/>
      <c r="AC14" s="687"/>
      <c r="AF14" s="12"/>
      <c r="AG14" s="12"/>
      <c r="AH14" s="12"/>
      <c r="AI14" s="12"/>
    </row>
    <row r="15" spans="1:35" ht="12" customHeight="1" thickBot="1" x14ac:dyDescent="0.25"/>
    <row r="16" spans="1:35" ht="15" customHeight="1" x14ac:dyDescent="0.2">
      <c r="A16" s="1036" t="s">
        <v>226</v>
      </c>
      <c r="B16" s="1037"/>
      <c r="C16" s="1040" t="s">
        <v>227</v>
      </c>
      <c r="D16" s="1041"/>
      <c r="E16" s="837" t="s">
        <v>228</v>
      </c>
      <c r="F16" s="837"/>
      <c r="G16" s="837"/>
      <c r="H16" s="837"/>
      <c r="I16" s="1007"/>
      <c r="J16" s="836" t="s">
        <v>229</v>
      </c>
      <c r="K16" s="837"/>
      <c r="L16" s="837"/>
      <c r="M16" s="837"/>
      <c r="N16" s="837"/>
      <c r="O16" s="837"/>
      <c r="P16" s="837"/>
      <c r="Q16" s="1007"/>
      <c r="R16" s="836" t="s">
        <v>230</v>
      </c>
      <c r="S16" s="837"/>
      <c r="T16" s="837"/>
      <c r="U16" s="837"/>
      <c r="V16" s="837"/>
      <c r="W16" s="837"/>
      <c r="X16" s="837"/>
      <c r="Y16" s="837"/>
      <c r="Z16" s="837"/>
      <c r="AA16" s="837"/>
      <c r="AB16" s="837"/>
      <c r="AC16" s="990"/>
    </row>
    <row r="17" spans="1:38" s="14" customFormat="1" ht="45" customHeight="1" thickBot="1" x14ac:dyDescent="0.25">
      <c r="A17" s="1038"/>
      <c r="B17" s="1026"/>
      <c r="C17" s="1039"/>
      <c r="D17" s="1035"/>
      <c r="E17" s="1039" t="s">
        <v>231</v>
      </c>
      <c r="F17" s="1039"/>
      <c r="G17" s="1026"/>
      <c r="H17" s="1025" t="s">
        <v>232</v>
      </c>
      <c r="I17" s="1035"/>
      <c r="J17" s="1029" t="s">
        <v>233</v>
      </c>
      <c r="K17" s="1026"/>
      <c r="L17" s="1025" t="s">
        <v>196</v>
      </c>
      <c r="M17" s="1026"/>
      <c r="N17" s="1025" t="s">
        <v>197</v>
      </c>
      <c r="O17" s="1026"/>
      <c r="P17" s="1030" t="s">
        <v>234</v>
      </c>
      <c r="Q17" s="1031"/>
      <c r="R17" s="1025" t="s">
        <v>235</v>
      </c>
      <c r="S17" s="1026"/>
      <c r="T17" s="1025" t="s">
        <v>236</v>
      </c>
      <c r="U17" s="1035"/>
      <c r="V17" s="991" t="s">
        <v>237</v>
      </c>
      <c r="W17" s="992"/>
      <c r="X17" s="992"/>
      <c r="Y17" s="993"/>
      <c r="Z17" s="1017" t="s">
        <v>238</v>
      </c>
      <c r="AA17" s="992"/>
      <c r="AB17" s="992"/>
      <c r="AC17" s="1018"/>
      <c r="AD17" s="3"/>
      <c r="AE17" s="3"/>
      <c r="AF17" s="3"/>
      <c r="AG17" s="3"/>
      <c r="AH17" s="3"/>
      <c r="AI17" s="3"/>
      <c r="AJ17" s="12"/>
      <c r="AK17" s="12"/>
      <c r="AL17" s="12"/>
    </row>
    <row r="18" spans="1:38" ht="14.1" customHeight="1" x14ac:dyDescent="0.2">
      <c r="A18" s="1027" t="s">
        <v>239</v>
      </c>
      <c r="B18" s="1028"/>
      <c r="C18" s="1033">
        <v>2</v>
      </c>
      <c r="D18" s="1034"/>
      <c r="E18" s="1010"/>
      <c r="F18" s="1010"/>
      <c r="G18" s="1011"/>
      <c r="H18" s="1008"/>
      <c r="I18" s="1009"/>
      <c r="J18" s="1032"/>
      <c r="K18" s="1011"/>
      <c r="L18" s="1008"/>
      <c r="M18" s="1011"/>
      <c r="N18" s="1008"/>
      <c r="O18" s="1011"/>
      <c r="P18" s="1023"/>
      <c r="Q18" s="1024"/>
      <c r="R18" s="1121"/>
      <c r="S18" s="1122"/>
      <c r="T18" s="1023"/>
      <c r="U18" s="1024"/>
      <c r="V18" s="994">
        <f>DC_Offset</f>
        <v>50</v>
      </c>
      <c r="W18" s="995"/>
      <c r="X18" s="995"/>
      <c r="Y18" s="996"/>
      <c r="Z18" s="1019" t="e">
        <f>((R18-V18)/T18)</f>
        <v>#DIV/0!</v>
      </c>
      <c r="AA18" s="995"/>
      <c r="AB18" s="995"/>
      <c r="AC18" s="1020"/>
      <c r="AE18" s="54"/>
    </row>
    <row r="19" spans="1:38" ht="14.1" customHeight="1" x14ac:dyDescent="0.2">
      <c r="A19" s="1042" t="s">
        <v>240</v>
      </c>
      <c r="B19" s="1043"/>
      <c r="C19" s="1086">
        <v>4</v>
      </c>
      <c r="D19" s="1087"/>
      <c r="E19" s="1016"/>
      <c r="F19" s="1016"/>
      <c r="G19" s="1015"/>
      <c r="H19" s="1110"/>
      <c r="I19" s="1118"/>
      <c r="J19" s="1014"/>
      <c r="K19" s="1015"/>
      <c r="L19" s="1110"/>
      <c r="M19" s="1015"/>
      <c r="N19" s="1110"/>
      <c r="O19" s="1015"/>
      <c r="P19" s="1012"/>
      <c r="Q19" s="1013"/>
      <c r="R19" s="1119"/>
      <c r="S19" s="1120"/>
      <c r="T19" s="1012"/>
      <c r="U19" s="1013"/>
      <c r="V19" s="997">
        <f>DC_Offset</f>
        <v>50</v>
      </c>
      <c r="W19" s="998"/>
      <c r="X19" s="998"/>
      <c r="Y19" s="999"/>
      <c r="Z19" s="1021" t="e">
        <f>((R19-V19)/T19)</f>
        <v>#DIV/0!</v>
      </c>
      <c r="AA19" s="998"/>
      <c r="AB19" s="998"/>
      <c r="AC19" s="1022"/>
    </row>
    <row r="20" spans="1:38" ht="14.1" customHeight="1" x14ac:dyDescent="0.2">
      <c r="A20" s="1042" t="s">
        <v>240</v>
      </c>
      <c r="B20" s="1043"/>
      <c r="C20" s="1086">
        <v>6</v>
      </c>
      <c r="D20" s="1087"/>
      <c r="E20" s="1016"/>
      <c r="F20" s="1016"/>
      <c r="G20" s="1015"/>
      <c r="H20" s="1110"/>
      <c r="I20" s="1118"/>
      <c r="J20" s="1014"/>
      <c r="K20" s="1015"/>
      <c r="L20" s="1110"/>
      <c r="M20" s="1015"/>
      <c r="N20" s="1110"/>
      <c r="O20" s="1015"/>
      <c r="P20" s="1012"/>
      <c r="Q20" s="1013"/>
      <c r="R20" s="1119"/>
      <c r="S20" s="1120"/>
      <c r="T20" s="1012"/>
      <c r="U20" s="1013"/>
      <c r="V20" s="997">
        <f>DC_Offset</f>
        <v>50</v>
      </c>
      <c r="W20" s="998"/>
      <c r="X20" s="998"/>
      <c r="Y20" s="999"/>
      <c r="Z20" s="1021" t="e">
        <f>((R20-V20)/T20)</f>
        <v>#DIV/0!</v>
      </c>
      <c r="AA20" s="998"/>
      <c r="AB20" s="998"/>
      <c r="AC20" s="1022"/>
    </row>
    <row r="21" spans="1:38" ht="14.1" customHeight="1" thickBot="1" x14ac:dyDescent="0.25">
      <c r="A21" s="1060" t="s">
        <v>240</v>
      </c>
      <c r="B21" s="1061"/>
      <c r="C21" s="1111">
        <v>8</v>
      </c>
      <c r="D21" s="1112"/>
      <c r="E21" s="1113"/>
      <c r="F21" s="1113"/>
      <c r="G21" s="1114"/>
      <c r="H21" s="1115"/>
      <c r="I21" s="1116"/>
      <c r="J21" s="1117"/>
      <c r="K21" s="1114"/>
      <c r="L21" s="1115"/>
      <c r="M21" s="1114"/>
      <c r="N21" s="1115"/>
      <c r="O21" s="1114"/>
      <c r="P21" s="1126"/>
      <c r="Q21" s="1127"/>
      <c r="R21" s="1137"/>
      <c r="S21" s="1138"/>
      <c r="T21" s="1126"/>
      <c r="U21" s="1127"/>
      <c r="V21" s="1128">
        <f>DC_Offset</f>
        <v>50</v>
      </c>
      <c r="W21" s="1129"/>
      <c r="X21" s="1129"/>
      <c r="Y21" s="1130"/>
      <c r="Z21" s="1139" t="e">
        <f>((R21-V21)/T21)</f>
        <v>#DIV/0!</v>
      </c>
      <c r="AA21" s="1129"/>
      <c r="AB21" s="1129"/>
      <c r="AC21" s="1140"/>
    </row>
    <row r="22" spans="1:38" ht="15" customHeight="1" x14ac:dyDescent="0.2">
      <c r="A22" s="230"/>
      <c r="AJ22" s="3"/>
      <c r="AK22" s="3"/>
      <c r="AL22" s="3"/>
    </row>
    <row r="23" spans="1:38" ht="15" customHeight="1" x14ac:dyDescent="0.2">
      <c r="AJ23" s="3"/>
      <c r="AK23" s="3"/>
      <c r="AL23" s="3"/>
    </row>
    <row r="24" spans="1:38" ht="17.25" customHeight="1" x14ac:dyDescent="0.2">
      <c r="A24" s="59" t="s">
        <v>241</v>
      </c>
      <c r="AJ24" s="3"/>
      <c r="AK24" s="3"/>
      <c r="AL24" s="3"/>
    </row>
    <row r="25" spans="1:38" ht="17.25" customHeight="1" thickBot="1" x14ac:dyDescent="0.25">
      <c r="A25" s="164"/>
      <c r="C25" s="3"/>
      <c r="D25" s="3"/>
      <c r="E25" s="3"/>
      <c r="F25" s="3"/>
      <c r="G25" s="15"/>
      <c r="H25" s="12"/>
      <c r="I25" s="12"/>
      <c r="J25" s="12"/>
      <c r="T25" s="16"/>
      <c r="U25" s="16"/>
      <c r="V25" s="23"/>
      <c r="W25" s="23"/>
      <c r="X25" s="23"/>
      <c r="Y25" s="23"/>
      <c r="Z25" s="23"/>
      <c r="AA25" s="23"/>
      <c r="AB25" s="23"/>
      <c r="AC25" s="23"/>
      <c r="AF25" s="12"/>
      <c r="AG25" s="12"/>
      <c r="AH25" s="12"/>
      <c r="AI25" s="12"/>
    </row>
    <row r="26" spans="1:38" ht="14.1" customHeight="1" x14ac:dyDescent="0.2">
      <c r="A26" s="1076" t="s">
        <v>226</v>
      </c>
      <c r="B26" s="1077"/>
      <c r="C26" s="1077" t="s">
        <v>227</v>
      </c>
      <c r="D26" s="1104"/>
      <c r="E26" s="1088" t="s">
        <v>238</v>
      </c>
      <c r="F26" s="1077"/>
      <c r="G26" s="1077"/>
      <c r="H26" s="1089"/>
      <c r="I26" s="1123" t="s">
        <v>242</v>
      </c>
      <c r="J26" s="1124"/>
      <c r="K26" s="1124"/>
      <c r="L26" s="1124"/>
      <c r="M26" s="1124"/>
      <c r="N26" s="1124"/>
      <c r="O26" s="1124"/>
      <c r="P26" s="1124"/>
      <c r="Q26" s="1124"/>
      <c r="R26" s="1124"/>
      <c r="S26" s="1124"/>
      <c r="T26" s="1124"/>
      <c r="U26" s="1125"/>
      <c r="V26"/>
      <c r="W26" s="3"/>
      <c r="X26" s="3"/>
      <c r="Y26" s="3"/>
      <c r="Z26" s="3"/>
      <c r="AA26" s="3"/>
      <c r="AB26" s="12"/>
      <c r="AD26" s="12"/>
      <c r="AE26" s="12"/>
      <c r="AF26" s="12"/>
      <c r="AG26" s="12"/>
      <c r="AH26" s="12"/>
      <c r="AI26" s="12"/>
    </row>
    <row r="27" spans="1:38" ht="14.1" customHeight="1" x14ac:dyDescent="0.2">
      <c r="A27" s="1078"/>
      <c r="B27" s="1079"/>
      <c r="C27" s="1079"/>
      <c r="D27" s="1105"/>
      <c r="E27" s="1090"/>
      <c r="F27" s="1079"/>
      <c r="G27" s="1079"/>
      <c r="H27" s="1091"/>
      <c r="I27" s="1051" t="s">
        <v>708</v>
      </c>
      <c r="J27" s="1052"/>
      <c r="K27" s="1052"/>
      <c r="L27" s="1053"/>
      <c r="M27" s="1071" t="s">
        <v>243</v>
      </c>
      <c r="N27" s="1053"/>
      <c r="O27" s="1071" t="s">
        <v>244</v>
      </c>
      <c r="P27" s="1053"/>
      <c r="Q27" s="1071" t="s">
        <v>245</v>
      </c>
      <c r="R27" s="1052"/>
      <c r="S27" s="1052"/>
      <c r="T27" s="1052"/>
      <c r="U27" s="1131"/>
      <c r="V27" s="12"/>
      <c r="W27" s="12"/>
      <c r="X27" s="3"/>
      <c r="Y27" s="3"/>
      <c r="Z27" s="3"/>
      <c r="AA27" s="3"/>
      <c r="AB27" s="12"/>
      <c r="AD27" s="12"/>
      <c r="AE27" s="12"/>
    </row>
    <row r="28" spans="1:38" ht="14.1" customHeight="1" thickBot="1" x14ac:dyDescent="0.25">
      <c r="A28" s="1080"/>
      <c r="B28" s="1081"/>
      <c r="C28" s="1081"/>
      <c r="D28" s="1106"/>
      <c r="E28" s="1092"/>
      <c r="F28" s="1081"/>
      <c r="G28" s="1081"/>
      <c r="H28" s="1093"/>
      <c r="I28" s="1029"/>
      <c r="J28" s="1039"/>
      <c r="K28" s="1039"/>
      <c r="L28" s="1026"/>
      <c r="M28" s="1025"/>
      <c r="N28" s="1026"/>
      <c r="O28" s="1025"/>
      <c r="P28" s="1026"/>
      <c r="Q28" s="1025"/>
      <c r="R28" s="1039"/>
      <c r="S28" s="1039"/>
      <c r="T28" s="1039"/>
      <c r="U28" s="1132"/>
      <c r="V28" s="12"/>
      <c r="W28" s="12"/>
      <c r="X28" s="3"/>
      <c r="Y28" s="3"/>
      <c r="Z28" s="3"/>
      <c r="AA28" s="3"/>
      <c r="AB28" s="12"/>
      <c r="AD28" s="12"/>
      <c r="AE28" s="12"/>
    </row>
    <row r="29" spans="1:38" ht="14.1" customHeight="1" x14ac:dyDescent="0.2">
      <c r="A29" s="1027" t="s">
        <v>239</v>
      </c>
      <c r="B29" s="1028"/>
      <c r="C29" s="1102">
        <v>2</v>
      </c>
      <c r="D29" s="1103"/>
      <c r="E29" s="1048" t="e">
        <f>Z18</f>
        <v>#DIV/0!</v>
      </c>
      <c r="F29" s="1049"/>
      <c r="G29" s="1049"/>
      <c r="H29" s="1050"/>
      <c r="I29" s="1054"/>
      <c r="J29" s="1055"/>
      <c r="K29" s="1055"/>
      <c r="L29" s="1056"/>
      <c r="M29" s="1072">
        <f>I29*0.85</f>
        <v>0</v>
      </c>
      <c r="N29" s="1073"/>
      <c r="O29" s="1072">
        <f>I29*1.15</f>
        <v>0</v>
      </c>
      <c r="P29" s="1073"/>
      <c r="Q29" s="1133" t="e">
        <f>IF(LEN(E29),IF(E29&lt;M29,"F",IF(E29&gt;O29,"F","P")),"")</f>
        <v>#DIV/0!</v>
      </c>
      <c r="R29" s="1134"/>
      <c r="S29" s="1134"/>
      <c r="T29" s="1134"/>
      <c r="U29" s="1135"/>
      <c r="V29" s="12"/>
      <c r="W29" s="12"/>
      <c r="X29" s="3"/>
      <c r="Y29" s="3"/>
      <c r="Z29" s="3"/>
      <c r="AA29" s="3"/>
      <c r="AB29" s="12"/>
      <c r="AD29" s="12"/>
      <c r="AE29" s="12"/>
    </row>
    <row r="30" spans="1:38" ht="14.1" customHeight="1" x14ac:dyDescent="0.2">
      <c r="A30" s="1042" t="s">
        <v>240</v>
      </c>
      <c r="B30" s="1043"/>
      <c r="C30" s="1043">
        <v>4</v>
      </c>
      <c r="D30" s="1062"/>
      <c r="E30" s="1063" t="e">
        <f>Z19</f>
        <v>#DIV/0!</v>
      </c>
      <c r="F30" s="1064"/>
      <c r="G30" s="1064"/>
      <c r="H30" s="1065"/>
      <c r="I30" s="1057"/>
      <c r="J30" s="981"/>
      <c r="K30" s="981"/>
      <c r="L30" s="1058"/>
      <c r="M30" s="1074">
        <f>I30*0.85</f>
        <v>0</v>
      </c>
      <c r="N30" s="1075"/>
      <c r="O30" s="1074">
        <f>I30*1.15</f>
        <v>0</v>
      </c>
      <c r="P30" s="1075"/>
      <c r="Q30" s="1107" t="e">
        <f>IF(LEN(E30),IF(E30&lt;M30,"F",IF(E30&gt;O30,"F","P")),"")</f>
        <v>#DIV/0!</v>
      </c>
      <c r="R30" s="1108"/>
      <c r="S30" s="1108"/>
      <c r="T30" s="1108"/>
      <c r="U30" s="1109"/>
      <c r="V30" s="12"/>
      <c r="W30" s="12"/>
      <c r="X30" s="3"/>
      <c r="Y30" s="3"/>
      <c r="Z30" s="3"/>
      <c r="AA30" s="3"/>
      <c r="AB30" s="12"/>
      <c r="AD30" s="12"/>
      <c r="AE30" s="12"/>
    </row>
    <row r="31" spans="1:38" ht="14.1" customHeight="1" x14ac:dyDescent="0.2">
      <c r="A31" s="1042" t="s">
        <v>240</v>
      </c>
      <c r="B31" s="1043"/>
      <c r="C31" s="1043">
        <v>6</v>
      </c>
      <c r="D31" s="1062"/>
      <c r="E31" s="1063" t="e">
        <f>Z20</f>
        <v>#DIV/0!</v>
      </c>
      <c r="F31" s="1064"/>
      <c r="G31" s="1064"/>
      <c r="H31" s="1065"/>
      <c r="I31" s="1057"/>
      <c r="J31" s="981"/>
      <c r="K31" s="981"/>
      <c r="L31" s="1058"/>
      <c r="M31" s="1074">
        <f>I31*0.85</f>
        <v>0</v>
      </c>
      <c r="N31" s="1075"/>
      <c r="O31" s="1074">
        <f>I31*1.15</f>
        <v>0</v>
      </c>
      <c r="P31" s="1075"/>
      <c r="Q31" s="1107" t="e">
        <f>IF(LEN(E31),IF(E31&lt;M31,"F",IF(E31&gt;O31,"F","P")),"")</f>
        <v>#DIV/0!</v>
      </c>
      <c r="R31" s="1108"/>
      <c r="S31" s="1108"/>
      <c r="T31" s="1108"/>
      <c r="U31" s="1109"/>
      <c r="V31" s="12"/>
      <c r="W31" s="12"/>
      <c r="X31" s="12"/>
      <c r="Y31" s="12"/>
      <c r="Z31" s="12"/>
      <c r="AA31" s="12"/>
      <c r="AB31" s="12"/>
      <c r="AD31" s="12"/>
      <c r="AE31" s="12"/>
    </row>
    <row r="32" spans="1:38" ht="14.1" customHeight="1" thickBot="1" x14ac:dyDescent="0.25">
      <c r="A32" s="1060" t="s">
        <v>240</v>
      </c>
      <c r="B32" s="1061"/>
      <c r="C32" s="1043">
        <v>8</v>
      </c>
      <c r="D32" s="1062"/>
      <c r="E32" s="1063" t="e">
        <f>Z21</f>
        <v>#DIV/0!</v>
      </c>
      <c r="F32" s="1064"/>
      <c r="G32" s="1064"/>
      <c r="H32" s="1065"/>
      <c r="I32" s="1097"/>
      <c r="J32" s="1098"/>
      <c r="K32" s="1098"/>
      <c r="L32" s="1099"/>
      <c r="M32" s="1100">
        <f>I32*0.85</f>
        <v>0</v>
      </c>
      <c r="N32" s="1101"/>
      <c r="O32" s="1100">
        <f>I32*1.15</f>
        <v>0</v>
      </c>
      <c r="P32" s="1101"/>
      <c r="Q32" s="1094" t="e">
        <f>IF(LEN(E32),IF(E32&lt;M32,"F",IF(E32&gt;O32,"F","P")),"")</f>
        <v>#DIV/0!</v>
      </c>
      <c r="R32" s="1095"/>
      <c r="S32" s="1095"/>
      <c r="T32" s="1095"/>
      <c r="U32" s="1096"/>
      <c r="V32" s="12"/>
      <c r="W32" s="12"/>
      <c r="X32" s="12"/>
      <c r="Y32" s="12"/>
      <c r="Z32" s="12"/>
      <c r="AA32" s="12"/>
      <c r="AB32" s="12"/>
      <c r="AD32" s="12"/>
      <c r="AE32" s="12"/>
    </row>
    <row r="33" spans="1:38" ht="15" customHeight="1" thickBot="1" x14ac:dyDescent="0.25">
      <c r="A33" s="230"/>
      <c r="B33" s="277"/>
      <c r="C33" s="197"/>
      <c r="D33" s="197"/>
      <c r="E33" s="197"/>
      <c r="F33" s="197"/>
      <c r="G33" s="197"/>
      <c r="H33" s="197"/>
      <c r="I33" s="1069" t="s">
        <v>198</v>
      </c>
      <c r="J33" s="1069"/>
      <c r="K33" s="1069"/>
      <c r="L33" s="1069"/>
      <c r="M33" s="1069"/>
      <c r="N33" s="1069"/>
      <c r="O33" s="1069"/>
      <c r="P33" s="1070"/>
      <c r="Q33" s="1066"/>
      <c r="R33" s="1067"/>
      <c r="S33" s="1067"/>
      <c r="T33" s="1067"/>
      <c r="U33" s="1068"/>
      <c r="V33" s="3"/>
      <c r="W33" s="3"/>
      <c r="X33" s="94"/>
      <c r="Y33" s="3"/>
      <c r="Z33" s="3"/>
      <c r="AA33" s="3"/>
      <c r="AB33" s="12"/>
      <c r="AD33" s="12"/>
      <c r="AE33" s="12"/>
    </row>
    <row r="34" spans="1:38" ht="15" customHeight="1" thickBot="1" x14ac:dyDescent="0.25">
      <c r="J34" s="12"/>
      <c r="K34" s="12"/>
      <c r="L34" s="12"/>
      <c r="M34" s="12"/>
      <c r="T34" s="3"/>
      <c r="U34" s="3"/>
      <c r="V34" s="3"/>
      <c r="W34" s="3"/>
      <c r="X34" s="3"/>
      <c r="Y34" s="3"/>
      <c r="Z34" s="3"/>
      <c r="AA34" s="3"/>
      <c r="AB34" s="3"/>
      <c r="AC34" s="3"/>
      <c r="AJ34" s="3"/>
      <c r="AK34" s="3"/>
      <c r="AL34" s="3"/>
    </row>
    <row r="35" spans="1:38" ht="50.1" customHeight="1" thickBot="1" x14ac:dyDescent="0.25">
      <c r="A35" s="887" t="s">
        <v>703</v>
      </c>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9"/>
      <c r="AJ35" s="3"/>
      <c r="AK35" s="3"/>
      <c r="AL35" s="3"/>
    </row>
    <row r="36" spans="1:38" ht="15" customHeight="1" thickBot="1" x14ac:dyDescent="0.25">
      <c r="J36" s="12"/>
      <c r="K36" s="12"/>
      <c r="L36" s="12"/>
      <c r="M36" s="12"/>
      <c r="T36" s="3"/>
      <c r="U36" s="3"/>
      <c r="V36" s="3"/>
      <c r="W36" s="3"/>
      <c r="X36" s="3"/>
      <c r="Y36" s="3"/>
      <c r="Z36" s="3"/>
      <c r="AA36" s="3"/>
      <c r="AB36" s="3"/>
      <c r="AC36" s="3"/>
      <c r="AJ36" s="3"/>
      <c r="AK36" s="3"/>
      <c r="AL36" s="3"/>
    </row>
    <row r="37" spans="1:38" ht="13.5" customHeight="1" x14ac:dyDescent="0.2">
      <c r="A37" s="911" t="s">
        <v>172</v>
      </c>
      <c r="B37" s="912"/>
      <c r="C37" s="912"/>
      <c r="D37" s="913"/>
      <c r="E37" s="459" t="s">
        <v>173</v>
      </c>
      <c r="F37" s="420"/>
      <c r="G37" s="420"/>
      <c r="H37" s="1082" t="s">
        <v>740</v>
      </c>
      <c r="I37" s="1082"/>
      <c r="J37" s="1082"/>
      <c r="K37" s="1082"/>
      <c r="L37" s="1082"/>
      <c r="M37" s="1082"/>
      <c r="N37" s="1082"/>
      <c r="O37" s="1082"/>
      <c r="P37" s="1082"/>
      <c r="Q37" s="1082"/>
      <c r="R37" s="1082"/>
      <c r="S37" s="1082"/>
      <c r="T37" s="1082"/>
      <c r="U37" s="1082"/>
      <c r="V37" s="1082"/>
      <c r="W37" s="1082"/>
      <c r="X37" s="1082"/>
      <c r="Y37" s="1082"/>
      <c r="Z37" s="1082"/>
      <c r="AA37" s="1082"/>
      <c r="AB37" s="1082"/>
      <c r="AC37" s="1083"/>
      <c r="AJ37" s="3"/>
      <c r="AK37" s="3"/>
      <c r="AL37" s="3"/>
    </row>
    <row r="38" spans="1:38" ht="12.75" customHeight="1" x14ac:dyDescent="0.2">
      <c r="A38" s="914"/>
      <c r="B38" s="915"/>
      <c r="C38" s="915"/>
      <c r="D38" s="916"/>
      <c r="E38" s="460"/>
      <c r="F38" s="423"/>
      <c r="G38" s="423"/>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5"/>
    </row>
    <row r="39" spans="1:38" ht="14.1" customHeight="1" thickBot="1" x14ac:dyDescent="0.25">
      <c r="A39" s="917"/>
      <c r="B39" s="918"/>
      <c r="C39" s="918"/>
      <c r="D39" s="919"/>
      <c r="E39" s="425" t="s">
        <v>200</v>
      </c>
      <c r="F39" s="427"/>
      <c r="G39" s="427"/>
      <c r="H39" s="867" t="s">
        <v>246</v>
      </c>
      <c r="I39" s="867"/>
      <c r="J39" s="867"/>
      <c r="K39" s="867"/>
      <c r="L39" s="867"/>
      <c r="M39" s="867"/>
      <c r="N39" s="867"/>
      <c r="O39" s="867"/>
      <c r="P39" s="867"/>
      <c r="Q39" s="867"/>
      <c r="R39" s="867"/>
      <c r="S39" s="867"/>
      <c r="T39" s="867"/>
      <c r="U39" s="867"/>
      <c r="V39" s="867"/>
      <c r="W39" s="867"/>
      <c r="X39" s="867"/>
      <c r="Y39" s="867"/>
      <c r="Z39" s="867"/>
      <c r="AA39" s="867"/>
      <c r="AB39" s="867"/>
      <c r="AC39" s="1059"/>
    </row>
    <row r="40" spans="1:38" ht="6.75" customHeight="1" x14ac:dyDescent="0.2">
      <c r="A40" s="4"/>
      <c r="B40" s="4"/>
      <c r="C40" s="4"/>
      <c r="D40" s="4"/>
      <c r="E40" s="17"/>
      <c r="F40" s="3"/>
      <c r="G40" s="3"/>
      <c r="H40" s="3"/>
      <c r="I40" s="3"/>
      <c r="J40" s="3"/>
      <c r="K40" s="3"/>
      <c r="L40" s="3"/>
      <c r="M40" s="3"/>
      <c r="N40" s="3"/>
      <c r="O40" s="3"/>
      <c r="P40" s="3"/>
      <c r="Q40" s="3"/>
      <c r="R40" s="3"/>
      <c r="S40" s="3"/>
      <c r="T40" s="3"/>
      <c r="U40" s="3"/>
      <c r="V40" s="3"/>
      <c r="W40" s="3"/>
      <c r="X40" s="3"/>
      <c r="Y40" s="3"/>
      <c r="Z40" s="3"/>
      <c r="AA40" s="3"/>
      <c r="AB40" s="3"/>
      <c r="AC40" s="3"/>
    </row>
    <row r="41" spans="1:38" s="3" customFormat="1" ht="9.75" customHeight="1" x14ac:dyDescent="0.2"/>
    <row r="42" spans="1:38" s="3" customFormat="1" ht="9.75" customHeight="1" x14ac:dyDescent="0.2"/>
    <row r="43" spans="1:38" s="3" customFormat="1" ht="20.100000000000001" customHeight="1" x14ac:dyDescent="0.2"/>
    <row r="44" spans="1:38" s="3" customFormat="1" ht="20.100000000000001" customHeight="1" x14ac:dyDescent="0.2"/>
  </sheetData>
  <mergeCells count="120">
    <mergeCell ref="V5:AC5"/>
    <mergeCell ref="E3:O3"/>
    <mergeCell ref="E5:O5"/>
    <mergeCell ref="A18:B18"/>
    <mergeCell ref="C18:D18"/>
    <mergeCell ref="E18:G18"/>
    <mergeCell ref="H18:I18"/>
    <mergeCell ref="J18:K18"/>
    <mergeCell ref="A16:B17"/>
    <mergeCell ref="C16:D17"/>
    <mergeCell ref="V3:Y3"/>
    <mergeCell ref="E4:O4"/>
    <mergeCell ref="V4:AC4"/>
    <mergeCell ref="A7:D12"/>
    <mergeCell ref="Y7:AC7"/>
    <mergeCell ref="Y8:AC8"/>
    <mergeCell ref="Y9:AC9"/>
    <mergeCell ref="Y10:AC10"/>
    <mergeCell ref="Y12:AC12"/>
    <mergeCell ref="E16:I16"/>
    <mergeCell ref="J16:Q16"/>
    <mergeCell ref="R16:AC16"/>
    <mergeCell ref="E17:G17"/>
    <mergeCell ref="H17:I17"/>
    <mergeCell ref="J17:K17"/>
    <mergeCell ref="L17:M17"/>
    <mergeCell ref="N17:O17"/>
    <mergeCell ref="Z18:AC18"/>
    <mergeCell ref="L18:M18"/>
    <mergeCell ref="N18:O18"/>
    <mergeCell ref="P18:Q18"/>
    <mergeCell ref="R18:S18"/>
    <mergeCell ref="T18:U18"/>
    <mergeCell ref="V18:Y18"/>
    <mergeCell ref="P17:Q17"/>
    <mergeCell ref="R17:S17"/>
    <mergeCell ref="T17:U17"/>
    <mergeCell ref="V17:Y17"/>
    <mergeCell ref="Z17:AC17"/>
    <mergeCell ref="T19:U19"/>
    <mergeCell ref="V19:Y19"/>
    <mergeCell ref="Z19:AC19"/>
    <mergeCell ref="A20:B20"/>
    <mergeCell ref="C20:D20"/>
    <mergeCell ref="E20:G20"/>
    <mergeCell ref="H20:I20"/>
    <mergeCell ref="J20:K20"/>
    <mergeCell ref="L20:M20"/>
    <mergeCell ref="N20:O20"/>
    <mergeCell ref="P20:Q20"/>
    <mergeCell ref="R20:S20"/>
    <mergeCell ref="T20:U20"/>
    <mergeCell ref="V20:Y20"/>
    <mergeCell ref="Z20:AC20"/>
    <mergeCell ref="A19:B19"/>
    <mergeCell ref="C19:D19"/>
    <mergeCell ref="E19:G19"/>
    <mergeCell ref="H19:I19"/>
    <mergeCell ref="J19:K19"/>
    <mergeCell ref="L19:M19"/>
    <mergeCell ref="N19:O19"/>
    <mergeCell ref="P19:Q19"/>
    <mergeCell ref="R19:S19"/>
    <mergeCell ref="Q29:U29"/>
    <mergeCell ref="Z21:AC21"/>
    <mergeCell ref="L21:M21"/>
    <mergeCell ref="N21:O21"/>
    <mergeCell ref="P21:Q21"/>
    <mergeCell ref="R21:S21"/>
    <mergeCell ref="T21:U21"/>
    <mergeCell ref="V21:Y21"/>
    <mergeCell ref="A21:B21"/>
    <mergeCell ref="C21:D21"/>
    <mergeCell ref="E21:G21"/>
    <mergeCell ref="H21:I21"/>
    <mergeCell ref="J21:K21"/>
    <mergeCell ref="A26:B28"/>
    <mergeCell ref="C26:D28"/>
    <mergeCell ref="E26:H28"/>
    <mergeCell ref="I26:U26"/>
    <mergeCell ref="I27:L28"/>
    <mergeCell ref="M27:N28"/>
    <mergeCell ref="O27:P28"/>
    <mergeCell ref="Q27:U28"/>
    <mergeCell ref="A30:B30"/>
    <mergeCell ref="C30:D30"/>
    <mergeCell ref="E30:H30"/>
    <mergeCell ref="I30:L30"/>
    <mergeCell ref="M30:N30"/>
    <mergeCell ref="O30:P30"/>
    <mergeCell ref="A29:B29"/>
    <mergeCell ref="C29:D29"/>
    <mergeCell ref="E29:H29"/>
    <mergeCell ref="I29:L29"/>
    <mergeCell ref="M29:N29"/>
    <mergeCell ref="O29:P29"/>
    <mergeCell ref="S14:AC14"/>
    <mergeCell ref="H37:AC38"/>
    <mergeCell ref="Y11:AC11"/>
    <mergeCell ref="J8:O8"/>
    <mergeCell ref="Q32:U32"/>
    <mergeCell ref="I33:P33"/>
    <mergeCell ref="Q33:U33"/>
    <mergeCell ref="A37:D39"/>
    <mergeCell ref="H39:AC39"/>
    <mergeCell ref="A32:B32"/>
    <mergeCell ref="C32:D32"/>
    <mergeCell ref="E32:H32"/>
    <mergeCell ref="I32:L32"/>
    <mergeCell ref="M32:N32"/>
    <mergeCell ref="O32:P32"/>
    <mergeCell ref="A35:AC35"/>
    <mergeCell ref="Q30:U30"/>
    <mergeCell ref="A31:B31"/>
    <mergeCell ref="C31:D31"/>
    <mergeCell ref="E31:H31"/>
    <mergeCell ref="I31:L31"/>
    <mergeCell ref="M31:N31"/>
    <mergeCell ref="O31:P31"/>
    <mergeCell ref="Q31:U31"/>
  </mergeCells>
  <conditionalFormatting sqref="E3 E4:O4">
    <cfRule type="cellIs" dxfId="143" priority="9" operator="equal">
      <formula>0</formula>
    </cfRule>
  </conditionalFormatting>
  <conditionalFormatting sqref="E29:H32">
    <cfRule type="containsErrors" dxfId="142" priority="12">
      <formula>ISERROR(E29)</formula>
    </cfRule>
  </conditionalFormatting>
  <conditionalFormatting sqref="M29:M32 O29:O32">
    <cfRule type="cellIs" dxfId="141" priority="4" operator="equal">
      <formula>0</formula>
    </cfRule>
  </conditionalFormatting>
  <conditionalFormatting sqref="Q29:U32">
    <cfRule type="containsErrors" dxfId="140" priority="5">
      <formula>ISERROR(Q29)</formula>
    </cfRule>
  </conditionalFormatting>
  <conditionalFormatting sqref="V3:Y3 AA3:AC3">
    <cfRule type="cellIs" dxfId="139" priority="3" operator="equal">
      <formula>0</formula>
    </cfRule>
  </conditionalFormatting>
  <conditionalFormatting sqref="V18:Y21">
    <cfRule type="cellIs" dxfId="138" priority="7" operator="equal">
      <formula>0</formula>
    </cfRule>
  </conditionalFormatting>
  <conditionalFormatting sqref="V4:AC5">
    <cfRule type="cellIs" dxfId="137" priority="2" operator="equal">
      <formula>0</formula>
    </cfRule>
  </conditionalFormatting>
  <conditionalFormatting sqref="Y9:AC12">
    <cfRule type="cellIs" dxfId="136" priority="1" operator="equal">
      <formula>0</formula>
    </cfRule>
  </conditionalFormatting>
  <conditionalFormatting sqref="Z18:AC21">
    <cfRule type="containsErrors" dxfId="135" priority="11">
      <formula>ISERROR(Z18)</formula>
    </cfRule>
  </conditionalFormatting>
  <dataValidations count="3">
    <dataValidation type="list" allowBlank="1" sqref="Q33:U33" xr:uid="{3B3BF7D3-A510-4018-8D3E-B8F72CB27BDA}">
      <formula1>PassFail</formula1>
    </dataValidation>
    <dataValidation allowBlank="1" sqref="O29:O32 M29:M32" xr:uid="{D328AE4C-2592-4C61-9729-5178CA618EB5}"/>
    <dataValidation type="list" allowBlank="1" showInputMessage="1" sqref="J18:J21" xr:uid="{D9BBBEB6-5DC1-4C4D-96BA-DDDBD6336872}">
      <formula1>TF</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Z18:Z21 E29:E32 Q29:Q32"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F2D8-663C-4433-8C0E-B33753A447AD}">
  <sheetPr>
    <tabColor rgb="FF00B0F0"/>
    <pageSetUpPr fitToPage="1"/>
  </sheetPr>
  <dimension ref="A1:CF142"/>
  <sheetViews>
    <sheetView showGridLines="0" zoomScaleNormal="100" zoomScalePageLayoutView="120" workbookViewId="0">
      <selection activeCell="AP36" sqref="AP36"/>
    </sheetView>
  </sheetViews>
  <sheetFormatPr defaultColWidth="10.7109375" defaultRowHeight="20.100000000000001" customHeight="1" x14ac:dyDescent="0.2"/>
  <cols>
    <col min="1" max="2" width="3.140625" style="12" customWidth="1"/>
    <col min="3" max="17" width="3.140625" style="13" customWidth="1"/>
    <col min="18" max="18" width="3.85546875" style="13" customWidth="1"/>
    <col min="19" max="19" width="3.7109375" style="13" customWidth="1"/>
    <col min="20" max="20" width="5" style="13" customWidth="1"/>
    <col min="21" max="32" width="3.7109375" style="13" customWidth="1"/>
    <col min="33" max="33" width="0.42578125" style="12" customWidth="1"/>
    <col min="34" max="34" width="5.140625" style="12" customWidth="1"/>
    <col min="35" max="35" width="21.140625" style="12" customWidth="1"/>
    <col min="36" max="37" width="10.7109375" style="12" customWidth="1"/>
    <col min="38" max="38" width="19.7109375" style="12" customWidth="1"/>
    <col min="39" max="39" width="10.7109375" style="12" customWidth="1"/>
    <col min="40" max="40" width="10.85546875" style="12" customWidth="1"/>
    <col min="41" max="43" width="10.7109375" style="12" customWidth="1"/>
    <col min="44" max="16384" width="10.7109375" style="12"/>
  </cols>
  <sheetData>
    <row r="1" spans="1:40" ht="24.75" customHeight="1" x14ac:dyDescent="0.25">
      <c r="A1" s="68" t="s">
        <v>247</v>
      </c>
      <c r="B1" s="86"/>
      <c r="C1" s="86"/>
      <c r="D1" s="86"/>
      <c r="E1" s="86"/>
      <c r="F1" s="86"/>
      <c r="G1" s="86"/>
      <c r="H1" s="86"/>
      <c r="I1" s="86"/>
      <c r="J1" s="86"/>
      <c r="K1" s="86"/>
      <c r="L1" s="86"/>
      <c r="M1" s="86"/>
      <c r="N1" s="86"/>
      <c r="O1" s="86"/>
      <c r="P1" s="254"/>
      <c r="Q1" s="86"/>
      <c r="R1" s="86"/>
      <c r="S1" s="86"/>
      <c r="T1" s="86"/>
      <c r="U1" s="86"/>
      <c r="V1" s="86"/>
      <c r="W1" s="86"/>
      <c r="X1" s="86"/>
      <c r="Y1" s="86"/>
      <c r="Z1" s="86"/>
      <c r="AA1" s="86"/>
      <c r="AB1" s="86"/>
      <c r="AC1" s="86"/>
      <c r="AD1" s="86"/>
      <c r="AE1" s="86"/>
      <c r="AF1" s="86"/>
      <c r="AN1" s="318"/>
    </row>
    <row r="2" spans="1:40" ht="15" customHeight="1" x14ac:dyDescent="0.2">
      <c r="A2" s="90"/>
      <c r="B2" s="90"/>
      <c r="C2" s="90"/>
      <c r="D2" s="90"/>
      <c r="E2" s="90"/>
      <c r="F2" s="90"/>
      <c r="G2" s="90"/>
      <c r="H2" s="90"/>
      <c r="I2" s="90"/>
      <c r="J2" s="90"/>
      <c r="K2" s="90"/>
      <c r="L2" s="90"/>
      <c r="M2" s="90"/>
      <c r="N2" s="90"/>
      <c r="O2" s="90"/>
      <c r="P2" s="90"/>
      <c r="Q2" s="90"/>
      <c r="R2" s="90"/>
      <c r="S2" s="90"/>
      <c r="T2" s="90"/>
      <c r="U2" s="7"/>
      <c r="V2" s="86"/>
      <c r="W2" s="86"/>
      <c r="X2" s="86"/>
      <c r="Y2" s="86"/>
      <c r="Z2" s="86"/>
      <c r="AA2" s="86"/>
      <c r="AB2" s="86"/>
      <c r="AC2" s="86"/>
      <c r="AD2" s="86"/>
      <c r="AE2" s="86"/>
      <c r="AF2" s="86"/>
    </row>
    <row r="3" spans="1:40" ht="15" customHeight="1" x14ac:dyDescent="0.2">
      <c r="D3" s="9" t="s">
        <v>79</v>
      </c>
      <c r="E3" s="658">
        <f>'Facility Information'!C5</f>
        <v>0</v>
      </c>
      <c r="F3" s="658"/>
      <c r="G3" s="658"/>
      <c r="H3" s="658"/>
      <c r="I3" s="658"/>
      <c r="J3" s="658"/>
      <c r="K3" s="658"/>
      <c r="L3" s="658"/>
      <c r="M3" s="658"/>
      <c r="N3" s="658"/>
      <c r="O3" s="658"/>
      <c r="P3" s="658"/>
      <c r="U3" s="9" t="s">
        <v>114</v>
      </c>
      <c r="V3" s="685">
        <f>'Facility Information'!C9</f>
        <v>0</v>
      </c>
      <c r="W3" s="685"/>
      <c r="X3" s="685"/>
      <c r="Y3" s="685"/>
      <c r="Z3" s="190" t="s">
        <v>115</v>
      </c>
      <c r="AA3" s="941">
        <f>'Facility Information'!C10</f>
        <v>0</v>
      </c>
      <c r="AB3" s="941"/>
      <c r="AC3" s="941"/>
      <c r="AD3" s="941"/>
      <c r="AE3" s="941"/>
      <c r="AF3" s="941"/>
      <c r="AG3" s="15"/>
    </row>
    <row r="4" spans="1:40" ht="15" customHeight="1" x14ac:dyDescent="0.2">
      <c r="D4" s="9" t="s">
        <v>116</v>
      </c>
      <c r="E4" s="786" t="str">
        <f>CONCATENATE(Mfr_new, " ",Mod_new)</f>
        <v xml:space="preserve"> </v>
      </c>
      <c r="F4" s="786"/>
      <c r="G4" s="786"/>
      <c r="H4" s="786"/>
      <c r="I4" s="786"/>
      <c r="J4" s="786"/>
      <c r="K4" s="786"/>
      <c r="L4" s="786"/>
      <c r="M4" s="786"/>
      <c r="N4" s="786"/>
      <c r="O4" s="786"/>
      <c r="P4" s="786"/>
      <c r="U4" s="9" t="s">
        <v>87</v>
      </c>
      <c r="V4" s="657">
        <f>'Facility Information'!C14</f>
        <v>0</v>
      </c>
      <c r="W4" s="657"/>
      <c r="X4" s="657"/>
      <c r="Y4" s="657"/>
      <c r="Z4" s="658"/>
      <c r="AA4" s="658"/>
      <c r="AB4" s="658"/>
      <c r="AC4" s="658"/>
      <c r="AD4" s="657"/>
      <c r="AE4" s="657"/>
      <c r="AF4" s="657"/>
      <c r="AG4" s="15"/>
    </row>
    <row r="5" spans="1:40" ht="15" customHeight="1" x14ac:dyDescent="0.2">
      <c r="D5" s="12"/>
      <c r="E5" s="1152"/>
      <c r="F5" s="1152"/>
      <c r="G5" s="1152"/>
      <c r="H5" s="1152"/>
      <c r="I5" s="1152"/>
      <c r="J5" s="1152"/>
      <c r="K5" s="1152"/>
      <c r="L5" s="1152"/>
      <c r="M5" s="1152"/>
      <c r="N5" s="1152"/>
      <c r="O5" s="1152"/>
      <c r="P5" s="1152"/>
      <c r="Q5" s="10"/>
      <c r="U5" s="9" t="s">
        <v>88</v>
      </c>
      <c r="V5" s="700">
        <f>'Facility Information'!C15</f>
        <v>0</v>
      </c>
      <c r="W5" s="700"/>
      <c r="X5" s="700"/>
      <c r="Y5" s="700"/>
      <c r="Z5" s="823"/>
      <c r="AA5" s="823"/>
      <c r="AB5" s="823"/>
      <c r="AC5" s="823"/>
      <c r="AD5" s="700"/>
      <c r="AE5" s="700"/>
      <c r="AF5" s="700"/>
      <c r="AG5" s="15"/>
    </row>
    <row r="6" spans="1:40" ht="12" customHeight="1" thickBot="1" x14ac:dyDescent="0.25">
      <c r="D6" s="9"/>
      <c r="E6" s="10"/>
      <c r="F6" s="10"/>
      <c r="G6" s="9"/>
      <c r="H6" s="10"/>
      <c r="I6" s="10"/>
      <c r="J6" s="10"/>
      <c r="K6" s="10"/>
      <c r="L6" s="10"/>
      <c r="M6" s="10"/>
      <c r="N6" s="10"/>
      <c r="O6" s="10"/>
      <c r="P6" s="3"/>
      <c r="U6" s="9"/>
      <c r="V6" s="34"/>
      <c r="W6" s="198"/>
      <c r="X6" s="198"/>
      <c r="Y6" s="198"/>
      <c r="Z6" s="198"/>
      <c r="AA6" s="198"/>
      <c r="AB6" s="198"/>
      <c r="AC6" s="198"/>
      <c r="AD6" s="198"/>
      <c r="AE6" s="198"/>
      <c r="AF6" s="198"/>
      <c r="AG6" s="15"/>
    </row>
    <row r="7" spans="1:40" ht="12" customHeight="1" x14ac:dyDescent="0.2">
      <c r="A7" s="911" t="s">
        <v>117</v>
      </c>
      <c r="B7" s="912"/>
      <c r="C7" s="912"/>
      <c r="D7" s="913"/>
      <c r="E7" s="381" t="s">
        <v>188</v>
      </c>
      <c r="F7" s="461"/>
      <c r="G7" s="462"/>
      <c r="H7" s="462" t="s">
        <v>70</v>
      </c>
      <c r="I7" s="462"/>
      <c r="J7" s="462"/>
      <c r="K7" s="462"/>
      <c r="L7" s="462"/>
      <c r="M7" s="462"/>
      <c r="N7" s="462"/>
      <c r="O7" s="462"/>
      <c r="P7" s="462"/>
      <c r="Q7" s="462"/>
      <c r="R7" s="462"/>
      <c r="S7" s="462"/>
      <c r="T7" s="462"/>
      <c r="U7" s="463"/>
      <c r="V7" s="463" t="s">
        <v>248</v>
      </c>
      <c r="W7" s="1163"/>
      <c r="X7" s="1163"/>
      <c r="Y7" s="1163"/>
      <c r="Z7" s="1163"/>
      <c r="AA7" s="1163"/>
      <c r="AB7" s="1163"/>
      <c r="AC7" s="1163"/>
      <c r="AD7" s="1163"/>
      <c r="AE7" s="1163"/>
      <c r="AF7" s="1164"/>
      <c r="AH7" s="100"/>
      <c r="AJ7" s="29"/>
      <c r="AK7" s="3"/>
    </row>
    <row r="8" spans="1:40" ht="12" customHeight="1" x14ac:dyDescent="0.2">
      <c r="A8" s="914"/>
      <c r="B8" s="915"/>
      <c r="C8" s="915"/>
      <c r="D8" s="916"/>
      <c r="E8" s="413" t="s">
        <v>249</v>
      </c>
      <c r="F8" s="464"/>
      <c r="G8" s="464"/>
      <c r="H8" s="464"/>
      <c r="I8" s="465"/>
      <c r="J8" s="464"/>
      <c r="K8" s="464"/>
      <c r="L8" s="464"/>
      <c r="M8" s="464"/>
      <c r="N8" s="464"/>
      <c r="O8" s="464"/>
      <c r="P8" s="464"/>
      <c r="Q8" s="464"/>
      <c r="R8" s="464"/>
      <c r="S8" s="464"/>
      <c r="T8" s="464"/>
      <c r="U8" s="466"/>
      <c r="V8" s="466" t="s">
        <v>250</v>
      </c>
      <c r="W8" s="1165"/>
      <c r="X8" s="1165"/>
      <c r="Y8" s="1165"/>
      <c r="Z8" s="1165"/>
      <c r="AA8" s="1165"/>
      <c r="AB8" s="1165"/>
      <c r="AC8" s="1165"/>
      <c r="AD8" s="1165"/>
      <c r="AE8" s="1165"/>
      <c r="AF8" s="1166"/>
      <c r="AJ8" s="29"/>
      <c r="AK8" s="3"/>
    </row>
    <row r="9" spans="1:40" ht="12" customHeight="1" x14ac:dyDescent="0.2">
      <c r="A9" s="914"/>
      <c r="B9" s="915"/>
      <c r="C9" s="915"/>
      <c r="D9" s="916"/>
      <c r="E9" s="413" t="s">
        <v>251</v>
      </c>
      <c r="F9" s="464"/>
      <c r="G9" s="407"/>
      <c r="H9" s="464"/>
      <c r="I9" s="407"/>
      <c r="J9" s="464"/>
      <c r="K9" s="464"/>
      <c r="L9" s="464"/>
      <c r="M9" s="464"/>
      <c r="N9" s="464"/>
      <c r="O9" s="464"/>
      <c r="P9" s="464"/>
      <c r="Q9" s="464"/>
      <c r="R9" s="464"/>
      <c r="S9" s="464"/>
      <c r="T9" s="464"/>
      <c r="U9" s="466"/>
      <c r="V9" s="466" t="s">
        <v>252</v>
      </c>
      <c r="W9" s="1167"/>
      <c r="X9" s="1167"/>
      <c r="Y9" s="1167"/>
      <c r="Z9" s="1167"/>
      <c r="AA9" s="1167"/>
      <c r="AB9" s="1167"/>
      <c r="AC9" s="1167"/>
      <c r="AD9" s="1167"/>
      <c r="AE9" s="1167"/>
      <c r="AF9" s="1168"/>
      <c r="AH9" s="3"/>
      <c r="AJ9" s="29"/>
    </row>
    <row r="10" spans="1:40" ht="12" customHeight="1" x14ac:dyDescent="0.2">
      <c r="A10" s="914"/>
      <c r="B10" s="915"/>
      <c r="C10" s="915"/>
      <c r="D10" s="916"/>
      <c r="E10" s="413" t="s">
        <v>253</v>
      </c>
      <c r="F10" s="413"/>
      <c r="G10" s="407"/>
      <c r="H10" s="413"/>
      <c r="I10" s="407"/>
      <c r="J10" s="413"/>
      <c r="K10" s="413"/>
      <c r="L10" s="413"/>
      <c r="M10" s="413"/>
      <c r="N10" s="413"/>
      <c r="O10" s="413"/>
      <c r="P10" s="413"/>
      <c r="Q10" s="413"/>
      <c r="R10" s="413"/>
      <c r="S10" s="413"/>
      <c r="T10" s="413"/>
      <c r="U10" s="413"/>
      <c r="V10" s="466"/>
      <c r="W10" s="467"/>
      <c r="X10" s="468"/>
      <c r="Y10" s="468"/>
      <c r="Z10" s="468"/>
      <c r="AA10" s="469" t="s">
        <v>254</v>
      </c>
      <c r="AB10" s="1167">
        <v>648</v>
      </c>
      <c r="AC10" s="1167"/>
      <c r="AD10" s="1167"/>
      <c r="AE10" s="1167"/>
      <c r="AF10" s="1168"/>
      <c r="AH10" s="3" t="s">
        <v>743</v>
      </c>
      <c r="AI10" s="1144" t="s">
        <v>744</v>
      </c>
      <c r="AJ10" s="1144"/>
    </row>
    <row r="11" spans="1:40" ht="12" customHeight="1" x14ac:dyDescent="0.2">
      <c r="A11" s="914"/>
      <c r="B11" s="915"/>
      <c r="C11" s="915"/>
      <c r="D11" s="916"/>
      <c r="E11" s="413" t="s">
        <v>255</v>
      </c>
      <c r="F11" s="413"/>
      <c r="G11" s="407"/>
      <c r="H11" s="413"/>
      <c r="I11" s="407"/>
      <c r="J11" s="413"/>
      <c r="K11" s="413"/>
      <c r="L11" s="413"/>
      <c r="M11" s="413"/>
      <c r="N11" s="413"/>
      <c r="O11" s="413"/>
      <c r="P11" s="413"/>
      <c r="Q11" s="413"/>
      <c r="R11" s="413"/>
      <c r="S11" s="413"/>
      <c r="T11" s="413"/>
      <c r="U11" s="413"/>
      <c r="V11" s="466"/>
      <c r="W11" s="470"/>
      <c r="X11" s="407"/>
      <c r="Y11" s="407"/>
      <c r="Z11" s="407"/>
      <c r="AA11" s="471" t="s">
        <v>256</v>
      </c>
      <c r="AB11" s="1167">
        <v>648</v>
      </c>
      <c r="AC11" s="1167"/>
      <c r="AD11" s="1167"/>
      <c r="AE11" s="1167"/>
      <c r="AF11" s="1168"/>
      <c r="AH11" s="3"/>
      <c r="AI11" s="1145"/>
      <c r="AJ11" s="1145"/>
    </row>
    <row r="12" spans="1:40" ht="12" customHeight="1" thickBot="1" x14ac:dyDescent="0.25">
      <c r="A12" s="917"/>
      <c r="B12" s="918"/>
      <c r="C12" s="918"/>
      <c r="D12" s="919"/>
      <c r="E12" s="472" t="s">
        <v>257</v>
      </c>
      <c r="F12" s="408"/>
      <c r="G12" s="408"/>
      <c r="H12" s="408"/>
      <c r="I12" s="408"/>
      <c r="J12" s="473"/>
      <c r="K12" s="473"/>
      <c r="L12" s="474"/>
      <c r="M12" s="408"/>
      <c r="N12" s="408"/>
      <c r="O12" s="473"/>
      <c r="P12" s="408"/>
      <c r="Q12" s="408"/>
      <c r="R12" s="408"/>
      <c r="S12" s="408"/>
      <c r="T12" s="408"/>
      <c r="U12" s="473"/>
      <c r="V12" s="408"/>
      <c r="W12" s="408"/>
      <c r="X12" s="408"/>
      <c r="Y12" s="408"/>
      <c r="Z12" s="408"/>
      <c r="AA12" s="475" t="s">
        <v>671</v>
      </c>
      <c r="AB12" s="1169" t="s">
        <v>676</v>
      </c>
      <c r="AC12" s="1169"/>
      <c r="AD12" s="1169"/>
      <c r="AE12" s="1169"/>
      <c r="AF12" s="1170"/>
      <c r="AH12" s="3" t="s">
        <v>743</v>
      </c>
      <c r="AI12" s="661" t="s">
        <v>674</v>
      </c>
      <c r="AJ12" s="663"/>
    </row>
    <row r="13" spans="1:40" ht="12" customHeight="1" thickBot="1" x14ac:dyDescent="0.25">
      <c r="AI13" s="316" t="s">
        <v>673</v>
      </c>
      <c r="AJ13" s="316" t="s">
        <v>685</v>
      </c>
    </row>
    <row r="14" spans="1:40" ht="15" customHeight="1" x14ac:dyDescent="0.2">
      <c r="A14" s="1153" t="s">
        <v>258</v>
      </c>
      <c r="B14" s="1154"/>
      <c r="C14" s="1154"/>
      <c r="D14" s="1154"/>
      <c r="E14" s="1154"/>
      <c r="F14" s="1154"/>
      <c r="G14" s="1154"/>
      <c r="H14" s="1154"/>
      <c r="I14" s="1154"/>
      <c r="J14" s="1154"/>
      <c r="K14" s="1154"/>
      <c r="L14" s="1154"/>
      <c r="M14" s="1154"/>
      <c r="N14" s="1154"/>
      <c r="O14" s="1154"/>
      <c r="P14" s="1154"/>
      <c r="Q14" s="1154"/>
      <c r="R14" s="1154"/>
      <c r="S14" s="1154"/>
      <c r="T14" s="1154"/>
      <c r="U14" s="1154"/>
      <c r="V14" s="1154"/>
      <c r="W14" s="1155"/>
      <c r="X14" s="1146" t="str">
        <f>'1. Phantom IQ'!P16</f>
        <v>Stereotactic</v>
      </c>
      <c r="Y14" s="1146"/>
      <c r="Z14" s="1146"/>
      <c r="AA14" s="1148" t="str">
        <f>'1. Phantom IQ'!S16</f>
        <v>DBT</v>
      </c>
      <c r="AB14" s="1146"/>
      <c r="AC14" s="1149"/>
      <c r="AD14" s="804"/>
      <c r="AE14" s="804"/>
      <c r="AF14" s="804"/>
      <c r="AI14" s="316" t="s">
        <v>676</v>
      </c>
      <c r="AJ14" s="316" t="s">
        <v>686</v>
      </c>
    </row>
    <row r="15" spans="1:40" s="3" customFormat="1" ht="15" customHeight="1" thickBot="1" x14ac:dyDescent="0.25">
      <c r="A15" s="1156"/>
      <c r="B15" s="1157"/>
      <c r="C15" s="1157"/>
      <c r="D15" s="1157"/>
      <c r="E15" s="1157"/>
      <c r="F15" s="1157"/>
      <c r="G15" s="1157"/>
      <c r="H15" s="1157"/>
      <c r="I15" s="1157"/>
      <c r="J15" s="1157"/>
      <c r="K15" s="1157"/>
      <c r="L15" s="1157"/>
      <c r="M15" s="1157"/>
      <c r="N15" s="1157"/>
      <c r="O15" s="1157"/>
      <c r="P15" s="1157"/>
      <c r="Q15" s="1157"/>
      <c r="R15" s="1157"/>
      <c r="S15" s="1157"/>
      <c r="T15" s="1157"/>
      <c r="U15" s="1157"/>
      <c r="V15" s="1157"/>
      <c r="W15" s="1158"/>
      <c r="X15" s="1147"/>
      <c r="Y15" s="1147"/>
      <c r="Z15" s="1147"/>
      <c r="AA15" s="1150"/>
      <c r="AB15" s="1147"/>
      <c r="AC15" s="1151"/>
      <c r="AD15" s="804"/>
      <c r="AE15" s="804"/>
      <c r="AF15" s="804"/>
      <c r="AI15" s="316" t="s">
        <v>675</v>
      </c>
      <c r="AJ15" s="316" t="s">
        <v>687</v>
      </c>
    </row>
    <row r="16" spans="1:40" s="3" customFormat="1" ht="15" customHeight="1" x14ac:dyDescent="0.2">
      <c r="A16" s="844" t="s">
        <v>259</v>
      </c>
      <c r="B16" s="845"/>
      <c r="C16" s="845"/>
      <c r="D16" s="845"/>
      <c r="E16" s="845"/>
      <c r="F16" s="845"/>
      <c r="G16" s="845"/>
      <c r="H16" s="846"/>
      <c r="I16" s="519"/>
      <c r="J16" s="519"/>
      <c r="K16" s="519"/>
      <c r="L16" s="519"/>
      <c r="M16" s="519"/>
      <c r="N16" s="519"/>
      <c r="O16" s="519"/>
      <c r="P16" s="519"/>
      <c r="Q16" s="596"/>
      <c r="R16" s="597"/>
      <c r="S16" s="597"/>
      <c r="T16" s="597"/>
      <c r="U16" s="597"/>
      <c r="V16" s="597"/>
      <c r="W16" s="608" t="s">
        <v>138</v>
      </c>
      <c r="X16" s="1159" t="str">
        <f>'1. Phantom IQ'!P17</f>
        <v>CC (Scout)</v>
      </c>
      <c r="Y16" s="1159"/>
      <c r="Z16" s="1160"/>
      <c r="AA16" s="1161" t="str">
        <f>'1. Phantom IQ'!S17</f>
        <v>CC (Scout)</v>
      </c>
      <c r="AB16" s="1159"/>
      <c r="AC16" s="1162"/>
      <c r="AD16" s="1178"/>
      <c r="AE16" s="1178"/>
      <c r="AF16" s="1178"/>
      <c r="AI16" s="316" t="s">
        <v>672</v>
      </c>
      <c r="AJ16" s="361" t="s">
        <v>688</v>
      </c>
    </row>
    <row r="17" spans="1:35" s="3" customFormat="1" ht="15" customHeight="1" x14ac:dyDescent="0.2">
      <c r="A17" s="921"/>
      <c r="B17" s="922"/>
      <c r="C17" s="922"/>
      <c r="D17" s="922"/>
      <c r="E17" s="922"/>
      <c r="F17" s="922"/>
      <c r="G17" s="922"/>
      <c r="H17" s="1175"/>
      <c r="I17" s="375"/>
      <c r="J17" s="375"/>
      <c r="K17" s="375"/>
      <c r="L17" s="375"/>
      <c r="M17" s="375"/>
      <c r="N17" s="375"/>
      <c r="O17" s="375"/>
      <c r="P17" s="375"/>
      <c r="Q17" s="598"/>
      <c r="R17" s="590"/>
      <c r="S17" s="590"/>
      <c r="T17" s="590"/>
      <c r="U17" s="590"/>
      <c r="V17" s="590"/>
      <c r="W17" s="376" t="s">
        <v>141</v>
      </c>
      <c r="X17" s="1179">
        <f>'1. Phantom IQ'!P18</f>
        <v>0</v>
      </c>
      <c r="Y17" s="1179"/>
      <c r="Z17" s="1180"/>
      <c r="AA17" s="1181">
        <f>'1. Phantom IQ'!S18</f>
        <v>0</v>
      </c>
      <c r="AB17" s="1179"/>
      <c r="AC17" s="1182"/>
      <c r="AD17" s="1178"/>
      <c r="AE17" s="1178"/>
      <c r="AF17" s="1178"/>
      <c r="AI17" s="93"/>
    </row>
    <row r="18" spans="1:35" s="3" customFormat="1" ht="15" customHeight="1" x14ac:dyDescent="0.2">
      <c r="A18" s="921"/>
      <c r="B18" s="922"/>
      <c r="C18" s="922"/>
      <c r="D18" s="922"/>
      <c r="E18" s="922"/>
      <c r="F18" s="922"/>
      <c r="G18" s="922"/>
      <c r="H18" s="1175"/>
      <c r="I18" s="373"/>
      <c r="J18" s="373"/>
      <c r="K18" s="373"/>
      <c r="L18" s="373"/>
      <c r="M18" s="373"/>
      <c r="N18" s="373"/>
      <c r="O18" s="373"/>
      <c r="P18" s="373"/>
      <c r="Q18" s="598"/>
      <c r="R18" s="590"/>
      <c r="S18" s="590"/>
      <c r="T18" s="590"/>
      <c r="U18" s="590"/>
      <c r="V18" s="590"/>
      <c r="W18" s="609" t="s">
        <v>260</v>
      </c>
      <c r="X18" s="1179">
        <f>'1. Phantom IQ'!P19</f>
        <v>0</v>
      </c>
      <c r="Y18" s="1179"/>
      <c r="Z18" s="1180"/>
      <c r="AA18" s="1181">
        <f>'1. Phantom IQ'!S19</f>
        <v>0</v>
      </c>
      <c r="AB18" s="1179"/>
      <c r="AC18" s="1182"/>
      <c r="AD18" s="1178"/>
      <c r="AE18" s="1178"/>
      <c r="AF18" s="1178"/>
    </row>
    <row r="19" spans="1:35" s="3" customFormat="1" ht="15" customHeight="1" x14ac:dyDescent="0.2">
      <c r="A19" s="921"/>
      <c r="B19" s="922"/>
      <c r="C19" s="922"/>
      <c r="D19" s="922"/>
      <c r="E19" s="922"/>
      <c r="F19" s="922"/>
      <c r="G19" s="922"/>
      <c r="H19" s="1175"/>
      <c r="I19" s="373"/>
      <c r="J19" s="373"/>
      <c r="K19" s="373"/>
      <c r="L19" s="373"/>
      <c r="M19" s="373"/>
      <c r="N19" s="373"/>
      <c r="O19" s="373"/>
      <c r="P19" s="373"/>
      <c r="Q19" s="598"/>
      <c r="R19" s="590"/>
      <c r="S19" s="590"/>
      <c r="T19" s="590"/>
      <c r="U19" s="590"/>
      <c r="V19" s="590"/>
      <c r="W19" s="609" t="s">
        <v>150</v>
      </c>
      <c r="X19" s="1179">
        <f>'1. Phantom IQ'!P22</f>
        <v>0</v>
      </c>
      <c r="Y19" s="1179"/>
      <c r="Z19" s="1180"/>
      <c r="AA19" s="1181">
        <f>'1. Phantom IQ'!S22</f>
        <v>0</v>
      </c>
      <c r="AB19" s="1179"/>
      <c r="AC19" s="1182"/>
      <c r="AD19" s="1178"/>
      <c r="AE19" s="1178"/>
      <c r="AF19" s="1178"/>
      <c r="AI19" s="29"/>
    </row>
    <row r="20" spans="1:35" s="3" customFormat="1" ht="15" customHeight="1" x14ac:dyDescent="0.2">
      <c r="A20" s="921"/>
      <c r="B20" s="922"/>
      <c r="C20" s="922"/>
      <c r="D20" s="922"/>
      <c r="E20" s="922"/>
      <c r="F20" s="922"/>
      <c r="G20" s="922"/>
      <c r="H20" s="1175"/>
      <c r="I20" s="373"/>
      <c r="J20" s="373"/>
      <c r="K20" s="373"/>
      <c r="L20" s="373"/>
      <c r="M20" s="373"/>
      <c r="N20" s="373"/>
      <c r="O20" s="373"/>
      <c r="P20" s="373"/>
      <c r="Q20" s="598"/>
      <c r="R20" s="591"/>
      <c r="S20" s="591"/>
      <c r="T20" s="591"/>
      <c r="U20" s="591"/>
      <c r="V20" s="591"/>
      <c r="W20" s="609" t="s">
        <v>261</v>
      </c>
      <c r="X20" s="1187">
        <f>'1. Phantom IQ'!P23</f>
        <v>0</v>
      </c>
      <c r="Y20" s="1187"/>
      <c r="Z20" s="1188"/>
      <c r="AA20" s="1189">
        <f>'1. Phantom IQ'!S23</f>
        <v>0</v>
      </c>
      <c r="AB20" s="1187"/>
      <c r="AC20" s="1190"/>
      <c r="AD20" s="1177"/>
      <c r="AE20" s="1177"/>
      <c r="AF20" s="1177"/>
    </row>
    <row r="21" spans="1:35" s="3" customFormat="1" ht="15" customHeight="1" x14ac:dyDescent="0.2">
      <c r="A21" s="924"/>
      <c r="B21" s="925"/>
      <c r="C21" s="925"/>
      <c r="D21" s="925"/>
      <c r="E21" s="925"/>
      <c r="F21" s="925"/>
      <c r="G21" s="925"/>
      <c r="H21" s="1176"/>
      <c r="I21" s="587"/>
      <c r="J21" s="587"/>
      <c r="K21" s="587"/>
      <c r="L21" s="587"/>
      <c r="M21" s="587"/>
      <c r="N21" s="587"/>
      <c r="O21" s="587"/>
      <c r="P21" s="587"/>
      <c r="Q21" s="599"/>
      <c r="R21" s="600"/>
      <c r="S21" s="600"/>
      <c r="T21" s="600"/>
      <c r="U21" s="600"/>
      <c r="V21" s="600"/>
      <c r="W21" s="610" t="s">
        <v>262</v>
      </c>
      <c r="X21" s="1183">
        <f>'1. Phantom IQ'!P24</f>
        <v>0</v>
      </c>
      <c r="Y21" s="1183"/>
      <c r="Z21" s="1184"/>
      <c r="AA21" s="1185">
        <f>'1. Phantom IQ'!S24</f>
        <v>0</v>
      </c>
      <c r="AB21" s="1183"/>
      <c r="AC21" s="1186"/>
      <c r="AD21" s="1178"/>
      <c r="AE21" s="1178"/>
      <c r="AF21" s="1178"/>
      <c r="AI21" s="84"/>
    </row>
    <row r="22" spans="1:35" s="3" customFormat="1" ht="15" customHeight="1" x14ac:dyDescent="0.2">
      <c r="A22" s="1197" t="s">
        <v>263</v>
      </c>
      <c r="B22" s="1198"/>
      <c r="C22" s="1198"/>
      <c r="D22" s="1198"/>
      <c r="E22" s="1198"/>
      <c r="F22" s="1198"/>
      <c r="G22" s="1198"/>
      <c r="H22" s="1199"/>
      <c r="I22" s="373"/>
      <c r="J22" s="373"/>
      <c r="K22" s="373"/>
      <c r="L22" s="373"/>
      <c r="M22" s="373"/>
      <c r="N22" s="373"/>
      <c r="O22" s="373"/>
      <c r="P22" s="373"/>
      <c r="Q22" s="598"/>
      <c r="R22" s="595"/>
      <c r="S22" s="595"/>
      <c r="T22" s="595"/>
      <c r="U22" s="595"/>
      <c r="V22" s="595"/>
      <c r="W22" s="609" t="s">
        <v>264</v>
      </c>
      <c r="X22" s="1171"/>
      <c r="Y22" s="1171"/>
      <c r="Z22" s="1172"/>
      <c r="AA22" s="1173"/>
      <c r="AB22" s="1173"/>
      <c r="AC22" s="1174"/>
      <c r="AD22" s="1237"/>
      <c r="AE22" s="1237"/>
      <c r="AF22" s="1237"/>
    </row>
    <row r="23" spans="1:35" s="3" customFormat="1" ht="15" customHeight="1" x14ac:dyDescent="0.2">
      <c r="A23" s="1200"/>
      <c r="B23" s="1201"/>
      <c r="C23" s="1201"/>
      <c r="D23" s="1201"/>
      <c r="E23" s="1201"/>
      <c r="F23" s="1201"/>
      <c r="G23" s="1201"/>
      <c r="H23" s="1202"/>
      <c r="I23" s="583"/>
      <c r="J23" s="583"/>
      <c r="K23" s="583"/>
      <c r="L23" s="583"/>
      <c r="M23" s="583"/>
      <c r="N23" s="583"/>
      <c r="O23" s="583"/>
      <c r="P23" s="583"/>
      <c r="Q23" s="601"/>
      <c r="R23" s="602"/>
      <c r="S23" s="602"/>
      <c r="T23" s="602"/>
      <c r="U23" s="602"/>
      <c r="V23" s="602"/>
      <c r="W23" s="611" t="s">
        <v>265</v>
      </c>
      <c r="X23" s="981"/>
      <c r="Y23" s="981"/>
      <c r="Z23" s="1058"/>
      <c r="AA23" s="1196"/>
      <c r="AB23" s="981"/>
      <c r="AC23" s="982"/>
      <c r="AD23" s="1195"/>
      <c r="AE23" s="1195"/>
      <c r="AF23" s="1195"/>
      <c r="AH23" s="54"/>
    </row>
    <row r="24" spans="1:35" s="3" customFormat="1" ht="15" customHeight="1" x14ac:dyDescent="0.2">
      <c r="A24" s="1200"/>
      <c r="B24" s="1201"/>
      <c r="C24" s="1201"/>
      <c r="D24" s="1201"/>
      <c r="E24" s="1201"/>
      <c r="F24" s="1201"/>
      <c r="G24" s="1201"/>
      <c r="H24" s="1202"/>
      <c r="I24" s="582"/>
      <c r="J24" s="582"/>
      <c r="K24" s="582"/>
      <c r="L24" s="582"/>
      <c r="M24" s="582"/>
      <c r="N24" s="582"/>
      <c r="O24" s="582"/>
      <c r="P24" s="582"/>
      <c r="Q24" s="598"/>
      <c r="R24" s="594"/>
      <c r="S24" s="594"/>
      <c r="T24" s="594"/>
      <c r="U24" s="594"/>
      <c r="V24" s="594"/>
      <c r="W24" s="476" t="s">
        <v>266</v>
      </c>
      <c r="X24" s="1223"/>
      <c r="Y24" s="1223"/>
      <c r="Z24" s="1224"/>
      <c r="AA24" s="1225"/>
      <c r="AB24" s="1223"/>
      <c r="AC24" s="1226"/>
      <c r="AD24" s="1195"/>
      <c r="AE24" s="1195"/>
      <c r="AF24" s="1195"/>
      <c r="AI24" s="29"/>
    </row>
    <row r="25" spans="1:35" s="3" customFormat="1" ht="15" customHeight="1" x14ac:dyDescent="0.2">
      <c r="A25" s="1200"/>
      <c r="B25" s="1201"/>
      <c r="C25" s="1201"/>
      <c r="D25" s="1201"/>
      <c r="E25" s="1201"/>
      <c r="F25" s="1201"/>
      <c r="G25" s="1201"/>
      <c r="H25" s="1202"/>
      <c r="I25" s="582"/>
      <c r="J25" s="582"/>
      <c r="K25" s="582"/>
      <c r="L25" s="582"/>
      <c r="M25" s="582"/>
      <c r="N25" s="582"/>
      <c r="O25" s="582"/>
      <c r="P25" s="582"/>
      <c r="Q25" s="598"/>
      <c r="R25" s="594"/>
      <c r="S25" s="594"/>
      <c r="T25" s="594"/>
      <c r="U25" s="594"/>
      <c r="V25" s="594"/>
      <c r="W25" s="476" t="s">
        <v>267</v>
      </c>
      <c r="X25" s="981"/>
      <c r="Y25" s="981"/>
      <c r="Z25" s="1058"/>
      <c r="AA25" s="1196"/>
      <c r="AB25" s="981"/>
      <c r="AC25" s="982"/>
      <c r="AD25" s="1195"/>
      <c r="AE25" s="1195"/>
      <c r="AF25" s="1195"/>
      <c r="AI25" s="93"/>
    </row>
    <row r="26" spans="1:35" s="3" customFormat="1" ht="15" customHeight="1" x14ac:dyDescent="0.2">
      <c r="A26" s="1200"/>
      <c r="B26" s="1201"/>
      <c r="C26" s="1201"/>
      <c r="D26" s="1201"/>
      <c r="E26" s="1201"/>
      <c r="F26" s="1201"/>
      <c r="G26" s="1201"/>
      <c r="H26" s="1202"/>
      <c r="I26" s="477"/>
      <c r="J26" s="477"/>
      <c r="K26" s="477"/>
      <c r="L26" s="477"/>
      <c r="M26" s="477"/>
      <c r="N26" s="477"/>
      <c r="O26" s="477"/>
      <c r="P26" s="477"/>
      <c r="Q26" s="601"/>
      <c r="R26" s="602"/>
      <c r="S26" s="602"/>
      <c r="T26" s="602"/>
      <c r="U26" s="602"/>
      <c r="V26" s="602"/>
      <c r="W26" s="478" t="s">
        <v>268</v>
      </c>
      <c r="X26" s="981"/>
      <c r="Y26" s="981"/>
      <c r="Z26" s="1058"/>
      <c r="AA26" s="1196"/>
      <c r="AB26" s="981"/>
      <c r="AC26" s="982"/>
      <c r="AD26" s="1195"/>
      <c r="AE26" s="1195"/>
      <c r="AF26" s="1195"/>
      <c r="AI26" s="93"/>
    </row>
    <row r="27" spans="1:35" s="3" customFormat="1" ht="15" customHeight="1" x14ac:dyDescent="0.2">
      <c r="A27" s="1200"/>
      <c r="B27" s="1201"/>
      <c r="C27" s="1201"/>
      <c r="D27" s="1201"/>
      <c r="E27" s="1201"/>
      <c r="F27" s="1201"/>
      <c r="G27" s="1201"/>
      <c r="H27" s="1202"/>
      <c r="I27" s="582"/>
      <c r="J27" s="582"/>
      <c r="K27" s="582"/>
      <c r="L27" s="582"/>
      <c r="M27" s="582"/>
      <c r="N27" s="582"/>
      <c r="O27" s="582"/>
      <c r="P27" s="582"/>
      <c r="Q27" s="598"/>
      <c r="R27" s="592"/>
      <c r="S27" s="592"/>
      <c r="T27" s="592"/>
      <c r="U27" s="592"/>
      <c r="V27" s="592"/>
      <c r="W27" s="612" t="s">
        <v>269</v>
      </c>
      <c r="X27" s="1192" t="e">
        <f>AVERAGE(X24:X26)</f>
        <v>#DIV/0!</v>
      </c>
      <c r="Y27" s="1193"/>
      <c r="Z27" s="1193"/>
      <c r="AA27" s="1193" t="e">
        <f>AVERAGE(AA24:AA26)</f>
        <v>#DIV/0!</v>
      </c>
      <c r="AB27" s="1193"/>
      <c r="AC27" s="1194"/>
      <c r="AD27" s="1191"/>
      <c r="AE27" s="1191"/>
      <c r="AF27" s="1191"/>
      <c r="AI27" s="93"/>
    </row>
    <row r="28" spans="1:35" s="3" customFormat="1" ht="15" customHeight="1" x14ac:dyDescent="0.2">
      <c r="A28" s="1210"/>
      <c r="B28" s="1211"/>
      <c r="C28" s="1211"/>
      <c r="D28" s="1211"/>
      <c r="E28" s="1211"/>
      <c r="F28" s="1211"/>
      <c r="G28" s="1211"/>
      <c r="H28" s="1212"/>
      <c r="I28" s="584"/>
      <c r="J28" s="584"/>
      <c r="K28" s="584"/>
      <c r="L28" s="584"/>
      <c r="M28" s="584"/>
      <c r="N28" s="584"/>
      <c r="O28" s="584"/>
      <c r="P28" s="584"/>
      <c r="Q28" s="599"/>
      <c r="R28" s="603"/>
      <c r="S28" s="603"/>
      <c r="T28" s="603"/>
      <c r="U28" s="603"/>
      <c r="V28" s="603"/>
      <c r="W28" s="613" t="s">
        <v>270</v>
      </c>
      <c r="X28" s="1227" t="e">
        <f>X27*(X21/X23)</f>
        <v>#DIV/0!</v>
      </c>
      <c r="Y28" s="1228"/>
      <c r="Z28" s="1228"/>
      <c r="AA28" s="1229" t="e">
        <f>AA27*(AA21/AA23)</f>
        <v>#DIV/0!</v>
      </c>
      <c r="AB28" s="1230"/>
      <c r="AC28" s="1231"/>
      <c r="AD28" s="1191"/>
      <c r="AE28" s="1191"/>
      <c r="AF28" s="1191"/>
    </row>
    <row r="29" spans="1:35" s="3" customFormat="1" ht="21.75" customHeight="1" x14ac:dyDescent="0.2">
      <c r="A29" s="1213" t="s">
        <v>271</v>
      </c>
      <c r="B29" s="1142"/>
      <c r="C29" s="1142"/>
      <c r="D29" s="1142"/>
      <c r="E29" s="1142"/>
      <c r="F29" s="1142"/>
      <c r="G29" s="1142"/>
      <c r="H29" s="1214"/>
      <c r="I29" s="588"/>
      <c r="J29" s="588"/>
      <c r="K29" s="588"/>
      <c r="L29" s="588"/>
      <c r="M29" s="588"/>
      <c r="N29" s="588"/>
      <c r="O29" s="588"/>
      <c r="P29" s="588"/>
      <c r="Q29" s="604"/>
      <c r="R29" s="589"/>
      <c r="S29" s="589"/>
      <c r="T29" s="589"/>
      <c r="U29" s="589"/>
      <c r="V29" s="589"/>
      <c r="W29" s="614" t="s">
        <v>272</v>
      </c>
      <c r="X29" s="1206" t="e">
        <f>X28*(($AB$11/500)^2)*1.032</f>
        <v>#DIV/0!</v>
      </c>
      <c r="Y29" s="1206"/>
      <c r="Z29" s="1207"/>
      <c r="AA29" s="1208" t="e">
        <f>AA28*(($AB$11/500)^2)*1.032</f>
        <v>#DIV/0!</v>
      </c>
      <c r="AB29" s="1206"/>
      <c r="AC29" s="1209"/>
      <c r="AD29" s="1191"/>
      <c r="AE29" s="1191"/>
      <c r="AF29" s="1191"/>
    </row>
    <row r="30" spans="1:35" s="3" customFormat="1" ht="22.5" customHeight="1" x14ac:dyDescent="0.2">
      <c r="A30" s="1197" t="s">
        <v>273</v>
      </c>
      <c r="B30" s="1198"/>
      <c r="C30" s="1198"/>
      <c r="D30" s="1198"/>
      <c r="E30" s="1198"/>
      <c r="F30" s="1198"/>
      <c r="G30" s="1198"/>
      <c r="H30" s="1199"/>
      <c r="I30" s="1141" t="s">
        <v>741</v>
      </c>
      <c r="J30" s="1142"/>
      <c r="K30" s="1142"/>
      <c r="L30" s="1142"/>
      <c r="M30" s="1142"/>
      <c r="N30" s="1142"/>
      <c r="O30" s="1142"/>
      <c r="P30" s="1142"/>
      <c r="Q30" s="1142"/>
      <c r="R30" s="1142"/>
      <c r="S30" s="1142"/>
      <c r="T30" s="1142"/>
      <c r="U30" s="1142"/>
      <c r="V30" s="1142"/>
      <c r="W30" s="1142"/>
      <c r="X30" s="1142"/>
      <c r="Y30" s="1142"/>
      <c r="Z30" s="1142"/>
      <c r="AA30" s="1142"/>
      <c r="AB30" s="1142"/>
      <c r="AC30" s="1143"/>
      <c r="AD30" s="581"/>
      <c r="AE30" s="581"/>
      <c r="AF30" s="581"/>
      <c r="AI30" s="195"/>
    </row>
    <row r="31" spans="1:35" s="3" customFormat="1" ht="15" customHeight="1" x14ac:dyDescent="0.2">
      <c r="A31" s="1200"/>
      <c r="B31" s="1201"/>
      <c r="C31" s="1201"/>
      <c r="D31" s="1201"/>
      <c r="E31" s="1201"/>
      <c r="F31" s="1201"/>
      <c r="G31" s="1201"/>
      <c r="H31" s="1202"/>
      <c r="I31" s="373"/>
      <c r="J31" s="373"/>
      <c r="K31" s="373"/>
      <c r="L31" s="373"/>
      <c r="M31" s="373"/>
      <c r="N31" s="373"/>
      <c r="O31" s="373"/>
      <c r="P31" s="373"/>
      <c r="Q31" s="598"/>
      <c r="R31" s="595"/>
      <c r="S31" s="595"/>
      <c r="T31" s="595"/>
      <c r="U31" s="595"/>
      <c r="V31" s="595"/>
      <c r="W31" s="615" t="s">
        <v>274</v>
      </c>
      <c r="X31" s="1219" t="e" vm="1">
        <f>X55</f>
        <v>#VALUE!</v>
      </c>
      <c r="Y31" s="1219"/>
      <c r="Z31" s="1220"/>
      <c r="AA31" s="1221" t="e" vm="1">
        <f>AA55</f>
        <v>#VALUE!</v>
      </c>
      <c r="AB31" s="1219"/>
      <c r="AC31" s="1222"/>
      <c r="AD31" s="1237"/>
      <c r="AE31" s="1237"/>
      <c r="AF31" s="1237"/>
      <c r="AH31" s="3" t="s">
        <v>704</v>
      </c>
      <c r="AI31" s="176"/>
    </row>
    <row r="32" spans="1:35" s="3" customFormat="1" ht="15" customHeight="1" x14ac:dyDescent="0.2">
      <c r="A32" s="1200"/>
      <c r="B32" s="1201"/>
      <c r="C32" s="1201"/>
      <c r="D32" s="1201"/>
      <c r="E32" s="1201"/>
      <c r="F32" s="1201"/>
      <c r="G32" s="1201"/>
      <c r="H32" s="1202"/>
      <c r="I32" s="586"/>
      <c r="J32" s="586"/>
      <c r="K32" s="586"/>
      <c r="L32" s="586"/>
      <c r="M32" s="586"/>
      <c r="N32" s="586"/>
      <c r="O32" s="586"/>
      <c r="P32" s="586"/>
      <c r="Q32" s="598"/>
      <c r="R32" s="595"/>
      <c r="S32" s="595"/>
      <c r="T32" s="595"/>
      <c r="U32" s="595"/>
      <c r="V32" s="595"/>
      <c r="W32" s="616" t="s">
        <v>275</v>
      </c>
      <c r="X32" s="1232" t="e" vm="1">
        <f>X31*(((648-42)/($AB$10-42))^2)</f>
        <v>#VALUE!</v>
      </c>
      <c r="Y32" s="1233"/>
      <c r="Z32" s="1233"/>
      <c r="AA32" s="1233" t="e" vm="1">
        <f>AA31*(((648-42)/($AB$10-42))^2)</f>
        <v>#VALUE!</v>
      </c>
      <c r="AB32" s="1233"/>
      <c r="AC32" s="1234"/>
      <c r="AD32" s="1235"/>
      <c r="AE32" s="1235"/>
      <c r="AF32" s="1235"/>
      <c r="AI32" s="176"/>
    </row>
    <row r="33" spans="1:84" s="3" customFormat="1" ht="15" customHeight="1" x14ac:dyDescent="0.2">
      <c r="A33" s="1200"/>
      <c r="B33" s="1201"/>
      <c r="C33" s="1201"/>
      <c r="D33" s="1201"/>
      <c r="E33" s="1201"/>
      <c r="F33" s="1201"/>
      <c r="G33" s="1201"/>
      <c r="H33" s="1202"/>
      <c r="I33" s="605"/>
      <c r="J33" s="605"/>
      <c r="K33" s="605"/>
      <c r="L33" s="605"/>
      <c r="M33" s="605"/>
      <c r="N33" s="605"/>
      <c r="O33" s="605"/>
      <c r="P33" s="605"/>
      <c r="Q33" s="599"/>
      <c r="R33" s="603"/>
      <c r="S33" s="603"/>
      <c r="T33" s="603"/>
      <c r="U33" s="603"/>
      <c r="V33" s="603"/>
      <c r="W33" s="617" t="s">
        <v>276</v>
      </c>
      <c r="X33" s="1227" t="e">
        <f>X29*X32</f>
        <v>#DIV/0!</v>
      </c>
      <c r="Y33" s="1228"/>
      <c r="Z33" s="1228"/>
      <c r="AA33" s="1228" t="e">
        <f t="shared" ref="AA33" si="0">AA29*AA32</f>
        <v>#DIV/0!</v>
      </c>
      <c r="AB33" s="1228"/>
      <c r="AC33" s="1236"/>
      <c r="AD33" s="1191"/>
      <c r="AE33" s="1191"/>
      <c r="AF33" s="1191"/>
      <c r="AI33" s="176"/>
    </row>
    <row r="34" spans="1:84" s="3" customFormat="1" ht="15" customHeight="1" x14ac:dyDescent="0.2">
      <c r="A34" s="1200"/>
      <c r="B34" s="1201"/>
      <c r="C34" s="1201"/>
      <c r="D34" s="1201"/>
      <c r="E34" s="1201"/>
      <c r="F34" s="1201"/>
      <c r="G34" s="1201"/>
      <c r="H34" s="1202"/>
      <c r="I34" s="585"/>
      <c r="J34" s="585"/>
      <c r="K34" s="585"/>
      <c r="L34" s="585"/>
      <c r="M34" s="585"/>
      <c r="N34" s="585"/>
      <c r="O34" s="585"/>
      <c r="P34" s="585"/>
      <c r="Q34" s="604"/>
      <c r="R34" s="606"/>
      <c r="S34" s="606"/>
      <c r="T34" s="606"/>
      <c r="U34" s="606"/>
      <c r="V34" s="606"/>
      <c r="W34" s="618" t="s">
        <v>198</v>
      </c>
      <c r="X34" s="1215" t="e">
        <f>IF(X33&lt;=3,"Pass","Fail")</f>
        <v>#DIV/0!</v>
      </c>
      <c r="Y34" s="1215"/>
      <c r="Z34" s="1216"/>
      <c r="AA34" s="1217" t="e">
        <f>IF(AA33&lt;=3,"Pass","Fail")</f>
        <v>#DIV/0!</v>
      </c>
      <c r="AB34" s="1215"/>
      <c r="AC34" s="1218"/>
      <c r="AD34" s="1249"/>
      <c r="AE34" s="1249"/>
      <c r="AF34" s="1249"/>
      <c r="AI34" s="176"/>
    </row>
    <row r="35" spans="1:84" s="3" customFormat="1" ht="24" customHeight="1" x14ac:dyDescent="0.2">
      <c r="A35" s="1200"/>
      <c r="B35" s="1201"/>
      <c r="C35" s="1201"/>
      <c r="D35" s="1201"/>
      <c r="E35" s="1201"/>
      <c r="F35" s="1201"/>
      <c r="G35" s="1201"/>
      <c r="H35" s="1202"/>
      <c r="I35" s="1141" t="s">
        <v>742</v>
      </c>
      <c r="J35" s="1142"/>
      <c r="K35" s="1142"/>
      <c r="L35" s="1142"/>
      <c r="M35" s="1142"/>
      <c r="N35" s="1142"/>
      <c r="O35" s="1142"/>
      <c r="P35" s="1142"/>
      <c r="Q35" s="1142"/>
      <c r="R35" s="1142"/>
      <c r="S35" s="1142"/>
      <c r="T35" s="1142"/>
      <c r="U35" s="1142"/>
      <c r="V35" s="1142"/>
      <c r="W35" s="1142"/>
      <c r="X35" s="1142"/>
      <c r="Y35" s="1142"/>
      <c r="Z35" s="1142"/>
      <c r="AA35" s="1142"/>
      <c r="AB35" s="1142"/>
      <c r="AC35" s="1143"/>
      <c r="AD35" s="581"/>
      <c r="AE35" s="581"/>
      <c r="AF35" s="581"/>
      <c r="AI35" s="195"/>
    </row>
    <row r="36" spans="1:84" s="3" customFormat="1" ht="15" customHeight="1" x14ac:dyDescent="0.2">
      <c r="A36" s="1200"/>
      <c r="B36" s="1201"/>
      <c r="C36" s="1201"/>
      <c r="D36" s="1201"/>
      <c r="E36" s="1201"/>
      <c r="F36" s="1201"/>
      <c r="G36" s="1201"/>
      <c r="H36" s="1202"/>
      <c r="I36" s="373"/>
      <c r="J36" s="373"/>
      <c r="K36" s="373"/>
      <c r="L36" s="373"/>
      <c r="M36" s="373"/>
      <c r="N36" s="373"/>
      <c r="O36" s="373"/>
      <c r="P36" s="373"/>
      <c r="Q36" s="598"/>
      <c r="R36" s="595"/>
      <c r="S36" s="595"/>
      <c r="T36" s="595"/>
      <c r="U36" s="594"/>
      <c r="V36" s="594"/>
      <c r="W36" s="615" t="s">
        <v>274</v>
      </c>
      <c r="X36" s="1219" t="e" vm="1">
        <f>X59</f>
        <v>#VALUE!</v>
      </c>
      <c r="Y36" s="1219"/>
      <c r="Z36" s="1220"/>
      <c r="AA36" s="1221" t="e" vm="1">
        <f>AA59</f>
        <v>#VALUE!</v>
      </c>
      <c r="AB36" s="1219"/>
      <c r="AC36" s="1222"/>
      <c r="AD36" s="1243"/>
      <c r="AE36" s="1243"/>
      <c r="AF36" s="1243"/>
      <c r="AH36" s="3" t="s">
        <v>705</v>
      </c>
      <c r="AI36" s="176"/>
    </row>
    <row r="37" spans="1:84" s="3" customFormat="1" ht="15" customHeight="1" x14ac:dyDescent="0.2">
      <c r="A37" s="1200"/>
      <c r="B37" s="1201"/>
      <c r="C37" s="1201"/>
      <c r="D37" s="1201"/>
      <c r="E37" s="1201"/>
      <c r="F37" s="1201"/>
      <c r="G37" s="1201"/>
      <c r="H37" s="1202"/>
      <c r="I37" s="586"/>
      <c r="J37" s="586"/>
      <c r="K37" s="586"/>
      <c r="L37" s="586"/>
      <c r="M37" s="586"/>
      <c r="N37" s="586"/>
      <c r="O37" s="586"/>
      <c r="P37" s="586"/>
      <c r="Q37" s="598"/>
      <c r="R37" s="593"/>
      <c r="S37" s="593"/>
      <c r="T37" s="593"/>
      <c r="U37" s="593"/>
      <c r="V37" s="593"/>
      <c r="W37" s="616" t="s">
        <v>275</v>
      </c>
      <c r="X37" s="1244" t="e" vm="1">
        <f>X36*(((648-42)/($AB$10-42))^2)</f>
        <v>#VALUE!</v>
      </c>
      <c r="Y37" s="1245"/>
      <c r="Z37" s="1245"/>
      <c r="AA37" s="1245" t="e" vm="1">
        <f t="shared" ref="AA37" si="1">AA36*(((648-42)/($AB$10-42))^2)</f>
        <v>#VALUE!</v>
      </c>
      <c r="AB37" s="1245"/>
      <c r="AC37" s="1246"/>
      <c r="AD37" s="1235"/>
      <c r="AE37" s="1235"/>
      <c r="AF37" s="1235"/>
      <c r="AI37" s="93"/>
    </row>
    <row r="38" spans="1:84" s="3" customFormat="1" ht="15" customHeight="1" thickBot="1" x14ac:dyDescent="0.25">
      <c r="A38" s="1203"/>
      <c r="B38" s="1204"/>
      <c r="C38" s="1204"/>
      <c r="D38" s="1204"/>
      <c r="E38" s="1204"/>
      <c r="F38" s="1204"/>
      <c r="G38" s="1204"/>
      <c r="H38" s="1205"/>
      <c r="I38" s="479"/>
      <c r="J38" s="479"/>
      <c r="K38" s="479"/>
      <c r="L38" s="479"/>
      <c r="M38" s="479"/>
      <c r="N38" s="479"/>
      <c r="O38" s="479"/>
      <c r="P38" s="479"/>
      <c r="Q38" s="538"/>
      <c r="R38" s="607"/>
      <c r="S38" s="607"/>
      <c r="T38" s="607"/>
      <c r="U38" s="607"/>
      <c r="V38" s="607"/>
      <c r="W38" s="619" t="s">
        <v>277</v>
      </c>
      <c r="X38" s="1101" t="e">
        <f>X29*X37</f>
        <v>#DIV/0!</v>
      </c>
      <c r="Y38" s="1247"/>
      <c r="Z38" s="1247"/>
      <c r="AA38" s="1247" t="e">
        <f t="shared" ref="AA38" si="2">AA29*AA37</f>
        <v>#DIV/0!</v>
      </c>
      <c r="AB38" s="1247"/>
      <c r="AC38" s="1248"/>
      <c r="AD38" s="1195"/>
      <c r="AE38" s="1195"/>
      <c r="AF38" s="1195"/>
      <c r="AI38" s="93"/>
    </row>
    <row r="39" spans="1:84" s="3" customFormat="1" ht="15" customHeight="1" thickBot="1" x14ac:dyDescent="0.25">
      <c r="A39" s="18"/>
      <c r="B39" s="18"/>
      <c r="C39" s="18"/>
      <c r="D39" s="18"/>
      <c r="M39" s="7"/>
      <c r="N39" s="101"/>
      <c r="O39" s="101"/>
      <c r="P39" s="101"/>
      <c r="Q39" s="101"/>
      <c r="R39" s="4"/>
      <c r="S39" s="4"/>
      <c r="T39" s="4"/>
      <c r="U39" s="4"/>
      <c r="V39" s="4"/>
      <c r="W39" s="4"/>
      <c r="X39" s="4"/>
      <c r="Y39" s="4"/>
      <c r="Z39" s="4"/>
      <c r="AA39" s="4"/>
      <c r="AB39" s="4"/>
      <c r="AC39" s="4"/>
      <c r="AD39" s="4"/>
      <c r="AE39" s="4"/>
      <c r="AF39" s="4"/>
      <c r="AI39" s="93"/>
    </row>
    <row r="40" spans="1:84" s="3" customFormat="1" ht="50.1" customHeight="1" thickBot="1" x14ac:dyDescent="0.25">
      <c r="A40" s="1240" t="s">
        <v>166</v>
      </c>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2"/>
      <c r="AI40" s="93"/>
    </row>
    <row r="41" spans="1:84" s="3" customFormat="1" ht="15" customHeight="1" thickBot="1" x14ac:dyDescent="0.25">
      <c r="A41" s="324"/>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I41" s="93"/>
    </row>
    <row r="42" spans="1:84" s="3" customFormat="1" ht="23.25" customHeight="1" x14ac:dyDescent="0.2">
      <c r="A42" s="914" t="s">
        <v>172</v>
      </c>
      <c r="B42" s="915"/>
      <c r="C42" s="915"/>
      <c r="D42" s="916"/>
      <c r="E42" s="460" t="s">
        <v>173</v>
      </c>
      <c r="F42" s="480"/>
      <c r="G42" s="480"/>
      <c r="H42" s="423"/>
      <c r="I42" s="1084" t="s">
        <v>278</v>
      </c>
      <c r="J42" s="1084"/>
      <c r="K42" s="1084"/>
      <c r="L42" s="1084"/>
      <c r="M42" s="1084"/>
      <c r="N42" s="1084"/>
      <c r="O42" s="1084"/>
      <c r="P42" s="1084"/>
      <c r="Q42" s="1084"/>
      <c r="R42" s="1084"/>
      <c r="S42" s="1084"/>
      <c r="T42" s="1084"/>
      <c r="U42" s="1084"/>
      <c r="V42" s="1084"/>
      <c r="W42" s="1084"/>
      <c r="X42" s="1084"/>
      <c r="Y42" s="1084"/>
      <c r="Z42" s="1084"/>
      <c r="AA42" s="1084"/>
      <c r="AB42" s="1084"/>
      <c r="AC42" s="1084"/>
      <c r="AD42" s="1084"/>
      <c r="AE42" s="1084"/>
      <c r="AF42" s="1085"/>
      <c r="AG42" s="102"/>
      <c r="AH42" s="29"/>
      <c r="AI42" s="93"/>
    </row>
    <row r="43" spans="1:84" s="3" customFormat="1" ht="12.75" customHeight="1" x14ac:dyDescent="0.2">
      <c r="A43" s="914"/>
      <c r="B43" s="915"/>
      <c r="C43" s="915"/>
      <c r="D43" s="916"/>
      <c r="E43" s="480"/>
      <c r="F43" s="423"/>
      <c r="G43" s="423"/>
      <c r="H43" s="423"/>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84"/>
      <c r="AE43" s="1084"/>
      <c r="AF43" s="1085"/>
      <c r="AH43" s="29"/>
    </row>
    <row r="44" spans="1:84" s="3" customFormat="1" ht="23.25" customHeight="1" thickBot="1" x14ac:dyDescent="0.25">
      <c r="A44" s="917"/>
      <c r="B44" s="918"/>
      <c r="C44" s="918"/>
      <c r="D44" s="919"/>
      <c r="E44" s="481" t="s">
        <v>279</v>
      </c>
      <c r="F44" s="427"/>
      <c r="G44" s="427"/>
      <c r="H44" s="427"/>
      <c r="I44" s="1238" t="s">
        <v>280</v>
      </c>
      <c r="J44" s="1238"/>
      <c r="K44" s="1238"/>
      <c r="L44" s="1238"/>
      <c r="M44" s="1238"/>
      <c r="N44" s="1238"/>
      <c r="O44" s="1238"/>
      <c r="P44" s="1238"/>
      <c r="Q44" s="1238"/>
      <c r="R44" s="1238"/>
      <c r="S44" s="1238"/>
      <c r="T44" s="1238"/>
      <c r="U44" s="1238"/>
      <c r="V44" s="1238"/>
      <c r="W44" s="1238"/>
      <c r="X44" s="1238"/>
      <c r="Y44" s="1238"/>
      <c r="Z44" s="1238"/>
      <c r="AA44" s="1238"/>
      <c r="AB44" s="1238"/>
      <c r="AC44" s="1238"/>
      <c r="AD44" s="1238"/>
      <c r="AE44" s="1238"/>
      <c r="AF44" s="1239"/>
      <c r="AI44" s="93"/>
    </row>
    <row r="45" spans="1:84" s="3" customFormat="1" ht="13.5" customHeight="1" x14ac:dyDescent="0.2">
      <c r="A45" s="18"/>
      <c r="B45" s="18"/>
      <c r="C45" s="18"/>
      <c r="D45" s="18"/>
      <c r="I45" s="18"/>
      <c r="J45" s="18"/>
      <c r="L45" s="15"/>
      <c r="M45" s="95"/>
      <c r="N45" s="95"/>
      <c r="O45" s="95"/>
      <c r="P45" s="95"/>
      <c r="Q45" s="95"/>
      <c r="R45" s="95"/>
      <c r="S45" s="95"/>
      <c r="T45" s="95"/>
      <c r="U45" s="95"/>
      <c r="V45" s="95"/>
      <c r="W45" s="95"/>
      <c r="AA45" s="95"/>
      <c r="AD45" s="95"/>
      <c r="AI45" s="93"/>
      <c r="BL45" s="16"/>
      <c r="BM45" s="16"/>
      <c r="BO45" s="16"/>
      <c r="BP45" s="16"/>
      <c r="BQ45" s="16"/>
      <c r="BR45" s="16"/>
      <c r="BS45" s="16"/>
      <c r="BT45" s="16"/>
      <c r="BU45" s="16"/>
      <c r="BV45" s="16"/>
      <c r="BW45" s="16"/>
      <c r="BY45" s="16"/>
      <c r="BZ45" s="16"/>
      <c r="CA45" s="16"/>
      <c r="CB45" s="16"/>
      <c r="CC45" s="16"/>
      <c r="CD45" s="16"/>
      <c r="CE45" s="16"/>
      <c r="CF45" s="16"/>
    </row>
    <row r="46" spans="1:84" s="3" customFormat="1" ht="13.5" customHeight="1" x14ac:dyDescent="0.2">
      <c r="A46" s="18"/>
      <c r="B46" s="18"/>
      <c r="E46" s="18"/>
      <c r="F46" s="18"/>
      <c r="I46" s="18"/>
      <c r="J46" s="18"/>
      <c r="O46" s="11"/>
      <c r="P46" s="11"/>
      <c r="R46" s="8"/>
      <c r="S46" s="41" t="s">
        <v>702</v>
      </c>
      <c r="T46" s="8"/>
      <c r="U46" s="8"/>
      <c r="BL46" s="23"/>
      <c r="BO46" s="10"/>
      <c r="BP46" s="23"/>
      <c r="BQ46" s="23"/>
      <c r="BR46" s="23"/>
      <c r="BS46" s="23"/>
      <c r="BT46" s="23"/>
      <c r="BU46" s="23"/>
      <c r="BV46" s="23"/>
      <c r="BY46" s="10"/>
      <c r="BZ46" s="23"/>
      <c r="CA46" s="23"/>
      <c r="CB46" s="23"/>
      <c r="CC46" s="23"/>
      <c r="CD46" s="23"/>
      <c r="CE46" s="23"/>
      <c r="CF46" s="23"/>
    </row>
    <row r="47" spans="1:84" s="3" customFormat="1" ht="13.5" customHeight="1" x14ac:dyDescent="0.2">
      <c r="A47" s="18"/>
      <c r="B47" s="16"/>
      <c r="E47" s="18"/>
      <c r="F47" s="18"/>
      <c r="I47" s="18"/>
      <c r="J47" s="18"/>
      <c r="O47" s="11"/>
      <c r="P47" s="11"/>
      <c r="R47" s="360"/>
      <c r="S47" s="360"/>
      <c r="T47" s="360"/>
      <c r="U47" s="360"/>
      <c r="V47" s="11" t="s">
        <v>682</v>
      </c>
      <c r="W47" s="360"/>
      <c r="X47" s="543" t="str">
        <f>IF(X14="Stereotactic","DM",IF(X14="DBT","DBT",""))</f>
        <v>DM</v>
      </c>
      <c r="Y47" s="360"/>
      <c r="Z47" s="360"/>
      <c r="AA47" s="543" t="str">
        <f>IF(AA14="Stereotactic","DM",IF(AA14="DBT","DBT",""))</f>
        <v>DBT</v>
      </c>
      <c r="AB47" s="360"/>
      <c r="AC47" s="360"/>
      <c r="AD47" s="17"/>
      <c r="AE47" s="17"/>
      <c r="AI47" s="93"/>
      <c r="BL47" s="162"/>
      <c r="BO47" s="10"/>
      <c r="BP47" s="196"/>
      <c r="BQ47" s="196"/>
      <c r="BR47" s="196"/>
      <c r="BS47" s="196"/>
      <c r="BT47" s="196"/>
      <c r="BU47" s="196"/>
      <c r="BV47" s="196"/>
      <c r="BY47" s="10"/>
      <c r="BZ47" s="196"/>
      <c r="CA47" s="196"/>
      <c r="CB47" s="196"/>
      <c r="CC47" s="196"/>
      <c r="CD47" s="196"/>
      <c r="CE47" s="196"/>
      <c r="CF47" s="196"/>
    </row>
    <row r="48" spans="1:84" s="3" customFormat="1" ht="13.5" customHeight="1" x14ac:dyDescent="0.2">
      <c r="A48" s="18"/>
      <c r="B48" s="16"/>
      <c r="E48" s="18"/>
      <c r="F48" s="18"/>
      <c r="I48" s="18"/>
      <c r="J48" s="18"/>
      <c r="O48" s="11"/>
      <c r="P48" s="11"/>
      <c r="R48" s="360"/>
      <c r="S48" s="360"/>
      <c r="T48" s="360"/>
      <c r="U48" s="360"/>
      <c r="V48" s="11" t="s">
        <v>677</v>
      </c>
      <c r="W48" s="360"/>
      <c r="X48" s="543" t="str">
        <f>SUBSTITUTE(X19,"/","")</f>
        <v>0</v>
      </c>
      <c r="Y48" s="360"/>
      <c r="Z48" s="360"/>
      <c r="AA48" s="543" t="str">
        <f>SUBSTITUTE(AA19,"/","")</f>
        <v>0</v>
      </c>
      <c r="AB48" s="360"/>
      <c r="AC48" s="360"/>
      <c r="AD48" s="17"/>
      <c r="AE48" s="17"/>
      <c r="AI48" s="93"/>
      <c r="BL48" s="162"/>
      <c r="BO48" s="10"/>
      <c r="BP48" s="196"/>
      <c r="BQ48" s="196"/>
      <c r="BR48" s="196"/>
      <c r="BS48" s="196"/>
      <c r="BT48" s="196"/>
      <c r="BU48" s="196"/>
      <c r="BV48" s="196"/>
      <c r="BY48" s="10"/>
      <c r="BZ48" s="196"/>
      <c r="CA48" s="196"/>
      <c r="CB48" s="196"/>
      <c r="CC48" s="196"/>
      <c r="CD48" s="196"/>
      <c r="CE48" s="196"/>
      <c r="CF48" s="196"/>
    </row>
    <row r="49" spans="1:84" s="3" customFormat="1" ht="13.5" customHeight="1" x14ac:dyDescent="0.2">
      <c r="A49" s="18"/>
      <c r="B49" s="16"/>
      <c r="E49" s="18"/>
      <c r="F49" s="18"/>
      <c r="I49" s="18"/>
      <c r="J49" s="18"/>
      <c r="P49" s="11"/>
      <c r="R49" s="364"/>
      <c r="S49" s="364"/>
      <c r="T49" s="365"/>
      <c r="U49" s="364"/>
      <c r="V49" s="11" t="s">
        <v>690</v>
      </c>
      <c r="W49" s="364"/>
      <c r="X49" s="544">
        <f>X22</f>
        <v>0</v>
      </c>
      <c r="Y49" s="364"/>
      <c r="Z49" s="364"/>
      <c r="AA49" s="544">
        <f>AA22</f>
        <v>0</v>
      </c>
      <c r="AB49" s="364"/>
      <c r="AC49" s="364"/>
      <c r="AD49" s="360"/>
      <c r="AE49" s="360"/>
      <c r="BL49" s="162"/>
      <c r="BO49" s="10"/>
      <c r="BP49" s="196"/>
      <c r="BQ49" s="196"/>
      <c r="BR49" s="196"/>
      <c r="BS49" s="196"/>
      <c r="BT49" s="196"/>
      <c r="BU49" s="196"/>
      <c r="BV49" s="196"/>
      <c r="BY49" s="10"/>
      <c r="BZ49" s="196"/>
      <c r="CA49" s="196"/>
      <c r="CB49" s="196"/>
      <c r="CC49" s="196"/>
      <c r="CD49" s="196"/>
      <c r="CE49" s="196"/>
      <c r="CF49" s="196"/>
    </row>
    <row r="50" spans="1:84" s="3" customFormat="1" ht="13.5" customHeight="1" x14ac:dyDescent="0.2">
      <c r="A50" s="18"/>
      <c r="B50" s="18"/>
      <c r="E50" s="18"/>
      <c r="F50" s="18"/>
      <c r="I50" s="18"/>
      <c r="J50" s="18"/>
      <c r="P50" s="11"/>
      <c r="R50" s="360"/>
      <c r="S50" s="360"/>
      <c r="T50" s="360"/>
      <c r="U50" s="360"/>
      <c r="V50" s="11" t="s">
        <v>196</v>
      </c>
      <c r="W50" s="360"/>
      <c r="X50" s="543">
        <f>X20</f>
        <v>0</v>
      </c>
      <c r="Y50" s="360"/>
      <c r="Z50" s="360"/>
      <c r="AA50" s="543">
        <f>AA20*1</f>
        <v>0</v>
      </c>
      <c r="AB50" s="360"/>
      <c r="AC50" s="360"/>
      <c r="AD50" s="360"/>
      <c r="AE50" s="360"/>
      <c r="AI50" s="29"/>
      <c r="BL50" s="162"/>
      <c r="BO50" s="10"/>
      <c r="BP50" s="196"/>
      <c r="BQ50" s="196"/>
      <c r="BR50" s="196"/>
      <c r="BS50" s="196"/>
      <c r="BT50" s="196"/>
      <c r="BU50" s="196"/>
      <c r="BV50" s="196"/>
      <c r="BY50" s="10"/>
      <c r="BZ50" s="196"/>
      <c r="CA50" s="196"/>
      <c r="CB50" s="196"/>
      <c r="CC50" s="196"/>
      <c r="CD50" s="196"/>
      <c r="CE50" s="196"/>
      <c r="CF50" s="196"/>
    </row>
    <row r="51" spans="1:84" ht="13.5" customHeight="1" x14ac:dyDescent="0.2">
      <c r="C51" s="3"/>
      <c r="D51" s="3"/>
      <c r="R51" s="366"/>
      <c r="S51" s="366"/>
      <c r="T51" s="367"/>
      <c r="U51" s="368"/>
      <c r="V51" s="15" t="s">
        <v>684</v>
      </c>
      <c r="W51" s="368"/>
      <c r="X51" s="545" t="str">
        <f>IF(X47="DBT",VLOOKUP($AB$12,$AI$13:$AJ$16,2),"")</f>
        <v/>
      </c>
      <c r="Y51" s="368"/>
      <c r="Z51" s="368"/>
      <c r="AA51" s="545" t="str">
        <f>IF(AA47="DBT",VLOOKUP($AB$12,$AI$13:$AJ$16,2),"")</f>
        <v>25_50</v>
      </c>
      <c r="AB51" s="368"/>
      <c r="AC51" s="368"/>
      <c r="AD51" s="3"/>
      <c r="AE51" s="3"/>
      <c r="AF51" s="3"/>
      <c r="AG51" s="3"/>
      <c r="AH51" s="3"/>
      <c r="AI51" s="93"/>
      <c r="AJ51" s="3"/>
      <c r="AK51" s="3"/>
      <c r="AL51" s="3"/>
      <c r="AM51" s="3"/>
      <c r="AN51" s="3"/>
      <c r="AO51" s="3"/>
      <c r="AP51" s="3"/>
      <c r="AQ51" s="3"/>
      <c r="AT51" s="3"/>
      <c r="AU51" s="3"/>
      <c r="AV51" s="3"/>
      <c r="AW51" s="3"/>
      <c r="AX51" s="3"/>
      <c r="AY51" s="3"/>
      <c r="AZ51" s="3"/>
      <c r="BA51" s="3"/>
      <c r="BB51" s="3"/>
      <c r="BC51" s="3"/>
      <c r="BD51" s="3"/>
      <c r="BE51" s="3"/>
      <c r="BF51" s="3"/>
      <c r="BG51" s="3"/>
      <c r="BH51" s="3"/>
      <c r="BI51" s="3"/>
      <c r="BJ51" s="3"/>
      <c r="BK51" s="3"/>
      <c r="BL51" s="162"/>
      <c r="BO51" s="13"/>
      <c r="BP51" s="196"/>
      <c r="BQ51" s="196"/>
      <c r="BR51" s="196"/>
      <c r="BS51" s="196"/>
      <c r="BT51" s="196"/>
      <c r="BU51" s="196"/>
      <c r="BV51" s="196"/>
      <c r="BY51" s="13"/>
      <c r="BZ51" s="193"/>
      <c r="CA51" s="193"/>
      <c r="CB51" s="193"/>
      <c r="CC51" s="193"/>
      <c r="CD51" s="193"/>
      <c r="CE51" s="193"/>
      <c r="CF51" s="193"/>
    </row>
    <row r="52" spans="1:84" ht="13.5" customHeight="1" x14ac:dyDescent="0.2">
      <c r="C52" s="3"/>
      <c r="D52" s="3"/>
      <c r="R52" s="366"/>
      <c r="S52" s="366"/>
      <c r="T52" s="367"/>
      <c r="U52" s="369"/>
      <c r="W52" s="368"/>
      <c r="X52" s="368"/>
      <c r="Y52" s="368"/>
      <c r="Z52" s="368"/>
      <c r="AA52" s="368"/>
      <c r="AB52" s="368"/>
      <c r="AC52" s="368"/>
      <c r="AD52" s="3"/>
      <c r="AE52" s="3"/>
      <c r="AF52" s="3"/>
      <c r="AG52" s="3"/>
      <c r="AH52" s="3"/>
      <c r="AI52" s="93"/>
      <c r="AJ52" s="3"/>
      <c r="AK52" s="3"/>
      <c r="AL52" s="3"/>
      <c r="AM52" s="3"/>
      <c r="AN52" s="3"/>
      <c r="AO52" s="3"/>
      <c r="AP52" s="3"/>
      <c r="AQ52" s="3"/>
      <c r="AT52" s="3"/>
      <c r="AU52" s="3"/>
      <c r="AV52" s="3"/>
      <c r="AW52" s="3"/>
      <c r="AX52" s="3"/>
      <c r="AY52" s="3"/>
      <c r="AZ52" s="3"/>
      <c r="BA52" s="3"/>
      <c r="BB52" s="3"/>
      <c r="BC52" s="3"/>
      <c r="BD52" s="3"/>
      <c r="BE52" s="3"/>
      <c r="BF52" s="3"/>
      <c r="BG52" s="3"/>
      <c r="BH52" s="3"/>
      <c r="BI52" s="3"/>
      <c r="BJ52" s="3"/>
      <c r="BK52" s="3"/>
      <c r="BL52" s="162"/>
      <c r="BO52" s="13"/>
      <c r="BP52" s="196"/>
      <c r="BQ52" s="196"/>
      <c r="BR52" s="196"/>
      <c r="BS52" s="196"/>
      <c r="BT52" s="196"/>
      <c r="BU52" s="196"/>
      <c r="BV52" s="196"/>
      <c r="BY52" s="13"/>
      <c r="BZ52" s="193"/>
      <c r="CA52" s="193"/>
      <c r="CB52" s="193"/>
      <c r="CC52" s="193"/>
      <c r="CD52" s="193"/>
      <c r="CE52" s="193"/>
      <c r="CF52" s="193"/>
    </row>
    <row r="53" spans="1:84" ht="13.5" customHeight="1" x14ac:dyDescent="0.2">
      <c r="R53" s="368"/>
      <c r="S53" s="41" t="s">
        <v>700</v>
      </c>
      <c r="U53" s="368"/>
      <c r="W53" s="368"/>
      <c r="X53" s="368"/>
      <c r="Y53" s="368"/>
      <c r="Z53" s="368"/>
      <c r="AA53" s="368"/>
      <c r="AB53" s="368"/>
      <c r="AC53" s="368"/>
      <c r="AD53" s="368"/>
      <c r="AE53" s="93"/>
      <c r="AF53" s="3"/>
      <c r="AG53" s="3"/>
      <c r="AH53" s="3"/>
      <c r="AI53" s="93"/>
      <c r="AJ53" s="3"/>
      <c r="AK53" s="3"/>
      <c r="AL53" s="3"/>
      <c r="AM53" s="3"/>
      <c r="AN53" s="3"/>
      <c r="AO53" s="3"/>
      <c r="AP53" s="3"/>
      <c r="AQ53" s="3"/>
      <c r="AT53" s="3"/>
      <c r="AU53" s="3"/>
      <c r="AV53" s="3"/>
      <c r="AW53" s="3"/>
      <c r="AX53" s="3"/>
      <c r="AY53" s="3"/>
      <c r="AZ53" s="3"/>
      <c r="BA53" s="3"/>
      <c r="BB53" s="3"/>
      <c r="BC53" s="3"/>
      <c r="BD53" s="3"/>
      <c r="BE53" s="3"/>
      <c r="BF53" s="3"/>
      <c r="BG53" s="3"/>
      <c r="BH53" s="3"/>
      <c r="BI53" s="3"/>
      <c r="BJ53" s="3"/>
      <c r="BK53" s="3"/>
      <c r="BL53" s="194"/>
      <c r="BO53" s="13"/>
      <c r="BP53" s="196"/>
      <c r="BQ53" s="196"/>
      <c r="BR53" s="196"/>
      <c r="BS53" s="196"/>
      <c r="BT53" s="196"/>
      <c r="BU53" s="196"/>
      <c r="BV53" s="196"/>
      <c r="BY53" s="13"/>
      <c r="BZ53" s="193"/>
      <c r="CA53" s="193"/>
      <c r="CB53" s="193"/>
      <c r="CC53" s="193"/>
      <c r="CD53" s="193"/>
      <c r="CE53" s="193"/>
      <c r="CF53" s="193"/>
    </row>
    <row r="54" spans="1:84" ht="13.5" customHeight="1" thickBot="1" x14ac:dyDescent="0.25">
      <c r="R54" s="369"/>
      <c r="S54" s="369"/>
      <c r="T54" s="369"/>
      <c r="U54" s="369"/>
      <c r="V54" s="15" t="s">
        <v>681</v>
      </c>
      <c r="W54" s="369"/>
      <c r="X54" s="546" t="s">
        <v>678</v>
      </c>
      <c r="Y54" s="369"/>
      <c r="Z54" s="369"/>
      <c r="AA54" s="546" t="s">
        <v>678</v>
      </c>
      <c r="AB54" s="369"/>
      <c r="AC54" s="370"/>
      <c r="AD54" s="368"/>
      <c r="AE54" s="368"/>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194"/>
      <c r="BO54" s="13"/>
      <c r="BP54" s="196"/>
      <c r="BQ54" s="196"/>
      <c r="BR54" s="196"/>
      <c r="BS54" s="196"/>
      <c r="BT54" s="196"/>
      <c r="BU54" s="196"/>
      <c r="BV54" s="196"/>
      <c r="BY54" s="13"/>
      <c r="BZ54" s="193"/>
      <c r="CA54" s="193"/>
      <c r="CB54" s="193"/>
      <c r="CC54" s="193"/>
      <c r="CD54" s="193"/>
      <c r="CE54" s="193"/>
      <c r="CF54" s="193"/>
    </row>
    <row r="55" spans="1:84" ht="13.5" customHeight="1" thickBot="1" x14ac:dyDescent="0.25">
      <c r="R55" s="369"/>
      <c r="S55" s="369"/>
      <c r="T55" s="369"/>
      <c r="U55" s="369"/>
      <c r="V55" s="15" t="s">
        <v>699</v>
      </c>
      <c r="W55" s="369"/>
      <c r="X55" s="636" t="e" cm="1" vm="2">
        <f t="array" ref="X55">GET_GAMMA_DM(X54,X48,X49,X50)</f>
        <v>#VALUE!</v>
      </c>
      <c r="Y55" s="369"/>
      <c r="Z55" s="369"/>
      <c r="AA55" s="635" t="e" cm="1" vm="2">
        <f t="array" ref="AA55">GET_GAMMA_DBT(AA54,AA48,AA51,AA49,AA50)</f>
        <v>#VALUE!</v>
      </c>
      <c r="AB55" s="369"/>
      <c r="AC55" s="370"/>
      <c r="AD55" s="372"/>
      <c r="AE55" s="372"/>
      <c r="AI55" s="29"/>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194"/>
      <c r="BO55" s="13"/>
      <c r="BP55" s="196"/>
      <c r="BQ55" s="196"/>
      <c r="BR55" s="196"/>
      <c r="BS55" s="196"/>
      <c r="BT55" s="196"/>
      <c r="BU55" s="196"/>
      <c r="BV55" s="196"/>
      <c r="BY55" s="13"/>
      <c r="BZ55" s="193"/>
      <c r="CA55" s="193"/>
      <c r="CB55" s="193"/>
      <c r="CC55" s="193"/>
      <c r="CD55" s="193"/>
      <c r="CE55" s="193"/>
      <c r="CF55" s="193"/>
    </row>
    <row r="56" spans="1:84" ht="14.1" customHeight="1" x14ac:dyDescent="0.2">
      <c r="R56" s="371"/>
      <c r="S56" s="369"/>
      <c r="T56" s="369"/>
      <c r="U56" s="369"/>
      <c r="V56" s="15"/>
      <c r="W56" s="369"/>
      <c r="X56" s="369"/>
      <c r="Y56" s="369"/>
      <c r="Z56" s="369"/>
      <c r="AA56" s="369"/>
      <c r="AB56" s="369"/>
      <c r="AC56" s="370"/>
      <c r="AD56" s="370"/>
      <c r="AE56" s="93"/>
      <c r="AI56" s="9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row>
    <row r="57" spans="1:84" ht="14.1" customHeight="1" x14ac:dyDescent="0.2">
      <c r="R57" s="371"/>
      <c r="S57" s="41" t="s">
        <v>701</v>
      </c>
      <c r="T57" s="369"/>
      <c r="U57" s="369"/>
      <c r="V57" s="9"/>
      <c r="W57" s="369"/>
      <c r="X57" s="369"/>
      <c r="Y57" s="369"/>
      <c r="Z57" s="369"/>
      <c r="AA57" s="369"/>
      <c r="AB57" s="369"/>
      <c r="AC57" s="370"/>
      <c r="AD57" s="370"/>
      <c r="AE57" s="93"/>
      <c r="AI57" s="9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row>
    <row r="58" spans="1:84" ht="14.1" customHeight="1" thickBot="1" x14ac:dyDescent="0.25">
      <c r="C58" s="12"/>
      <c r="D58" s="12"/>
      <c r="E58" s="12"/>
      <c r="F58" s="12"/>
      <c r="G58" s="12"/>
      <c r="H58" s="12"/>
      <c r="I58" s="12"/>
      <c r="J58" s="12"/>
      <c r="K58" s="12"/>
      <c r="L58" s="12"/>
      <c r="M58" s="12"/>
      <c r="N58" s="12"/>
      <c r="O58" s="12"/>
      <c r="P58" s="12"/>
      <c r="R58" s="370"/>
      <c r="S58" s="370"/>
      <c r="T58" s="370"/>
      <c r="U58" s="370"/>
      <c r="V58" s="15" t="s">
        <v>681</v>
      </c>
      <c r="W58" s="370"/>
      <c r="X58" s="546" t="s">
        <v>679</v>
      </c>
      <c r="Y58" s="370"/>
      <c r="Z58" s="370"/>
      <c r="AA58" s="546" t="s">
        <v>679</v>
      </c>
      <c r="AB58" s="370"/>
      <c r="AC58" s="370"/>
      <c r="AD58" s="29"/>
      <c r="AE58" s="29"/>
      <c r="AF58" s="12"/>
      <c r="AI58" s="29"/>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13"/>
      <c r="BM58" s="13"/>
      <c r="BO58" s="13"/>
      <c r="BP58" s="13"/>
      <c r="BQ58" s="10"/>
      <c r="BR58" s="10"/>
      <c r="BS58" s="10"/>
      <c r="BT58" s="193"/>
      <c r="BU58" s="13"/>
      <c r="BV58" s="194"/>
    </row>
    <row r="59" spans="1:84" ht="14.1" customHeight="1" thickBot="1" x14ac:dyDescent="0.25">
      <c r="C59" s="12"/>
      <c r="D59" s="12"/>
      <c r="E59" s="12"/>
      <c r="F59" s="12"/>
      <c r="G59" s="12"/>
      <c r="H59" s="12"/>
      <c r="I59" s="12"/>
      <c r="J59" s="12"/>
      <c r="K59" s="12"/>
      <c r="L59" s="12"/>
      <c r="M59" s="12"/>
      <c r="N59" s="12"/>
      <c r="O59" s="12"/>
      <c r="P59" s="12"/>
      <c r="R59" s="370"/>
      <c r="S59" s="370"/>
      <c r="T59" s="370"/>
      <c r="U59" s="370"/>
      <c r="V59" s="15" t="s">
        <v>699</v>
      </c>
      <c r="W59" s="370"/>
      <c r="X59" s="637" t="e" cm="1" vm="2">
        <f t="array" ref="X59">GET_GAMMA_DM(X58,X48,X49,X50)</f>
        <v>#VALUE!</v>
      </c>
      <c r="Y59" s="370"/>
      <c r="Z59" s="370"/>
      <c r="AA59" s="638" t="e" cm="1" vm="2">
        <f t="array" ref="AA59">GET_GAMMA_DBT(AA58,AA48,AA51,AA49,AA50)</f>
        <v>#VALUE!</v>
      </c>
      <c r="AB59" s="370"/>
      <c r="AC59" s="370"/>
      <c r="AD59" s="93"/>
      <c r="AE59" s="93"/>
      <c r="AF59" s="12"/>
      <c r="AI59" s="9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row>
    <row r="60" spans="1:84" ht="14.1" customHeight="1" x14ac:dyDescent="0.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93"/>
      <c r="AF60" s="12"/>
      <c r="AI60" s="9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row>
    <row r="61" spans="1:84" ht="14.1" customHeight="1" x14ac:dyDescent="0.2">
      <c r="C61" s="12"/>
      <c r="D61" s="12"/>
      <c r="E61" s="12"/>
      <c r="F61" s="12"/>
      <c r="G61" s="12"/>
      <c r="H61" s="12"/>
      <c r="I61" s="12"/>
      <c r="J61" s="12"/>
      <c r="K61" s="12"/>
      <c r="L61" s="12"/>
      <c r="M61" s="12"/>
      <c r="N61" s="12"/>
      <c r="O61" s="12"/>
      <c r="P61" s="12"/>
      <c r="Q61" s="12"/>
      <c r="R61" s="12"/>
      <c r="S61" s="12"/>
      <c r="T61" s="359"/>
      <c r="U61" s="12"/>
      <c r="V61" s="12"/>
      <c r="W61" s="12"/>
      <c r="X61" s="12"/>
      <c r="Y61" s="12"/>
      <c r="Z61" s="12"/>
      <c r="AA61" s="12"/>
      <c r="AB61" s="12"/>
      <c r="AC61" s="12"/>
      <c r="AD61" s="12"/>
      <c r="AE61" s="12"/>
      <c r="AF61" s="12"/>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row>
    <row r="62" spans="1:84" ht="12.75" customHeight="1" x14ac:dyDescent="0.2">
      <c r="C62" s="12"/>
      <c r="D62" s="12"/>
      <c r="E62" s="12"/>
      <c r="F62" s="12"/>
      <c r="G62" s="12"/>
      <c r="H62" s="12"/>
      <c r="I62" s="12"/>
      <c r="J62" s="12"/>
      <c r="K62" s="12"/>
      <c r="L62" s="12"/>
      <c r="M62" s="12"/>
      <c r="N62" s="12"/>
      <c r="O62" s="12"/>
      <c r="P62" s="12"/>
      <c r="Q62" s="12"/>
      <c r="R62" s="12"/>
      <c r="S62" s="12"/>
      <c r="T62" s="359"/>
      <c r="U62" s="12"/>
      <c r="V62" s="12"/>
      <c r="W62" s="12"/>
      <c r="X62" s="12"/>
      <c r="Y62" s="12"/>
      <c r="Z62" s="12"/>
      <c r="AA62" s="12"/>
      <c r="AB62" s="12"/>
      <c r="AC62" s="12"/>
      <c r="AD62" s="12"/>
      <c r="AE62" s="12"/>
      <c r="AF62" s="12"/>
      <c r="AI62" s="29"/>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row>
    <row r="63" spans="1:84" ht="21.75" customHeight="1" x14ac:dyDescent="0.2">
      <c r="C63" s="12"/>
      <c r="D63" s="12"/>
      <c r="E63" s="12"/>
      <c r="F63" s="12"/>
      <c r="G63" s="12"/>
      <c r="H63" s="12"/>
      <c r="I63" s="12"/>
      <c r="J63" s="12"/>
      <c r="K63" s="12"/>
      <c r="L63" s="12"/>
      <c r="M63" s="12"/>
      <c r="N63" s="12"/>
      <c r="O63" s="12"/>
      <c r="P63" s="12"/>
      <c r="Q63" s="43"/>
      <c r="R63" s="43"/>
      <c r="S63" s="43"/>
      <c r="T63" s="317"/>
      <c r="U63" s="12"/>
      <c r="V63" s="12"/>
      <c r="W63" s="12"/>
      <c r="X63" s="12"/>
      <c r="Y63" s="12"/>
      <c r="Z63" s="12"/>
      <c r="AA63" s="12"/>
      <c r="AB63" s="12"/>
      <c r="AC63" s="12"/>
      <c r="AD63" s="12"/>
      <c r="AE63" s="12"/>
      <c r="AF63" s="12"/>
      <c r="AI63" s="9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row>
    <row r="64" spans="1:84" ht="14.1" customHeight="1" x14ac:dyDescent="0.2">
      <c r="C64" s="12"/>
      <c r="D64" s="12"/>
      <c r="E64" s="12"/>
      <c r="F64" s="12"/>
      <c r="G64" s="12"/>
      <c r="H64" s="12"/>
      <c r="I64" s="12"/>
      <c r="J64" s="12"/>
      <c r="K64" s="12"/>
      <c r="L64" s="12"/>
      <c r="M64" s="12"/>
      <c r="N64" s="12"/>
      <c r="O64" s="12"/>
      <c r="P64" s="12"/>
      <c r="Q64" s="43"/>
      <c r="R64" s="43"/>
      <c r="S64" s="43"/>
      <c r="T64" s="317"/>
      <c r="U64" s="12"/>
      <c r="V64" s="12"/>
      <c r="W64" s="12"/>
      <c r="X64" s="12"/>
      <c r="Y64" s="12"/>
      <c r="Z64" s="12"/>
      <c r="AA64" s="12"/>
      <c r="AB64" s="12"/>
      <c r="AC64" s="12"/>
      <c r="AD64" s="12"/>
      <c r="AE64" s="12"/>
      <c r="AF64" s="12"/>
      <c r="AI64" s="9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row>
    <row r="65" spans="3:63" ht="14.1" customHeight="1" x14ac:dyDescent="0.2">
      <c r="C65" s="12"/>
      <c r="D65" s="12"/>
      <c r="E65" s="12"/>
      <c r="F65" s="12"/>
      <c r="G65" s="12"/>
      <c r="H65" s="12"/>
      <c r="I65" s="12"/>
      <c r="J65" s="12"/>
      <c r="K65" s="12"/>
      <c r="L65" s="12"/>
      <c r="M65" s="12"/>
      <c r="N65" s="12"/>
      <c r="O65" s="12"/>
      <c r="P65" s="12"/>
      <c r="Q65" s="43"/>
      <c r="R65" s="43"/>
      <c r="S65" s="43"/>
      <c r="T65" s="317"/>
      <c r="U65" s="12"/>
      <c r="V65" s="12"/>
      <c r="W65" s="12"/>
      <c r="X65" s="12"/>
      <c r="Y65" s="12"/>
      <c r="Z65" s="12"/>
      <c r="AA65" s="12"/>
      <c r="AB65" s="12"/>
      <c r="AC65" s="12"/>
      <c r="AD65" s="12"/>
      <c r="AE65" s="12"/>
      <c r="AF65" s="12"/>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row>
    <row r="66" spans="3:63" ht="14.1" customHeight="1" x14ac:dyDescent="0.2">
      <c r="C66" s="12"/>
      <c r="D66" s="12"/>
      <c r="E66" s="12"/>
      <c r="F66" s="12"/>
      <c r="G66" s="12"/>
      <c r="H66" s="12"/>
      <c r="I66" s="12"/>
      <c r="J66" s="12"/>
      <c r="K66" s="12"/>
      <c r="L66" s="12"/>
      <c r="M66" s="12"/>
      <c r="N66" s="12"/>
      <c r="O66" s="12"/>
      <c r="P66" s="12"/>
      <c r="Q66" s="43"/>
      <c r="R66" s="43"/>
      <c r="S66" s="43"/>
      <c r="T66" s="317"/>
      <c r="U66" s="12"/>
      <c r="V66" s="12"/>
      <c r="W66" s="12"/>
      <c r="X66" s="12"/>
      <c r="Y66" s="12"/>
      <c r="Z66" s="12"/>
      <c r="AA66" s="12"/>
      <c r="AB66" s="12"/>
      <c r="AC66" s="12"/>
      <c r="AD66" s="12"/>
      <c r="AE66" s="12"/>
      <c r="AF66" s="12"/>
      <c r="AI66" s="29"/>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row>
    <row r="67" spans="3:63" ht="14.1" customHeight="1" x14ac:dyDescent="0.2">
      <c r="C67" s="12"/>
      <c r="D67" s="12"/>
      <c r="E67" s="12"/>
      <c r="F67" s="12"/>
      <c r="G67" s="12"/>
      <c r="H67" s="12"/>
      <c r="I67" s="12"/>
      <c r="J67" s="12"/>
      <c r="K67" s="12"/>
      <c r="L67" s="12"/>
      <c r="M67" s="12"/>
      <c r="N67" s="12"/>
      <c r="O67" s="12"/>
      <c r="P67" s="11"/>
      <c r="Q67" s="43"/>
      <c r="R67" s="43"/>
      <c r="S67" s="43"/>
      <c r="T67" s="317"/>
      <c r="U67" s="12"/>
      <c r="V67" s="12"/>
      <c r="W67" s="12"/>
      <c r="X67" s="12"/>
      <c r="Y67" s="12"/>
      <c r="Z67" s="12"/>
      <c r="AA67" s="12"/>
      <c r="AB67" s="12"/>
      <c r="AC67" s="12"/>
      <c r="AD67" s="12"/>
      <c r="AE67" s="12"/>
      <c r="AF67" s="12"/>
      <c r="AI67" s="9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row>
    <row r="68" spans="3:63" ht="14.1" customHeight="1" x14ac:dyDescent="0.2">
      <c r="C68" s="12"/>
      <c r="D68" s="12"/>
      <c r="E68" s="12"/>
      <c r="F68" s="12"/>
      <c r="G68" s="12"/>
      <c r="H68" s="12"/>
      <c r="I68" s="12"/>
      <c r="J68" s="12"/>
      <c r="K68" s="12"/>
      <c r="L68" s="12"/>
      <c r="M68" s="12"/>
      <c r="N68" s="12"/>
      <c r="O68" s="12"/>
      <c r="P68" s="11"/>
      <c r="Q68" s="43"/>
      <c r="R68" s="43"/>
      <c r="S68" s="43"/>
      <c r="T68" s="317"/>
      <c r="U68" s="12"/>
      <c r="V68" s="12"/>
      <c r="W68" s="12"/>
      <c r="X68" s="12"/>
      <c r="Y68" s="12"/>
      <c r="Z68" s="12"/>
      <c r="AA68" s="12"/>
      <c r="AB68" s="12"/>
      <c r="AC68" s="12"/>
      <c r="AD68" s="12"/>
      <c r="AE68" s="12"/>
      <c r="AF68" s="12"/>
      <c r="AI68" s="9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row>
    <row r="69" spans="3:63" ht="14.1" customHeight="1" x14ac:dyDescent="0.2">
      <c r="C69" s="12"/>
      <c r="D69" s="12"/>
      <c r="E69" s="12"/>
      <c r="F69" s="12"/>
      <c r="G69" s="12"/>
      <c r="H69" s="12"/>
      <c r="I69" s="12"/>
      <c r="J69" s="12"/>
      <c r="K69" s="12"/>
      <c r="L69" s="12"/>
      <c r="M69" s="12"/>
      <c r="N69" s="12"/>
      <c r="O69" s="12"/>
      <c r="P69" s="11"/>
      <c r="Q69" s="12"/>
      <c r="R69" s="43"/>
      <c r="S69" s="43"/>
      <c r="T69" s="43"/>
      <c r="U69" s="12"/>
      <c r="V69" s="12"/>
      <c r="W69" s="12"/>
      <c r="X69" s="12"/>
      <c r="Y69" s="12"/>
      <c r="Z69" s="12"/>
      <c r="AA69" s="12"/>
      <c r="AB69" s="12"/>
      <c r="AC69" s="12"/>
      <c r="AD69" s="12"/>
      <c r="AE69" s="12"/>
      <c r="AF69" s="12"/>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row>
    <row r="70" spans="3:63" ht="14.1" customHeight="1" x14ac:dyDescent="0.2">
      <c r="C70" s="12"/>
      <c r="D70" s="12"/>
      <c r="E70" s="12"/>
      <c r="F70" s="12"/>
      <c r="G70" s="12"/>
      <c r="H70" s="12"/>
      <c r="I70" s="12"/>
      <c r="J70" s="12"/>
      <c r="K70" s="12"/>
      <c r="L70" s="12"/>
      <c r="M70" s="12"/>
      <c r="N70" s="12"/>
      <c r="O70" s="12"/>
      <c r="P70" s="11"/>
      <c r="Q70" s="12"/>
      <c r="R70" s="43"/>
      <c r="S70" s="43"/>
      <c r="T70" s="43"/>
      <c r="U70" s="12"/>
      <c r="V70" s="12"/>
      <c r="W70" s="12"/>
      <c r="X70" s="12"/>
      <c r="Y70" s="12"/>
      <c r="Z70" s="12"/>
      <c r="AA70" s="12"/>
      <c r="AB70" s="12"/>
      <c r="AC70" s="12"/>
      <c r="AD70" s="12"/>
      <c r="AE70" s="12"/>
      <c r="AF70" s="12"/>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row>
    <row r="71" spans="3:63" ht="14.1" customHeight="1" x14ac:dyDescent="0.2">
      <c r="C71" s="12"/>
      <c r="D71" s="12"/>
      <c r="E71" s="12"/>
      <c r="F71" s="12"/>
      <c r="G71" s="12"/>
      <c r="H71" s="12"/>
      <c r="I71" s="12"/>
      <c r="J71" s="12"/>
      <c r="K71" s="12"/>
      <c r="L71" s="12"/>
      <c r="M71" s="12"/>
      <c r="N71" s="12"/>
      <c r="O71" s="12"/>
      <c r="P71" s="11"/>
      <c r="Q71" s="12"/>
      <c r="R71" s="43"/>
      <c r="S71" s="43"/>
      <c r="T71" s="43"/>
      <c r="U71" s="12"/>
      <c r="V71" s="12"/>
      <c r="W71" s="12"/>
      <c r="X71" s="12"/>
      <c r="Y71" s="12"/>
      <c r="Z71" s="12"/>
      <c r="AA71" s="12"/>
      <c r="AB71" s="12"/>
      <c r="AC71" s="12"/>
      <c r="AD71" s="12"/>
      <c r="AE71" s="12"/>
      <c r="AF71" s="12"/>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row>
    <row r="72" spans="3:63" ht="14.1" customHeight="1" x14ac:dyDescent="0.2">
      <c r="C72" s="12"/>
      <c r="D72" s="12"/>
      <c r="E72" s="12"/>
      <c r="F72" s="12"/>
      <c r="G72" s="12"/>
      <c r="H72" s="12"/>
      <c r="I72" s="12"/>
      <c r="J72" s="12"/>
      <c r="K72" s="12"/>
      <c r="L72" s="12"/>
      <c r="M72" s="12"/>
      <c r="N72" s="12"/>
      <c r="O72" s="12"/>
      <c r="P72" s="15"/>
      <c r="Q72" s="12"/>
      <c r="R72" s="43"/>
      <c r="S72" s="43"/>
      <c r="T72" s="43"/>
      <c r="U72" s="12"/>
      <c r="V72" s="12"/>
      <c r="W72" s="12"/>
      <c r="X72" s="12"/>
      <c r="Y72" s="12"/>
      <c r="Z72" s="12"/>
      <c r="AA72" s="12"/>
      <c r="AB72" s="12"/>
      <c r="AC72" s="12"/>
      <c r="AD72" s="12"/>
      <c r="AE72" s="12"/>
      <c r="AF72" s="12"/>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3:63" ht="14.1" customHeight="1" x14ac:dyDescent="0.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row>
    <row r="74" spans="3:63" ht="14.1" customHeight="1" x14ac:dyDescent="0.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row>
    <row r="75" spans="3:63" ht="14.1" customHeight="1" x14ac:dyDescent="0.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row>
    <row r="76" spans="3:63" ht="14.1" customHeight="1" x14ac:dyDescent="0.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row>
    <row r="77" spans="3:63" ht="14.1" customHeight="1" x14ac:dyDescent="0.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row>
    <row r="78" spans="3:63" ht="14.1" customHeight="1" x14ac:dyDescent="0.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row>
    <row r="79" spans="3:63" ht="14.1" customHeight="1" x14ac:dyDescent="0.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row>
    <row r="80" spans="3:63" ht="14.1" customHeight="1" x14ac:dyDescent="0.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row>
    <row r="81" spans="3:63" ht="14.1" customHeight="1" x14ac:dyDescent="0.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row>
    <row r="82" spans="3:63" ht="14.1" customHeight="1" x14ac:dyDescent="0.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row>
    <row r="83" spans="3:63" ht="14.1" customHeight="1" x14ac:dyDescent="0.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row>
    <row r="84" spans="3:63" ht="14.1" customHeight="1" x14ac:dyDescent="0.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row>
    <row r="85" spans="3:63" ht="14.1" customHeight="1" x14ac:dyDescent="0.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row>
    <row r="86" spans="3:63" ht="14.1" customHeight="1" x14ac:dyDescent="0.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row>
    <row r="87" spans="3:63" ht="14.1" customHeight="1" x14ac:dyDescent="0.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row>
    <row r="88" spans="3:63" ht="14.1" customHeight="1" x14ac:dyDescent="0.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row>
    <row r="89" spans="3:63" ht="14.1" customHeight="1" x14ac:dyDescent="0.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row>
    <row r="90" spans="3:63" ht="14.1" customHeight="1" x14ac:dyDescent="0.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row>
    <row r="91" spans="3:63" ht="14.1" customHeight="1" x14ac:dyDescent="0.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row>
    <row r="92" spans="3:63" ht="14.1" customHeight="1" x14ac:dyDescent="0.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row>
    <row r="93" spans="3:63" ht="14.1" customHeight="1" x14ac:dyDescent="0.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row>
    <row r="94" spans="3:63" ht="14.1" customHeight="1" x14ac:dyDescent="0.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row>
    <row r="95" spans="3:63" ht="14.1" customHeight="1" x14ac:dyDescent="0.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row>
    <row r="96" spans="3:63" ht="14.1" customHeight="1" x14ac:dyDescent="0.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row>
    <row r="97" spans="3:63" ht="14.1" customHeight="1" x14ac:dyDescent="0.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row>
    <row r="98" spans="3:63" ht="14.1" customHeight="1" x14ac:dyDescent="0.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row>
    <row r="99" spans="3:63" ht="14.1" customHeight="1" x14ac:dyDescent="0.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row>
    <row r="100" spans="3:63" ht="14.1" customHeight="1" x14ac:dyDescent="0.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row>
    <row r="101" spans="3:63" ht="14.1" customHeight="1" x14ac:dyDescent="0.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row>
    <row r="102" spans="3:63" ht="14.1" customHeight="1" x14ac:dyDescent="0.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row>
    <row r="103" spans="3:63" ht="14.1" customHeight="1" x14ac:dyDescent="0.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row>
    <row r="104" spans="3:63" ht="14.1" customHeight="1" x14ac:dyDescent="0.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row>
    <row r="105" spans="3:63" ht="14.1" customHeight="1" x14ac:dyDescent="0.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row>
    <row r="106" spans="3:63" ht="14.1" customHeight="1" x14ac:dyDescent="0.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row>
    <row r="107" spans="3:63" ht="14.1" customHeight="1" x14ac:dyDescent="0.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row>
    <row r="108" spans="3:63" ht="14.1" customHeight="1" x14ac:dyDescent="0.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row>
    <row r="109" spans="3:63" ht="14.1" customHeight="1" x14ac:dyDescent="0.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row>
    <row r="110" spans="3:63" ht="14.1" customHeight="1" x14ac:dyDescent="0.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row>
    <row r="111" spans="3:63" ht="14.1" customHeight="1" x14ac:dyDescent="0.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row>
    <row r="112" spans="3:63" ht="14.1" customHeight="1" x14ac:dyDescent="0.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row>
    <row r="113" spans="3:63" ht="14.1" customHeight="1" x14ac:dyDescent="0.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row>
    <row r="114" spans="3:63" ht="14.1" customHeight="1" x14ac:dyDescent="0.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row>
    <row r="115" spans="3:63" ht="14.1" customHeight="1" x14ac:dyDescent="0.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row>
    <row r="116" spans="3:63" ht="14.1" customHeight="1" x14ac:dyDescent="0.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row>
    <row r="117" spans="3:63" ht="14.1" customHeight="1" x14ac:dyDescent="0.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row>
    <row r="118" spans="3:63" ht="14.1" customHeight="1" x14ac:dyDescent="0.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row>
    <row r="119" spans="3:63" ht="14.1" customHeight="1" x14ac:dyDescent="0.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row>
    <row r="120" spans="3:63" ht="14.1" customHeight="1" x14ac:dyDescent="0.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row>
    <row r="121" spans="3:63" ht="14.1" customHeight="1" x14ac:dyDescent="0.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row>
    <row r="122" spans="3:63" ht="14.1" customHeight="1" x14ac:dyDescent="0.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row>
    <row r="123" spans="3:63" ht="14.1" customHeight="1" x14ac:dyDescent="0.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row>
    <row r="124" spans="3:63" ht="14.1" customHeight="1" x14ac:dyDescent="0.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row>
    <row r="125" spans="3:63" ht="14.1" customHeight="1" x14ac:dyDescent="0.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row>
    <row r="126" spans="3:63" ht="14.1" customHeight="1" x14ac:dyDescent="0.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row>
    <row r="127" spans="3:63" ht="14.1" customHeight="1" x14ac:dyDescent="0.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row>
    <row r="128" spans="3:63" ht="14.1" customHeight="1" x14ac:dyDescent="0.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row>
    <row r="129" spans="3:63" ht="14.1" customHeight="1" x14ac:dyDescent="0.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row>
    <row r="130" spans="3:63" ht="14.1" customHeight="1" x14ac:dyDescent="0.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row>
    <row r="131" spans="3:63" ht="14.1" customHeight="1" x14ac:dyDescent="0.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row>
    <row r="132" spans="3:63" ht="14.1" customHeight="1" x14ac:dyDescent="0.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row>
    <row r="133" spans="3:63" ht="14.1" customHeight="1" x14ac:dyDescent="0.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row>
    <row r="134" spans="3:63" ht="14.1" customHeight="1" x14ac:dyDescent="0.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row>
    <row r="135" spans="3:63" ht="14.1" customHeight="1" x14ac:dyDescent="0.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row>
    <row r="136" spans="3:63" ht="14.1" customHeight="1" x14ac:dyDescent="0.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row>
    <row r="137" spans="3:63" ht="14.1" customHeight="1" x14ac:dyDescent="0.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row>
    <row r="138" spans="3:63" ht="14.1" customHeight="1" x14ac:dyDescent="0.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row>
    <row r="139" spans="3:63" ht="14.1" customHeight="1" x14ac:dyDescent="0.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row>
    <row r="140" spans="3:63" ht="14.1" customHeight="1" x14ac:dyDescent="0.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row>
    <row r="141" spans="3:63" ht="14.1" customHeight="1" x14ac:dyDescent="0.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row>
    <row r="142" spans="3:63" ht="14.1" customHeight="1" x14ac:dyDescent="0.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row>
  </sheetData>
  <sortState xmlns:xlrd2="http://schemas.microsoft.com/office/spreadsheetml/2017/richdata2" ref="AI13:AI16">
    <sortCondition ref="AI13:AI16"/>
  </sortState>
  <mergeCells count="94">
    <mergeCell ref="AD29:AF29"/>
    <mergeCell ref="A42:D44"/>
    <mergeCell ref="I42:AF42"/>
    <mergeCell ref="I43:AF43"/>
    <mergeCell ref="I44:AF44"/>
    <mergeCell ref="A40:AF40"/>
    <mergeCell ref="X36:Z36"/>
    <mergeCell ref="AA36:AC36"/>
    <mergeCell ref="AD36:AF36"/>
    <mergeCell ref="X37:Z37"/>
    <mergeCell ref="AA37:AC37"/>
    <mergeCell ref="X38:Z38"/>
    <mergeCell ref="AA38:AC38"/>
    <mergeCell ref="AD31:AF31"/>
    <mergeCell ref="AD34:AF34"/>
    <mergeCell ref="AD37:AF37"/>
    <mergeCell ref="AI12:AJ12"/>
    <mergeCell ref="X32:Z32"/>
    <mergeCell ref="AA32:AC32"/>
    <mergeCell ref="AD32:AF32"/>
    <mergeCell ref="X33:Z33"/>
    <mergeCell ref="AA33:AC33"/>
    <mergeCell ref="AD33:AF33"/>
    <mergeCell ref="AD27:AF27"/>
    <mergeCell ref="AD24:AF24"/>
    <mergeCell ref="X25:Z25"/>
    <mergeCell ref="AA25:AC25"/>
    <mergeCell ref="AD25:AF25"/>
    <mergeCell ref="AD22:AF22"/>
    <mergeCell ref="AD21:AF21"/>
    <mergeCell ref="AA19:AC19"/>
    <mergeCell ref="AD19:AF19"/>
    <mergeCell ref="AD38:AF38"/>
    <mergeCell ref="A30:H38"/>
    <mergeCell ref="X29:Z29"/>
    <mergeCell ref="AA29:AC29"/>
    <mergeCell ref="A22:H28"/>
    <mergeCell ref="A29:H29"/>
    <mergeCell ref="X34:Z34"/>
    <mergeCell ref="AA34:AC34"/>
    <mergeCell ref="X31:Z31"/>
    <mergeCell ref="AA31:AC31"/>
    <mergeCell ref="X26:Z26"/>
    <mergeCell ref="AA26:AC26"/>
    <mergeCell ref="X24:Z24"/>
    <mergeCell ref="AA24:AC24"/>
    <mergeCell ref="X28:Z28"/>
    <mergeCell ref="AA28:AC28"/>
    <mergeCell ref="AD28:AF28"/>
    <mergeCell ref="X27:Z27"/>
    <mergeCell ref="AA27:AC27"/>
    <mergeCell ref="AD26:AF26"/>
    <mergeCell ref="X23:Z23"/>
    <mergeCell ref="AA23:AC23"/>
    <mergeCell ref="AD23:AF23"/>
    <mergeCell ref="X22:Z22"/>
    <mergeCell ref="AA22:AC22"/>
    <mergeCell ref="A16:H21"/>
    <mergeCell ref="AD20:AF20"/>
    <mergeCell ref="AD16:AF16"/>
    <mergeCell ref="X18:Z18"/>
    <mergeCell ref="AA18:AC18"/>
    <mergeCell ref="AD18:AF18"/>
    <mergeCell ref="X17:Z17"/>
    <mergeCell ref="AA17:AC17"/>
    <mergeCell ref="AD17:AF17"/>
    <mergeCell ref="X19:Z19"/>
    <mergeCell ref="X21:Z21"/>
    <mergeCell ref="AA21:AC21"/>
    <mergeCell ref="X20:Z20"/>
    <mergeCell ref="AA20:AC20"/>
    <mergeCell ref="A7:D12"/>
    <mergeCell ref="W7:AF7"/>
    <mergeCell ref="W8:AF8"/>
    <mergeCell ref="W9:AF9"/>
    <mergeCell ref="AB10:AF10"/>
    <mergeCell ref="AB11:AF11"/>
    <mergeCell ref="AB12:AF12"/>
    <mergeCell ref="I30:AC30"/>
    <mergeCell ref="I35:AC35"/>
    <mergeCell ref="AI10:AJ11"/>
    <mergeCell ref="V3:Y3"/>
    <mergeCell ref="AA3:AF3"/>
    <mergeCell ref="V4:AF4"/>
    <mergeCell ref="X14:Z15"/>
    <mergeCell ref="AA14:AC15"/>
    <mergeCell ref="AD14:AF15"/>
    <mergeCell ref="E4:P4"/>
    <mergeCell ref="E5:P5"/>
    <mergeCell ref="E3:P3"/>
    <mergeCell ref="V5:AF5"/>
    <mergeCell ref="A14:W15"/>
    <mergeCell ref="X16:Z16"/>
    <mergeCell ref="AA16:AC16"/>
  </mergeCells>
  <conditionalFormatting sqref="E3 V3:Y3 V4:Z6 H6:O6 W7:Z8">
    <cfRule type="cellIs" dxfId="134" priority="54" operator="equal">
      <formula>0</formula>
    </cfRule>
  </conditionalFormatting>
  <conditionalFormatting sqref="E4:P5">
    <cfRule type="cellIs" dxfId="133" priority="11" operator="equal">
      <formula>0</formula>
    </cfRule>
  </conditionalFormatting>
  <conditionalFormatting sqref="R20:R21">
    <cfRule type="cellIs" dxfId="132" priority="53" operator="equal">
      <formula>0</formula>
    </cfRule>
  </conditionalFormatting>
  <conditionalFormatting sqref="R27:R29 U27:U29 X27:X29 AA27:AA29 AD27:AD29">
    <cfRule type="containsErrors" dxfId="131" priority="65">
      <formula>ISERROR(R27)</formula>
    </cfRule>
  </conditionalFormatting>
  <conditionalFormatting sqref="R33 U33 X33 AA33 AD33 R38 U38 X38 AA38 AD38">
    <cfRule type="containsErrors" dxfId="130" priority="66">
      <formula>ISERROR(R33)</formula>
    </cfRule>
  </conditionalFormatting>
  <conditionalFormatting sqref="R34 U34">
    <cfRule type="containsErrors" dxfId="129" priority="31">
      <formula>ISERROR(R34)</formula>
    </cfRule>
  </conditionalFormatting>
  <conditionalFormatting sqref="R36:AD36">
    <cfRule type="containsErrors" dxfId="128" priority="67">
      <formula>ISERROR(R36)</formula>
    </cfRule>
  </conditionalFormatting>
  <conditionalFormatting sqref="U16:U19">
    <cfRule type="containsErrors" dxfId="127" priority="20">
      <formula>ISERROR(U16)</formula>
    </cfRule>
  </conditionalFormatting>
  <conditionalFormatting sqref="U20:U21">
    <cfRule type="cellIs" dxfId="126" priority="21" operator="equal">
      <formula>0</formula>
    </cfRule>
  </conditionalFormatting>
  <conditionalFormatting sqref="X16:X19">
    <cfRule type="containsErrors" dxfId="125" priority="9">
      <formula>ISERROR(X16)</formula>
    </cfRule>
  </conditionalFormatting>
  <conditionalFormatting sqref="X20:X21">
    <cfRule type="cellIs" dxfId="124" priority="8" operator="equal">
      <formula>0</formula>
    </cfRule>
  </conditionalFormatting>
  <conditionalFormatting sqref="X34">
    <cfRule type="containsErrors" dxfId="123" priority="7">
      <formula>ISERROR(X34)</formula>
    </cfRule>
  </conditionalFormatting>
  <conditionalFormatting sqref="X31:AC31">
    <cfRule type="containsErrors" dxfId="122" priority="2">
      <formula>ISERROR(X31)</formula>
    </cfRule>
  </conditionalFormatting>
  <conditionalFormatting sqref="X32:AC32">
    <cfRule type="containsErrors" dxfId="121" priority="3">
      <formula>ISERROR(X32)</formula>
    </cfRule>
  </conditionalFormatting>
  <conditionalFormatting sqref="X37:AC37">
    <cfRule type="containsErrors" dxfId="120" priority="1">
      <formula>ISERROR(X37)</formula>
    </cfRule>
  </conditionalFormatting>
  <conditionalFormatting sqref="AA3 AA4:AF8 W10:AA10 W11:AB11">
    <cfRule type="cellIs" dxfId="119" priority="49" operator="equal">
      <formula>0</formula>
    </cfRule>
  </conditionalFormatting>
  <conditionalFormatting sqref="AA12">
    <cfRule type="cellIs" dxfId="118" priority="10" operator="equal">
      <formula>0</formula>
    </cfRule>
  </conditionalFormatting>
  <conditionalFormatting sqref="AA16:AA19">
    <cfRule type="containsErrors" dxfId="117" priority="5">
      <formula>ISERROR(AA16)</formula>
    </cfRule>
  </conditionalFormatting>
  <conditionalFormatting sqref="AA20:AA21">
    <cfRule type="cellIs" dxfId="116" priority="6" operator="equal">
      <formula>0</formula>
    </cfRule>
  </conditionalFormatting>
  <conditionalFormatting sqref="AA34">
    <cfRule type="containsErrors" dxfId="115" priority="68">
      <formula>ISERROR(AA34)</formula>
    </cfRule>
  </conditionalFormatting>
  <conditionalFormatting sqref="AD16:AD19">
    <cfRule type="containsErrors" dxfId="114" priority="14">
      <formula>ISERROR(AD16)</formula>
    </cfRule>
  </conditionalFormatting>
  <conditionalFormatting sqref="AD20:AD21">
    <cfRule type="cellIs" dxfId="113" priority="15" operator="equal">
      <formula>0</formula>
    </cfRule>
  </conditionalFormatting>
  <conditionalFormatting sqref="AD34">
    <cfRule type="containsErrors" dxfId="112" priority="64">
      <formula>ISERROR(AD34)</formula>
    </cfRule>
  </conditionalFormatting>
  <conditionalFormatting sqref="AJ32">
    <cfRule type="cellIs" dxfId="111" priority="51" operator="equal">
      <formula>0</formula>
    </cfRule>
  </conditionalFormatting>
  <conditionalFormatting sqref="AJ43">
    <cfRule type="cellIs" dxfId="110" priority="43" operator="equal">
      <formula>0</formula>
    </cfRule>
  </conditionalFormatting>
  <conditionalFormatting sqref="AJ46">
    <cfRule type="cellIs" dxfId="109" priority="41" operator="equal">
      <formula>0</formula>
    </cfRule>
  </conditionalFormatting>
  <conditionalFormatting sqref="AJ49">
    <cfRule type="cellIs" dxfId="108" priority="39" operator="equal">
      <formula>0</formula>
    </cfRule>
  </conditionalFormatting>
  <conditionalFormatting sqref="AJ54">
    <cfRule type="cellIs" dxfId="107" priority="37" operator="equal">
      <formula>0</formula>
    </cfRule>
  </conditionalFormatting>
  <conditionalFormatting sqref="AJ61">
    <cfRule type="cellIs" dxfId="106" priority="35" operator="equal">
      <formula>0</formula>
    </cfRule>
  </conditionalFormatting>
  <conditionalFormatting sqref="AJ65">
    <cfRule type="cellIs" dxfId="105" priority="33" operator="equal">
      <formula>0</formula>
    </cfRule>
  </conditionalFormatting>
  <conditionalFormatting sqref="AP32">
    <cfRule type="expression" dxfId="104" priority="50">
      <formula>$AJ$32=0</formula>
    </cfRule>
  </conditionalFormatting>
  <conditionalFormatting sqref="AP43">
    <cfRule type="expression" dxfId="103" priority="42">
      <formula>$AJ$32=0</formula>
    </cfRule>
  </conditionalFormatting>
  <conditionalFormatting sqref="AP46">
    <cfRule type="expression" dxfId="102" priority="40">
      <formula>$AJ$32=0</formula>
    </cfRule>
  </conditionalFormatting>
  <conditionalFormatting sqref="AP49">
    <cfRule type="expression" dxfId="101" priority="38">
      <formula>$AJ$32=0</formula>
    </cfRule>
  </conditionalFormatting>
  <conditionalFormatting sqref="AP54">
    <cfRule type="expression" dxfId="100" priority="36">
      <formula>$AJ$32=0</formula>
    </cfRule>
  </conditionalFormatting>
  <conditionalFormatting sqref="AP61">
    <cfRule type="expression" dxfId="99" priority="34">
      <formula>$AJ$32=0</formula>
    </cfRule>
  </conditionalFormatting>
  <conditionalFormatting sqref="AP65">
    <cfRule type="expression" dxfId="98" priority="32">
      <formula>$AJ$32=0</formula>
    </cfRule>
  </conditionalFormatting>
  <dataValidations count="2">
    <dataValidation type="list" allowBlank="1" sqref="X14:AF15" xr:uid="{3EC82CA2-05D8-4D29-A21F-39D774C1570C}">
      <formula1>"Stereotactic, DBT"</formula1>
    </dataValidation>
    <dataValidation type="list" allowBlank="1" showInputMessage="1" showErrorMessage="1" sqref="AB12:AF12" xr:uid="{AF09D93E-87F1-4C24-B492-F115D319EB11}">
      <formula1>$AI$13:$AI$16</formula1>
    </dataValidation>
  </dataValidations>
  <printOptions horizontalCentered="1"/>
  <pageMargins left="0.25" right="0.25" top="0.5" bottom="0.5" header="0.3" footer="0.3"/>
  <pageSetup scale="92" orientation="portrait" r:id="rId1"/>
  <headerFooter>
    <oddFooter>&amp;L&amp;"Arial,Bold"Medical Physicist's Section&amp;R&amp;"Arial,Italic"&amp;8&amp;F</oddFooter>
  </headerFooter>
  <ignoredErrors>
    <ignoredError sqref="X16:X21 AA16:AA21" unlockedFormula="1"/>
    <ignoredError sqref="X27 AA27" formulaRange="1"/>
  </ignoredError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B0F0"/>
    <pageSetUpPr fitToPage="1"/>
  </sheetPr>
  <dimension ref="A1:BB43"/>
  <sheetViews>
    <sheetView showGridLines="0" topLeftCell="A4" zoomScaleNormal="100" zoomScalePageLayoutView="120" workbookViewId="0">
      <selection activeCell="AF32" sqref="AF32"/>
    </sheetView>
  </sheetViews>
  <sheetFormatPr defaultColWidth="10.7109375" defaultRowHeight="20.100000000000001" customHeight="1" x14ac:dyDescent="0.2"/>
  <cols>
    <col min="1" max="2" width="3.140625" style="12" customWidth="1"/>
    <col min="3" max="28" width="3.140625" style="13" customWidth="1"/>
    <col min="29" max="29" width="3.140625" style="12" customWidth="1"/>
    <col min="30" max="30" width="10.7109375" style="12"/>
    <col min="31" max="31" width="6.7109375" style="12" customWidth="1"/>
    <col min="32" max="32" width="15.85546875" style="12" customWidth="1"/>
    <col min="33" max="35" width="6.7109375" style="12" customWidth="1"/>
    <col min="36" max="16384" width="10.7109375" style="12"/>
  </cols>
  <sheetData>
    <row r="1" spans="1:31" ht="24.75" customHeight="1" x14ac:dyDescent="0.2">
      <c r="A1" s="68" t="s">
        <v>281</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31"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row>
    <row r="3" spans="1:31" ht="15" customHeight="1" x14ac:dyDescent="0.2">
      <c r="D3" s="9" t="s">
        <v>79</v>
      </c>
      <c r="E3" s="658">
        <f>Facility</f>
        <v>0</v>
      </c>
      <c r="F3" s="658"/>
      <c r="G3" s="658"/>
      <c r="H3" s="658"/>
      <c r="I3" s="658"/>
      <c r="J3" s="658"/>
      <c r="K3" s="658"/>
      <c r="L3" s="658"/>
      <c r="M3" s="658"/>
      <c r="N3" s="658"/>
      <c r="O3" s="658"/>
      <c r="U3" s="9" t="s">
        <v>114</v>
      </c>
      <c r="V3" s="685">
        <f>SBBAPID</f>
        <v>0</v>
      </c>
      <c r="W3" s="685"/>
      <c r="X3" s="685"/>
      <c r="Y3" s="685"/>
      <c r="Z3" s="190" t="s">
        <v>115</v>
      </c>
      <c r="AA3" s="941">
        <f>SBBAPRm</f>
        <v>0</v>
      </c>
      <c r="AB3" s="941"/>
      <c r="AC3" s="941"/>
      <c r="AD3" s="15"/>
    </row>
    <row r="4" spans="1:31" ht="15" customHeight="1" x14ac:dyDescent="0.2">
      <c r="D4" s="9" t="s">
        <v>116</v>
      </c>
      <c r="E4" s="657" t="str">
        <f>CONCATENATE(Mfr," ",Mod)</f>
        <v xml:space="preserve"> </v>
      </c>
      <c r="F4" s="657"/>
      <c r="G4" s="657"/>
      <c r="H4" s="657"/>
      <c r="I4" s="657"/>
      <c r="J4" s="657"/>
      <c r="K4" s="657"/>
      <c r="L4" s="657"/>
      <c r="M4" s="657"/>
      <c r="N4" s="657"/>
      <c r="O4" s="657"/>
      <c r="U4" s="9" t="s">
        <v>87</v>
      </c>
      <c r="V4" s="657">
        <f>RmID</f>
        <v>0</v>
      </c>
      <c r="W4" s="657"/>
      <c r="X4" s="657"/>
      <c r="Y4" s="657"/>
      <c r="Z4" s="658"/>
      <c r="AA4" s="657"/>
      <c r="AB4" s="657"/>
      <c r="AC4" s="657"/>
      <c r="AD4" s="15"/>
    </row>
    <row r="5" spans="1:31" ht="15" customHeight="1" x14ac:dyDescent="0.2">
      <c r="D5" s="9"/>
      <c r="E5" s="10"/>
      <c r="F5" s="10"/>
      <c r="G5" s="10"/>
      <c r="H5" s="9"/>
      <c r="I5" s="92"/>
      <c r="J5" s="92"/>
      <c r="K5" s="92"/>
      <c r="L5" s="92"/>
      <c r="M5" s="92"/>
      <c r="N5" s="92"/>
      <c r="O5" s="92"/>
      <c r="U5" s="9" t="s">
        <v>88</v>
      </c>
      <c r="V5" s="700">
        <f>'Facility Information'!C15</f>
        <v>0</v>
      </c>
      <c r="W5" s="700"/>
      <c r="X5" s="700"/>
      <c r="Y5" s="700"/>
      <c r="Z5" s="823"/>
      <c r="AA5" s="700"/>
      <c r="AB5" s="700"/>
      <c r="AC5" s="700"/>
      <c r="AD5" s="15"/>
    </row>
    <row r="6" spans="1:31" ht="15" customHeight="1" thickBot="1" x14ac:dyDescent="0.25"/>
    <row r="7" spans="1:31" ht="12" customHeight="1" x14ac:dyDescent="0.2">
      <c r="A7" s="911" t="s">
        <v>117</v>
      </c>
      <c r="B7" s="912"/>
      <c r="C7" s="912"/>
      <c r="D7" s="913"/>
      <c r="E7" s="483" t="s">
        <v>282</v>
      </c>
      <c r="F7" s="462"/>
      <c r="G7" s="462"/>
      <c r="H7" s="462" t="s">
        <v>283</v>
      </c>
      <c r="I7" s="462"/>
      <c r="J7" s="462"/>
      <c r="K7" s="462"/>
      <c r="L7" s="462"/>
      <c r="M7" s="462"/>
      <c r="N7" s="462"/>
      <c r="O7" s="462"/>
      <c r="P7" s="462"/>
      <c r="Q7" s="462"/>
      <c r="R7" s="462"/>
      <c r="S7" s="462"/>
      <c r="T7" s="462"/>
      <c r="U7" s="462"/>
      <c r="V7" s="462"/>
      <c r="W7" s="462"/>
      <c r="X7" s="462"/>
      <c r="Y7" s="462"/>
      <c r="Z7" s="462"/>
      <c r="AA7" s="462"/>
      <c r="AB7" s="462"/>
      <c r="AC7" s="484"/>
    </row>
    <row r="8" spans="1:31" ht="12" customHeight="1" x14ac:dyDescent="0.2">
      <c r="A8" s="914"/>
      <c r="B8" s="915"/>
      <c r="C8" s="915"/>
      <c r="D8" s="916"/>
      <c r="E8" s="485" t="s">
        <v>284</v>
      </c>
      <c r="F8" s="464"/>
      <c r="G8" s="464"/>
      <c r="H8" s="464"/>
      <c r="I8" s="464"/>
      <c r="J8" s="464"/>
      <c r="K8" s="464"/>
      <c r="L8" s="464"/>
      <c r="M8" s="464"/>
      <c r="N8" s="464"/>
      <c r="O8" s="464"/>
      <c r="P8" s="464"/>
      <c r="Q8" s="464"/>
      <c r="R8" s="464"/>
      <c r="S8" s="464"/>
      <c r="T8" s="464"/>
      <c r="U8" s="464"/>
      <c r="V8" s="464"/>
      <c r="W8" s="464"/>
      <c r="X8" s="464"/>
      <c r="Y8" s="464"/>
      <c r="Z8" s="464"/>
      <c r="AA8" s="464"/>
      <c r="AB8" s="464"/>
      <c r="AC8" s="486"/>
    </row>
    <row r="9" spans="1:31" ht="12" customHeight="1" x14ac:dyDescent="0.2">
      <c r="A9" s="914"/>
      <c r="B9" s="915"/>
      <c r="C9" s="915"/>
      <c r="D9" s="916"/>
      <c r="E9" s="485" t="s">
        <v>285</v>
      </c>
      <c r="F9" s="464"/>
      <c r="G9" s="464"/>
      <c r="H9" s="464"/>
      <c r="I9" s="464"/>
      <c r="J9" s="464"/>
      <c r="K9" s="464"/>
      <c r="L9" s="464"/>
      <c r="M9" s="464"/>
      <c r="N9" s="464"/>
      <c r="O9" s="464"/>
      <c r="P9" s="464"/>
      <c r="Q9" s="464"/>
      <c r="R9" s="464"/>
      <c r="S9" s="464"/>
      <c r="T9" s="464"/>
      <c r="U9" s="464"/>
      <c r="V9" s="464"/>
      <c r="W9" s="464"/>
      <c r="X9" s="464"/>
      <c r="Y9" s="464"/>
      <c r="Z9" s="464"/>
      <c r="AA9" s="464"/>
      <c r="AB9" s="464"/>
      <c r="AC9" s="486"/>
    </row>
    <row r="10" spans="1:31" ht="12" customHeight="1" thickBot="1" x14ac:dyDescent="0.25">
      <c r="A10" s="917"/>
      <c r="B10" s="918"/>
      <c r="C10" s="918"/>
      <c r="D10" s="919"/>
      <c r="E10" s="487" t="s">
        <v>193</v>
      </c>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88"/>
    </row>
    <row r="11" spans="1:31" ht="15" customHeight="1" thickBot="1" x14ac:dyDescent="0.25"/>
    <row r="12" spans="1:31" ht="15" customHeight="1" thickBot="1" x14ac:dyDescent="0.25">
      <c r="A12" s="882" t="s">
        <v>286</v>
      </c>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4"/>
      <c r="Z12" s="885" t="s">
        <v>287</v>
      </c>
      <c r="AA12" s="883"/>
      <c r="AB12" s="883"/>
      <c r="AC12" s="1263"/>
    </row>
    <row r="13" spans="1:31" ht="15" customHeight="1" x14ac:dyDescent="0.2">
      <c r="A13" s="489" t="s">
        <v>21</v>
      </c>
      <c r="B13" s="1268" t="s">
        <v>288</v>
      </c>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9"/>
      <c r="Z13" s="1264"/>
      <c r="AA13" s="1264"/>
      <c r="AB13" s="1264"/>
      <c r="AC13" s="1265"/>
      <c r="AE13" s="91"/>
    </row>
    <row r="14" spans="1:31" ht="15" customHeight="1" x14ac:dyDescent="0.2">
      <c r="A14" s="490" t="s">
        <v>25</v>
      </c>
      <c r="B14" s="1266" t="s">
        <v>289</v>
      </c>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7"/>
      <c r="Z14" s="1261"/>
      <c r="AA14" s="1261"/>
      <c r="AB14" s="1261"/>
      <c r="AC14" s="1262"/>
    </row>
    <row r="15" spans="1:31" ht="15" customHeight="1" x14ac:dyDescent="0.2">
      <c r="A15" s="490" t="s">
        <v>27</v>
      </c>
      <c r="B15" s="1266" t="s">
        <v>290</v>
      </c>
      <c r="C15" s="1266"/>
      <c r="D15" s="1266"/>
      <c r="E15" s="1266"/>
      <c r="F15" s="1266"/>
      <c r="G15" s="1266"/>
      <c r="H15" s="1266"/>
      <c r="I15" s="1266"/>
      <c r="J15" s="1266"/>
      <c r="K15" s="1266"/>
      <c r="L15" s="1266"/>
      <c r="M15" s="1266"/>
      <c r="N15" s="1266"/>
      <c r="O15" s="1266"/>
      <c r="P15" s="1266"/>
      <c r="Q15" s="1266"/>
      <c r="R15" s="1266"/>
      <c r="S15" s="1266"/>
      <c r="T15" s="1266"/>
      <c r="U15" s="1266"/>
      <c r="V15" s="1266"/>
      <c r="W15" s="1266"/>
      <c r="X15" s="1266"/>
      <c r="Y15" s="1267"/>
      <c r="Z15" s="1259"/>
      <c r="AA15" s="1259"/>
      <c r="AB15" s="1259"/>
      <c r="AC15" s="1260"/>
    </row>
    <row r="16" spans="1:31" ht="15" customHeight="1" x14ac:dyDescent="0.2">
      <c r="A16" s="490" t="s">
        <v>30</v>
      </c>
      <c r="B16" s="1266" t="s">
        <v>291</v>
      </c>
      <c r="C16" s="1266"/>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7"/>
      <c r="Z16" s="1259"/>
      <c r="AA16" s="1259"/>
      <c r="AB16" s="1259"/>
      <c r="AC16" s="1260"/>
    </row>
    <row r="17" spans="1:54" ht="15" customHeight="1" x14ac:dyDescent="0.2">
      <c r="A17" s="490" t="s">
        <v>32</v>
      </c>
      <c r="B17" s="1266" t="s">
        <v>292</v>
      </c>
      <c r="C17" s="1266"/>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7"/>
      <c r="Z17" s="1261"/>
      <c r="AA17" s="1261"/>
      <c r="AB17" s="1261"/>
      <c r="AC17" s="1262"/>
      <c r="AE17" s="28"/>
      <c r="AG17" s="3"/>
      <c r="AH17" s="3"/>
      <c r="AI17" s="3"/>
      <c r="AJ17" s="3"/>
      <c r="AK17" s="3"/>
      <c r="AL17" s="3"/>
      <c r="AM17" s="3"/>
      <c r="AN17" s="3"/>
      <c r="AO17" s="3"/>
      <c r="AP17" s="3"/>
      <c r="AQ17" s="3"/>
      <c r="AR17" s="3"/>
      <c r="AS17" s="3"/>
      <c r="AT17" s="3"/>
      <c r="AU17" s="3"/>
      <c r="AV17" s="3"/>
      <c r="AW17" s="3"/>
      <c r="AX17" s="3"/>
      <c r="AY17" s="3"/>
      <c r="AZ17" s="3"/>
      <c r="BA17" s="3"/>
      <c r="BB17" s="3"/>
    </row>
    <row r="18" spans="1:54" ht="15" customHeight="1" x14ac:dyDescent="0.2">
      <c r="A18" s="490" t="s">
        <v>34</v>
      </c>
      <c r="B18" s="1266" t="s">
        <v>293</v>
      </c>
      <c r="C18" s="1266"/>
      <c r="D18" s="1266"/>
      <c r="E18" s="1266"/>
      <c r="F18" s="1266"/>
      <c r="G18" s="1266"/>
      <c r="H18" s="1266"/>
      <c r="I18" s="1266"/>
      <c r="J18" s="1266"/>
      <c r="K18" s="1266"/>
      <c r="L18" s="1266"/>
      <c r="M18" s="1266"/>
      <c r="N18" s="1266"/>
      <c r="O18" s="1266"/>
      <c r="P18" s="1266"/>
      <c r="Q18" s="1266"/>
      <c r="R18" s="1266"/>
      <c r="S18" s="1266"/>
      <c r="T18" s="1266"/>
      <c r="U18" s="1266"/>
      <c r="V18" s="1266"/>
      <c r="W18" s="1266"/>
      <c r="X18" s="1266"/>
      <c r="Y18" s="1267"/>
      <c r="Z18" s="1259"/>
      <c r="AA18" s="1259"/>
      <c r="AB18" s="1259"/>
      <c r="AC18" s="1260"/>
      <c r="AG18" s="3"/>
      <c r="AH18" s="3"/>
      <c r="AI18" s="3"/>
      <c r="AJ18" s="3"/>
      <c r="AK18" s="3"/>
      <c r="AL18" s="3"/>
      <c r="AM18" s="3"/>
      <c r="AN18" s="3"/>
      <c r="AO18" s="3"/>
      <c r="AP18" s="3"/>
      <c r="AQ18" s="3"/>
      <c r="AR18" s="3"/>
      <c r="AS18" s="3"/>
      <c r="AT18" s="3"/>
      <c r="AU18" s="3"/>
      <c r="AV18" s="3"/>
      <c r="AW18" s="3"/>
      <c r="AX18" s="3"/>
      <c r="AY18" s="3"/>
      <c r="AZ18" s="3"/>
      <c r="BA18" s="3"/>
      <c r="BB18" s="3"/>
    </row>
    <row r="19" spans="1:54" ht="15" customHeight="1" x14ac:dyDescent="0.2">
      <c r="A19" s="493" t="s">
        <v>36</v>
      </c>
      <c r="B19" s="1274" t="s">
        <v>294</v>
      </c>
      <c r="C19" s="1274"/>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5"/>
      <c r="Z19" s="1270"/>
      <c r="AA19" s="1259"/>
      <c r="AB19" s="1259"/>
      <c r="AC19" s="1260"/>
      <c r="AE19" s="3"/>
      <c r="AF19" s="3"/>
      <c r="AG19" s="3"/>
      <c r="AH19" s="3"/>
      <c r="AI19" s="3"/>
      <c r="AJ19" s="3"/>
      <c r="AK19" s="3"/>
      <c r="AL19" s="3"/>
      <c r="AM19" s="3"/>
      <c r="AN19" s="3"/>
      <c r="AO19" s="3"/>
      <c r="AP19" s="3"/>
      <c r="AQ19" s="3"/>
      <c r="AR19" s="3"/>
      <c r="AS19" s="3"/>
      <c r="AT19" s="3"/>
      <c r="AU19" s="3"/>
      <c r="AV19" s="3"/>
      <c r="AW19" s="3"/>
      <c r="AX19" s="3"/>
      <c r="AY19" s="3"/>
      <c r="AZ19" s="3"/>
      <c r="BA19" s="3"/>
      <c r="BB19" s="3"/>
    </row>
    <row r="20" spans="1:54" ht="15" customHeight="1" x14ac:dyDescent="0.2">
      <c r="A20" s="493" t="s">
        <v>40</v>
      </c>
      <c r="B20" s="494" t="s">
        <v>295</v>
      </c>
      <c r="C20" s="494"/>
      <c r="D20" s="494"/>
      <c r="E20" s="494"/>
      <c r="F20" s="494"/>
      <c r="G20" s="494"/>
      <c r="H20" s="494"/>
      <c r="I20" s="494"/>
      <c r="J20" s="494"/>
      <c r="K20" s="502"/>
      <c r="L20" s="502"/>
      <c r="M20" s="502"/>
      <c r="N20" s="502"/>
      <c r="O20" s="502"/>
      <c r="P20" s="502"/>
      <c r="Q20" s="502"/>
      <c r="R20" s="502"/>
      <c r="S20" s="502"/>
      <c r="T20" s="502"/>
      <c r="U20" s="502"/>
      <c r="V20" s="502"/>
      <c r="W20" s="502"/>
      <c r="X20" s="502"/>
      <c r="Y20" s="495"/>
      <c r="Z20" s="1270"/>
      <c r="AA20" s="1259"/>
      <c r="AB20" s="1259"/>
      <c r="AC20" s="1260"/>
      <c r="AE20" s="3"/>
      <c r="AF20" s="3"/>
      <c r="AG20" s="3"/>
      <c r="AH20" s="3"/>
      <c r="AI20" s="3"/>
      <c r="AJ20" s="3"/>
      <c r="AK20" s="3"/>
      <c r="AL20" s="3"/>
      <c r="AM20" s="3"/>
      <c r="AN20" s="3"/>
      <c r="AO20" s="3"/>
      <c r="AP20" s="3"/>
      <c r="AQ20" s="3"/>
      <c r="AR20" s="3"/>
      <c r="AS20" s="3"/>
      <c r="AT20" s="3"/>
      <c r="AU20" s="3"/>
      <c r="AV20" s="3"/>
      <c r="AW20" s="3"/>
      <c r="AX20" s="3"/>
      <c r="AY20" s="3"/>
      <c r="AZ20" s="3"/>
      <c r="BA20" s="3"/>
      <c r="BB20" s="3"/>
    </row>
    <row r="21" spans="1:54" ht="15" customHeight="1" x14ac:dyDescent="0.2">
      <c r="A21" s="503"/>
      <c r="B21" s="502"/>
      <c r="C21" s="502"/>
      <c r="D21" s="502"/>
      <c r="E21" s="502"/>
      <c r="F21" s="502"/>
      <c r="G21" s="502"/>
      <c r="H21" s="502"/>
      <c r="I21" s="502"/>
      <c r="J21" s="502"/>
      <c r="K21" s="1277" t="s">
        <v>709</v>
      </c>
      <c r="L21" s="1277"/>
      <c r="M21" s="1277"/>
      <c r="N21" s="1277"/>
      <c r="O21" s="1277"/>
      <c r="P21" s="1277"/>
      <c r="Q21" s="1277"/>
      <c r="R21" s="1277"/>
      <c r="S21" s="1277" t="s">
        <v>710</v>
      </c>
      <c r="T21" s="1277"/>
      <c r="U21" s="1277"/>
      <c r="V21" s="1277"/>
      <c r="W21" s="1277"/>
      <c r="X21" s="1277"/>
      <c r="Y21" s="502"/>
      <c r="Z21" s="505"/>
      <c r="AA21" s="380"/>
      <c r="AB21" s="380"/>
      <c r="AC21" s="506"/>
      <c r="AE21" s="508" t="s">
        <v>298</v>
      </c>
      <c r="AF21" s="508" t="s">
        <v>299</v>
      </c>
      <c r="AG21" s="3"/>
      <c r="AH21" s="3"/>
      <c r="AI21" s="3"/>
      <c r="AJ21" s="3"/>
      <c r="AK21" s="3"/>
      <c r="AL21" s="3"/>
      <c r="AM21" s="3"/>
      <c r="AN21" s="3"/>
      <c r="AO21" s="3"/>
      <c r="AP21" s="3"/>
      <c r="AQ21" s="3"/>
      <c r="AR21" s="3"/>
      <c r="AS21" s="3"/>
      <c r="AT21" s="3"/>
      <c r="AU21" s="3"/>
      <c r="AV21" s="3"/>
      <c r="AW21" s="3"/>
      <c r="AX21" s="3"/>
      <c r="AY21" s="3"/>
      <c r="AZ21" s="3"/>
      <c r="BA21" s="3"/>
      <c r="BB21" s="3"/>
    </row>
    <row r="22" spans="1:54" ht="15" customHeight="1" x14ac:dyDescent="0.2">
      <c r="A22" s="504"/>
      <c r="B22" s="496"/>
      <c r="C22" s="496"/>
      <c r="D22" s="496"/>
      <c r="E22" s="496"/>
      <c r="F22" s="496"/>
      <c r="G22" s="496"/>
      <c r="H22" s="496"/>
      <c r="I22" s="496"/>
      <c r="J22" s="496"/>
      <c r="K22" s="1255">
        <v>2</v>
      </c>
      <c r="L22" s="1255"/>
      <c r="M22" s="1255"/>
      <c r="N22" s="1255"/>
      <c r="O22" s="1255"/>
      <c r="P22" s="1255"/>
      <c r="Q22" s="1255"/>
      <c r="R22" s="1255"/>
      <c r="S22" s="1253"/>
      <c r="T22" s="1254"/>
      <c r="U22" s="1256"/>
      <c r="V22" s="1257"/>
      <c r="W22" s="1257"/>
      <c r="X22" s="1258"/>
      <c r="Y22" s="496"/>
      <c r="Z22" s="380"/>
      <c r="AA22" s="380"/>
      <c r="AB22" s="380"/>
      <c r="AC22" s="506"/>
      <c r="AE22" s="508">
        <f>ABS(S22-K22)</f>
        <v>2</v>
      </c>
      <c r="AF22" s="508"/>
      <c r="AG22" s="3"/>
      <c r="AH22" s="3"/>
      <c r="AI22" s="3"/>
      <c r="AJ22" s="3"/>
      <c r="AK22" s="3"/>
      <c r="AL22" s="3"/>
      <c r="AM22" s="3"/>
      <c r="AN22" s="3"/>
      <c r="AO22" s="3"/>
      <c r="AP22" s="3"/>
      <c r="AQ22" s="3"/>
      <c r="AR22" s="3"/>
      <c r="AS22" s="3"/>
      <c r="AT22" s="3"/>
      <c r="AU22" s="3"/>
      <c r="AV22" s="3"/>
      <c r="AW22" s="3"/>
      <c r="AX22" s="3"/>
      <c r="AY22" s="3"/>
      <c r="AZ22" s="3"/>
      <c r="BA22" s="3"/>
      <c r="BB22" s="3"/>
    </row>
    <row r="23" spans="1:54" ht="15" customHeight="1" x14ac:dyDescent="0.2">
      <c r="A23" s="504"/>
      <c r="B23" s="496"/>
      <c r="C23" s="496"/>
      <c r="D23" s="496"/>
      <c r="E23" s="496"/>
      <c r="F23" s="496"/>
      <c r="G23" s="496"/>
      <c r="H23" s="496"/>
      <c r="I23" s="496"/>
      <c r="J23" s="496"/>
      <c r="K23" s="1255">
        <v>4</v>
      </c>
      <c r="L23" s="1255"/>
      <c r="M23" s="1255"/>
      <c r="N23" s="1255"/>
      <c r="O23" s="1255"/>
      <c r="P23" s="1255"/>
      <c r="Q23" s="1255"/>
      <c r="R23" s="1255"/>
      <c r="S23" s="1253"/>
      <c r="T23" s="1254"/>
      <c r="U23" s="1253"/>
      <c r="V23" s="1254"/>
      <c r="W23" s="1253"/>
      <c r="X23" s="1254"/>
      <c r="Y23" s="496"/>
      <c r="Z23" s="380"/>
      <c r="AA23" s="380"/>
      <c r="AB23" s="380"/>
      <c r="AC23" s="506"/>
      <c r="AE23" s="508">
        <f>ABS(S23-$K23)</f>
        <v>4</v>
      </c>
      <c r="AF23" s="508">
        <f>ABS(MAX(S23:X23)-MIN(S23:X23))</f>
        <v>0</v>
      </c>
      <c r="AG23" s="3"/>
      <c r="AH23" s="3"/>
      <c r="AI23" s="3"/>
      <c r="AJ23" s="507"/>
      <c r="AK23" s="3"/>
      <c r="AL23" s="3"/>
      <c r="AM23" s="3"/>
      <c r="AN23" s="3"/>
      <c r="AO23" s="3"/>
      <c r="AP23" s="3"/>
      <c r="AQ23" s="3"/>
      <c r="AR23" s="3"/>
      <c r="AS23" s="3"/>
      <c r="AT23" s="3"/>
      <c r="AU23" s="3"/>
      <c r="AV23" s="3"/>
      <c r="AW23" s="3"/>
      <c r="AX23" s="3"/>
      <c r="AY23" s="3"/>
      <c r="AZ23" s="3"/>
      <c r="BA23" s="3"/>
      <c r="BB23" s="3"/>
    </row>
    <row r="24" spans="1:54" ht="15" customHeight="1" x14ac:dyDescent="0.2">
      <c r="A24" s="504"/>
      <c r="B24" s="496"/>
      <c r="C24" s="496"/>
      <c r="D24" s="496"/>
      <c r="E24" s="496"/>
      <c r="F24" s="496"/>
      <c r="G24" s="496"/>
      <c r="H24" s="496"/>
      <c r="I24" s="496"/>
      <c r="J24" s="496"/>
      <c r="K24" s="1255">
        <v>6</v>
      </c>
      <c r="L24" s="1255"/>
      <c r="M24" s="1255"/>
      <c r="N24" s="1255"/>
      <c r="O24" s="1255"/>
      <c r="P24" s="1255"/>
      <c r="Q24" s="1255"/>
      <c r="R24" s="1255"/>
      <c r="S24" s="1253"/>
      <c r="T24" s="1254"/>
      <c r="U24" s="1256"/>
      <c r="V24" s="1257"/>
      <c r="W24" s="1257"/>
      <c r="X24" s="1258"/>
      <c r="Y24" s="496"/>
      <c r="Z24" s="380"/>
      <c r="AA24" s="380"/>
      <c r="AB24" s="380"/>
      <c r="AC24" s="506"/>
      <c r="AE24" s="508">
        <f t="shared" ref="AE24:AE25" si="0">ABS(S24-K24)</f>
        <v>6</v>
      </c>
      <c r="AF24" s="508"/>
      <c r="AG24" s="3"/>
      <c r="AH24" s="3"/>
      <c r="AI24" s="3"/>
      <c r="AJ24" s="3"/>
      <c r="AK24" s="3"/>
      <c r="AL24" s="3"/>
      <c r="AM24" s="3"/>
      <c r="AN24" s="3"/>
      <c r="AO24" s="3"/>
      <c r="AP24" s="3"/>
      <c r="AQ24" s="3"/>
      <c r="AR24" s="3"/>
      <c r="AS24" s="3"/>
      <c r="AT24" s="3"/>
      <c r="AU24" s="3"/>
      <c r="AV24" s="3"/>
      <c r="AW24" s="3"/>
      <c r="AX24" s="3"/>
      <c r="AY24" s="3"/>
      <c r="AZ24" s="3"/>
      <c r="BA24" s="3"/>
      <c r="BB24" s="3"/>
    </row>
    <row r="25" spans="1:54" ht="15" customHeight="1" x14ac:dyDescent="0.2">
      <c r="A25" s="504"/>
      <c r="B25" s="496"/>
      <c r="C25" s="496"/>
      <c r="D25" s="496"/>
      <c r="E25" s="496"/>
      <c r="F25" s="496"/>
      <c r="G25" s="496"/>
      <c r="H25" s="496"/>
      <c r="I25" s="496"/>
      <c r="J25" s="496"/>
      <c r="K25" s="1255">
        <v>8</v>
      </c>
      <c r="L25" s="1255"/>
      <c r="M25" s="1255"/>
      <c r="N25" s="1255"/>
      <c r="O25" s="1255"/>
      <c r="P25" s="1255"/>
      <c r="Q25" s="1255"/>
      <c r="R25" s="1255"/>
      <c r="S25" s="1253"/>
      <c r="T25" s="1254"/>
      <c r="U25" s="1256"/>
      <c r="V25" s="1257"/>
      <c r="W25" s="1257"/>
      <c r="X25" s="1258"/>
      <c r="Y25" s="496"/>
      <c r="Z25" s="380"/>
      <c r="AA25" s="380"/>
      <c r="AB25" s="380"/>
      <c r="AC25" s="506"/>
      <c r="AE25" s="508">
        <f t="shared" si="0"/>
        <v>8</v>
      </c>
      <c r="AF25" s="508"/>
      <c r="AG25" s="3"/>
      <c r="AH25" s="3"/>
      <c r="AI25" s="3"/>
      <c r="AJ25" s="3"/>
      <c r="AK25" s="3"/>
      <c r="AL25" s="3"/>
      <c r="AM25" s="3"/>
      <c r="AN25" s="3"/>
      <c r="AO25" s="3"/>
      <c r="AP25" s="3"/>
      <c r="AQ25" s="3"/>
      <c r="AR25" s="3"/>
      <c r="AS25" s="3"/>
      <c r="AT25" s="3"/>
      <c r="AU25" s="3"/>
      <c r="AV25" s="3"/>
      <c r="AW25" s="3"/>
      <c r="AX25" s="3"/>
      <c r="AY25" s="3"/>
      <c r="AZ25" s="3"/>
      <c r="BA25" s="3"/>
      <c r="BB25" s="3"/>
    </row>
    <row r="26" spans="1:54" ht="15" customHeight="1" x14ac:dyDescent="0.2">
      <c r="A26" s="490" t="s">
        <v>296</v>
      </c>
      <c r="B26" s="491" t="s">
        <v>297</v>
      </c>
      <c r="C26" s="494"/>
      <c r="D26" s="494"/>
      <c r="E26" s="494"/>
      <c r="F26" s="494"/>
      <c r="G26" s="494"/>
      <c r="H26" s="494"/>
      <c r="I26" s="494"/>
      <c r="J26" s="494"/>
      <c r="K26" s="494"/>
      <c r="L26" s="494"/>
      <c r="M26" s="494"/>
      <c r="N26" s="494"/>
      <c r="O26" s="494"/>
      <c r="P26" s="494"/>
      <c r="Q26" s="494"/>
      <c r="R26" s="494"/>
      <c r="S26" s="494"/>
      <c r="T26" s="494"/>
      <c r="U26" s="494"/>
      <c r="V26" s="494"/>
      <c r="W26" s="494"/>
      <c r="X26" s="494"/>
      <c r="Y26" s="495"/>
      <c r="Z26" s="1270"/>
      <c r="AA26" s="1259"/>
      <c r="AB26" s="1259"/>
      <c r="AC26" s="1260"/>
      <c r="AE26" s="508" t="str">
        <f>IF(MAX(AE22:AE25)&gt;5,"FAIL","PASS")</f>
        <v>FAIL</v>
      </c>
      <c r="AF26" s="508" t="str">
        <f>IF(MAX(AF22:AF25)&gt;0.2,"FAIL","PASS")</f>
        <v>PASS</v>
      </c>
      <c r="AG26" s="3"/>
      <c r="AH26" s="3"/>
      <c r="AI26" s="3"/>
      <c r="AJ26" s="3"/>
      <c r="AK26" s="3"/>
      <c r="AL26" s="3"/>
      <c r="AM26" s="3"/>
      <c r="AN26" s="3"/>
      <c r="AO26" s="3"/>
      <c r="AP26" s="3"/>
      <c r="AQ26" s="3"/>
      <c r="AR26" s="3"/>
      <c r="AS26" s="3"/>
      <c r="AT26" s="3"/>
      <c r="AU26" s="3"/>
      <c r="AV26" s="3"/>
      <c r="AW26" s="3"/>
      <c r="AX26" s="3"/>
      <c r="AY26" s="3"/>
      <c r="AZ26" s="3"/>
      <c r="BA26" s="3"/>
      <c r="BB26" s="3"/>
    </row>
    <row r="27" spans="1:54" ht="15" customHeight="1" x14ac:dyDescent="0.2">
      <c r="A27" s="490" t="s">
        <v>300</v>
      </c>
      <c r="B27" s="491" t="s">
        <v>301</v>
      </c>
      <c r="C27" s="494"/>
      <c r="D27" s="494"/>
      <c r="E27" s="494"/>
      <c r="F27" s="494"/>
      <c r="G27" s="494"/>
      <c r="H27" s="494"/>
      <c r="I27" s="494"/>
      <c r="J27" s="494"/>
      <c r="K27" s="494"/>
      <c r="L27" s="494"/>
      <c r="M27" s="494"/>
      <c r="N27" s="494"/>
      <c r="O27" s="494"/>
      <c r="P27" s="494"/>
      <c r="Q27" s="494"/>
      <c r="R27" s="494"/>
      <c r="S27" s="494"/>
      <c r="T27" s="494"/>
      <c r="U27" s="494"/>
      <c r="V27" s="494"/>
      <c r="W27" s="494"/>
      <c r="X27" s="494"/>
      <c r="Y27" s="495"/>
      <c r="Z27" s="1270"/>
      <c r="AA27" s="1259"/>
      <c r="AB27" s="1259"/>
      <c r="AC27" s="1260"/>
      <c r="AG27" s="3"/>
      <c r="AH27" s="3"/>
      <c r="AI27" s="3"/>
      <c r="AJ27" s="3"/>
      <c r="AK27" s="3"/>
      <c r="AL27" s="3"/>
      <c r="AM27" s="3"/>
      <c r="AN27" s="3"/>
      <c r="AO27" s="3"/>
      <c r="AP27" s="3"/>
      <c r="AQ27" s="3"/>
      <c r="AR27" s="3"/>
      <c r="AS27" s="3"/>
      <c r="AT27" s="3"/>
      <c r="AU27" s="3"/>
      <c r="AV27" s="3"/>
      <c r="AW27" s="3"/>
      <c r="AX27" s="3"/>
      <c r="AY27" s="3"/>
      <c r="AZ27" s="3"/>
      <c r="BA27" s="3"/>
      <c r="BB27" s="3"/>
    </row>
    <row r="28" spans="1:54" ht="15" customHeight="1" x14ac:dyDescent="0.2">
      <c r="A28" s="493" t="s">
        <v>302</v>
      </c>
      <c r="B28" s="1274" t="s">
        <v>303</v>
      </c>
      <c r="C28" s="1274"/>
      <c r="D28" s="1274"/>
      <c r="E28" s="1274"/>
      <c r="F28" s="1274"/>
      <c r="G28" s="1274"/>
      <c r="H28" s="1274"/>
      <c r="I28" s="1274"/>
      <c r="J28" s="1274"/>
      <c r="K28" s="1274"/>
      <c r="L28" s="1274"/>
      <c r="M28" s="1274"/>
      <c r="N28" s="1274"/>
      <c r="O28" s="1274"/>
      <c r="P28" s="1274"/>
      <c r="Q28" s="1274"/>
      <c r="R28" s="1274"/>
      <c r="S28" s="1274"/>
      <c r="T28" s="1274"/>
      <c r="U28" s="1274"/>
      <c r="V28" s="1274"/>
      <c r="W28" s="1274"/>
      <c r="X28" s="1274"/>
      <c r="Y28" s="1275"/>
      <c r="Z28" s="1259"/>
      <c r="AA28" s="1259"/>
      <c r="AB28" s="1259"/>
      <c r="AC28" s="1260"/>
      <c r="AE28" s="29"/>
      <c r="AG28" s="3"/>
      <c r="AH28" s="3"/>
      <c r="AI28" s="3"/>
      <c r="AJ28" s="3"/>
      <c r="AK28" s="3"/>
      <c r="AL28" s="3"/>
      <c r="AM28" s="3"/>
      <c r="AN28" s="3"/>
      <c r="AO28" s="3"/>
      <c r="AP28" s="3"/>
      <c r="AQ28" s="3"/>
      <c r="AR28" s="3"/>
      <c r="AS28" s="3"/>
      <c r="AT28" s="3"/>
      <c r="AU28" s="3"/>
      <c r="AV28" s="3"/>
      <c r="AW28" s="3"/>
      <c r="AX28" s="3"/>
      <c r="AY28" s="3"/>
      <c r="AZ28" s="3"/>
      <c r="BA28" s="3"/>
      <c r="BB28" s="3"/>
    </row>
    <row r="29" spans="1:54" ht="15" customHeight="1" x14ac:dyDescent="0.2">
      <c r="A29" s="490" t="s">
        <v>304</v>
      </c>
      <c r="B29" s="1266" t="s">
        <v>305</v>
      </c>
      <c r="C29" s="1266"/>
      <c r="D29" s="1266"/>
      <c r="E29" s="1266"/>
      <c r="F29" s="1266"/>
      <c r="G29" s="1266"/>
      <c r="H29" s="1266"/>
      <c r="I29" s="1266"/>
      <c r="J29" s="1266"/>
      <c r="K29" s="1266"/>
      <c r="L29" s="1266"/>
      <c r="M29" s="1266"/>
      <c r="N29" s="1266"/>
      <c r="O29" s="1266"/>
      <c r="P29" s="1266"/>
      <c r="Q29" s="1266"/>
      <c r="R29" s="1266"/>
      <c r="S29" s="1266"/>
      <c r="T29" s="1266"/>
      <c r="U29" s="1266"/>
      <c r="V29" s="1266"/>
      <c r="W29" s="1266"/>
      <c r="X29" s="1266"/>
      <c r="Y29" s="1267"/>
      <c r="Z29" s="1259"/>
      <c r="AA29" s="1259"/>
      <c r="AB29" s="1259"/>
      <c r="AC29" s="1260"/>
      <c r="AG29" s="3"/>
      <c r="AH29" s="3"/>
      <c r="AI29" s="3"/>
      <c r="AJ29" s="3"/>
      <c r="AK29" s="3"/>
      <c r="AL29" s="3"/>
      <c r="AM29" s="3"/>
      <c r="AN29" s="3"/>
      <c r="AO29" s="3"/>
      <c r="AP29" s="3"/>
      <c r="AQ29" s="3"/>
      <c r="AR29" s="3"/>
      <c r="AS29" s="3"/>
      <c r="AT29" s="3"/>
      <c r="AU29" s="3"/>
      <c r="AV29" s="3"/>
      <c r="AW29" s="3"/>
      <c r="AX29" s="3"/>
      <c r="AY29" s="3"/>
      <c r="AZ29" s="3"/>
      <c r="BA29" s="3"/>
      <c r="BB29" s="3"/>
    </row>
    <row r="30" spans="1:54" ht="15" customHeight="1" x14ac:dyDescent="0.2">
      <c r="A30" s="493" t="s">
        <v>306</v>
      </c>
      <c r="B30" s="1274" t="s">
        <v>307</v>
      </c>
      <c r="C30" s="1274"/>
      <c r="D30" s="1274"/>
      <c r="E30" s="1274"/>
      <c r="F30" s="1274"/>
      <c r="G30" s="1274"/>
      <c r="H30" s="1274"/>
      <c r="I30" s="1274"/>
      <c r="J30" s="1274"/>
      <c r="K30" s="1274"/>
      <c r="L30" s="1274"/>
      <c r="M30" s="1274"/>
      <c r="N30" s="1274"/>
      <c r="O30" s="1274"/>
      <c r="P30" s="1274"/>
      <c r="Q30" s="1274"/>
      <c r="R30" s="1274"/>
      <c r="S30" s="1274"/>
      <c r="T30" s="1274"/>
      <c r="U30" s="1274"/>
      <c r="V30" s="1274"/>
      <c r="W30" s="1274"/>
      <c r="X30" s="1274"/>
      <c r="Y30" s="1275"/>
      <c r="Z30" s="1261"/>
      <c r="AA30" s="1261"/>
      <c r="AB30" s="1261"/>
      <c r="AC30" s="1262"/>
      <c r="AE30" s="28"/>
      <c r="AG30" s="3"/>
      <c r="AH30" s="3"/>
      <c r="AI30" s="3"/>
      <c r="AJ30" s="3"/>
      <c r="AK30" s="3"/>
      <c r="AL30" s="3"/>
      <c r="AM30" s="3"/>
      <c r="AN30" s="3"/>
      <c r="AO30" s="3"/>
      <c r="AP30" s="3"/>
      <c r="AQ30" s="3"/>
      <c r="AR30" s="3"/>
      <c r="AS30" s="3"/>
      <c r="AT30" s="3"/>
      <c r="AU30" s="3"/>
      <c r="AV30" s="3"/>
      <c r="AW30" s="3"/>
      <c r="AX30" s="3"/>
      <c r="AY30" s="3"/>
      <c r="AZ30" s="3"/>
      <c r="BA30" s="3"/>
      <c r="BB30" s="3"/>
    </row>
    <row r="31" spans="1:54" ht="15.75" customHeight="1" x14ac:dyDescent="0.2">
      <c r="A31" s="493" t="s">
        <v>308</v>
      </c>
      <c r="B31" s="1274" t="s">
        <v>309</v>
      </c>
      <c r="C31" s="1274"/>
      <c r="D31" s="1274"/>
      <c r="E31" s="1274"/>
      <c r="F31" s="1274"/>
      <c r="G31" s="1274"/>
      <c r="H31" s="1274"/>
      <c r="I31" s="1274"/>
      <c r="J31" s="1274"/>
      <c r="K31" s="1274"/>
      <c r="L31" s="1274"/>
      <c r="M31" s="1274"/>
      <c r="N31" s="1274"/>
      <c r="O31" s="1274"/>
      <c r="P31" s="1274"/>
      <c r="Q31" s="1274"/>
      <c r="R31" s="1274"/>
      <c r="S31" s="1274"/>
      <c r="T31" s="1274"/>
      <c r="U31" s="1274"/>
      <c r="V31" s="1274"/>
      <c r="W31" s="1274"/>
      <c r="X31" s="1274"/>
      <c r="Y31" s="1275"/>
      <c r="Z31" s="1259"/>
      <c r="AA31" s="1259"/>
      <c r="AB31" s="1259"/>
      <c r="AC31" s="1260"/>
      <c r="AE31" s="28"/>
    </row>
    <row r="32" spans="1:54" ht="15" customHeight="1" x14ac:dyDescent="0.2">
      <c r="A32" s="490" t="s">
        <v>310</v>
      </c>
      <c r="B32" s="1266" t="s">
        <v>311</v>
      </c>
      <c r="C32" s="1266"/>
      <c r="D32" s="1280"/>
      <c r="E32" s="1280"/>
      <c r="F32" s="1280"/>
      <c r="G32" s="1280"/>
      <c r="H32" s="1280"/>
      <c r="I32" s="1280"/>
      <c r="J32" s="1280"/>
      <c r="K32" s="1280"/>
      <c r="L32" s="1280"/>
      <c r="M32" s="1280"/>
      <c r="N32" s="1280"/>
      <c r="O32" s="1280"/>
      <c r="P32" s="1280"/>
      <c r="Q32" s="1280"/>
      <c r="R32" s="1280"/>
      <c r="S32" s="1280"/>
      <c r="T32" s="1280"/>
      <c r="U32" s="1280"/>
      <c r="V32" s="1280"/>
      <c r="W32" s="1280"/>
      <c r="X32" s="1280"/>
      <c r="Y32" s="1281"/>
      <c r="Z32" s="1261"/>
      <c r="AA32" s="1261"/>
      <c r="AB32" s="1261"/>
      <c r="AC32" s="1262"/>
      <c r="AE32" s="28"/>
    </row>
    <row r="33" spans="1:31" ht="15" customHeight="1" x14ac:dyDescent="0.2">
      <c r="A33" s="493" t="s">
        <v>312</v>
      </c>
      <c r="B33" s="1266" t="s">
        <v>313</v>
      </c>
      <c r="C33" s="1266"/>
      <c r="D33" s="1266"/>
      <c r="E33" s="1266"/>
      <c r="F33" s="1266"/>
      <c r="G33" s="1266"/>
      <c r="H33" s="1266"/>
      <c r="I33" s="1266"/>
      <c r="J33" s="1266"/>
      <c r="K33" s="1266"/>
      <c r="L33" s="1266"/>
      <c r="M33" s="1266"/>
      <c r="N33" s="1266"/>
      <c r="O33" s="1266"/>
      <c r="P33" s="1266"/>
      <c r="Q33" s="1266"/>
      <c r="R33" s="1266"/>
      <c r="S33" s="1266"/>
      <c r="T33" s="1266"/>
      <c r="U33" s="1266"/>
      <c r="V33" s="1266"/>
      <c r="W33" s="1266"/>
      <c r="X33" s="1266"/>
      <c r="Y33" s="1267"/>
      <c r="Z33" s="1259"/>
      <c r="AA33" s="1259"/>
      <c r="AB33" s="1259"/>
      <c r="AC33" s="1260"/>
      <c r="AE33" s="28"/>
    </row>
    <row r="34" spans="1:31" ht="15" customHeight="1" x14ac:dyDescent="0.2">
      <c r="A34" s="493" t="s">
        <v>314</v>
      </c>
      <c r="B34" s="1273" t="s">
        <v>315</v>
      </c>
      <c r="C34" s="1273"/>
      <c r="D34" s="497"/>
      <c r="E34" s="497"/>
      <c r="F34" s="497"/>
      <c r="G34" s="497"/>
      <c r="H34" s="497"/>
      <c r="I34" s="497"/>
      <c r="J34" s="497"/>
      <c r="K34" s="497"/>
      <c r="L34" s="497"/>
      <c r="M34" s="497"/>
      <c r="N34" s="497"/>
      <c r="O34" s="497"/>
      <c r="P34" s="497"/>
      <c r="Q34" s="497"/>
      <c r="R34" s="497"/>
      <c r="S34" s="497"/>
      <c r="T34" s="497"/>
      <c r="U34" s="497"/>
      <c r="V34" s="497"/>
      <c r="W34" s="497"/>
      <c r="X34" s="497"/>
      <c r="Y34" s="498"/>
      <c r="Z34" s="1259"/>
      <c r="AA34" s="1259"/>
      <c r="AB34" s="1259"/>
      <c r="AC34" s="1260"/>
      <c r="AE34" s="28"/>
    </row>
    <row r="35" spans="1:31" ht="15" customHeight="1" x14ac:dyDescent="0.2">
      <c r="A35" s="493" t="s">
        <v>316</v>
      </c>
      <c r="B35" s="1273" t="s">
        <v>315</v>
      </c>
      <c r="C35" s="1273"/>
      <c r="D35" s="499"/>
      <c r="E35" s="499"/>
      <c r="F35" s="499"/>
      <c r="G35" s="499"/>
      <c r="H35" s="499"/>
      <c r="I35" s="499"/>
      <c r="J35" s="499"/>
      <c r="K35" s="499"/>
      <c r="L35" s="499"/>
      <c r="M35" s="499"/>
      <c r="N35" s="499"/>
      <c r="O35" s="499"/>
      <c r="P35" s="499"/>
      <c r="Q35" s="499"/>
      <c r="R35" s="499"/>
      <c r="S35" s="499"/>
      <c r="T35" s="499"/>
      <c r="U35" s="499"/>
      <c r="V35" s="499"/>
      <c r="W35" s="499"/>
      <c r="X35" s="499"/>
      <c r="Y35" s="500"/>
      <c r="Z35" s="1270"/>
      <c r="AA35" s="1259"/>
      <c r="AB35" s="1259"/>
      <c r="AC35" s="1260"/>
      <c r="AE35" s="28"/>
    </row>
    <row r="36" spans="1:31" ht="15" customHeight="1" x14ac:dyDescent="0.2">
      <c r="A36" s="501" t="s">
        <v>317</v>
      </c>
      <c r="B36" s="1276" t="s">
        <v>315</v>
      </c>
      <c r="C36" s="1276"/>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2"/>
      <c r="Z36" s="1289"/>
      <c r="AA36" s="1289"/>
      <c r="AB36" s="1289"/>
      <c r="AC36" s="1290"/>
      <c r="AE36" s="28"/>
    </row>
    <row r="37" spans="1:31" ht="15" customHeight="1" thickBot="1" x14ac:dyDescent="0.25">
      <c r="A37" s="319"/>
      <c r="B37" s="11"/>
      <c r="C37" s="11"/>
      <c r="D37" s="21"/>
      <c r="E37" s="21"/>
      <c r="F37" s="21"/>
      <c r="G37" s="21"/>
      <c r="H37" s="21"/>
      <c r="I37" s="21"/>
      <c r="J37" s="21"/>
      <c r="K37" s="21"/>
      <c r="L37" s="21"/>
      <c r="M37" s="21"/>
      <c r="N37" s="21"/>
      <c r="O37" s="21"/>
      <c r="P37" s="21"/>
      <c r="Q37" s="21"/>
      <c r="R37" s="21"/>
      <c r="S37" s="21"/>
      <c r="T37" s="21"/>
      <c r="U37" s="21"/>
      <c r="V37" s="21"/>
      <c r="W37" s="21"/>
      <c r="X37" s="5"/>
      <c r="Y37" s="7" t="s">
        <v>198</v>
      </c>
      <c r="Z37" s="1286"/>
      <c r="AA37" s="1287"/>
      <c r="AB37" s="1287"/>
      <c r="AC37" s="1288"/>
      <c r="AE37" s="28"/>
    </row>
    <row r="38" spans="1:31" ht="15" customHeight="1" thickBot="1" x14ac:dyDescent="0.25">
      <c r="A38" s="319"/>
      <c r="B38" s="11"/>
      <c r="C38" s="11"/>
      <c r="D38" s="21"/>
      <c r="E38" s="21"/>
      <c r="F38" s="21"/>
      <c r="G38" s="21"/>
      <c r="H38" s="21"/>
      <c r="I38" s="21"/>
      <c r="J38" s="21"/>
      <c r="K38" s="21"/>
      <c r="L38" s="21"/>
      <c r="M38" s="21"/>
      <c r="N38" s="21"/>
      <c r="O38" s="21"/>
      <c r="P38" s="21"/>
      <c r="Q38" s="21"/>
      <c r="R38" s="21"/>
      <c r="S38" s="21"/>
      <c r="T38" s="21"/>
      <c r="U38" s="21"/>
      <c r="V38" s="21"/>
      <c r="W38" s="21"/>
      <c r="X38" s="5"/>
      <c r="Y38" s="7"/>
      <c r="Z38" s="7"/>
      <c r="AA38" s="7"/>
      <c r="AB38" s="7"/>
      <c r="AC38" s="7"/>
      <c r="AE38" s="28"/>
    </row>
    <row r="39" spans="1:31" ht="50.1" customHeight="1" thickBot="1" x14ac:dyDescent="0.25">
      <c r="A39" s="1250" t="s">
        <v>703</v>
      </c>
      <c r="B39" s="1251"/>
      <c r="C39" s="1251"/>
      <c r="D39" s="1251"/>
      <c r="E39" s="1251"/>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B39" s="1251"/>
      <c r="AC39" s="1252"/>
      <c r="AE39" s="28"/>
    </row>
    <row r="40" spans="1:31" ht="15" customHeight="1" thickBot="1" x14ac:dyDescent="0.25">
      <c r="C40" s="29"/>
      <c r="L40" s="12"/>
      <c r="X40" s="10"/>
      <c r="Y40" s="10"/>
      <c r="Z40" s="10"/>
      <c r="AA40" s="10"/>
      <c r="AB40" s="10"/>
    </row>
    <row r="41" spans="1:31" ht="13.5" customHeight="1" x14ac:dyDescent="0.2">
      <c r="A41" s="911" t="s">
        <v>172</v>
      </c>
      <c r="B41" s="912"/>
      <c r="C41" s="912"/>
      <c r="D41" s="913"/>
      <c r="E41" s="158" t="s">
        <v>173</v>
      </c>
      <c r="F41" s="159"/>
      <c r="G41" s="159"/>
      <c r="H41" s="159"/>
      <c r="I41" s="1278" t="s">
        <v>318</v>
      </c>
      <c r="J41" s="1278"/>
      <c r="K41" s="1278"/>
      <c r="L41" s="1278"/>
      <c r="M41" s="1278"/>
      <c r="N41" s="1278"/>
      <c r="O41" s="1278"/>
      <c r="P41" s="1278"/>
      <c r="Q41" s="1278"/>
      <c r="R41" s="1278"/>
      <c r="S41" s="1278"/>
      <c r="T41" s="1278"/>
      <c r="U41" s="1278"/>
      <c r="V41" s="1278"/>
      <c r="W41" s="1278"/>
      <c r="X41" s="1278"/>
      <c r="Y41" s="1278"/>
      <c r="Z41" s="1278"/>
      <c r="AA41" s="1278"/>
      <c r="AB41" s="1278"/>
      <c r="AC41" s="1279"/>
    </row>
    <row r="42" spans="1:31" ht="22.5" customHeight="1" thickBot="1" x14ac:dyDescent="0.25">
      <c r="A42" s="917"/>
      <c r="B42" s="918"/>
      <c r="C42" s="918"/>
      <c r="D42" s="919"/>
      <c r="E42" s="1282" t="s">
        <v>200</v>
      </c>
      <c r="F42" s="1283"/>
      <c r="G42" s="1283"/>
      <c r="H42" s="160"/>
      <c r="I42" s="1284" t="s">
        <v>319</v>
      </c>
      <c r="J42" s="1284"/>
      <c r="K42" s="1284"/>
      <c r="L42" s="1284"/>
      <c r="M42" s="1284"/>
      <c r="N42" s="1284"/>
      <c r="O42" s="1284"/>
      <c r="P42" s="1284"/>
      <c r="Q42" s="1284"/>
      <c r="R42" s="1284"/>
      <c r="S42" s="1284"/>
      <c r="T42" s="1284"/>
      <c r="U42" s="1284"/>
      <c r="V42" s="1284"/>
      <c r="W42" s="1284"/>
      <c r="X42" s="1284"/>
      <c r="Y42" s="1284"/>
      <c r="Z42" s="1284"/>
      <c r="AA42" s="1284"/>
      <c r="AB42" s="1284"/>
      <c r="AC42" s="1285"/>
    </row>
    <row r="43" spans="1:31" ht="15" customHeight="1" x14ac:dyDescent="0.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sheetData>
  <mergeCells count="66">
    <mergeCell ref="A7:D10"/>
    <mergeCell ref="I41:AC41"/>
    <mergeCell ref="B19:Y19"/>
    <mergeCell ref="B29:Y29"/>
    <mergeCell ref="B31:Y31"/>
    <mergeCell ref="B32:Y32"/>
    <mergeCell ref="A41:D42"/>
    <mergeCell ref="E42:G42"/>
    <mergeCell ref="I42:AC42"/>
    <mergeCell ref="Z35:AC35"/>
    <mergeCell ref="Z37:AC37"/>
    <mergeCell ref="Z36:AC36"/>
    <mergeCell ref="Z31:AC31"/>
    <mergeCell ref="Z32:AC32"/>
    <mergeCell ref="B33:Y33"/>
    <mergeCell ref="S21:X21"/>
    <mergeCell ref="E3:O3"/>
    <mergeCell ref="E4:O4"/>
    <mergeCell ref="V4:AC4"/>
    <mergeCell ref="V3:Y3"/>
    <mergeCell ref="AA3:AC3"/>
    <mergeCell ref="V5:AC5"/>
    <mergeCell ref="Z19:AC19"/>
    <mergeCell ref="D36:Y36"/>
    <mergeCell ref="B18:Y18"/>
    <mergeCell ref="B35:C35"/>
    <mergeCell ref="B28:Y28"/>
    <mergeCell ref="B30:Y30"/>
    <mergeCell ref="B34:C34"/>
    <mergeCell ref="B36:C36"/>
    <mergeCell ref="U22:X22"/>
    <mergeCell ref="S22:T22"/>
    <mergeCell ref="S23:T23"/>
    <mergeCell ref="Z20:AC20"/>
    <mergeCell ref="Z26:AC26"/>
    <mergeCell ref="Z27:AC27"/>
    <mergeCell ref="K21:R21"/>
    <mergeCell ref="K22:R22"/>
    <mergeCell ref="A12:Y12"/>
    <mergeCell ref="B15:Y15"/>
    <mergeCell ref="B17:Y17"/>
    <mergeCell ref="B13:Y13"/>
    <mergeCell ref="B14:Y14"/>
    <mergeCell ref="B16:Y16"/>
    <mergeCell ref="Z12:AC12"/>
    <mergeCell ref="Z18:AC18"/>
    <mergeCell ref="Z15:AC15"/>
    <mergeCell ref="Z16:AC16"/>
    <mergeCell ref="Z17:AC17"/>
    <mergeCell ref="Z13:AC13"/>
    <mergeCell ref="Z14:AC14"/>
    <mergeCell ref="A39:AC39"/>
    <mergeCell ref="W23:X23"/>
    <mergeCell ref="U23:V23"/>
    <mergeCell ref="K24:R24"/>
    <mergeCell ref="K25:R25"/>
    <mergeCell ref="U24:X24"/>
    <mergeCell ref="U25:X25"/>
    <mergeCell ref="S24:T24"/>
    <mergeCell ref="S25:T25"/>
    <mergeCell ref="Z33:AC33"/>
    <mergeCell ref="Z34:AC34"/>
    <mergeCell ref="Z28:AC28"/>
    <mergeCell ref="Z29:AC29"/>
    <mergeCell ref="Z30:AC30"/>
    <mergeCell ref="K23:R23"/>
  </mergeCells>
  <phoneticPr fontId="3" type="noConversion"/>
  <conditionalFormatting sqref="V3:Y3 AA3:AC3 E3:O4 V4:AC5">
    <cfRule type="cellIs" dxfId="97" priority="2" operator="equal">
      <formula>0</formula>
    </cfRule>
  </conditionalFormatting>
  <dataValidations count="2">
    <dataValidation type="list" allowBlank="1" showInputMessage="1" showErrorMessage="1" sqref="Z37:AC37" xr:uid="{1C0A2B26-04E6-47AF-A135-5F032CD35E29}">
      <formula1>"Pass,Fail"</formula1>
    </dataValidation>
    <dataValidation type="list" allowBlank="1" showInputMessage="1" showErrorMessage="1" sqref="Z13:AC36" xr:uid="{28177856-01AF-45CF-BF19-1DB15F4E557F}">
      <formula1>"Pass,Fail,N/A"</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A13:A18" numberStoredAsText="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30557-93EA-419C-AED8-B624041C6BEE}">
  <sheetPr codeName="Sheet19">
    <tabColor rgb="FF00B0F0"/>
    <pageSetUpPr fitToPage="1"/>
  </sheetPr>
  <dimension ref="A1:AR43"/>
  <sheetViews>
    <sheetView showGridLines="0" topLeftCell="A4" zoomScaleNormal="100" zoomScalePageLayoutView="120" workbookViewId="0">
      <selection activeCell="AI38" sqref="AI38"/>
    </sheetView>
  </sheetViews>
  <sheetFormatPr defaultColWidth="10.7109375" defaultRowHeight="20.100000000000001" customHeight="1" x14ac:dyDescent="0.2"/>
  <cols>
    <col min="1" max="2" width="3" style="12" customWidth="1"/>
    <col min="3" max="3" width="3.5703125" style="13" customWidth="1"/>
    <col min="4" max="16" width="3" style="13" customWidth="1"/>
    <col min="17" max="26" width="2.7109375" style="13" customWidth="1"/>
    <col min="27" max="32" width="2.85546875" style="13" customWidth="1"/>
    <col min="33" max="33" width="3.28515625" style="12" customWidth="1"/>
    <col min="34" max="16384" width="10.7109375" style="12"/>
  </cols>
  <sheetData>
    <row r="1" spans="1:32" ht="24.75" customHeight="1" x14ac:dyDescent="0.2">
      <c r="A1" s="68" t="s">
        <v>320</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2"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2" ht="15" customHeight="1" x14ac:dyDescent="0.2">
      <c r="D3" s="9" t="s">
        <v>79</v>
      </c>
      <c r="E3" s="658">
        <f>Facility</f>
        <v>0</v>
      </c>
      <c r="F3" s="658"/>
      <c r="G3" s="658"/>
      <c r="H3" s="658"/>
      <c r="I3" s="658"/>
      <c r="J3" s="658"/>
      <c r="K3" s="658"/>
      <c r="L3" s="658"/>
      <c r="M3" s="658"/>
      <c r="N3" s="658"/>
      <c r="O3" s="658"/>
      <c r="R3" s="310"/>
      <c r="S3" s="310"/>
      <c r="T3" s="310"/>
      <c r="U3" s="511"/>
      <c r="V3" s="512"/>
      <c r="W3" s="511" t="s">
        <v>114</v>
      </c>
      <c r="X3" s="685">
        <f>SBBAPID</f>
        <v>0</v>
      </c>
      <c r="Y3" s="685"/>
      <c r="Z3" s="685"/>
      <c r="AA3" s="685"/>
      <c r="AB3" s="190" t="s">
        <v>115</v>
      </c>
      <c r="AC3" s="941">
        <f>SBBAPRm</f>
        <v>0</v>
      </c>
      <c r="AD3" s="941"/>
      <c r="AE3" s="941"/>
      <c r="AF3" s="941"/>
    </row>
    <row r="4" spans="1:32" ht="15" customHeight="1" x14ac:dyDescent="0.2">
      <c r="D4" s="9" t="s">
        <v>116</v>
      </c>
      <c r="E4" s="657" t="str">
        <f>CONCATENATE(Mfr, " ",Mod)</f>
        <v xml:space="preserve"> </v>
      </c>
      <c r="F4" s="657"/>
      <c r="G4" s="657"/>
      <c r="H4" s="657"/>
      <c r="I4" s="657"/>
      <c r="J4" s="657"/>
      <c r="K4" s="657"/>
      <c r="L4" s="657"/>
      <c r="M4" s="657"/>
      <c r="N4" s="657"/>
      <c r="O4" s="657"/>
      <c r="U4" s="9"/>
      <c r="V4" s="3"/>
      <c r="W4" s="9" t="s">
        <v>87</v>
      </c>
      <c r="X4" s="657">
        <f>RmID</f>
        <v>0</v>
      </c>
      <c r="Y4" s="657"/>
      <c r="Z4" s="657"/>
      <c r="AA4" s="657"/>
      <c r="AB4" s="658"/>
      <c r="AC4" s="657"/>
      <c r="AD4" s="657"/>
      <c r="AE4" s="657"/>
      <c r="AF4" s="657"/>
    </row>
    <row r="5" spans="1:32" ht="15" customHeight="1" x14ac:dyDescent="0.2">
      <c r="U5" s="9"/>
      <c r="V5" s="145"/>
      <c r="W5" s="9" t="s">
        <v>88</v>
      </c>
      <c r="X5" s="700">
        <f>'Facility Information'!C15</f>
        <v>0</v>
      </c>
      <c r="Y5" s="700"/>
      <c r="Z5" s="700"/>
      <c r="AA5" s="700"/>
      <c r="AB5" s="700"/>
      <c r="AC5" s="700"/>
      <c r="AD5" s="700"/>
      <c r="AE5" s="700"/>
      <c r="AF5" s="700"/>
    </row>
    <row r="6" spans="1:32" ht="15" customHeight="1" thickBot="1" x14ac:dyDescent="0.25"/>
    <row r="7" spans="1:32" ht="19.899999999999999" customHeight="1" thickBot="1" x14ac:dyDescent="0.2">
      <c r="A7" s="911" t="s">
        <v>117</v>
      </c>
      <c r="B7" s="911"/>
      <c r="C7" s="911"/>
      <c r="D7" s="1362"/>
      <c r="E7" s="382"/>
      <c r="F7" s="1357" t="s">
        <v>321</v>
      </c>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387"/>
    </row>
    <row r="8" spans="1:32" ht="12" customHeight="1" thickBot="1" x14ac:dyDescent="0.2">
      <c r="A8" s="911"/>
      <c r="B8" s="911"/>
      <c r="C8" s="911"/>
      <c r="D8" s="1362"/>
      <c r="E8" s="395"/>
      <c r="F8" s="1360" t="s">
        <v>322</v>
      </c>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482"/>
    </row>
    <row r="9" spans="1:32" ht="12" customHeight="1" thickBot="1" x14ac:dyDescent="0.2">
      <c r="A9" s="911"/>
      <c r="B9" s="911"/>
      <c r="C9" s="911"/>
      <c r="D9" s="1362"/>
      <c r="E9" s="395"/>
      <c r="F9" s="1359" t="s">
        <v>323</v>
      </c>
      <c r="G9" s="1359"/>
      <c r="H9" s="1359"/>
      <c r="I9" s="1359"/>
      <c r="J9" s="1359"/>
      <c r="K9" s="1359"/>
      <c r="L9" s="1359"/>
      <c r="M9" s="1359"/>
      <c r="N9" s="1359"/>
      <c r="O9" s="1359"/>
      <c r="P9" s="1359"/>
      <c r="Q9" s="1359"/>
      <c r="R9" s="1359"/>
      <c r="S9" s="1359"/>
      <c r="T9" s="1359"/>
      <c r="U9" s="1359"/>
      <c r="V9" s="1359"/>
      <c r="W9" s="1359"/>
      <c r="X9" s="1359"/>
      <c r="Y9" s="1359"/>
      <c r="Z9" s="1359"/>
      <c r="AA9" s="1359"/>
      <c r="AB9" s="1359"/>
      <c r="AC9" s="1359"/>
      <c r="AD9" s="1359"/>
      <c r="AE9" s="1359"/>
      <c r="AF9" s="482"/>
    </row>
    <row r="10" spans="1:32" ht="12" customHeight="1" thickBot="1" x14ac:dyDescent="0.2">
      <c r="A10" s="911"/>
      <c r="B10" s="911"/>
      <c r="C10" s="911"/>
      <c r="D10" s="1362"/>
      <c r="E10" s="395"/>
      <c r="F10" s="1359" t="s">
        <v>324</v>
      </c>
      <c r="G10" s="1359"/>
      <c r="H10" s="1359"/>
      <c r="I10" s="1359"/>
      <c r="J10" s="1359"/>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482"/>
    </row>
    <row r="11" spans="1:32" ht="12" customHeight="1" thickBot="1" x14ac:dyDescent="0.2">
      <c r="A11" s="911"/>
      <c r="B11" s="911"/>
      <c r="C11" s="911"/>
      <c r="D11" s="1362"/>
      <c r="E11" s="395"/>
      <c r="F11" s="1361" t="s">
        <v>325</v>
      </c>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482"/>
    </row>
    <row r="12" spans="1:32" ht="12" customHeight="1" thickBot="1" x14ac:dyDescent="0.2">
      <c r="A12" s="911"/>
      <c r="B12" s="911"/>
      <c r="C12" s="911"/>
      <c r="D12" s="1362"/>
      <c r="E12" s="395"/>
      <c r="F12" s="1361" t="s">
        <v>326</v>
      </c>
      <c r="G12" s="1361"/>
      <c r="H12" s="1361"/>
      <c r="I12" s="1361"/>
      <c r="J12" s="1361"/>
      <c r="K12" s="1361"/>
      <c r="L12" s="1361"/>
      <c r="M12" s="1361"/>
      <c r="N12" s="1361"/>
      <c r="O12" s="1361"/>
      <c r="P12" s="1361"/>
      <c r="Q12" s="1361"/>
      <c r="R12" s="1361"/>
      <c r="S12" s="1361"/>
      <c r="T12" s="1361"/>
      <c r="U12" s="1361"/>
      <c r="V12" s="1361"/>
      <c r="W12" s="1361"/>
      <c r="X12" s="1361"/>
      <c r="Y12" s="1361"/>
      <c r="Z12" s="1361"/>
      <c r="AA12" s="1361"/>
      <c r="AB12" s="1361"/>
      <c r="AC12" s="1361"/>
      <c r="AD12" s="1361"/>
      <c r="AE12" s="1361"/>
      <c r="AF12" s="482"/>
    </row>
    <row r="13" spans="1:32" ht="12" customHeight="1" thickBot="1" x14ac:dyDescent="0.2">
      <c r="A13" s="911"/>
      <c r="B13" s="911"/>
      <c r="C13" s="911"/>
      <c r="D13" s="1362"/>
      <c r="E13" s="395"/>
      <c r="F13" s="1361" t="s">
        <v>327</v>
      </c>
      <c r="G13" s="1361"/>
      <c r="H13" s="1361"/>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482"/>
    </row>
    <row r="14" spans="1:32" ht="12" customHeight="1" thickBot="1" x14ac:dyDescent="0.2">
      <c r="A14" s="911"/>
      <c r="B14" s="911"/>
      <c r="C14" s="911"/>
      <c r="D14" s="1362"/>
      <c r="E14" s="389"/>
      <c r="F14" s="1358" t="s">
        <v>328</v>
      </c>
      <c r="G14" s="1358"/>
      <c r="H14" s="1358"/>
      <c r="I14" s="1358"/>
      <c r="J14" s="1358"/>
      <c r="K14" s="1358"/>
      <c r="L14" s="1358"/>
      <c r="M14" s="1358"/>
      <c r="N14" s="1358"/>
      <c r="O14" s="1358"/>
      <c r="P14" s="1358"/>
      <c r="Q14" s="1358"/>
      <c r="R14" s="1358"/>
      <c r="S14" s="1358"/>
      <c r="T14" s="1358"/>
      <c r="U14" s="1358"/>
      <c r="V14" s="1358"/>
      <c r="W14" s="1358"/>
      <c r="X14" s="1358"/>
      <c r="Y14" s="1358"/>
      <c r="Z14" s="1358"/>
      <c r="AA14" s="1358"/>
      <c r="AB14" s="1358"/>
      <c r="AC14" s="1358"/>
      <c r="AD14" s="1358"/>
      <c r="AE14" s="1358"/>
      <c r="AF14" s="482"/>
    </row>
    <row r="15" spans="1:32" ht="12" customHeight="1" thickBot="1" x14ac:dyDescent="0.25">
      <c r="A15" s="1363"/>
      <c r="B15" s="1363"/>
      <c r="C15" s="1363"/>
      <c r="D15" s="1364"/>
      <c r="E15" s="399"/>
      <c r="F15" s="397"/>
      <c r="G15" s="398"/>
      <c r="H15" s="398"/>
      <c r="I15" s="398"/>
      <c r="J15" s="398"/>
      <c r="K15" s="398"/>
      <c r="L15" s="399"/>
      <c r="M15" s="399"/>
      <c r="N15" s="400"/>
      <c r="O15" s="410"/>
      <c r="P15" s="399"/>
      <c r="Q15" s="399"/>
      <c r="R15" s="399"/>
      <c r="S15" s="399"/>
      <c r="T15" s="399"/>
      <c r="U15" s="399"/>
      <c r="V15" s="399"/>
      <c r="W15" s="399"/>
      <c r="X15" s="399"/>
      <c r="Y15" s="399"/>
      <c r="Z15" s="399"/>
      <c r="AA15" s="399"/>
      <c r="AB15" s="398"/>
      <c r="AC15" s="398"/>
      <c r="AD15" s="400"/>
      <c r="AE15" s="399"/>
      <c r="AF15" s="401"/>
    </row>
    <row r="16" spans="1:32" ht="15" customHeight="1" thickBot="1" x14ac:dyDescent="0.25"/>
    <row r="17" spans="1:44" ht="15" customHeight="1" thickBot="1" x14ac:dyDescent="0.25">
      <c r="A17" s="962" t="s">
        <v>750</v>
      </c>
      <c r="B17" s="962"/>
      <c r="C17" s="962"/>
      <c r="D17" s="962"/>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1356"/>
    </row>
    <row r="18" spans="1:44" ht="15" customHeight="1" x14ac:dyDescent="0.2">
      <c r="A18" s="1352" t="s">
        <v>754</v>
      </c>
      <c r="B18" s="1352"/>
      <c r="C18" s="1352"/>
      <c r="D18" s="1352"/>
      <c r="E18" s="1352"/>
      <c r="F18" s="1352"/>
      <c r="G18" s="1352"/>
      <c r="H18" s="1352"/>
      <c r="I18" s="1352"/>
      <c r="J18" s="1352"/>
      <c r="K18" s="1352"/>
      <c r="L18" s="1352"/>
      <c r="M18" s="1352"/>
      <c r="N18" s="1352"/>
      <c r="O18" s="1352"/>
      <c r="P18" s="1353"/>
      <c r="Q18" s="1365"/>
      <c r="R18" s="1366"/>
      <c r="S18" s="1366"/>
      <c r="T18" s="1366"/>
      <c r="U18" s="1366"/>
      <c r="V18" s="1366"/>
      <c r="W18" s="1366"/>
      <c r="X18" s="1366"/>
      <c r="Y18" s="1366"/>
      <c r="Z18" s="1366"/>
      <c r="AA18" s="1366"/>
      <c r="AB18" s="1366"/>
      <c r="AC18" s="1366"/>
      <c r="AD18" s="1366"/>
      <c r="AE18" s="1366"/>
      <c r="AF18" s="1367"/>
    </row>
    <row r="19" spans="1:44" ht="15" customHeight="1" x14ac:dyDescent="0.2">
      <c r="A19" s="1291" t="s">
        <v>755</v>
      </c>
      <c r="B19" s="1291"/>
      <c r="C19" s="1291"/>
      <c r="D19" s="1291"/>
      <c r="E19" s="1291"/>
      <c r="F19" s="1291"/>
      <c r="G19" s="1291"/>
      <c r="H19" s="1291"/>
      <c r="I19" s="1291"/>
      <c r="J19" s="1291"/>
      <c r="K19" s="1291"/>
      <c r="L19" s="1291"/>
      <c r="M19" s="1291"/>
      <c r="N19" s="1291"/>
      <c r="O19" s="1291"/>
      <c r="P19" s="1292"/>
      <c r="Q19" s="1293"/>
      <c r="R19" s="1294"/>
      <c r="S19" s="1294"/>
      <c r="T19" s="1294"/>
      <c r="U19" s="1294"/>
      <c r="V19" s="1294"/>
      <c r="W19" s="1294"/>
      <c r="X19" s="1294"/>
      <c r="Y19" s="1294"/>
      <c r="Z19" s="1294"/>
      <c r="AA19" s="1294"/>
      <c r="AB19" s="1294"/>
      <c r="AC19" s="1294"/>
      <c r="AD19" s="1294"/>
      <c r="AE19" s="1294"/>
      <c r="AF19" s="1295"/>
    </row>
    <row r="20" spans="1:44" ht="15" customHeight="1" x14ac:dyDescent="0.2">
      <c r="A20" s="1301" t="s">
        <v>756</v>
      </c>
      <c r="B20" s="1301"/>
      <c r="C20" s="1301"/>
      <c r="D20" s="1301"/>
      <c r="E20" s="1301"/>
      <c r="F20" s="1301"/>
      <c r="G20" s="1301"/>
      <c r="H20" s="1301"/>
      <c r="I20" s="1301"/>
      <c r="J20" s="1301"/>
      <c r="K20" s="1301"/>
      <c r="L20" s="1301"/>
      <c r="M20" s="1301"/>
      <c r="N20" s="1301"/>
      <c r="O20" s="1301"/>
      <c r="P20" s="1371"/>
      <c r="Q20" s="1372"/>
      <c r="R20" s="1373"/>
      <c r="S20" s="1373"/>
      <c r="T20" s="1373"/>
      <c r="U20" s="1373"/>
      <c r="V20" s="1373"/>
      <c r="W20" s="1373"/>
      <c r="X20" s="1373"/>
      <c r="Y20" s="1373"/>
      <c r="Z20" s="1373"/>
      <c r="AA20" s="1373"/>
      <c r="AB20" s="1373"/>
      <c r="AC20" s="1373"/>
      <c r="AD20" s="1373"/>
      <c r="AE20" s="1373"/>
      <c r="AF20" s="1374"/>
    </row>
    <row r="21" spans="1:44" s="3" customFormat="1" ht="18" customHeight="1" thickBot="1" x14ac:dyDescent="0.25">
      <c r="A21" s="1354" t="s">
        <v>711</v>
      </c>
      <c r="B21" s="1354"/>
      <c r="C21" s="1354"/>
      <c r="D21" s="1354"/>
      <c r="E21" s="1354"/>
      <c r="F21" s="1354"/>
      <c r="G21" s="1354"/>
      <c r="H21" s="1354"/>
      <c r="I21" s="1354"/>
      <c r="J21" s="1354"/>
      <c r="K21" s="1354"/>
      <c r="L21" s="1354"/>
      <c r="M21" s="1354"/>
      <c r="N21" s="1354"/>
      <c r="O21" s="1354"/>
      <c r="P21" s="1355"/>
      <c r="Q21" s="1368"/>
      <c r="R21" s="1369"/>
      <c r="S21" s="1369"/>
      <c r="T21" s="1369"/>
      <c r="U21" s="1369"/>
      <c r="V21" s="1369"/>
      <c r="W21" s="1369"/>
      <c r="X21" s="1369"/>
      <c r="Y21" s="1369"/>
      <c r="Z21" s="1369"/>
      <c r="AA21" s="1369"/>
      <c r="AB21" s="1369"/>
      <c r="AC21" s="1369"/>
      <c r="AD21" s="1369"/>
      <c r="AE21" s="1369"/>
      <c r="AF21" s="1370"/>
    </row>
    <row r="22" spans="1:44" s="3" customFormat="1" ht="27" customHeight="1" x14ac:dyDescent="0.2">
      <c r="A22" s="1298" t="s">
        <v>757</v>
      </c>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300"/>
      <c r="Y22" s="836" t="s">
        <v>758</v>
      </c>
      <c r="Z22" s="837"/>
      <c r="AA22" s="837"/>
      <c r="AB22" s="837"/>
      <c r="AC22" s="837"/>
      <c r="AD22" s="837"/>
      <c r="AE22" s="837"/>
      <c r="AF22" s="990"/>
    </row>
    <row r="23" spans="1:44" s="3" customFormat="1" ht="24" customHeight="1" x14ac:dyDescent="0.2">
      <c r="A23" s="1339" t="s">
        <v>759</v>
      </c>
      <c r="B23" s="1340"/>
      <c r="C23" s="1340"/>
      <c r="D23" s="1340"/>
      <c r="E23" s="1340"/>
      <c r="F23" s="1340"/>
      <c r="G23" s="1340"/>
      <c r="H23" s="1340"/>
      <c r="I23" s="1340"/>
      <c r="J23" s="1340"/>
      <c r="K23" s="1340"/>
      <c r="L23" s="1340"/>
      <c r="M23" s="1340"/>
      <c r="N23" s="1340"/>
      <c r="O23" s="1340"/>
      <c r="P23" s="1340"/>
      <c r="Q23" s="1340"/>
      <c r="R23" s="1340"/>
      <c r="S23" s="1340"/>
      <c r="T23" s="1340"/>
      <c r="U23" s="1340"/>
      <c r="V23" s="1340"/>
      <c r="W23" s="1340"/>
      <c r="X23" s="1341"/>
      <c r="Y23" s="1312"/>
      <c r="Z23" s="1313"/>
      <c r="AA23" s="1313"/>
      <c r="AB23" s="1313"/>
      <c r="AC23" s="1313"/>
      <c r="AD23" s="1313"/>
      <c r="AE23" s="1313"/>
      <c r="AF23" s="1314"/>
    </row>
    <row r="24" spans="1:44" s="3" customFormat="1" ht="19.149999999999999" customHeight="1" x14ac:dyDescent="0.2">
      <c r="A24" s="1342" t="s">
        <v>760</v>
      </c>
      <c r="B24" s="1343"/>
      <c r="C24" s="1343"/>
      <c r="D24" s="1343"/>
      <c r="E24" s="1343"/>
      <c r="F24" s="1343"/>
      <c r="G24" s="1343"/>
      <c r="H24" s="1343"/>
      <c r="I24" s="1343"/>
      <c r="J24" s="1343"/>
      <c r="K24" s="1343"/>
      <c r="L24" s="1343"/>
      <c r="M24" s="1343"/>
      <c r="N24" s="1343"/>
      <c r="O24" s="1343"/>
      <c r="P24" s="1343"/>
      <c r="Q24" s="1343"/>
      <c r="R24" s="1343"/>
      <c r="S24" s="1343"/>
      <c r="T24" s="1343"/>
      <c r="U24" s="1343"/>
      <c r="V24" s="1343"/>
      <c r="W24" s="1343"/>
      <c r="X24" s="1344"/>
      <c r="Y24" s="1312"/>
      <c r="Z24" s="1313"/>
      <c r="AA24" s="1313"/>
      <c r="AB24" s="1313"/>
      <c r="AC24" s="1313"/>
      <c r="AD24" s="1313"/>
      <c r="AE24" s="1313"/>
      <c r="AF24" s="1314"/>
    </row>
    <row r="25" spans="1:44" s="3" customFormat="1" ht="18.600000000000001" customHeight="1" thickBot="1" x14ac:dyDescent="0.25">
      <c r="A25" s="1345" t="s">
        <v>761</v>
      </c>
      <c r="B25" s="1346"/>
      <c r="C25" s="1346"/>
      <c r="D25" s="1346"/>
      <c r="E25" s="1346"/>
      <c r="F25" s="1346"/>
      <c r="G25" s="1346"/>
      <c r="H25" s="1346"/>
      <c r="I25" s="1346"/>
      <c r="J25" s="1346"/>
      <c r="K25" s="1346"/>
      <c r="L25" s="1346"/>
      <c r="M25" s="1346"/>
      <c r="N25" s="1346"/>
      <c r="O25" s="1346"/>
      <c r="P25" s="1346"/>
      <c r="Q25" s="1346"/>
      <c r="R25" s="1346"/>
      <c r="S25" s="1346"/>
      <c r="T25" s="1346"/>
      <c r="U25" s="1346"/>
      <c r="V25" s="1346"/>
      <c r="W25" s="1346"/>
      <c r="X25" s="1347"/>
      <c r="Y25" s="1315"/>
      <c r="Z25" s="1316"/>
      <c r="AA25" s="1316"/>
      <c r="AB25" s="1316"/>
      <c r="AC25" s="1316"/>
      <c r="AD25" s="1316"/>
      <c r="AE25" s="1316"/>
      <c r="AF25" s="1317"/>
    </row>
    <row r="26" spans="1:44" s="3" customFormat="1" ht="18.600000000000001" customHeight="1" thickBot="1" x14ac:dyDescent="0.25">
      <c r="A26" s="624"/>
      <c r="B26" s="624"/>
      <c r="C26" s="624"/>
      <c r="D26" s="624"/>
      <c r="E26" s="624"/>
      <c r="F26" s="624"/>
      <c r="G26" s="624"/>
      <c r="H26" s="624"/>
      <c r="I26" s="624"/>
      <c r="J26" s="624"/>
      <c r="K26" s="624"/>
      <c r="L26" s="624"/>
      <c r="M26" s="624"/>
      <c r="N26" s="624"/>
      <c r="O26" s="624"/>
      <c r="P26" s="624"/>
      <c r="Q26" s="624"/>
      <c r="R26" s="624"/>
      <c r="S26" s="624"/>
      <c r="T26" s="624"/>
      <c r="U26" s="624"/>
      <c r="V26" s="624"/>
      <c r="W26" s="624"/>
      <c r="X26" s="629" t="s">
        <v>165</v>
      </c>
      <c r="Y26" s="1296"/>
      <c r="Z26" s="1296"/>
      <c r="AA26" s="1296"/>
      <c r="AB26" s="1296"/>
      <c r="AC26" s="1296"/>
      <c r="AD26" s="1296"/>
      <c r="AE26" s="1296"/>
      <c r="AF26" s="1297"/>
    </row>
    <row r="27" spans="1:44" ht="15" customHeight="1" thickBot="1" x14ac:dyDescent="0.25"/>
    <row r="28" spans="1:44" ht="15" customHeight="1" thickBot="1" x14ac:dyDescent="0.25">
      <c r="A28" s="1348" t="s">
        <v>330</v>
      </c>
      <c r="B28" s="1348"/>
      <c r="C28" s="1348"/>
      <c r="D28" s="1348"/>
      <c r="E28" s="1348"/>
      <c r="F28" s="1348"/>
      <c r="G28" s="1348"/>
      <c r="H28" s="1348"/>
      <c r="I28" s="1348"/>
      <c r="J28" s="1348"/>
      <c r="K28" s="1348"/>
      <c r="L28" s="1348"/>
      <c r="M28" s="1348"/>
      <c r="N28" s="1348"/>
      <c r="O28" s="1348"/>
      <c r="P28" s="1348"/>
      <c r="Q28" s="1348"/>
      <c r="R28" s="1348"/>
      <c r="S28" s="1348"/>
      <c r="T28" s="1348"/>
      <c r="U28" s="1348"/>
      <c r="V28" s="1348"/>
      <c r="W28" s="1348"/>
      <c r="X28" s="1348"/>
      <c r="Y28" s="1348"/>
      <c r="Z28" s="1348"/>
      <c r="AA28" s="1348"/>
      <c r="AB28" s="1348"/>
      <c r="AC28" s="1348"/>
      <c r="AD28" s="1348"/>
      <c r="AE28" s="1348"/>
      <c r="AF28" s="1349"/>
    </row>
    <row r="29" spans="1:44" s="13" customFormat="1" ht="40.15" customHeight="1" x14ac:dyDescent="0.2">
      <c r="A29" s="1304" t="s">
        <v>226</v>
      </c>
      <c r="B29" s="837"/>
      <c r="C29" s="837"/>
      <c r="D29" s="838"/>
      <c r="E29" s="509"/>
      <c r="F29" s="509"/>
      <c r="G29" s="509"/>
      <c r="H29" s="628"/>
      <c r="I29" s="1318" t="s">
        <v>331</v>
      </c>
      <c r="J29" s="1318"/>
      <c r="K29" s="1318"/>
      <c r="L29" s="1318"/>
      <c r="M29" s="1318"/>
      <c r="N29" s="1318"/>
      <c r="O29" s="1318"/>
      <c r="P29" s="1318"/>
      <c r="Q29" s="1320" t="s">
        <v>332</v>
      </c>
      <c r="R29" s="1320"/>
      <c r="S29" s="1320"/>
      <c r="T29" s="1320"/>
      <c r="U29" s="1320"/>
      <c r="V29" s="1320"/>
      <c r="W29" s="1320"/>
      <c r="X29" s="1320"/>
      <c r="Y29" s="1320"/>
      <c r="Z29" s="1320"/>
      <c r="AA29" s="1318" t="s">
        <v>329</v>
      </c>
      <c r="AB29" s="1318"/>
      <c r="AC29" s="1318"/>
      <c r="AD29" s="1318"/>
      <c r="AE29" s="1318"/>
      <c r="AF29" s="1319"/>
    </row>
    <row r="30" spans="1:44" ht="20.100000000000001" customHeight="1" x14ac:dyDescent="0.2">
      <c r="A30" s="1327" t="s">
        <v>133</v>
      </c>
      <c r="B30" s="1328"/>
      <c r="C30" s="1328"/>
      <c r="D30" s="1329"/>
      <c r="E30" s="1350" t="s">
        <v>752</v>
      </c>
      <c r="F30" s="1328"/>
      <c r="G30" s="1328"/>
      <c r="H30" s="1329"/>
      <c r="I30" s="1321"/>
      <c r="J30" s="1321"/>
      <c r="K30" s="1321"/>
      <c r="L30" s="1321"/>
      <c r="M30" s="1321"/>
      <c r="N30" s="1321"/>
      <c r="O30" s="1321"/>
      <c r="P30" s="1321"/>
      <c r="Q30" s="1308"/>
      <c r="R30" s="1309"/>
      <c r="S30" s="1309"/>
      <c r="T30" s="1309"/>
      <c r="U30" s="1309"/>
      <c r="V30" s="1309"/>
      <c r="W30" s="1309"/>
      <c r="X30" s="1309"/>
      <c r="Y30" s="1309"/>
      <c r="Z30" s="1311"/>
      <c r="AA30" s="1308"/>
      <c r="AB30" s="1309"/>
      <c r="AC30" s="1309"/>
      <c r="AD30" s="1309"/>
      <c r="AE30" s="1309"/>
      <c r="AF30" s="1310"/>
      <c r="AI30" s="318"/>
    </row>
    <row r="31" spans="1:44" ht="20.100000000000001" customHeight="1" x14ac:dyDescent="0.2">
      <c r="A31" s="1301" t="s">
        <v>133</v>
      </c>
      <c r="B31" s="1302"/>
      <c r="C31" s="1302"/>
      <c r="D31" s="1303"/>
      <c r="E31" s="1086" t="s">
        <v>751</v>
      </c>
      <c r="F31" s="1302"/>
      <c r="G31" s="1302"/>
      <c r="H31" s="1303"/>
      <c r="I31" s="1321"/>
      <c r="J31" s="1321"/>
      <c r="K31" s="1321"/>
      <c r="L31" s="1321"/>
      <c r="M31" s="1321"/>
      <c r="N31" s="1321"/>
      <c r="O31" s="1321"/>
      <c r="P31" s="1321"/>
      <c r="Q31" s="1308"/>
      <c r="R31" s="1309"/>
      <c r="S31" s="1309"/>
      <c r="T31" s="1309"/>
      <c r="U31" s="1309"/>
      <c r="V31" s="1309"/>
      <c r="W31" s="1309"/>
      <c r="X31" s="1309"/>
      <c r="Y31" s="1309"/>
      <c r="Z31" s="1311"/>
      <c r="AA31" s="1308"/>
      <c r="AB31" s="1309"/>
      <c r="AC31" s="1309"/>
      <c r="AD31" s="1309"/>
      <c r="AE31" s="1309"/>
      <c r="AF31" s="1310"/>
      <c r="AK31" s="3"/>
      <c r="AL31" s="3"/>
      <c r="AM31" s="3"/>
      <c r="AN31" s="3"/>
      <c r="AO31" s="3"/>
      <c r="AP31" s="3"/>
      <c r="AQ31" s="3"/>
      <c r="AR31" s="3"/>
    </row>
    <row r="32" spans="1:44" ht="20.100000000000001" customHeight="1" x14ac:dyDescent="0.2">
      <c r="A32" s="1330" t="s">
        <v>133</v>
      </c>
      <c r="B32" s="1331"/>
      <c r="C32" s="1331"/>
      <c r="D32" s="1332"/>
      <c r="E32" s="1351" t="s">
        <v>753</v>
      </c>
      <c r="F32" s="1331"/>
      <c r="G32" s="1331"/>
      <c r="H32" s="1332"/>
      <c r="I32" s="1338"/>
      <c r="J32" s="1338"/>
      <c r="K32" s="1338"/>
      <c r="L32" s="1338"/>
      <c r="M32" s="1338"/>
      <c r="N32" s="1338"/>
      <c r="O32" s="1338"/>
      <c r="P32" s="1338"/>
      <c r="Q32" s="1334"/>
      <c r="R32" s="1335"/>
      <c r="S32" s="1335"/>
      <c r="T32" s="1335"/>
      <c r="U32" s="1335"/>
      <c r="V32" s="1335"/>
      <c r="W32" s="1335"/>
      <c r="X32" s="1335"/>
      <c r="Y32" s="1335"/>
      <c r="Z32" s="1336"/>
      <c r="AA32" s="1334"/>
      <c r="AB32" s="1335"/>
      <c r="AC32" s="1335"/>
      <c r="AD32" s="1335"/>
      <c r="AE32" s="1335"/>
      <c r="AF32" s="1337"/>
    </row>
    <row r="33" spans="1:44" ht="20.100000000000001" customHeight="1" x14ac:dyDescent="0.2">
      <c r="A33" s="1291" t="s">
        <v>134</v>
      </c>
      <c r="B33" s="1323"/>
      <c r="C33" s="1323"/>
      <c r="D33" s="1324"/>
      <c r="E33" s="1322" t="s">
        <v>752</v>
      </c>
      <c r="F33" s="1323"/>
      <c r="G33" s="1323"/>
      <c r="H33" s="1324"/>
      <c r="I33" s="1321"/>
      <c r="J33" s="1321"/>
      <c r="K33" s="1321"/>
      <c r="L33" s="1321"/>
      <c r="M33" s="1321"/>
      <c r="N33" s="1321"/>
      <c r="O33" s="1321"/>
      <c r="P33" s="1321"/>
      <c r="Q33" s="1308"/>
      <c r="R33" s="1309"/>
      <c r="S33" s="1309"/>
      <c r="T33" s="1309"/>
      <c r="U33" s="1309"/>
      <c r="V33" s="1309"/>
      <c r="W33" s="1309"/>
      <c r="X33" s="1309"/>
      <c r="Y33" s="1309"/>
      <c r="Z33" s="1311"/>
      <c r="AA33" s="1308"/>
      <c r="AB33" s="1309"/>
      <c r="AC33" s="1309"/>
      <c r="AD33" s="1309"/>
      <c r="AE33" s="1309"/>
      <c r="AF33" s="1310"/>
    </row>
    <row r="34" spans="1:44" ht="20.100000000000001" customHeight="1" x14ac:dyDescent="0.2">
      <c r="A34" s="1301" t="s">
        <v>134</v>
      </c>
      <c r="B34" s="1302"/>
      <c r="C34" s="1302"/>
      <c r="D34" s="1303"/>
      <c r="E34" s="1086" t="s">
        <v>751</v>
      </c>
      <c r="F34" s="1302"/>
      <c r="G34" s="1302"/>
      <c r="H34" s="1303"/>
      <c r="I34" s="1375"/>
      <c r="J34" s="1375"/>
      <c r="K34" s="1375"/>
      <c r="L34" s="1375"/>
      <c r="M34" s="1375"/>
      <c r="N34" s="1375"/>
      <c r="O34" s="1375"/>
      <c r="P34" s="1375"/>
      <c r="Q34" s="1305"/>
      <c r="R34" s="1306"/>
      <c r="S34" s="1306"/>
      <c r="T34" s="1306"/>
      <c r="U34" s="1306"/>
      <c r="V34" s="1306"/>
      <c r="W34" s="1306"/>
      <c r="X34" s="1306"/>
      <c r="Y34" s="1306"/>
      <c r="Z34" s="1307"/>
      <c r="AA34" s="1305"/>
      <c r="AB34" s="1306"/>
      <c r="AC34" s="1306"/>
      <c r="AD34" s="1306"/>
      <c r="AE34" s="1306"/>
      <c r="AF34" s="1333"/>
    </row>
    <row r="35" spans="1:44" ht="20.100000000000001" customHeight="1" thickBot="1" x14ac:dyDescent="0.25">
      <c r="A35" s="1383" t="s">
        <v>134</v>
      </c>
      <c r="B35" s="1325"/>
      <c r="C35" s="1325"/>
      <c r="D35" s="1326"/>
      <c r="E35" s="1111" t="s">
        <v>753</v>
      </c>
      <c r="F35" s="1325"/>
      <c r="G35" s="1325"/>
      <c r="H35" s="1326"/>
      <c r="I35" s="1376"/>
      <c r="J35" s="1377"/>
      <c r="K35" s="1377"/>
      <c r="L35" s="1377"/>
      <c r="M35" s="1377"/>
      <c r="N35" s="1377"/>
      <c r="O35" s="1377"/>
      <c r="P35" s="1378"/>
      <c r="Q35" s="1380"/>
      <c r="R35" s="1381"/>
      <c r="S35" s="1381"/>
      <c r="T35" s="1381"/>
      <c r="U35" s="1381"/>
      <c r="V35" s="1381"/>
      <c r="W35" s="1381"/>
      <c r="X35" s="1381"/>
      <c r="Y35" s="1381"/>
      <c r="Z35" s="1381"/>
      <c r="AA35" s="1380"/>
      <c r="AB35" s="1381"/>
      <c r="AC35" s="1381"/>
      <c r="AD35" s="1381"/>
      <c r="AE35" s="1381"/>
      <c r="AF35" s="1382"/>
      <c r="AJ35" s="3"/>
    </row>
    <row r="36" spans="1:44" ht="20.100000000000001" customHeight="1" thickBot="1" x14ac:dyDescent="0.25">
      <c r="A36" s="1379"/>
      <c r="B36" s="1379"/>
      <c r="C36" s="1379"/>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c r="AC36" s="1379"/>
      <c r="AD36" s="1379"/>
      <c r="AE36" s="1379"/>
      <c r="AF36" s="1379"/>
      <c r="AJ36" s="3"/>
    </row>
    <row r="37" spans="1:44" s="3" customFormat="1" ht="20.100000000000001" customHeight="1" x14ac:dyDescent="0.2">
      <c r="C37" s="10"/>
      <c r="D37" s="10"/>
      <c r="F37" s="16"/>
      <c r="G37" s="16"/>
      <c r="H37" s="16"/>
      <c r="I37" s="16"/>
      <c r="J37" s="6"/>
      <c r="K37" s="6"/>
      <c r="L37" s="13"/>
      <c r="M37" s="13"/>
      <c r="N37" s="13"/>
      <c r="O37" s="13"/>
      <c r="P37" s="13"/>
      <c r="Q37" s="844" t="s">
        <v>198</v>
      </c>
      <c r="R37" s="845"/>
      <c r="S37" s="845"/>
      <c r="T37" s="845"/>
      <c r="U37" s="846"/>
      <c r="V37" s="836" t="s">
        <v>133</v>
      </c>
      <c r="W37" s="837"/>
      <c r="X37" s="837"/>
      <c r="Y37" s="837"/>
      <c r="Z37" s="838"/>
      <c r="AA37" s="856"/>
      <c r="AB37" s="856"/>
      <c r="AC37" s="856"/>
      <c r="AD37" s="856"/>
      <c r="AE37" s="856"/>
      <c r="AF37" s="857"/>
      <c r="AG37" s="12"/>
      <c r="AJ37" s="12"/>
      <c r="AK37" s="12"/>
      <c r="AL37" s="12"/>
      <c r="AM37" s="12"/>
      <c r="AN37" s="12"/>
      <c r="AO37" s="12"/>
      <c r="AP37" s="12"/>
      <c r="AQ37" s="12"/>
      <c r="AR37" s="12"/>
    </row>
    <row r="38" spans="1:44" s="3" customFormat="1" ht="20.100000000000001" customHeight="1" thickBot="1" x14ac:dyDescent="0.25">
      <c r="C38" s="10"/>
      <c r="D38" s="10"/>
      <c r="F38" s="16"/>
      <c r="G38" s="16"/>
      <c r="H38" s="16"/>
      <c r="I38" s="16"/>
      <c r="J38" s="6"/>
      <c r="K38" s="6"/>
      <c r="L38" s="13"/>
      <c r="M38" s="13"/>
      <c r="N38" s="13"/>
      <c r="O38" s="13"/>
      <c r="P38" s="13"/>
      <c r="Q38" s="847"/>
      <c r="R38" s="848"/>
      <c r="S38" s="848"/>
      <c r="T38" s="848"/>
      <c r="U38" s="849"/>
      <c r="V38" s="839" t="s">
        <v>134</v>
      </c>
      <c r="W38" s="840"/>
      <c r="X38" s="840"/>
      <c r="Y38" s="840"/>
      <c r="Z38" s="841"/>
      <c r="AA38" s="842"/>
      <c r="AB38" s="842"/>
      <c r="AC38" s="842"/>
      <c r="AD38" s="842"/>
      <c r="AE38" s="842"/>
      <c r="AF38" s="843"/>
      <c r="AG38" s="12"/>
    </row>
    <row r="39" spans="1:44" ht="20.100000000000001" customHeight="1" thickBot="1" x14ac:dyDescent="0.25"/>
    <row r="40" spans="1:44" ht="50.1" customHeight="1" thickBot="1" x14ac:dyDescent="0.25">
      <c r="A40" s="887" t="s">
        <v>703</v>
      </c>
      <c r="B40" s="888"/>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9"/>
    </row>
    <row r="41" spans="1:44" ht="20.100000000000001" customHeight="1" thickBot="1" x14ac:dyDescent="0.25"/>
    <row r="42" spans="1:44" ht="36.6" customHeight="1" x14ac:dyDescent="0.2">
      <c r="A42" s="911" t="s">
        <v>172</v>
      </c>
      <c r="B42" s="912"/>
      <c r="C42" s="912"/>
      <c r="D42" s="913"/>
      <c r="E42" s="430" t="s">
        <v>173</v>
      </c>
      <c r="F42" s="510"/>
      <c r="G42" s="510"/>
      <c r="H42" s="1082" t="s">
        <v>333</v>
      </c>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82"/>
      <c r="AE42" s="1082"/>
      <c r="AF42" s="1083"/>
    </row>
    <row r="43" spans="1:44" ht="15" customHeight="1" thickBot="1" x14ac:dyDescent="0.25">
      <c r="A43" s="917"/>
      <c r="B43" s="918"/>
      <c r="C43" s="918"/>
      <c r="D43" s="919"/>
      <c r="E43" s="425" t="s">
        <v>200</v>
      </c>
      <c r="F43" s="426"/>
      <c r="G43" s="427"/>
      <c r="H43" s="867" t="s">
        <v>214</v>
      </c>
      <c r="I43" s="867"/>
      <c r="J43" s="867"/>
      <c r="K43" s="867"/>
      <c r="L43" s="867"/>
      <c r="M43" s="867"/>
      <c r="N43" s="867"/>
      <c r="O43" s="867"/>
      <c r="P43" s="867"/>
      <c r="Q43" s="867"/>
      <c r="R43" s="867"/>
      <c r="S43" s="867"/>
      <c r="T43" s="867"/>
      <c r="U43" s="867"/>
      <c r="V43" s="867"/>
      <c r="W43" s="867"/>
      <c r="X43" s="867"/>
      <c r="Y43" s="867"/>
      <c r="Z43" s="867"/>
      <c r="AA43" s="867"/>
      <c r="AB43" s="867"/>
      <c r="AC43" s="867"/>
      <c r="AD43" s="867"/>
      <c r="AE43" s="867"/>
      <c r="AF43" s="1059"/>
    </row>
  </sheetData>
  <mergeCells count="81">
    <mergeCell ref="I34:P34"/>
    <mergeCell ref="I35:P35"/>
    <mergeCell ref="A42:D43"/>
    <mergeCell ref="H42:AF42"/>
    <mergeCell ref="H43:AF43"/>
    <mergeCell ref="A36:H36"/>
    <mergeCell ref="I36:P36"/>
    <mergeCell ref="Q36:X36"/>
    <mergeCell ref="Y36:AF36"/>
    <mergeCell ref="AA35:AF35"/>
    <mergeCell ref="Q35:Z35"/>
    <mergeCell ref="A40:AF40"/>
    <mergeCell ref="AA38:AF38"/>
    <mergeCell ref="V38:Z38"/>
    <mergeCell ref="A35:D35"/>
    <mergeCell ref="X5:AF5"/>
    <mergeCell ref="E3:O3"/>
    <mergeCell ref="X3:AA3"/>
    <mergeCell ref="AC3:AF3"/>
    <mergeCell ref="E4:O4"/>
    <mergeCell ref="X4:AF4"/>
    <mergeCell ref="A18:P18"/>
    <mergeCell ref="A21:P21"/>
    <mergeCell ref="A17:AF17"/>
    <mergeCell ref="F7:AE7"/>
    <mergeCell ref="F14:AE14"/>
    <mergeCell ref="F10:AE10"/>
    <mergeCell ref="F9:AE9"/>
    <mergeCell ref="F8:AE8"/>
    <mergeCell ref="F13:AE13"/>
    <mergeCell ref="F12:AE12"/>
    <mergeCell ref="F11:AE11"/>
    <mergeCell ref="A7:D15"/>
    <mergeCell ref="Q18:AF18"/>
    <mergeCell ref="Q21:AF21"/>
    <mergeCell ref="A20:P20"/>
    <mergeCell ref="Q20:AF20"/>
    <mergeCell ref="I30:P30"/>
    <mergeCell ref="AA32:AF32"/>
    <mergeCell ref="I32:P32"/>
    <mergeCell ref="Y22:AF22"/>
    <mergeCell ref="A23:X23"/>
    <mergeCell ref="A24:X24"/>
    <mergeCell ref="A25:X25"/>
    <mergeCell ref="I29:P29"/>
    <mergeCell ref="A28:AF28"/>
    <mergeCell ref="I31:P31"/>
    <mergeCell ref="Q31:Z31"/>
    <mergeCell ref="E30:H30"/>
    <mergeCell ref="E31:H31"/>
    <mergeCell ref="E32:H32"/>
    <mergeCell ref="AA33:AF33"/>
    <mergeCell ref="AA34:AF34"/>
    <mergeCell ref="Q32:Z32"/>
    <mergeCell ref="Q33:Z33"/>
    <mergeCell ref="AA37:AF37"/>
    <mergeCell ref="V37:Z37"/>
    <mergeCell ref="Q37:U38"/>
    <mergeCell ref="E33:H33"/>
    <mergeCell ref="E34:H34"/>
    <mergeCell ref="E35:H35"/>
    <mergeCell ref="A30:D30"/>
    <mergeCell ref="A31:D31"/>
    <mergeCell ref="A32:D32"/>
    <mergeCell ref="A33:D33"/>
    <mergeCell ref="A19:P19"/>
    <mergeCell ref="Q19:AF19"/>
    <mergeCell ref="Y26:AF26"/>
    <mergeCell ref="A22:X22"/>
    <mergeCell ref="A34:D34"/>
    <mergeCell ref="A29:D29"/>
    <mergeCell ref="Q34:Z34"/>
    <mergeCell ref="AA31:AF31"/>
    <mergeCell ref="AA30:AF30"/>
    <mergeCell ref="Q30:Z30"/>
    <mergeCell ref="Y23:AF23"/>
    <mergeCell ref="Y24:AF24"/>
    <mergeCell ref="Y25:AF25"/>
    <mergeCell ref="AA29:AF29"/>
    <mergeCell ref="Q29:Z29"/>
    <mergeCell ref="I33:P33"/>
  </mergeCells>
  <conditionalFormatting sqref="X3:AA3 AC3:AF3 E3:O4 X4:AF5">
    <cfRule type="cellIs" dxfId="96" priority="1" operator="equal">
      <formula>0</formula>
    </cfRule>
  </conditionalFormatting>
  <dataValidations count="9">
    <dataValidation type="list" allowBlank="1" sqref="Y26:AF26" xr:uid="{28D152AC-F507-4C69-AAA5-5F6105228D7A}">
      <formula1>"Pass, Fail , N/A"</formula1>
    </dataValidation>
    <dataValidation type="list" allowBlank="1" showInputMessage="1" showErrorMessage="1" sqref="Q21:AF21" xr:uid="{6AE6CA58-C1EF-48D2-B197-EF55EEAD7498}">
      <formula1>"Clinical case review, Phantom capture"</formula1>
    </dataValidation>
    <dataValidation type="list" allowBlank="1" showInputMessage="1" showErrorMessage="1" sqref="Q19:AF19" xr:uid="{CDF9934D-33A1-4976-B0E0-F4FEF4D4A709}">
      <formula1>"CC, Lateral Left, Lateral Right"</formula1>
    </dataValidation>
    <dataValidation type="list" allowBlank="1" showInputMessage="1" showErrorMessage="1" sqref="AA30:AF35" xr:uid="{021C06B7-7482-4731-A5F7-C2C2AC8C16EC}">
      <formula1>"Pass, Fail, N/A"</formula1>
    </dataValidation>
    <dataValidation type="list" allowBlank="1" showInputMessage="1" showErrorMessage="1" sqref="Q30:Z35" xr:uid="{FBF798C6-AA30-4900-85F3-B0C379B081A8}">
      <formula1>"Yes, No"</formula1>
    </dataValidation>
    <dataValidation type="list" allowBlank="1" showInputMessage="1" showErrorMessage="1" sqref="I30:P35" xr:uid="{2B8ADC65-9E36-4999-A764-28714F6F9566}">
      <formula1>"Review of most recent QC, Measured in air, N/A"</formula1>
    </dataValidation>
    <dataValidation type="list" allowBlank="1" showInputMessage="1" showErrorMessage="1" sqref="AA37:AF38" xr:uid="{E3F3839C-1F04-4D4A-A100-E20CC0A28CD5}">
      <formula1>PassFailNA</formula1>
    </dataValidation>
    <dataValidation type="list" allowBlank="1" showInputMessage="1" showErrorMessage="1" sqref="Q18:AF18" xr:uid="{BB30F77A-CA7B-4414-AD95-22FD051A438A}">
      <formula1>DM</formula1>
    </dataValidation>
    <dataValidation type="list" allowBlank="1" showInputMessage="1" sqref="Y23:Y25" xr:uid="{97CCA69E-01D1-44EA-B3DC-E60EC021FFDF}">
      <formula1>check</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9">
    <tabColor rgb="FF00B0F0"/>
    <pageSetUpPr fitToPage="1"/>
  </sheetPr>
  <dimension ref="A1:AF49"/>
  <sheetViews>
    <sheetView showGridLines="0" topLeftCell="A4" zoomScaleNormal="100" zoomScalePageLayoutView="120" workbookViewId="0">
      <selection activeCell="AE33" sqref="AE33"/>
    </sheetView>
  </sheetViews>
  <sheetFormatPr defaultColWidth="10.7109375" defaultRowHeight="20.100000000000001" customHeight="1" x14ac:dyDescent="0.2"/>
  <cols>
    <col min="1" max="1" width="3.140625" style="12" customWidth="1"/>
    <col min="2" max="27" width="3.140625" style="13" customWidth="1"/>
    <col min="28" max="28" width="3.140625" style="12" customWidth="1"/>
    <col min="29" max="16384" width="10.7109375" style="12"/>
  </cols>
  <sheetData>
    <row r="1" spans="1:32" ht="24.75" customHeight="1" x14ac:dyDescent="0.2">
      <c r="A1" s="71" t="s">
        <v>334</v>
      </c>
      <c r="B1" s="86"/>
      <c r="C1" s="86"/>
      <c r="D1" s="86"/>
      <c r="E1" s="86"/>
      <c r="F1" s="86"/>
      <c r="G1" s="86"/>
      <c r="H1" s="86"/>
      <c r="I1" s="86"/>
      <c r="J1" s="86"/>
      <c r="K1" s="86"/>
      <c r="L1" s="86"/>
      <c r="M1" s="86"/>
      <c r="N1" s="86"/>
      <c r="O1" s="86"/>
      <c r="P1" s="86"/>
      <c r="Q1" s="86"/>
      <c r="R1" s="86"/>
      <c r="S1" s="86"/>
      <c r="T1" s="86"/>
      <c r="U1" s="86"/>
      <c r="V1" s="86"/>
      <c r="W1" s="86"/>
      <c r="X1" s="86"/>
      <c r="Y1" s="86"/>
      <c r="Z1" s="86"/>
      <c r="AA1" s="86"/>
      <c r="AB1" s="86"/>
    </row>
    <row r="2" spans="1:32"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D2" s="28"/>
      <c r="AE2" s="28"/>
      <c r="AF2" s="28"/>
    </row>
    <row r="3" spans="1:32" ht="15" customHeight="1" x14ac:dyDescent="0.2">
      <c r="B3" s="12"/>
      <c r="D3" s="9" t="s">
        <v>79</v>
      </c>
      <c r="E3" s="658">
        <f>Facility</f>
        <v>0</v>
      </c>
      <c r="F3" s="658"/>
      <c r="G3" s="658"/>
      <c r="H3" s="658"/>
      <c r="I3" s="658"/>
      <c r="J3" s="658"/>
      <c r="K3" s="658"/>
      <c r="L3" s="658"/>
      <c r="M3" s="658"/>
      <c r="N3" s="658"/>
      <c r="O3" s="658"/>
      <c r="U3" s="9" t="s">
        <v>114</v>
      </c>
      <c r="V3" s="685">
        <f>SBBAPID</f>
        <v>0</v>
      </c>
      <c r="W3" s="685"/>
      <c r="X3" s="685"/>
      <c r="Y3" s="685"/>
      <c r="Z3" s="190" t="s">
        <v>115</v>
      </c>
      <c r="AA3" s="941">
        <f>SBBAPRm</f>
        <v>0</v>
      </c>
      <c r="AB3" s="941"/>
      <c r="AC3" s="191"/>
      <c r="AD3" s="15"/>
    </row>
    <row r="4" spans="1:32" ht="15" customHeight="1" x14ac:dyDescent="0.2">
      <c r="B4" s="12"/>
      <c r="D4" s="9" t="s">
        <v>116</v>
      </c>
      <c r="E4" s="657" t="str">
        <f>CONCATENATE(Mfr," ",Mod)</f>
        <v xml:space="preserve"> </v>
      </c>
      <c r="F4" s="657"/>
      <c r="G4" s="657"/>
      <c r="H4" s="657"/>
      <c r="I4" s="657"/>
      <c r="J4" s="657"/>
      <c r="K4" s="657"/>
      <c r="L4" s="657"/>
      <c r="M4" s="657"/>
      <c r="N4" s="657"/>
      <c r="O4" s="657"/>
      <c r="U4" s="9" t="s">
        <v>87</v>
      </c>
      <c r="V4" s="657">
        <f>RmID</f>
        <v>0</v>
      </c>
      <c r="W4" s="657"/>
      <c r="X4" s="657"/>
      <c r="Y4" s="657"/>
      <c r="Z4" s="658"/>
      <c r="AA4" s="657"/>
      <c r="AB4" s="657"/>
      <c r="AC4" s="3"/>
      <c r="AD4" s="15"/>
    </row>
    <row r="5" spans="1:32" ht="15" customHeight="1" x14ac:dyDescent="0.2">
      <c r="B5" s="12"/>
      <c r="D5" s="9"/>
      <c r="E5" s="10"/>
      <c r="F5" s="77"/>
      <c r="G5" s="1460"/>
      <c r="H5" s="1460"/>
      <c r="I5" s="1460"/>
      <c r="J5" s="1460"/>
      <c r="K5" s="1460"/>
      <c r="L5" s="1460"/>
      <c r="M5" s="1460"/>
      <c r="N5" s="1460"/>
      <c r="O5" s="1460"/>
      <c r="U5" s="9" t="s">
        <v>88</v>
      </c>
      <c r="V5" s="700">
        <f>'Facility Information'!C15</f>
        <v>0</v>
      </c>
      <c r="W5" s="700"/>
      <c r="X5" s="700"/>
      <c r="Y5" s="700"/>
      <c r="Z5" s="823"/>
      <c r="AA5" s="700"/>
      <c r="AB5" s="700"/>
      <c r="AC5" s="145"/>
      <c r="AD5" s="15"/>
    </row>
    <row r="6" spans="1:32" ht="15" customHeight="1" thickBot="1" x14ac:dyDescent="0.25">
      <c r="AE6" s="28"/>
      <c r="AF6" s="28"/>
    </row>
    <row r="7" spans="1:32" ht="14.1" customHeight="1" x14ac:dyDescent="0.2">
      <c r="A7" s="911" t="s">
        <v>117</v>
      </c>
      <c r="B7" s="912"/>
      <c r="C7" s="912"/>
      <c r="D7" s="913"/>
      <c r="E7" s="461" t="s">
        <v>188</v>
      </c>
      <c r="F7" s="462"/>
      <c r="G7" s="383"/>
      <c r="H7" s="462" t="s">
        <v>335</v>
      </c>
      <c r="I7" s="462"/>
      <c r="J7" s="462"/>
      <c r="K7" s="462"/>
      <c r="L7" s="462"/>
      <c r="M7" s="462"/>
      <c r="N7" s="462"/>
      <c r="O7" s="462"/>
      <c r="P7" s="462"/>
      <c r="Q7" s="462"/>
      <c r="R7" s="462"/>
      <c r="S7" s="462"/>
      <c r="T7" s="462"/>
      <c r="U7" s="462"/>
      <c r="V7" s="462"/>
      <c r="W7" s="462"/>
      <c r="X7" s="462"/>
      <c r="Y7" s="462"/>
      <c r="Z7" s="462"/>
      <c r="AA7" s="462"/>
      <c r="AB7" s="484"/>
      <c r="AE7" s="28"/>
      <c r="AF7" s="28"/>
    </row>
    <row r="8" spans="1:32" ht="18.75" customHeight="1" x14ac:dyDescent="0.2">
      <c r="A8" s="914"/>
      <c r="B8" s="915"/>
      <c r="C8" s="915"/>
      <c r="D8" s="916"/>
      <c r="E8" s="1495" t="s">
        <v>336</v>
      </c>
      <c r="F8" s="1496"/>
      <c r="G8" s="1496"/>
      <c r="H8" s="1496"/>
      <c r="I8" s="1496"/>
      <c r="J8" s="1496"/>
      <c r="K8" s="1496"/>
      <c r="L8" s="1496"/>
      <c r="M8" s="1496"/>
      <c r="N8" s="1496"/>
      <c r="O8" s="1496"/>
      <c r="P8" s="1496"/>
      <c r="Q8" s="1496"/>
      <c r="R8" s="1496"/>
      <c r="S8" s="1496"/>
      <c r="T8" s="1496"/>
      <c r="U8" s="1496"/>
      <c r="V8" s="1496"/>
      <c r="W8" s="1496"/>
      <c r="X8" s="1496"/>
      <c r="Y8" s="1496"/>
      <c r="Z8" s="1490" t="s">
        <v>712</v>
      </c>
      <c r="AA8" s="1490"/>
      <c r="AB8" s="1491"/>
      <c r="AE8" s="28"/>
      <c r="AF8" s="28"/>
    </row>
    <row r="9" spans="1:32" ht="18.75" customHeight="1" x14ac:dyDescent="0.2">
      <c r="A9" s="914"/>
      <c r="B9" s="915"/>
      <c r="C9" s="915"/>
      <c r="D9" s="916"/>
      <c r="E9" s="1492" t="s">
        <v>768</v>
      </c>
      <c r="F9" s="1493"/>
      <c r="G9" s="1493"/>
      <c r="H9" s="1493"/>
      <c r="I9" s="1493"/>
      <c r="J9" s="1493"/>
      <c r="K9" s="1493"/>
      <c r="L9" s="1493"/>
      <c r="M9" s="1493"/>
      <c r="N9" s="1493"/>
      <c r="O9" s="1493"/>
      <c r="P9" s="1493"/>
      <c r="Q9" s="1493"/>
      <c r="R9" s="1493"/>
      <c r="S9" s="1493"/>
      <c r="T9" s="1493"/>
      <c r="U9" s="1493"/>
      <c r="V9" s="1493"/>
      <c r="W9" s="1493"/>
      <c r="X9" s="1493"/>
      <c r="Y9" s="1494"/>
      <c r="Z9" s="1487" t="s">
        <v>765</v>
      </c>
      <c r="AA9" s="1488"/>
      <c r="AB9" s="1489"/>
      <c r="AD9" s="55"/>
      <c r="AE9" s="28"/>
      <c r="AF9" s="28"/>
    </row>
    <row r="10" spans="1:32" ht="20.25" customHeight="1" x14ac:dyDescent="0.2">
      <c r="A10" s="914"/>
      <c r="B10" s="915"/>
      <c r="C10" s="915"/>
      <c r="D10" s="916"/>
      <c r="E10" s="464" t="s">
        <v>767</v>
      </c>
      <c r="F10" s="464"/>
      <c r="G10" s="464"/>
      <c r="H10" s="464"/>
      <c r="I10" s="464"/>
      <c r="J10" s="464"/>
      <c r="K10" s="464"/>
      <c r="L10" s="464"/>
      <c r="M10" s="464"/>
      <c r="N10" s="464"/>
      <c r="O10" s="464"/>
      <c r="P10" s="464"/>
      <c r="Q10" s="464"/>
      <c r="R10" s="464"/>
      <c r="S10" s="464"/>
      <c r="T10" s="464"/>
      <c r="U10" s="464"/>
      <c r="V10" s="464"/>
      <c r="W10" s="464"/>
      <c r="X10" s="464"/>
      <c r="Y10" s="464"/>
      <c r="Z10" s="464"/>
      <c r="AA10" s="464"/>
      <c r="AB10" s="486"/>
      <c r="AD10" s="55"/>
      <c r="AE10" s="28"/>
      <c r="AF10" s="28"/>
    </row>
    <row r="11" spans="1:32" ht="14.1" customHeight="1" thickBot="1" x14ac:dyDescent="0.25">
      <c r="A11" s="917"/>
      <c r="B11" s="918"/>
      <c r="C11" s="918"/>
      <c r="D11" s="919"/>
      <c r="E11" s="473" t="s">
        <v>193</v>
      </c>
      <c r="F11" s="473"/>
      <c r="G11" s="473"/>
      <c r="H11" s="473"/>
      <c r="I11" s="473"/>
      <c r="J11" s="473"/>
      <c r="K11" s="473"/>
      <c r="L11" s="473"/>
      <c r="M11" s="473"/>
      <c r="N11" s="473"/>
      <c r="O11" s="473"/>
      <c r="P11" s="473"/>
      <c r="Q11" s="473"/>
      <c r="R11" s="473"/>
      <c r="S11" s="473"/>
      <c r="T11" s="473"/>
      <c r="U11" s="473"/>
      <c r="V11" s="473"/>
      <c r="W11" s="473"/>
      <c r="X11" s="473"/>
      <c r="Y11" s="473"/>
      <c r="Z11" s="473"/>
      <c r="AA11" s="473"/>
      <c r="AB11" s="488"/>
      <c r="AD11" s="55"/>
      <c r="AE11" s="28"/>
      <c r="AF11" s="28"/>
    </row>
    <row r="12" spans="1:32" ht="15" customHeight="1" thickBot="1" x14ac:dyDescent="0.25"/>
    <row r="13" spans="1:32" ht="15" customHeight="1" x14ac:dyDescent="0.2">
      <c r="A13" s="513"/>
      <c r="B13" s="514"/>
      <c r="C13" s="514"/>
      <c r="D13" s="514"/>
      <c r="E13" s="514"/>
      <c r="F13" s="515" t="s">
        <v>337</v>
      </c>
      <c r="G13" s="1423"/>
      <c r="H13" s="1423"/>
      <c r="I13" s="1423"/>
      <c r="J13" s="1423"/>
      <c r="K13" s="1423"/>
      <c r="L13" s="1423"/>
      <c r="M13" s="516"/>
      <c r="N13" s="515" t="s">
        <v>338</v>
      </c>
      <c r="O13" s="1423"/>
      <c r="P13" s="1423"/>
      <c r="Q13" s="1423"/>
      <c r="R13" s="1423"/>
      <c r="S13" s="1423"/>
      <c r="T13" s="1423"/>
      <c r="U13" s="1424"/>
      <c r="V13" s="3"/>
      <c r="W13" s="1419" t="s">
        <v>339</v>
      </c>
      <c r="X13" s="1419"/>
      <c r="Y13" s="1419"/>
      <c r="Z13" s="1419"/>
      <c r="AA13" s="1419"/>
      <c r="AB13" s="1419"/>
      <c r="AC13" s="3"/>
      <c r="AD13" s="28"/>
    </row>
    <row r="14" spans="1:32" ht="15" customHeight="1" x14ac:dyDescent="0.2">
      <c r="A14" s="1476" t="s">
        <v>340</v>
      </c>
      <c r="B14" s="1477"/>
      <c r="C14" s="1477"/>
      <c r="D14" s="1477"/>
      <c r="E14" s="1477"/>
      <c r="F14" s="1477"/>
      <c r="G14" s="1477"/>
      <c r="H14" s="1477"/>
      <c r="I14" s="1477"/>
      <c r="J14" s="1477"/>
      <c r="K14" s="1477"/>
      <c r="L14" s="1477"/>
      <c r="M14" s="1477"/>
      <c r="N14" s="1477"/>
      <c r="O14" s="1478"/>
      <c r="P14" s="1420"/>
      <c r="Q14" s="1421"/>
      <c r="R14" s="1421"/>
      <c r="S14" s="1421"/>
      <c r="T14" s="1421"/>
      <c r="U14" s="1422"/>
      <c r="V14" s="3"/>
      <c r="W14" s="1419"/>
      <c r="X14" s="1419"/>
      <c r="Y14" s="1419"/>
      <c r="Z14" s="1419"/>
      <c r="AA14" s="1419"/>
      <c r="AB14" s="1419"/>
      <c r="AC14" s="3"/>
      <c r="AE14" s="6"/>
    </row>
    <row r="15" spans="1:32" ht="15" customHeight="1" thickBot="1" x14ac:dyDescent="0.25">
      <c r="A15" s="1442" t="s">
        <v>341</v>
      </c>
      <c r="B15" s="1443"/>
      <c r="C15" s="1443"/>
      <c r="D15" s="1443"/>
      <c r="E15" s="1443"/>
      <c r="F15" s="1443"/>
      <c r="G15" s="1443"/>
      <c r="H15" s="1443"/>
      <c r="I15" s="1443"/>
      <c r="J15" s="1443"/>
      <c r="K15" s="1443"/>
      <c r="L15" s="1443"/>
      <c r="M15" s="1443"/>
      <c r="N15" s="1443"/>
      <c r="O15" s="1444"/>
      <c r="P15" s="1425"/>
      <c r="Q15" s="1426"/>
      <c r="R15" s="1426"/>
      <c r="S15" s="1426"/>
      <c r="T15" s="1426"/>
      <c r="U15" s="1427"/>
      <c r="V15" s="3"/>
      <c r="W15" s="14"/>
      <c r="X15" s="14"/>
      <c r="Y15" s="14"/>
      <c r="Z15" s="14"/>
      <c r="AA15" s="14"/>
      <c r="AB15" s="14"/>
      <c r="AC15" s="3"/>
      <c r="AE15" s="6"/>
    </row>
    <row r="16" spans="1:32" ht="15" customHeight="1" x14ac:dyDescent="0.2">
      <c r="A16" s="1461"/>
      <c r="B16" s="1462"/>
      <c r="C16" s="1462"/>
      <c r="D16" s="1462"/>
      <c r="E16" s="1463"/>
      <c r="F16" s="1445" t="s">
        <v>773</v>
      </c>
      <c r="G16" s="1446"/>
      <c r="H16" s="1446"/>
      <c r="I16" s="1446"/>
      <c r="J16" s="1446"/>
      <c r="K16" s="1446"/>
      <c r="L16" s="1446"/>
      <c r="M16" s="1446"/>
      <c r="N16" s="1446"/>
      <c r="O16" s="1447"/>
      <c r="P16" s="1473"/>
      <c r="Q16" s="1473"/>
      <c r="R16" s="1473"/>
      <c r="S16" s="1473"/>
      <c r="T16" s="1473"/>
      <c r="U16" s="1474"/>
      <c r="V16" s="3"/>
      <c r="W16" s="14"/>
      <c r="X16" s="14"/>
      <c r="Y16" s="14"/>
      <c r="Z16" s="14"/>
      <c r="AA16" s="14"/>
      <c r="AB16" s="14"/>
      <c r="AC16" s="3"/>
      <c r="AD16" s="28"/>
    </row>
    <row r="17" spans="1:30" ht="15" customHeight="1" x14ac:dyDescent="0.2">
      <c r="A17" s="1450" t="s">
        <v>769</v>
      </c>
      <c r="B17" s="1451"/>
      <c r="C17" s="643"/>
      <c r="D17" s="922"/>
      <c r="E17" s="922"/>
      <c r="F17" s="757" t="s">
        <v>342</v>
      </c>
      <c r="G17" s="757"/>
      <c r="H17" s="757"/>
      <c r="I17" s="757"/>
      <c r="J17" s="757"/>
      <c r="K17" s="757"/>
      <c r="L17" s="757"/>
      <c r="M17" s="757"/>
      <c r="N17" s="757"/>
      <c r="O17" s="758"/>
      <c r="P17" s="1421"/>
      <c r="Q17" s="1421"/>
      <c r="R17" s="1421"/>
      <c r="S17" s="1421"/>
      <c r="T17" s="1421"/>
      <c r="U17" s="1422"/>
      <c r="V17" s="3"/>
      <c r="W17" s="3"/>
      <c r="X17" s="3"/>
      <c r="Y17" s="3"/>
      <c r="Z17" s="3"/>
      <c r="AA17" s="3"/>
      <c r="AB17" s="3"/>
      <c r="AC17" s="3"/>
      <c r="AD17" s="28"/>
    </row>
    <row r="18" spans="1:30" ht="15" customHeight="1" x14ac:dyDescent="0.2">
      <c r="A18" s="1450"/>
      <c r="B18" s="1451"/>
      <c r="C18" s="643"/>
      <c r="D18" s="922"/>
      <c r="E18" s="922"/>
      <c r="F18" s="745" t="s">
        <v>343</v>
      </c>
      <c r="G18" s="745"/>
      <c r="H18" s="745"/>
      <c r="I18" s="745"/>
      <c r="J18" s="745"/>
      <c r="K18" s="745"/>
      <c r="L18" s="745"/>
      <c r="M18" s="745"/>
      <c r="N18" s="745"/>
      <c r="O18" s="746"/>
      <c r="P18" s="1016"/>
      <c r="Q18" s="1016"/>
      <c r="R18" s="1016"/>
      <c r="S18" s="1016"/>
      <c r="T18" s="1016"/>
      <c r="U18" s="1386"/>
      <c r="V18" s="3"/>
      <c r="W18" s="3"/>
      <c r="X18" s="3"/>
      <c r="Y18" s="3"/>
      <c r="Z18" s="3"/>
      <c r="AA18" s="3"/>
      <c r="AB18" s="3"/>
      <c r="AC18" s="3"/>
      <c r="AD18" s="28"/>
    </row>
    <row r="19" spans="1:30" ht="15" customHeight="1" x14ac:dyDescent="0.2">
      <c r="A19" s="1450"/>
      <c r="B19" s="1451"/>
      <c r="C19" s="643"/>
      <c r="D19" s="922"/>
      <c r="E19" s="922"/>
      <c r="F19" s="745" t="s">
        <v>344</v>
      </c>
      <c r="G19" s="745"/>
      <c r="H19" s="745"/>
      <c r="I19" s="745"/>
      <c r="J19" s="745"/>
      <c r="K19" s="745"/>
      <c r="L19" s="745"/>
      <c r="M19" s="745"/>
      <c r="N19" s="745"/>
      <c r="O19" s="746"/>
      <c r="P19" s="1016"/>
      <c r="Q19" s="1016"/>
      <c r="R19" s="1016"/>
      <c r="S19" s="1016"/>
      <c r="T19" s="1016"/>
      <c r="U19" s="1386"/>
      <c r="V19" s="3"/>
      <c r="W19" s="3"/>
      <c r="X19" s="3"/>
      <c r="Y19" s="3"/>
      <c r="Z19" s="3"/>
      <c r="AA19" s="3"/>
      <c r="AB19" s="3"/>
      <c r="AC19" s="3"/>
      <c r="AD19" s="28"/>
    </row>
    <row r="20" spans="1:30" ht="15" customHeight="1" x14ac:dyDescent="0.2">
      <c r="A20" s="1450"/>
      <c r="B20" s="1451"/>
      <c r="C20" s="643"/>
      <c r="D20" s="922"/>
      <c r="E20" s="922"/>
      <c r="F20" s="745" t="s">
        <v>345</v>
      </c>
      <c r="G20" s="745"/>
      <c r="H20" s="745"/>
      <c r="I20" s="745"/>
      <c r="J20" s="745"/>
      <c r="K20" s="745"/>
      <c r="L20" s="745"/>
      <c r="M20" s="745"/>
      <c r="N20" s="745"/>
      <c r="O20" s="746"/>
      <c r="P20" s="1016"/>
      <c r="Q20" s="1016"/>
      <c r="R20" s="1016"/>
      <c r="S20" s="1016"/>
      <c r="T20" s="1016"/>
      <c r="U20" s="1386"/>
      <c r="V20" s="3"/>
      <c r="W20" s="3"/>
      <c r="X20" s="3"/>
      <c r="Y20" s="3"/>
      <c r="Z20" s="3"/>
      <c r="AA20" s="3"/>
      <c r="AB20" s="3"/>
      <c r="AC20" s="3"/>
    </row>
    <row r="21" spans="1:30" ht="15" customHeight="1" x14ac:dyDescent="0.2">
      <c r="A21" s="1450"/>
      <c r="B21" s="1451"/>
      <c r="C21" s="643"/>
      <c r="D21" s="922"/>
      <c r="E21" s="922"/>
      <c r="F21" s="745" t="s">
        <v>770</v>
      </c>
      <c r="G21" s="745"/>
      <c r="H21" s="745"/>
      <c r="I21" s="745"/>
      <c r="J21" s="745"/>
      <c r="K21" s="745"/>
      <c r="L21" s="745"/>
      <c r="M21" s="745"/>
      <c r="N21" s="745"/>
      <c r="O21" s="746"/>
      <c r="P21" s="1016"/>
      <c r="Q21" s="1016"/>
      <c r="R21" s="1016"/>
      <c r="S21" s="1016"/>
      <c r="T21" s="1016"/>
      <c r="U21" s="1386"/>
      <c r="V21" s="3"/>
      <c r="W21" s="3"/>
      <c r="X21" s="3"/>
      <c r="Y21" s="3"/>
      <c r="Z21" s="3"/>
      <c r="AA21" s="3"/>
      <c r="AB21" s="3"/>
      <c r="AC21" s="3"/>
    </row>
    <row r="22" spans="1:30" ht="15" customHeight="1" x14ac:dyDescent="0.2">
      <c r="A22" s="1450"/>
      <c r="B22" s="1451"/>
      <c r="C22" s="643"/>
      <c r="D22" s="922"/>
      <c r="E22" s="922"/>
      <c r="F22" s="745" t="s">
        <v>346</v>
      </c>
      <c r="G22" s="745"/>
      <c r="H22" s="745"/>
      <c r="I22" s="745"/>
      <c r="J22" s="745"/>
      <c r="K22" s="745"/>
      <c r="L22" s="745"/>
      <c r="M22" s="745"/>
      <c r="N22" s="745"/>
      <c r="O22" s="746"/>
      <c r="P22" s="1016"/>
      <c r="Q22" s="1016"/>
      <c r="R22" s="1016"/>
      <c r="S22" s="1016"/>
      <c r="T22" s="1016"/>
      <c r="U22" s="1386"/>
      <c r="V22" s="3"/>
      <c r="W22" s="3"/>
      <c r="X22" s="3"/>
      <c r="Y22" s="3"/>
      <c r="Z22" s="3"/>
      <c r="AA22" s="3"/>
      <c r="AB22" s="3"/>
      <c r="AC22" s="3"/>
    </row>
    <row r="23" spans="1:30" ht="15" customHeight="1" x14ac:dyDescent="0.2">
      <c r="A23" s="1450"/>
      <c r="B23" s="1451"/>
      <c r="C23" s="643"/>
      <c r="D23" s="922"/>
      <c r="E23" s="922"/>
      <c r="F23" s="745" t="s">
        <v>347</v>
      </c>
      <c r="G23" s="745"/>
      <c r="H23" s="745"/>
      <c r="I23" s="745"/>
      <c r="J23" s="745"/>
      <c r="K23" s="745"/>
      <c r="L23" s="745"/>
      <c r="M23" s="745"/>
      <c r="N23" s="745"/>
      <c r="O23" s="746"/>
      <c r="P23" s="1016"/>
      <c r="Q23" s="1016"/>
      <c r="R23" s="1016"/>
      <c r="S23" s="1016"/>
      <c r="T23" s="1016"/>
      <c r="U23" s="1386"/>
      <c r="V23" s="3"/>
      <c r="W23" s="3"/>
      <c r="X23" s="3"/>
      <c r="Y23" s="3"/>
      <c r="Z23" s="3"/>
      <c r="AA23" s="3"/>
      <c r="AB23" s="3"/>
      <c r="AC23" s="3"/>
    </row>
    <row r="24" spans="1:30" ht="15" customHeight="1" x14ac:dyDescent="0.2">
      <c r="A24" s="1450"/>
      <c r="B24" s="1451"/>
      <c r="C24" s="643"/>
      <c r="D24" s="922"/>
      <c r="E24" s="922"/>
      <c r="F24" s="1448" t="s">
        <v>771</v>
      </c>
      <c r="G24" s="745"/>
      <c r="H24" s="745"/>
      <c r="I24" s="745"/>
      <c r="J24" s="745"/>
      <c r="K24" s="745"/>
      <c r="L24" s="745"/>
      <c r="M24" s="745"/>
      <c r="N24" s="745"/>
      <c r="O24" s="1449"/>
      <c r="P24" s="1016"/>
      <c r="Q24" s="1016"/>
      <c r="R24" s="1016"/>
      <c r="S24" s="1016"/>
      <c r="T24" s="1016"/>
      <c r="U24" s="1386"/>
      <c r="V24" s="3"/>
      <c r="W24" s="3"/>
      <c r="X24" s="3"/>
      <c r="Y24" s="3"/>
      <c r="Z24" s="3"/>
      <c r="AA24" s="3"/>
      <c r="AD24" s="28"/>
    </row>
    <row r="25" spans="1:30" ht="15" customHeight="1" thickBot="1" x14ac:dyDescent="0.25">
      <c r="A25" s="1452"/>
      <c r="B25" s="1453"/>
      <c r="C25" s="642"/>
      <c r="D25" s="1459"/>
      <c r="E25" s="1459"/>
      <c r="F25" s="754" t="s">
        <v>348</v>
      </c>
      <c r="G25" s="754"/>
      <c r="H25" s="754"/>
      <c r="I25" s="754"/>
      <c r="J25" s="754"/>
      <c r="K25" s="754"/>
      <c r="L25" s="754"/>
      <c r="M25" s="754"/>
      <c r="N25" s="754"/>
      <c r="O25" s="755"/>
      <c r="P25" s="1475" t="str">
        <f>IF(OR(P17="No",P18="No",P19="No",P20="No",P20="No",P21="No",P22="No",P23="No",P24="No"),"Fail","Pass")</f>
        <v>Pass</v>
      </c>
      <c r="Q25" s="1335"/>
      <c r="R25" s="1335"/>
      <c r="S25" s="1335"/>
      <c r="T25" s="1335"/>
      <c r="U25" s="1337"/>
      <c r="V25" s="3"/>
      <c r="W25" s="1428" t="s">
        <v>350</v>
      </c>
      <c r="X25" s="1428"/>
      <c r="Y25" s="1428"/>
      <c r="Z25" s="1428"/>
      <c r="AA25" s="1428"/>
      <c r="AB25" s="1428"/>
      <c r="AD25" s="28"/>
    </row>
    <row r="26" spans="1:30" ht="15" customHeight="1" x14ac:dyDescent="0.2">
      <c r="A26" s="1479" t="s">
        <v>349</v>
      </c>
      <c r="B26" s="1480"/>
      <c r="C26" s="640"/>
      <c r="D26" s="641"/>
      <c r="E26" s="641"/>
      <c r="F26" s="1454" t="s">
        <v>774</v>
      </c>
      <c r="G26" s="1454"/>
      <c r="H26" s="1454"/>
      <c r="I26" s="1454"/>
      <c r="J26" s="1454"/>
      <c r="K26" s="1454"/>
      <c r="L26" s="1454"/>
      <c r="M26" s="1454"/>
      <c r="N26" s="1454"/>
      <c r="O26" s="1455"/>
      <c r="P26" s="1440"/>
      <c r="Q26" s="1440"/>
      <c r="R26" s="1440"/>
      <c r="S26" s="1440"/>
      <c r="T26" s="1440"/>
      <c r="U26" s="1441"/>
      <c r="W26" s="1429" t="s">
        <v>351</v>
      </c>
      <c r="X26" s="1430"/>
      <c r="Y26" s="1430"/>
      <c r="Z26" s="1431"/>
      <c r="AA26" s="1054"/>
      <c r="AB26" s="1432"/>
    </row>
    <row r="27" spans="1:30" ht="15" customHeight="1" x14ac:dyDescent="0.2">
      <c r="A27" s="1481"/>
      <c r="B27" s="1482"/>
      <c r="C27" s="640"/>
      <c r="D27" s="641"/>
      <c r="E27" s="641"/>
      <c r="F27" s="745" t="s">
        <v>779</v>
      </c>
      <c r="G27" s="745"/>
      <c r="H27" s="745"/>
      <c r="I27" s="745"/>
      <c r="J27" s="745"/>
      <c r="K27" s="745"/>
      <c r="L27" s="745"/>
      <c r="M27" s="745"/>
      <c r="N27" s="745"/>
      <c r="O27" s="746"/>
      <c r="P27" s="1440"/>
      <c r="Q27" s="1440"/>
      <c r="R27" s="1440"/>
      <c r="S27" s="1440"/>
      <c r="T27" s="1440"/>
      <c r="U27" s="1441"/>
      <c r="W27" s="1387" t="s">
        <v>352</v>
      </c>
      <c r="X27" s="1388"/>
      <c r="Y27" s="1388"/>
      <c r="Z27" s="1389"/>
      <c r="AA27" s="1057"/>
      <c r="AB27" s="982"/>
    </row>
    <row r="28" spans="1:30" ht="15" customHeight="1" x14ac:dyDescent="0.2">
      <c r="A28" s="1481"/>
      <c r="B28" s="1482"/>
      <c r="C28" s="640"/>
      <c r="D28" s="640"/>
      <c r="E28" s="640"/>
      <c r="F28" s="1485" t="s">
        <v>780</v>
      </c>
      <c r="G28" s="1485"/>
      <c r="H28" s="1485"/>
      <c r="I28" s="1485"/>
      <c r="J28" s="1485"/>
      <c r="K28" s="1485"/>
      <c r="L28" s="1485"/>
      <c r="M28" s="1485"/>
      <c r="N28" s="1485"/>
      <c r="O28" s="1486"/>
      <c r="P28" s="1016"/>
      <c r="Q28" s="1016"/>
      <c r="R28" s="1016"/>
      <c r="S28" s="1016"/>
      <c r="T28" s="1016"/>
      <c r="U28" s="1386"/>
      <c r="W28" s="1387" t="s">
        <v>353</v>
      </c>
      <c r="X28" s="1388"/>
      <c r="Y28" s="1388"/>
      <c r="Z28" s="1389"/>
      <c r="AA28" s="1057"/>
      <c r="AB28" s="982"/>
    </row>
    <row r="29" spans="1:30" ht="15" customHeight="1" x14ac:dyDescent="0.2">
      <c r="A29" s="1481"/>
      <c r="B29" s="1482"/>
      <c r="C29" s="745" t="s">
        <v>777</v>
      </c>
      <c r="D29" s="745"/>
      <c r="E29" s="745"/>
      <c r="F29" s="745"/>
      <c r="G29" s="745"/>
      <c r="H29" s="745"/>
      <c r="I29" s="745"/>
      <c r="J29" s="745"/>
      <c r="K29" s="745"/>
      <c r="L29" s="745"/>
      <c r="M29" s="745"/>
      <c r="N29" s="745"/>
      <c r="O29" s="746"/>
      <c r="P29" s="1016"/>
      <c r="Q29" s="1016"/>
      <c r="R29" s="1016"/>
      <c r="S29" s="1016"/>
      <c r="T29" s="1016"/>
      <c r="U29" s="1386"/>
      <c r="W29" s="1387" t="s">
        <v>354</v>
      </c>
      <c r="X29" s="1388"/>
      <c r="Y29" s="1388"/>
      <c r="Z29" s="1389"/>
      <c r="AA29" s="1057"/>
      <c r="AB29" s="982"/>
    </row>
    <row r="30" spans="1:30" ht="15" customHeight="1" x14ac:dyDescent="0.2">
      <c r="A30" s="1481"/>
      <c r="B30" s="1482"/>
      <c r="C30" s="640"/>
      <c r="D30" s="1454" t="s">
        <v>778</v>
      </c>
      <c r="E30" s="1454"/>
      <c r="F30" s="1454"/>
      <c r="G30" s="1454"/>
      <c r="H30" s="1454"/>
      <c r="I30" s="1454"/>
      <c r="J30" s="1454"/>
      <c r="K30" s="1454"/>
      <c r="L30" s="1454"/>
      <c r="M30" s="1454"/>
      <c r="N30" s="1454"/>
      <c r="O30" s="1455"/>
      <c r="P30" s="1470" t="e">
        <f>IF(((ABS(P28-P29)/P29)*100)&lt;=10,"P","F")</f>
        <v>#DIV/0!</v>
      </c>
      <c r="Q30" s="1471"/>
      <c r="R30" s="1471"/>
      <c r="S30" s="1471"/>
      <c r="T30" s="1471"/>
      <c r="U30" s="1472"/>
      <c r="W30" s="1464" t="s">
        <v>355</v>
      </c>
      <c r="X30" s="1465"/>
      <c r="Y30" s="1465"/>
      <c r="Z30" s="1466"/>
      <c r="AA30" s="1384"/>
      <c r="AB30" s="1385"/>
    </row>
    <row r="31" spans="1:30" ht="15" customHeight="1" x14ac:dyDescent="0.2">
      <c r="A31" s="1481"/>
      <c r="B31" s="1482"/>
      <c r="C31" s="640"/>
      <c r="D31" s="640"/>
      <c r="E31" s="640"/>
      <c r="F31" s="745" t="s">
        <v>775</v>
      </c>
      <c r="G31" s="745"/>
      <c r="H31" s="745"/>
      <c r="I31" s="745"/>
      <c r="J31" s="745"/>
      <c r="K31" s="745"/>
      <c r="L31" s="745"/>
      <c r="M31" s="745"/>
      <c r="N31" s="745"/>
      <c r="O31" s="746"/>
      <c r="P31" s="1497" t="e">
        <f>(P29+P26)/(P27+P26)</f>
        <v>#DIV/0!</v>
      </c>
      <c r="Q31" s="1497"/>
      <c r="R31" s="1497"/>
      <c r="S31" s="1497"/>
      <c r="T31" s="1497"/>
      <c r="U31" s="1498"/>
      <c r="W31" s="1467" t="s">
        <v>357</v>
      </c>
      <c r="X31" s="1468"/>
      <c r="Y31" s="1468"/>
      <c r="Z31" s="1469"/>
      <c r="AA31" s="1405">
        <f>MAX(AA26:AB30)</f>
        <v>0</v>
      </c>
      <c r="AB31" s="1406"/>
    </row>
    <row r="32" spans="1:30" ht="15" customHeight="1" x14ac:dyDescent="0.2">
      <c r="A32" s="1481"/>
      <c r="B32" s="1482"/>
      <c r="C32" s="640"/>
      <c r="D32" s="641"/>
      <c r="E32" s="641"/>
      <c r="F32" s="1454" t="s">
        <v>776</v>
      </c>
      <c r="G32" s="1454"/>
      <c r="H32" s="1454"/>
      <c r="I32" s="1454"/>
      <c r="J32" s="1454"/>
      <c r="K32" s="1454"/>
      <c r="L32" s="1454"/>
      <c r="M32" s="1454"/>
      <c r="N32" s="1454"/>
      <c r="O32" s="1455"/>
      <c r="P32" s="1470" t="e">
        <f>IF(P31&gt;=350,"P","F")</f>
        <v>#DIV/0!</v>
      </c>
      <c r="Q32" s="1471"/>
      <c r="R32" s="1471"/>
      <c r="S32" s="1471"/>
      <c r="T32" s="1471"/>
      <c r="U32" s="1472"/>
      <c r="W32" s="1387" t="s">
        <v>360</v>
      </c>
      <c r="X32" s="1388"/>
      <c r="Y32" s="1388"/>
      <c r="Z32" s="1389"/>
      <c r="AA32" s="1407">
        <f>MIN(AA26:AB30)</f>
        <v>0</v>
      </c>
      <c r="AB32" s="1408"/>
    </row>
    <row r="33" spans="1:30" ht="15" customHeight="1" x14ac:dyDescent="0.2">
      <c r="A33" s="1483"/>
      <c r="B33" s="1484"/>
      <c r="C33" s="639"/>
      <c r="D33" s="641"/>
      <c r="E33" s="641"/>
      <c r="F33" s="1454" t="s">
        <v>356</v>
      </c>
      <c r="G33" s="1454"/>
      <c r="H33" s="1454"/>
      <c r="I33" s="1454"/>
      <c r="J33" s="1454"/>
      <c r="K33" s="1454"/>
      <c r="L33" s="1454"/>
      <c r="M33" s="1454"/>
      <c r="N33" s="1454"/>
      <c r="O33" s="1455"/>
      <c r="P33" s="1456"/>
      <c r="Q33" s="1457"/>
      <c r="R33" s="1457"/>
      <c r="S33" s="1457"/>
      <c r="T33" s="1457"/>
      <c r="U33" s="1458"/>
      <c r="W33" s="1390" t="s">
        <v>363</v>
      </c>
      <c r="X33" s="1391"/>
      <c r="Y33" s="1391"/>
      <c r="Z33" s="1392"/>
      <c r="AA33" s="1398" t="e">
        <f>200*((AA31-AA32)/(AA31+AA32))</f>
        <v>#DIV/0!</v>
      </c>
      <c r="AB33" s="1399"/>
    </row>
    <row r="34" spans="1:30" ht="31.5" customHeight="1" thickBot="1" x14ac:dyDescent="0.25">
      <c r="A34" s="1400" t="s">
        <v>358</v>
      </c>
      <c r="B34" s="1401"/>
      <c r="C34" s="1401"/>
      <c r="D34" s="1401"/>
      <c r="E34" s="1402"/>
      <c r="F34" s="1437" t="s">
        <v>359</v>
      </c>
      <c r="G34" s="1438"/>
      <c r="H34" s="1438"/>
      <c r="I34" s="1438"/>
      <c r="J34" s="1438"/>
      <c r="K34" s="1438"/>
      <c r="L34" s="1438"/>
      <c r="M34" s="1438"/>
      <c r="N34" s="1438"/>
      <c r="O34" s="1439"/>
      <c r="P34" s="1396"/>
      <c r="Q34" s="1396"/>
      <c r="R34" s="1396"/>
      <c r="S34" s="1396"/>
      <c r="T34" s="1396"/>
      <c r="U34" s="1397"/>
      <c r="W34" s="1393" t="s">
        <v>364</v>
      </c>
      <c r="X34" s="1394"/>
      <c r="Y34" s="1394"/>
      <c r="Z34" s="1395"/>
      <c r="AA34" s="1403" t="e">
        <f>IF(AA33&lt;=30,"P","F")</f>
        <v>#DIV/0!</v>
      </c>
      <c r="AB34" s="1404"/>
    </row>
    <row r="35" spans="1:30" ht="22.5" customHeight="1" thickBot="1" x14ac:dyDescent="0.25">
      <c r="A35" s="1400" t="s">
        <v>361</v>
      </c>
      <c r="B35" s="1401"/>
      <c r="C35" s="1401"/>
      <c r="D35" s="1401"/>
      <c r="E35" s="1402"/>
      <c r="F35" s="1434" t="s">
        <v>362</v>
      </c>
      <c r="G35" s="1435"/>
      <c r="H35" s="1435"/>
      <c r="I35" s="1435"/>
      <c r="J35" s="1435"/>
      <c r="K35" s="1435"/>
      <c r="L35" s="1435"/>
      <c r="M35" s="1435"/>
      <c r="N35" s="1435"/>
      <c r="O35" s="1436"/>
      <c r="P35" s="1396"/>
      <c r="Q35" s="1396"/>
      <c r="R35" s="1396"/>
      <c r="S35" s="1396"/>
      <c r="T35" s="1396"/>
      <c r="U35" s="1397"/>
      <c r="W35" s="12"/>
      <c r="X35" s="12"/>
      <c r="Y35" s="12"/>
      <c r="Z35" s="12"/>
      <c r="AA35" s="12"/>
      <c r="AC35" s="6"/>
    </row>
    <row r="36" spans="1:30" ht="15" customHeight="1" thickBot="1" x14ac:dyDescent="0.25">
      <c r="A36" s="1409" t="s">
        <v>198</v>
      </c>
      <c r="B36" s="1409"/>
      <c r="C36" s="1409"/>
      <c r="D36" s="1409"/>
      <c r="E36" s="1409"/>
      <c r="F36" s="1409"/>
      <c r="G36" s="1409"/>
      <c r="H36" s="1409"/>
      <c r="I36" s="1409"/>
      <c r="J36" s="1409"/>
      <c r="K36" s="1409"/>
      <c r="L36" s="1409"/>
      <c r="M36" s="1409"/>
      <c r="N36" s="1409"/>
      <c r="O36" s="1410"/>
      <c r="P36" s="1066"/>
      <c r="Q36" s="1067"/>
      <c r="R36" s="1067"/>
      <c r="S36" s="1067"/>
      <c r="T36" s="1067"/>
      <c r="U36" s="1068"/>
      <c r="W36" s="12"/>
      <c r="X36" s="12"/>
      <c r="Y36" s="12"/>
      <c r="Z36" s="12"/>
      <c r="AA36" s="12"/>
    </row>
    <row r="37" spans="1:30" ht="15" customHeight="1" thickBot="1" x14ac:dyDescent="0.25"/>
    <row r="38" spans="1:30" ht="50.1" customHeight="1" thickBot="1" x14ac:dyDescent="0.25">
      <c r="A38" s="887" t="s">
        <v>703</v>
      </c>
      <c r="B38" s="888"/>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9"/>
    </row>
    <row r="39" spans="1:30" ht="15" customHeight="1" thickBot="1" x14ac:dyDescent="0.25"/>
    <row r="40" spans="1:30" ht="21" customHeight="1" x14ac:dyDescent="0.2">
      <c r="A40" s="732" t="s">
        <v>172</v>
      </c>
      <c r="B40" s="733"/>
      <c r="C40" s="733"/>
      <c r="D40" s="734"/>
      <c r="E40" s="62" t="s">
        <v>173</v>
      </c>
      <c r="F40" s="87"/>
      <c r="G40" s="87"/>
      <c r="H40" s="87"/>
      <c r="I40" s="1415" t="s">
        <v>365</v>
      </c>
      <c r="J40" s="1415"/>
      <c r="K40" s="1415"/>
      <c r="L40" s="1415"/>
      <c r="M40" s="1415"/>
      <c r="N40" s="1415"/>
      <c r="O40" s="1415"/>
      <c r="P40" s="1415"/>
      <c r="Q40" s="1415"/>
      <c r="R40" s="1415"/>
      <c r="S40" s="1415"/>
      <c r="T40" s="1415"/>
      <c r="U40" s="1415"/>
      <c r="V40" s="1415"/>
      <c r="W40" s="1415"/>
      <c r="X40" s="1415"/>
      <c r="Y40" s="1415"/>
      <c r="Z40" s="1415"/>
      <c r="AA40" s="1415"/>
      <c r="AB40" s="1416"/>
    </row>
    <row r="41" spans="1:30" ht="12" customHeight="1" x14ac:dyDescent="0.2">
      <c r="A41" s="735"/>
      <c r="B41" s="736"/>
      <c r="C41" s="736"/>
      <c r="D41" s="737"/>
      <c r="E41" s="157"/>
      <c r="F41" s="139"/>
      <c r="G41" s="139"/>
      <c r="H41" s="139"/>
      <c r="I41" s="1413" t="s">
        <v>366</v>
      </c>
      <c r="J41" s="1413"/>
      <c r="K41" s="1413"/>
      <c r="L41" s="1413"/>
      <c r="M41" s="1413"/>
      <c r="N41" s="1413"/>
      <c r="O41" s="1413"/>
      <c r="P41" s="1413"/>
      <c r="Q41" s="1413"/>
      <c r="R41" s="1413"/>
      <c r="S41" s="1413"/>
      <c r="T41" s="1413"/>
      <c r="U41" s="1413"/>
      <c r="V41" s="1413"/>
      <c r="W41" s="1413"/>
      <c r="X41" s="1413"/>
      <c r="Y41" s="1413"/>
      <c r="Z41" s="1413"/>
      <c r="AA41" s="1413"/>
      <c r="AB41" s="1414"/>
    </row>
    <row r="42" spans="1:30" ht="12" customHeight="1" x14ac:dyDescent="0.2">
      <c r="A42" s="735"/>
      <c r="B42" s="736"/>
      <c r="C42" s="736"/>
      <c r="D42" s="737"/>
      <c r="E42" s="157"/>
      <c r="F42" s="65"/>
      <c r="G42" s="65"/>
      <c r="H42" s="139"/>
      <c r="I42" s="1417" t="s">
        <v>782</v>
      </c>
      <c r="J42" s="1417"/>
      <c r="K42" s="1417"/>
      <c r="L42" s="1417"/>
      <c r="M42" s="1417"/>
      <c r="N42" s="1417"/>
      <c r="O42" s="1417"/>
      <c r="P42" s="1417"/>
      <c r="Q42" s="1417"/>
      <c r="R42" s="1417"/>
      <c r="S42" s="1417"/>
      <c r="T42" s="1417"/>
      <c r="U42" s="1417"/>
      <c r="V42" s="1417"/>
      <c r="W42" s="1417"/>
      <c r="X42" s="1417"/>
      <c r="Y42" s="1417"/>
      <c r="Z42" s="1417"/>
      <c r="AA42" s="1417"/>
      <c r="AB42" s="1418"/>
      <c r="AD42" s="139"/>
    </row>
    <row r="43" spans="1:30" ht="12" customHeight="1" x14ac:dyDescent="0.2">
      <c r="A43" s="735"/>
      <c r="B43" s="736"/>
      <c r="C43" s="736"/>
      <c r="D43" s="737"/>
      <c r="E43" s="157"/>
      <c r="F43" s="65"/>
      <c r="G43" s="65"/>
      <c r="H43" s="139"/>
      <c r="I43" s="1417" t="s">
        <v>367</v>
      </c>
      <c r="J43" s="1417"/>
      <c r="K43" s="1417"/>
      <c r="L43" s="1417"/>
      <c r="M43" s="1417"/>
      <c r="N43" s="1417"/>
      <c r="O43" s="1417"/>
      <c r="P43" s="1417"/>
      <c r="Q43" s="1417"/>
      <c r="R43" s="1417"/>
      <c r="S43" s="1417"/>
      <c r="T43" s="1417"/>
      <c r="U43" s="1417"/>
      <c r="V43" s="1417"/>
      <c r="W43" s="1417"/>
      <c r="X43" s="1417"/>
      <c r="Y43" s="1417"/>
      <c r="Z43" s="1417"/>
      <c r="AA43" s="1417"/>
      <c r="AB43" s="1418"/>
      <c r="AD43" s="139"/>
    </row>
    <row r="44" spans="1:30" ht="12" customHeight="1" x14ac:dyDescent="0.2">
      <c r="A44" s="735"/>
      <c r="B44" s="736"/>
      <c r="C44" s="736"/>
      <c r="D44" s="737"/>
      <c r="E44" s="157"/>
      <c r="F44" s="65"/>
      <c r="G44" s="65"/>
      <c r="H44" s="139"/>
      <c r="I44" s="1433" t="s">
        <v>772</v>
      </c>
      <c r="J44" s="1433"/>
      <c r="K44" s="1433"/>
      <c r="L44" s="1433"/>
      <c r="M44" s="1433"/>
      <c r="N44" s="1433"/>
      <c r="O44" s="1433"/>
      <c r="P44" s="1433"/>
      <c r="Q44" s="1433"/>
      <c r="R44" s="1433"/>
      <c r="S44" s="1433"/>
      <c r="T44" s="1433"/>
      <c r="U44" s="1433"/>
      <c r="V44" s="1433"/>
      <c r="W44" s="1433"/>
      <c r="X44" s="1433"/>
      <c r="Y44" s="1433"/>
      <c r="Z44" s="1433"/>
      <c r="AA44" s="1433"/>
      <c r="AB44" s="634"/>
      <c r="AD44" s="139"/>
    </row>
    <row r="45" spans="1:30" ht="12" customHeight="1" x14ac:dyDescent="0.2">
      <c r="A45" s="735"/>
      <c r="B45" s="736"/>
      <c r="C45" s="736"/>
      <c r="D45" s="737"/>
      <c r="E45" s="157"/>
      <c r="F45" s="65"/>
      <c r="G45" s="65"/>
      <c r="H45" s="139"/>
      <c r="I45" s="1417" t="s">
        <v>368</v>
      </c>
      <c r="J45" s="1417"/>
      <c r="K45" s="1417"/>
      <c r="L45" s="1417"/>
      <c r="M45" s="1417"/>
      <c r="N45" s="1417"/>
      <c r="O45" s="1417"/>
      <c r="P45" s="1417"/>
      <c r="Q45" s="1417"/>
      <c r="R45" s="1417"/>
      <c r="S45" s="1417"/>
      <c r="T45" s="1417"/>
      <c r="U45" s="1417"/>
      <c r="V45" s="1417"/>
      <c r="W45" s="1417"/>
      <c r="X45" s="1417"/>
      <c r="Y45" s="1417"/>
      <c r="Z45" s="1417"/>
      <c r="AA45" s="1417"/>
      <c r="AB45" s="1418"/>
      <c r="AD45" s="139"/>
    </row>
    <row r="46" spans="1:30" ht="12" customHeight="1" x14ac:dyDescent="0.2">
      <c r="A46" s="735"/>
      <c r="B46" s="736"/>
      <c r="C46" s="736"/>
      <c r="D46" s="737"/>
      <c r="E46" s="157"/>
      <c r="F46" s="65"/>
      <c r="G46" s="65"/>
      <c r="H46" s="139"/>
      <c r="I46" s="1411" t="s">
        <v>369</v>
      </c>
      <c r="J46" s="1411"/>
      <c r="K46" s="1411"/>
      <c r="L46" s="1411"/>
      <c r="M46" s="1411"/>
      <c r="N46" s="1411"/>
      <c r="O46" s="1411"/>
      <c r="P46" s="1411"/>
      <c r="Q46" s="1411"/>
      <c r="R46" s="1411"/>
      <c r="S46" s="1411"/>
      <c r="T46" s="1411"/>
      <c r="U46" s="1411"/>
      <c r="V46" s="1411"/>
      <c r="W46" s="1411"/>
      <c r="X46" s="1411"/>
      <c r="Y46" s="1411"/>
      <c r="Z46" s="1411"/>
      <c r="AA46" s="1411"/>
      <c r="AB46" s="1412"/>
      <c r="AD46" s="139"/>
    </row>
    <row r="47" spans="1:30" ht="22.5" customHeight="1" thickBot="1" x14ac:dyDescent="0.25">
      <c r="A47" s="738"/>
      <c r="B47" s="739"/>
      <c r="C47" s="739"/>
      <c r="D47" s="740"/>
      <c r="E47" s="160" t="s">
        <v>200</v>
      </c>
      <c r="F47" s="161"/>
      <c r="G47" s="161"/>
      <c r="H47" s="161"/>
      <c r="I47" s="1284" t="s">
        <v>370</v>
      </c>
      <c r="J47" s="1284"/>
      <c r="K47" s="1284"/>
      <c r="L47" s="1284"/>
      <c r="M47" s="1284"/>
      <c r="N47" s="1284"/>
      <c r="O47" s="1284"/>
      <c r="P47" s="1284"/>
      <c r="Q47" s="1284"/>
      <c r="R47" s="1284"/>
      <c r="S47" s="1284"/>
      <c r="T47" s="1284"/>
      <c r="U47" s="1284"/>
      <c r="V47" s="1284"/>
      <c r="W47" s="1284"/>
      <c r="X47" s="1284"/>
      <c r="Y47" s="1284"/>
      <c r="Z47" s="1284"/>
      <c r="AA47" s="1284"/>
      <c r="AB47" s="1285"/>
    </row>
    <row r="48" spans="1:30" ht="14.1" customHeight="1" x14ac:dyDescent="0.2">
      <c r="A48" s="4"/>
      <c r="B48" s="4"/>
      <c r="C48" s="4"/>
      <c r="D48" s="46"/>
      <c r="E48" s="103"/>
      <c r="F48" s="103"/>
      <c r="G48" s="46"/>
      <c r="H48" s="103"/>
      <c r="I48" s="103"/>
      <c r="J48" s="103"/>
      <c r="K48" s="103"/>
      <c r="L48" s="103"/>
      <c r="M48" s="103"/>
      <c r="N48" s="103"/>
      <c r="O48" s="103"/>
      <c r="P48" s="103"/>
      <c r="Q48" s="103"/>
      <c r="R48" s="103"/>
      <c r="S48" s="103"/>
      <c r="T48" s="103"/>
      <c r="U48" s="103"/>
      <c r="V48" s="103"/>
      <c r="W48" s="103"/>
      <c r="X48" s="103"/>
      <c r="Y48" s="103"/>
      <c r="Z48" s="103"/>
      <c r="AA48" s="103"/>
      <c r="AB48" s="103"/>
    </row>
    <row r="49" spans="1:28" ht="14.1" customHeight="1" x14ac:dyDescent="0.2">
      <c r="A49" s="4"/>
      <c r="B49" s="4"/>
      <c r="C49" s="4"/>
      <c r="D49" s="46"/>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row>
  </sheetData>
  <mergeCells count="104">
    <mergeCell ref="F32:O32"/>
    <mergeCell ref="P31:U31"/>
    <mergeCell ref="P32:U32"/>
    <mergeCell ref="C29:O29"/>
    <mergeCell ref="F27:O27"/>
    <mergeCell ref="F28:O28"/>
    <mergeCell ref="P27:U27"/>
    <mergeCell ref="P28:U28"/>
    <mergeCell ref="Z9:AB9"/>
    <mergeCell ref="Z8:AB8"/>
    <mergeCell ref="E9:Y9"/>
    <mergeCell ref="E8:Y8"/>
    <mergeCell ref="D17:E17"/>
    <mergeCell ref="D18:E18"/>
    <mergeCell ref="D19:E19"/>
    <mergeCell ref="D20:E20"/>
    <mergeCell ref="D21:E21"/>
    <mergeCell ref="V3:Y3"/>
    <mergeCell ref="G5:O5"/>
    <mergeCell ref="V4:AB4"/>
    <mergeCell ref="E4:O4"/>
    <mergeCell ref="A16:E16"/>
    <mergeCell ref="F17:O17"/>
    <mergeCell ref="W30:Z30"/>
    <mergeCell ref="W31:Z31"/>
    <mergeCell ref="AA3:AB3"/>
    <mergeCell ref="P30:U30"/>
    <mergeCell ref="E3:O3"/>
    <mergeCell ref="P22:U22"/>
    <mergeCell ref="P16:U16"/>
    <mergeCell ref="P18:U18"/>
    <mergeCell ref="P17:U17"/>
    <mergeCell ref="P24:U24"/>
    <mergeCell ref="P19:U19"/>
    <mergeCell ref="P20:U20"/>
    <mergeCell ref="P21:U21"/>
    <mergeCell ref="P25:U25"/>
    <mergeCell ref="P23:U23"/>
    <mergeCell ref="A14:O14"/>
    <mergeCell ref="A26:B33"/>
    <mergeCell ref="V5:AB5"/>
    <mergeCell ref="A7:D11"/>
    <mergeCell ref="P26:U26"/>
    <mergeCell ref="F19:O19"/>
    <mergeCell ref="F20:O20"/>
    <mergeCell ref="A15:O15"/>
    <mergeCell ref="F16:O16"/>
    <mergeCell ref="F21:O21"/>
    <mergeCell ref="F22:O22"/>
    <mergeCell ref="F23:O23"/>
    <mergeCell ref="F24:O24"/>
    <mergeCell ref="F25:O25"/>
    <mergeCell ref="F18:O18"/>
    <mergeCell ref="A17:B25"/>
    <mergeCell ref="D25:E25"/>
    <mergeCell ref="F26:O26"/>
    <mergeCell ref="I46:AB46"/>
    <mergeCell ref="I41:AB41"/>
    <mergeCell ref="A40:D47"/>
    <mergeCell ref="I47:AB47"/>
    <mergeCell ref="I40:AB40"/>
    <mergeCell ref="I43:AB43"/>
    <mergeCell ref="I45:AB45"/>
    <mergeCell ref="I42:AB42"/>
    <mergeCell ref="W13:AB14"/>
    <mergeCell ref="P14:U14"/>
    <mergeCell ref="G13:L13"/>
    <mergeCell ref="O13:U13"/>
    <mergeCell ref="W28:Z28"/>
    <mergeCell ref="P15:U15"/>
    <mergeCell ref="W25:AB25"/>
    <mergeCell ref="W26:Z26"/>
    <mergeCell ref="W27:Z27"/>
    <mergeCell ref="AA26:AB26"/>
    <mergeCell ref="AA27:AB27"/>
    <mergeCell ref="AA28:AB28"/>
    <mergeCell ref="I44:AA44"/>
    <mergeCell ref="D22:E22"/>
    <mergeCell ref="D23:E23"/>
    <mergeCell ref="D24:E24"/>
    <mergeCell ref="A38:AB38"/>
    <mergeCell ref="AA29:AB29"/>
    <mergeCell ref="AA30:AB30"/>
    <mergeCell ref="P29:U29"/>
    <mergeCell ref="W29:Z29"/>
    <mergeCell ref="P36:U36"/>
    <mergeCell ref="W33:Z33"/>
    <mergeCell ref="W34:Z34"/>
    <mergeCell ref="P35:U35"/>
    <mergeCell ref="AA33:AB33"/>
    <mergeCell ref="A35:E35"/>
    <mergeCell ref="AA34:AB34"/>
    <mergeCell ref="W32:Z32"/>
    <mergeCell ref="AA31:AB31"/>
    <mergeCell ref="AA32:AB32"/>
    <mergeCell ref="A36:O36"/>
    <mergeCell ref="F35:O35"/>
    <mergeCell ref="A34:E34"/>
    <mergeCell ref="F34:O34"/>
    <mergeCell ref="P34:U34"/>
    <mergeCell ref="D30:O30"/>
    <mergeCell ref="F33:O33"/>
    <mergeCell ref="P33:U33"/>
    <mergeCell ref="F31:O31"/>
  </mergeCells>
  <phoneticPr fontId="3" type="noConversion"/>
  <conditionalFormatting sqref="P25:U25">
    <cfRule type="expression" dxfId="95" priority="4">
      <formula>$P$24=""</formula>
    </cfRule>
  </conditionalFormatting>
  <conditionalFormatting sqref="P30:U30">
    <cfRule type="containsErrors" dxfId="94" priority="7">
      <formula>ISERROR(P30)</formula>
    </cfRule>
  </conditionalFormatting>
  <conditionalFormatting sqref="P31:U31">
    <cfRule type="containsErrors" dxfId="93" priority="1">
      <formula>ISERROR(P31)</formula>
    </cfRule>
  </conditionalFormatting>
  <conditionalFormatting sqref="P32:U33">
    <cfRule type="containsErrors" dxfId="92" priority="2">
      <formula>ISERROR(P32)</formula>
    </cfRule>
  </conditionalFormatting>
  <conditionalFormatting sqref="V3:Y3 AA3:AB3 E3:O4 V4:AB5 G5:O5">
    <cfRule type="cellIs" dxfId="91" priority="5" operator="equal">
      <formula>0</formula>
    </cfRule>
  </conditionalFormatting>
  <conditionalFormatting sqref="AA33">
    <cfRule type="containsErrors" dxfId="90" priority="20">
      <formula>ISERROR(AA33)</formula>
    </cfRule>
  </conditionalFormatting>
  <conditionalFormatting sqref="AA31:AB32">
    <cfRule type="expression" dxfId="89" priority="11">
      <formula>$AA$26=0</formula>
    </cfRule>
    <cfRule type="cellIs" dxfId="88" priority="14" operator="equal">
      <formula>0</formula>
    </cfRule>
  </conditionalFormatting>
  <conditionalFormatting sqref="AA34:AB34">
    <cfRule type="containsErrors" dxfId="87" priority="10">
      <formula>ISERROR(AA34)</formula>
    </cfRule>
  </conditionalFormatting>
  <dataValidations count="6">
    <dataValidation type="list" allowBlank="1" showInputMessage="1" sqref="P16:U16" xr:uid="{00000000-0002-0000-0F00-000000000000}">
      <formula1>PF</formula1>
    </dataValidation>
    <dataValidation type="list" allowBlank="1" showInputMessage="1" sqref="P30:U30 P32:U32 P34:U35" xr:uid="{00000000-0002-0000-0F00-000003000000}">
      <formula1>PFNA</formula1>
    </dataValidation>
    <dataValidation allowBlank="1" showInputMessage="1" sqref="P31:U32 P26:U27" xr:uid="{00000000-0002-0000-0F00-000004000000}"/>
    <dataValidation type="list" allowBlank="1" sqref="P33:U33" xr:uid="{00000000-0002-0000-0F00-000005000000}">
      <formula1>PFNA</formula1>
    </dataValidation>
    <dataValidation type="list" allowBlank="1" showInputMessage="1" sqref="P36:U36" xr:uid="{00000000-0002-0000-0F00-000007000000}">
      <formula1>PassFail</formula1>
    </dataValidation>
    <dataValidation type="list" allowBlank="1" showInputMessage="1" sqref="P17:U24" xr:uid="{AC3880B6-5006-4261-B8B3-771C9B4B3687}">
      <formula1>"Y,N,NA"</formula1>
    </dataValidation>
  </dataValidations>
  <printOptions horizontalCentered="1"/>
  <pageMargins left="0.25" right="0.25" top="0.5" bottom="0.5" header="0.3" footer="0.3"/>
  <pageSetup scale="95" orientation="portrait" r:id="rId1"/>
  <headerFooter>
    <oddFooter>&amp;L&amp;"Arial,Bold"Medical Physicist's Section&amp;R&amp;"Arial,Italic"&amp;8&amp;F</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014E09-7A95-4C2F-9320-473D46620DDB}">
          <x14:formula1>
            <xm:f>DD!$B$24:$B$26</xm:f>
          </x14:formula1>
          <xm:sqref>Z9:AB9</xm:sqref>
        </x14:dataValidation>
      </x14:dataValidations>
    </ext>
    <ext xmlns:mx="http://schemas.microsoft.com/office/mac/excel/2008/main" uri="{64002731-A6B0-56B0-2670-7721B7C09600}">
      <mx:PLV Mode="1" OnePage="0" WScale="10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00B0F0"/>
    <pageSetUpPr fitToPage="1"/>
  </sheetPr>
  <dimension ref="A1:AG43"/>
  <sheetViews>
    <sheetView showGridLines="0" zoomScaleNormal="100" zoomScalePageLayoutView="120" workbookViewId="0">
      <selection activeCell="AK20" sqref="AK20"/>
    </sheetView>
  </sheetViews>
  <sheetFormatPr defaultColWidth="10.7109375" defaultRowHeight="20.100000000000001" customHeight="1" x14ac:dyDescent="0.2"/>
  <cols>
    <col min="1" max="2" width="3.7109375" style="12" customWidth="1"/>
    <col min="3" max="12" width="3.7109375" style="13" customWidth="1"/>
    <col min="13" max="31" width="3.140625" style="13" customWidth="1"/>
    <col min="32" max="32" width="3.140625" style="12" customWidth="1"/>
    <col min="33" max="16384" width="10.7109375" style="12"/>
  </cols>
  <sheetData>
    <row r="1" spans="1:33" ht="24.75" customHeight="1" x14ac:dyDescent="0.2">
      <c r="A1" s="68" t="s">
        <v>371</v>
      </c>
      <c r="B1" s="86"/>
      <c r="C1" s="86"/>
      <c r="D1" s="86"/>
      <c r="E1" s="86"/>
      <c r="F1" s="86"/>
      <c r="G1" s="86"/>
      <c r="H1" s="86"/>
      <c r="I1" s="86"/>
      <c r="J1" s="104"/>
      <c r="K1" s="86"/>
      <c r="L1" s="86"/>
      <c r="M1" s="86"/>
      <c r="N1" s="86"/>
      <c r="O1" s="86"/>
      <c r="P1" s="86"/>
      <c r="Q1" s="86"/>
      <c r="R1" s="86"/>
      <c r="S1" s="86"/>
      <c r="T1" s="86"/>
      <c r="U1" s="86"/>
      <c r="V1" s="86"/>
      <c r="W1" s="86"/>
      <c r="X1" s="86"/>
      <c r="Y1" s="86"/>
      <c r="Z1" s="86"/>
      <c r="AA1" s="86"/>
      <c r="AB1" s="86"/>
      <c r="AC1" s="86"/>
      <c r="AD1" s="86"/>
      <c r="AE1" s="86"/>
      <c r="AF1" s="86"/>
    </row>
    <row r="2" spans="1:33"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3" ht="15" customHeight="1" x14ac:dyDescent="0.2">
      <c r="D3" s="9" t="s">
        <v>79</v>
      </c>
      <c r="E3" s="658">
        <f>Facility</f>
        <v>0</v>
      </c>
      <c r="F3" s="658"/>
      <c r="G3" s="658"/>
      <c r="H3" s="658"/>
      <c r="I3" s="658"/>
      <c r="J3" s="658"/>
      <c r="K3" s="658"/>
      <c r="L3" s="658"/>
      <c r="M3" s="658"/>
      <c r="N3" s="658"/>
      <c r="O3" s="658"/>
      <c r="P3" s="658"/>
      <c r="Q3" s="658"/>
      <c r="W3" s="9" t="s">
        <v>114</v>
      </c>
      <c r="X3" s="685">
        <f>SBBAPID</f>
        <v>0</v>
      </c>
      <c r="Y3" s="685"/>
      <c r="Z3" s="685"/>
      <c r="AA3" s="685"/>
      <c r="AB3" s="190" t="s">
        <v>115</v>
      </c>
      <c r="AC3" s="941">
        <f>SBBAPRm</f>
        <v>0</v>
      </c>
      <c r="AD3" s="941"/>
      <c r="AE3" s="941"/>
      <c r="AF3" s="941"/>
    </row>
    <row r="4" spans="1:33" ht="15" customHeight="1" x14ac:dyDescent="0.2">
      <c r="D4" s="9" t="s">
        <v>116</v>
      </c>
      <c r="E4" s="657" t="str">
        <f>CONCATENATE(Mfr, " ",Mod)</f>
        <v xml:space="preserve"> </v>
      </c>
      <c r="F4" s="657"/>
      <c r="G4" s="657"/>
      <c r="H4" s="657"/>
      <c r="I4" s="657"/>
      <c r="J4" s="657"/>
      <c r="K4" s="657"/>
      <c r="L4" s="657"/>
      <c r="M4" s="657"/>
      <c r="N4" s="657"/>
      <c r="O4" s="657"/>
      <c r="P4" s="657"/>
      <c r="Q4" s="657"/>
      <c r="W4" s="9" t="s">
        <v>87</v>
      </c>
      <c r="X4" s="658">
        <f>RmID</f>
        <v>0</v>
      </c>
      <c r="Y4" s="658"/>
      <c r="Z4" s="658"/>
      <c r="AA4" s="658"/>
      <c r="AB4" s="658"/>
      <c r="AC4" s="658"/>
      <c r="AD4" s="658"/>
      <c r="AE4" s="658"/>
      <c r="AF4" s="658"/>
    </row>
    <row r="5" spans="1:33" ht="15" customHeight="1" x14ac:dyDescent="0.2">
      <c r="D5" s="9"/>
      <c r="E5" s="10"/>
      <c r="F5" s="10"/>
      <c r="G5" s="10"/>
      <c r="H5" s="9"/>
      <c r="I5" s="92"/>
      <c r="J5" s="92"/>
      <c r="K5" s="92"/>
      <c r="L5" s="92"/>
      <c r="M5" s="92"/>
      <c r="N5" s="92"/>
      <c r="O5" s="92"/>
      <c r="P5" s="92"/>
      <c r="Q5" s="92"/>
      <c r="W5" s="9" t="s">
        <v>88</v>
      </c>
      <c r="X5" s="823">
        <f>'Facility Information'!C15</f>
        <v>0</v>
      </c>
      <c r="Y5" s="823"/>
      <c r="Z5" s="823"/>
      <c r="AA5" s="823"/>
      <c r="AB5" s="823"/>
      <c r="AC5" s="823"/>
      <c r="AD5" s="823"/>
      <c r="AE5" s="823"/>
      <c r="AF5" s="823"/>
    </row>
    <row r="6" spans="1:33" ht="13.5" customHeight="1" thickBot="1" x14ac:dyDescent="0.25">
      <c r="D6" s="7"/>
      <c r="E6" s="12"/>
      <c r="G6" s="12"/>
      <c r="H6" s="12"/>
      <c r="I6" s="12"/>
      <c r="J6" s="12"/>
      <c r="K6" s="12"/>
      <c r="L6" s="12"/>
      <c r="M6" s="12"/>
      <c r="N6" s="12"/>
      <c r="O6" s="12"/>
      <c r="P6" s="12"/>
      <c r="Q6" s="12"/>
      <c r="R6" s="12"/>
      <c r="S6" s="12"/>
      <c r="Y6" s="7"/>
      <c r="Z6" s="34"/>
      <c r="AA6" s="34"/>
      <c r="AB6" s="34"/>
      <c r="AC6" s="34"/>
      <c r="AD6" s="34"/>
      <c r="AE6" s="34"/>
      <c r="AF6" s="34"/>
    </row>
    <row r="7" spans="1:33" ht="13.5" customHeight="1" x14ac:dyDescent="0.2">
      <c r="A7" s="518"/>
      <c r="B7" s="519"/>
      <c r="C7" s="383"/>
      <c r="D7" s="520"/>
      <c r="E7" s="519"/>
      <c r="F7" s="383"/>
      <c r="G7" s="519"/>
      <c r="H7" s="519"/>
      <c r="I7" s="521"/>
      <c r="J7" s="519"/>
      <c r="K7" s="519"/>
      <c r="L7" s="522"/>
      <c r="M7" s="519"/>
      <c r="N7" s="519"/>
      <c r="O7" s="670" t="s">
        <v>713</v>
      </c>
      <c r="P7" s="671"/>
      <c r="Q7" s="671"/>
      <c r="R7" s="671"/>
      <c r="S7" s="671"/>
      <c r="T7" s="671"/>
      <c r="U7" s="671"/>
      <c r="V7" s="671"/>
      <c r="W7" s="671"/>
      <c r="X7" s="672"/>
      <c r="Y7" s="520"/>
      <c r="Z7" s="523"/>
      <c r="AA7" s="523"/>
      <c r="AB7" s="523"/>
      <c r="AC7" s="523"/>
      <c r="AD7" s="523"/>
      <c r="AE7" s="523"/>
      <c r="AF7" s="524"/>
    </row>
    <row r="8" spans="1:33" ht="15" customHeight="1" x14ac:dyDescent="0.2">
      <c r="A8" s="1522" t="s">
        <v>372</v>
      </c>
      <c r="B8" s="1523"/>
      <c r="C8" s="1523"/>
      <c r="D8" s="1523"/>
      <c r="E8" s="1523"/>
      <c r="F8" s="1523"/>
      <c r="G8" s="1523"/>
      <c r="H8" s="1523"/>
      <c r="I8" s="1524"/>
      <c r="J8" s="1527" t="s">
        <v>373</v>
      </c>
      <c r="K8" s="1528"/>
      <c r="L8" s="1529"/>
      <c r="M8" s="1505" t="s">
        <v>715</v>
      </c>
      <c r="N8" s="1505"/>
      <c r="O8" s="1505" t="s">
        <v>714</v>
      </c>
      <c r="P8" s="1505"/>
      <c r="Q8" s="1507" t="s">
        <v>374</v>
      </c>
      <c r="R8" s="1505"/>
      <c r="S8" s="1505" t="s">
        <v>375</v>
      </c>
      <c r="T8" s="1505"/>
      <c r="U8" s="1505" t="s">
        <v>376</v>
      </c>
      <c r="V8" s="1505"/>
      <c r="W8" s="1505" t="s">
        <v>377</v>
      </c>
      <c r="X8" s="1505"/>
      <c r="Y8" s="1544" t="s">
        <v>378</v>
      </c>
      <c r="Z8" s="1528"/>
      <c r="AA8" s="1528"/>
      <c r="AB8" s="1528"/>
      <c r="AC8" s="1528"/>
      <c r="AD8" s="1528"/>
      <c r="AE8" s="1528"/>
      <c r="AF8" s="1545"/>
    </row>
    <row r="9" spans="1:33" ht="15" customHeight="1" x14ac:dyDescent="0.2">
      <c r="A9" s="1522"/>
      <c r="B9" s="1523"/>
      <c r="C9" s="1523"/>
      <c r="D9" s="1523"/>
      <c r="E9" s="1523"/>
      <c r="F9" s="1523"/>
      <c r="G9" s="1523"/>
      <c r="H9" s="1523"/>
      <c r="I9" s="1524"/>
      <c r="J9" s="1527"/>
      <c r="K9" s="1528"/>
      <c r="L9" s="1529"/>
      <c r="M9" s="1505"/>
      <c r="N9" s="1505"/>
      <c r="O9" s="1505"/>
      <c r="P9" s="1505"/>
      <c r="Q9" s="1507"/>
      <c r="R9" s="1505"/>
      <c r="S9" s="1505"/>
      <c r="T9" s="1505"/>
      <c r="U9" s="1505"/>
      <c r="V9" s="1505"/>
      <c r="W9" s="1505"/>
      <c r="X9" s="1505"/>
      <c r="Y9" s="1544"/>
      <c r="Z9" s="1528"/>
      <c r="AA9" s="1528"/>
      <c r="AB9" s="1528"/>
      <c r="AC9" s="1528"/>
      <c r="AD9" s="1528"/>
      <c r="AE9" s="1528"/>
      <c r="AF9" s="1545"/>
    </row>
    <row r="10" spans="1:33" ht="15" customHeight="1" x14ac:dyDescent="0.2">
      <c r="A10" s="1522"/>
      <c r="B10" s="1523"/>
      <c r="C10" s="1523"/>
      <c r="D10" s="1523"/>
      <c r="E10" s="1523"/>
      <c r="F10" s="1523"/>
      <c r="G10" s="1523"/>
      <c r="H10" s="1523"/>
      <c r="I10" s="1524"/>
      <c r="J10" s="1527"/>
      <c r="K10" s="1528"/>
      <c r="L10" s="1529"/>
      <c r="M10" s="1505"/>
      <c r="N10" s="1505"/>
      <c r="O10" s="1505"/>
      <c r="P10" s="1505"/>
      <c r="Q10" s="1507"/>
      <c r="R10" s="1505"/>
      <c r="S10" s="1505"/>
      <c r="T10" s="1505"/>
      <c r="U10" s="1505"/>
      <c r="V10" s="1505"/>
      <c r="W10" s="1505"/>
      <c r="X10" s="1505"/>
      <c r="Y10" s="1544"/>
      <c r="Z10" s="1528"/>
      <c r="AA10" s="1528"/>
      <c r="AB10" s="1528"/>
      <c r="AC10" s="1528"/>
      <c r="AD10" s="1528"/>
      <c r="AE10" s="1528"/>
      <c r="AF10" s="1545"/>
    </row>
    <row r="11" spans="1:33" ht="15" customHeight="1" x14ac:dyDescent="0.2">
      <c r="A11" s="1522"/>
      <c r="B11" s="1523"/>
      <c r="C11" s="1523"/>
      <c r="D11" s="1523"/>
      <c r="E11" s="1523"/>
      <c r="F11" s="1523"/>
      <c r="G11" s="1523"/>
      <c r="H11" s="1523"/>
      <c r="I11" s="1524"/>
      <c r="J11" s="1527"/>
      <c r="K11" s="1528"/>
      <c r="L11" s="1529"/>
      <c r="M11" s="1505"/>
      <c r="N11" s="1505"/>
      <c r="O11" s="1505"/>
      <c r="P11" s="1505"/>
      <c r="Q11" s="1507"/>
      <c r="R11" s="1505"/>
      <c r="S11" s="1505"/>
      <c r="T11" s="1505"/>
      <c r="U11" s="1505"/>
      <c r="V11" s="1505"/>
      <c r="W11" s="1505"/>
      <c r="X11" s="1505"/>
      <c r="Y11" s="1544"/>
      <c r="Z11" s="1528"/>
      <c r="AA11" s="1528"/>
      <c r="AB11" s="1528"/>
      <c r="AC11" s="1528"/>
      <c r="AD11" s="1528"/>
      <c r="AE11" s="1528"/>
      <c r="AF11" s="1545"/>
    </row>
    <row r="12" spans="1:33" ht="15" customHeight="1" x14ac:dyDescent="0.2">
      <c r="A12" s="1522"/>
      <c r="B12" s="1523"/>
      <c r="C12" s="1523"/>
      <c r="D12" s="1523"/>
      <c r="E12" s="1523"/>
      <c r="F12" s="1523"/>
      <c r="G12" s="1523"/>
      <c r="H12" s="1523"/>
      <c r="I12" s="1524"/>
      <c r="J12" s="1527"/>
      <c r="K12" s="1528"/>
      <c r="L12" s="1529"/>
      <c r="M12" s="1505"/>
      <c r="N12" s="1505"/>
      <c r="O12" s="1505"/>
      <c r="P12" s="1505"/>
      <c r="Q12" s="1507"/>
      <c r="R12" s="1505"/>
      <c r="S12" s="1505"/>
      <c r="T12" s="1505"/>
      <c r="U12" s="1505"/>
      <c r="V12" s="1505"/>
      <c r="W12" s="1505"/>
      <c r="X12" s="1505"/>
      <c r="Y12" s="1544"/>
      <c r="Z12" s="1528"/>
      <c r="AA12" s="1528"/>
      <c r="AB12" s="1528"/>
      <c r="AC12" s="1528"/>
      <c r="AD12" s="1528"/>
      <c r="AE12" s="1528"/>
      <c r="AF12" s="1545"/>
    </row>
    <row r="13" spans="1:33" ht="15" customHeight="1" x14ac:dyDescent="0.2">
      <c r="A13" s="1522"/>
      <c r="B13" s="1523"/>
      <c r="C13" s="1523"/>
      <c r="D13" s="1523"/>
      <c r="E13" s="1523"/>
      <c r="F13" s="1523"/>
      <c r="G13" s="1523"/>
      <c r="H13" s="1523"/>
      <c r="I13" s="1524"/>
      <c r="J13" s="1527"/>
      <c r="K13" s="1528"/>
      <c r="L13" s="1529"/>
      <c r="M13" s="1505"/>
      <c r="N13" s="1505"/>
      <c r="O13" s="1505"/>
      <c r="P13" s="1505"/>
      <c r="Q13" s="1507"/>
      <c r="R13" s="1505"/>
      <c r="S13" s="1505"/>
      <c r="T13" s="1505"/>
      <c r="U13" s="1505"/>
      <c r="V13" s="1505"/>
      <c r="W13" s="1505"/>
      <c r="X13" s="1505"/>
      <c r="Y13" s="1544"/>
      <c r="Z13" s="1528"/>
      <c r="AA13" s="1528"/>
      <c r="AB13" s="1528"/>
      <c r="AC13" s="1528"/>
      <c r="AD13" s="1528"/>
      <c r="AE13" s="1528"/>
      <c r="AF13" s="1545"/>
    </row>
    <row r="14" spans="1:33" s="3" customFormat="1" ht="15" customHeight="1" x14ac:dyDescent="0.2">
      <c r="A14" s="1522"/>
      <c r="B14" s="1523"/>
      <c r="C14" s="1523"/>
      <c r="D14" s="1523"/>
      <c r="E14" s="1523"/>
      <c r="F14" s="1523"/>
      <c r="G14" s="1523"/>
      <c r="H14" s="1523"/>
      <c r="I14" s="1524"/>
      <c r="J14" s="1527"/>
      <c r="K14" s="1528"/>
      <c r="L14" s="1529"/>
      <c r="M14" s="1505"/>
      <c r="N14" s="1505"/>
      <c r="O14" s="1505"/>
      <c r="P14" s="1505"/>
      <c r="Q14" s="1507"/>
      <c r="R14" s="1505"/>
      <c r="S14" s="1505"/>
      <c r="T14" s="1505"/>
      <c r="U14" s="1505"/>
      <c r="V14" s="1505"/>
      <c r="W14" s="1505"/>
      <c r="X14" s="1505"/>
      <c r="Y14" s="1544"/>
      <c r="Z14" s="1528"/>
      <c r="AA14" s="1528"/>
      <c r="AB14" s="1528"/>
      <c r="AC14" s="1528"/>
      <c r="AD14" s="1528"/>
      <c r="AE14" s="1528"/>
      <c r="AF14" s="1545"/>
      <c r="AG14" s="69"/>
    </row>
    <row r="15" spans="1:33" s="3" customFormat="1" ht="15" customHeight="1" thickBot="1" x14ac:dyDescent="0.25">
      <c r="A15" s="1525"/>
      <c r="B15" s="1147"/>
      <c r="C15" s="1147"/>
      <c r="D15" s="1147"/>
      <c r="E15" s="1147"/>
      <c r="F15" s="1147"/>
      <c r="G15" s="1147"/>
      <c r="H15" s="1147"/>
      <c r="I15" s="1526"/>
      <c r="J15" s="1530"/>
      <c r="K15" s="1531"/>
      <c r="L15" s="1532"/>
      <c r="M15" s="1506"/>
      <c r="N15" s="1506"/>
      <c r="O15" s="1506"/>
      <c r="P15" s="1506"/>
      <c r="Q15" s="1508"/>
      <c r="R15" s="1506"/>
      <c r="S15" s="1506"/>
      <c r="T15" s="1506"/>
      <c r="U15" s="1506"/>
      <c r="V15" s="1506"/>
      <c r="W15" s="1506"/>
      <c r="X15" s="1506"/>
      <c r="Y15" s="1546"/>
      <c r="Z15" s="1531"/>
      <c r="AA15" s="1531"/>
      <c r="AB15" s="1531"/>
      <c r="AC15" s="1531"/>
      <c r="AD15" s="1531"/>
      <c r="AE15" s="1531"/>
      <c r="AF15" s="1547"/>
    </row>
    <row r="16" spans="1:33" s="3" customFormat="1" ht="15" customHeight="1" x14ac:dyDescent="0.2">
      <c r="A16" s="1560" t="s">
        <v>21</v>
      </c>
      <c r="B16" s="778" t="s">
        <v>41</v>
      </c>
      <c r="C16" s="778"/>
      <c r="D16" s="778"/>
      <c r="E16" s="778"/>
      <c r="F16" s="778"/>
      <c r="G16" s="778"/>
      <c r="H16" s="778"/>
      <c r="I16" s="1550"/>
      <c r="J16" s="1533" t="s">
        <v>379</v>
      </c>
      <c r="K16" s="1534"/>
      <c r="L16" s="1535"/>
      <c r="M16" s="1562"/>
      <c r="N16" s="1563"/>
      <c r="O16" s="1539"/>
      <c r="P16" s="1540"/>
      <c r="Q16" s="1502"/>
      <c r="R16" s="1503"/>
      <c r="S16" s="1504"/>
      <c r="T16" s="1503"/>
      <c r="U16" s="1504"/>
      <c r="V16" s="1503"/>
      <c r="W16" s="1504"/>
      <c r="X16" s="1503"/>
      <c r="Y16" s="1499"/>
      <c r="Z16" s="1500"/>
      <c r="AA16" s="1500"/>
      <c r="AB16" s="1500"/>
      <c r="AC16" s="1500"/>
      <c r="AD16" s="1500"/>
      <c r="AE16" s="1500"/>
      <c r="AF16" s="1501"/>
    </row>
    <row r="17" spans="1:33" s="3" customFormat="1" ht="15" customHeight="1" x14ac:dyDescent="0.2">
      <c r="A17" s="1561"/>
      <c r="B17" s="1551"/>
      <c r="C17" s="1551"/>
      <c r="D17" s="1551"/>
      <c r="E17" s="1551"/>
      <c r="F17" s="1551"/>
      <c r="G17" s="1551"/>
      <c r="H17" s="1551"/>
      <c r="I17" s="1552"/>
      <c r="J17" s="1536" t="s">
        <v>380</v>
      </c>
      <c r="K17" s="1537"/>
      <c r="L17" s="1538"/>
      <c r="M17" s="1509"/>
      <c r="N17" s="1510"/>
      <c r="O17" s="1539"/>
      <c r="P17" s="1540"/>
      <c r="Q17" s="1502"/>
      <c r="R17" s="1503"/>
      <c r="S17" s="1504"/>
      <c r="T17" s="1503"/>
      <c r="U17" s="1504"/>
      <c r="V17" s="1503"/>
      <c r="W17" s="1504"/>
      <c r="X17" s="1503"/>
      <c r="Y17" s="1499"/>
      <c r="Z17" s="1500"/>
      <c r="AA17" s="1500"/>
      <c r="AB17" s="1500"/>
      <c r="AC17" s="1500"/>
      <c r="AD17" s="1500"/>
      <c r="AE17" s="1500"/>
      <c r="AF17" s="1501"/>
    </row>
    <row r="18" spans="1:33" s="3" customFormat="1" ht="15" customHeight="1" x14ac:dyDescent="0.2">
      <c r="A18" s="525" t="s">
        <v>25</v>
      </c>
      <c r="B18" s="1548" t="s">
        <v>22</v>
      </c>
      <c r="C18" s="1548"/>
      <c r="D18" s="1548"/>
      <c r="E18" s="1548"/>
      <c r="F18" s="1548"/>
      <c r="G18" s="1548"/>
      <c r="H18" s="1548"/>
      <c r="I18" s="1549"/>
      <c r="J18" s="1536" t="s">
        <v>381</v>
      </c>
      <c r="K18" s="1537"/>
      <c r="L18" s="1538"/>
      <c r="M18" s="1509"/>
      <c r="N18" s="1510"/>
      <c r="O18" s="1539"/>
      <c r="P18" s="1540"/>
      <c r="Q18" s="1502"/>
      <c r="R18" s="1503"/>
      <c r="S18" s="1504"/>
      <c r="T18" s="1503"/>
      <c r="U18" s="1504"/>
      <c r="V18" s="1503"/>
      <c r="W18" s="1504"/>
      <c r="X18" s="1503"/>
      <c r="Y18" s="1541"/>
      <c r="Z18" s="1542"/>
      <c r="AA18" s="1542"/>
      <c r="AB18" s="1542"/>
      <c r="AC18" s="1542"/>
      <c r="AD18" s="1542"/>
      <c r="AE18" s="1542"/>
      <c r="AF18" s="1543"/>
    </row>
    <row r="19" spans="1:33" s="3" customFormat="1" ht="15" customHeight="1" x14ac:dyDescent="0.2">
      <c r="A19" s="526" t="s">
        <v>27</v>
      </c>
      <c r="B19" s="1266" t="s">
        <v>382</v>
      </c>
      <c r="C19" s="1266"/>
      <c r="D19" s="1266"/>
      <c r="E19" s="1266"/>
      <c r="F19" s="1266"/>
      <c r="G19" s="1266"/>
      <c r="H19" s="1266"/>
      <c r="I19" s="1267"/>
      <c r="J19" s="1536" t="s">
        <v>380</v>
      </c>
      <c r="K19" s="1537"/>
      <c r="L19" s="1538"/>
      <c r="M19" s="1509"/>
      <c r="N19" s="1510"/>
      <c r="O19" s="1539"/>
      <c r="P19" s="1540"/>
      <c r="Q19" s="1502"/>
      <c r="R19" s="1503"/>
      <c r="S19" s="1504"/>
      <c r="T19" s="1503"/>
      <c r="U19" s="1504"/>
      <c r="V19" s="1503"/>
      <c r="W19" s="1504"/>
      <c r="X19" s="1503"/>
      <c r="Y19" s="1499"/>
      <c r="Z19" s="1500"/>
      <c r="AA19" s="1500"/>
      <c r="AB19" s="1500"/>
      <c r="AC19" s="1500"/>
      <c r="AD19" s="1500"/>
      <c r="AE19" s="1500"/>
      <c r="AF19" s="1501"/>
    </row>
    <row r="20" spans="1:33" s="3" customFormat="1" ht="15" customHeight="1" x14ac:dyDescent="0.2">
      <c r="A20" s="526" t="s">
        <v>30</v>
      </c>
      <c r="B20" s="1266" t="s">
        <v>383</v>
      </c>
      <c r="C20" s="1266"/>
      <c r="D20" s="1266"/>
      <c r="E20" s="1266"/>
      <c r="F20" s="1266"/>
      <c r="G20" s="1266"/>
      <c r="H20" s="1266"/>
      <c r="I20" s="1267"/>
      <c r="J20" s="1557" t="s">
        <v>380</v>
      </c>
      <c r="K20" s="1558"/>
      <c r="L20" s="1559"/>
      <c r="M20" s="1509"/>
      <c r="N20" s="1510"/>
      <c r="O20" s="1504"/>
      <c r="P20" s="1503"/>
      <c r="Q20" s="1502"/>
      <c r="R20" s="1503"/>
      <c r="S20" s="1504"/>
      <c r="T20" s="1503"/>
      <c r="U20" s="1504"/>
      <c r="V20" s="1503"/>
      <c r="W20" s="1504"/>
      <c r="X20" s="1503"/>
      <c r="Y20" s="1499"/>
      <c r="Z20" s="1500"/>
      <c r="AA20" s="1500"/>
      <c r="AB20" s="1500"/>
      <c r="AC20" s="1500"/>
      <c r="AD20" s="1500"/>
      <c r="AE20" s="1500"/>
      <c r="AF20" s="1501"/>
    </row>
    <row r="21" spans="1:33" s="3" customFormat="1" ht="15" customHeight="1" x14ac:dyDescent="0.2">
      <c r="A21" s="526" t="s">
        <v>384</v>
      </c>
      <c r="B21" s="1266" t="s">
        <v>385</v>
      </c>
      <c r="C21" s="1266"/>
      <c r="D21" s="1266"/>
      <c r="E21" s="1266"/>
      <c r="F21" s="1266"/>
      <c r="G21" s="1266"/>
      <c r="H21" s="1266"/>
      <c r="I21" s="1267"/>
      <c r="J21" s="1557" t="s">
        <v>380</v>
      </c>
      <c r="K21" s="1558"/>
      <c r="L21" s="1559"/>
      <c r="M21" s="1509"/>
      <c r="N21" s="1510"/>
      <c r="O21" s="1504"/>
      <c r="P21" s="1503"/>
      <c r="Q21" s="1502"/>
      <c r="R21" s="1503"/>
      <c r="S21" s="1504"/>
      <c r="T21" s="1503"/>
      <c r="U21" s="1504"/>
      <c r="V21" s="1503"/>
      <c r="W21" s="1504"/>
      <c r="X21" s="1503"/>
      <c r="Y21" s="1499"/>
      <c r="Z21" s="1500"/>
      <c r="AA21" s="1500"/>
      <c r="AB21" s="1500"/>
      <c r="AC21" s="1500"/>
      <c r="AD21" s="1500"/>
      <c r="AE21" s="1500"/>
      <c r="AF21" s="1501"/>
    </row>
    <row r="22" spans="1:33" s="3" customFormat="1" ht="15" customHeight="1" x14ac:dyDescent="0.2">
      <c r="A22" s="526" t="s">
        <v>34</v>
      </c>
      <c r="B22" s="1266" t="s">
        <v>54</v>
      </c>
      <c r="C22" s="1266"/>
      <c r="D22" s="1266"/>
      <c r="E22" s="1266"/>
      <c r="F22" s="1266"/>
      <c r="G22" s="1266"/>
      <c r="H22" s="1266"/>
      <c r="I22" s="1267"/>
      <c r="J22" s="1557" t="s">
        <v>386</v>
      </c>
      <c r="K22" s="1558"/>
      <c r="L22" s="1559"/>
      <c r="M22" s="1509"/>
      <c r="N22" s="1510"/>
      <c r="O22" s="1504"/>
      <c r="P22" s="1503"/>
      <c r="Q22" s="1502"/>
      <c r="R22" s="1503"/>
      <c r="S22" s="1504"/>
      <c r="T22" s="1503"/>
      <c r="U22" s="1504"/>
      <c r="V22" s="1503"/>
      <c r="W22" s="1504"/>
      <c r="X22" s="1503"/>
      <c r="Y22" s="1499"/>
      <c r="Z22" s="1500"/>
      <c r="AA22" s="1500"/>
      <c r="AB22" s="1500"/>
      <c r="AC22" s="1500"/>
      <c r="AD22" s="1500"/>
      <c r="AE22" s="1500"/>
      <c r="AF22" s="1501"/>
    </row>
    <row r="23" spans="1:33" s="3" customFormat="1" ht="15" customHeight="1" x14ac:dyDescent="0.2">
      <c r="A23" s="526" t="s">
        <v>36</v>
      </c>
      <c r="B23" s="1266" t="s">
        <v>387</v>
      </c>
      <c r="C23" s="1266"/>
      <c r="D23" s="1266"/>
      <c r="E23" s="1266"/>
      <c r="F23" s="1266"/>
      <c r="G23" s="1266"/>
      <c r="H23" s="1266"/>
      <c r="I23" s="1267"/>
      <c r="J23" s="1557" t="s">
        <v>386</v>
      </c>
      <c r="K23" s="1558"/>
      <c r="L23" s="1559"/>
      <c r="M23" s="1509"/>
      <c r="N23" s="1510"/>
      <c r="O23" s="1504"/>
      <c r="P23" s="1503"/>
      <c r="Q23" s="1502"/>
      <c r="R23" s="1503"/>
      <c r="S23" s="1504"/>
      <c r="T23" s="1503"/>
      <c r="U23" s="1504"/>
      <c r="V23" s="1503"/>
      <c r="W23" s="1504"/>
      <c r="X23" s="1503"/>
      <c r="Y23" s="1499"/>
      <c r="Z23" s="1500"/>
      <c r="AA23" s="1500"/>
      <c r="AB23" s="1500"/>
      <c r="AC23" s="1500"/>
      <c r="AD23" s="1500"/>
      <c r="AE23" s="1500"/>
      <c r="AF23" s="1501"/>
    </row>
    <row r="24" spans="1:33" s="3" customFormat="1" ht="15" customHeight="1" x14ac:dyDescent="0.2">
      <c r="A24" s="526" t="s">
        <v>40</v>
      </c>
      <c r="B24" s="1266" t="s">
        <v>388</v>
      </c>
      <c r="C24" s="1266"/>
      <c r="D24" s="1266"/>
      <c r="E24" s="1266"/>
      <c r="F24" s="1266"/>
      <c r="G24" s="1266"/>
      <c r="H24" s="1266"/>
      <c r="I24" s="1267"/>
      <c r="J24" s="1557" t="s">
        <v>389</v>
      </c>
      <c r="K24" s="1558"/>
      <c r="L24" s="1559"/>
      <c r="M24" s="1509"/>
      <c r="N24" s="1510"/>
      <c r="O24" s="1504"/>
      <c r="P24" s="1503"/>
      <c r="Q24" s="1502"/>
      <c r="R24" s="1503"/>
      <c r="S24" s="1504"/>
      <c r="T24" s="1503"/>
      <c r="U24" s="1504"/>
      <c r="V24" s="1503"/>
      <c r="W24" s="1504"/>
      <c r="X24" s="1503"/>
      <c r="Y24" s="1499"/>
      <c r="Z24" s="1500"/>
      <c r="AA24" s="1500"/>
      <c r="AB24" s="1500"/>
      <c r="AC24" s="1500"/>
      <c r="AD24" s="1500"/>
      <c r="AE24" s="1500"/>
      <c r="AF24" s="1501"/>
    </row>
    <row r="25" spans="1:33" s="3" customFormat="1" ht="15" customHeight="1" x14ac:dyDescent="0.2">
      <c r="A25" s="526" t="s">
        <v>296</v>
      </c>
      <c r="B25" s="1266" t="s">
        <v>390</v>
      </c>
      <c r="C25" s="1266"/>
      <c r="D25" s="1266"/>
      <c r="E25" s="1266"/>
      <c r="F25" s="1266"/>
      <c r="G25" s="1266"/>
      <c r="H25" s="1266"/>
      <c r="I25" s="1267"/>
      <c r="J25" s="1554"/>
      <c r="K25" s="1555"/>
      <c r="L25" s="1556"/>
      <c r="M25" s="1509"/>
      <c r="N25" s="1510"/>
      <c r="O25" s="1504"/>
      <c r="P25" s="1503"/>
      <c r="Q25" s="1502"/>
      <c r="R25" s="1503"/>
      <c r="S25" s="1504"/>
      <c r="T25" s="1503"/>
      <c r="U25" s="1504"/>
      <c r="V25" s="1503"/>
      <c r="W25" s="1504"/>
      <c r="X25" s="1503"/>
      <c r="Y25" s="1499"/>
      <c r="Z25" s="1500"/>
      <c r="AA25" s="1500"/>
      <c r="AB25" s="1500"/>
      <c r="AC25" s="1500"/>
      <c r="AD25" s="1500"/>
      <c r="AE25" s="1500"/>
      <c r="AF25" s="1501"/>
    </row>
    <row r="26" spans="1:33" s="3" customFormat="1" ht="15" customHeight="1" x14ac:dyDescent="0.2">
      <c r="A26" s="526" t="s">
        <v>300</v>
      </c>
      <c r="B26" s="491" t="s">
        <v>391</v>
      </c>
      <c r="C26" s="491"/>
      <c r="D26" s="491"/>
      <c r="E26" s="491"/>
      <c r="F26" s="491"/>
      <c r="G26" s="491"/>
      <c r="H26" s="491"/>
      <c r="I26" s="492"/>
      <c r="J26" s="1557" t="s">
        <v>392</v>
      </c>
      <c r="K26" s="1558"/>
      <c r="L26" s="1559"/>
      <c r="M26" s="1509"/>
      <c r="N26" s="1510"/>
      <c r="O26" s="1504"/>
      <c r="P26" s="1503"/>
      <c r="Q26" s="1502"/>
      <c r="R26" s="1503"/>
      <c r="S26" s="1504"/>
      <c r="T26" s="1503"/>
      <c r="U26" s="1504"/>
      <c r="V26" s="1503"/>
      <c r="W26" s="1504"/>
      <c r="X26" s="1503"/>
      <c r="Y26" s="1499"/>
      <c r="Z26" s="1500"/>
      <c r="AA26" s="1500"/>
      <c r="AB26" s="1500"/>
      <c r="AC26" s="1500"/>
      <c r="AD26" s="1500"/>
      <c r="AE26" s="1500"/>
      <c r="AF26" s="1501"/>
      <c r="AG26" s="83"/>
    </row>
    <row r="27" spans="1:33" s="3" customFormat="1" ht="15" customHeight="1" x14ac:dyDescent="0.2">
      <c r="A27" s="1553"/>
      <c r="B27" s="1266"/>
      <c r="C27" s="1266"/>
      <c r="D27" s="1266"/>
      <c r="E27" s="1266"/>
      <c r="F27" s="1266"/>
      <c r="G27" s="1266"/>
      <c r="H27" s="1266"/>
      <c r="I27" s="1267"/>
      <c r="J27" s="1557"/>
      <c r="K27" s="1558"/>
      <c r="L27" s="1559"/>
      <c r="M27" s="1509"/>
      <c r="N27" s="1510"/>
      <c r="O27" s="1504"/>
      <c r="P27" s="1503"/>
      <c r="Q27" s="1502"/>
      <c r="R27" s="1503"/>
      <c r="S27" s="1504"/>
      <c r="T27" s="1503"/>
      <c r="U27" s="1504"/>
      <c r="V27" s="1503"/>
      <c r="W27" s="1504"/>
      <c r="X27" s="1503"/>
      <c r="Y27" s="1499"/>
      <c r="Z27" s="1500"/>
      <c r="AA27" s="1500"/>
      <c r="AB27" s="1500"/>
      <c r="AC27" s="1500"/>
      <c r="AD27" s="1500"/>
      <c r="AE27" s="1500"/>
      <c r="AF27" s="1501"/>
    </row>
    <row r="28" spans="1:33" s="3" customFormat="1" ht="15" customHeight="1" x14ac:dyDescent="0.2">
      <c r="A28" s="1553"/>
      <c r="B28" s="1266"/>
      <c r="C28" s="1266"/>
      <c r="D28" s="1266"/>
      <c r="E28" s="1266"/>
      <c r="F28" s="1266"/>
      <c r="G28" s="1266"/>
      <c r="H28" s="1266"/>
      <c r="I28" s="1267"/>
      <c r="J28" s="1557"/>
      <c r="K28" s="1558"/>
      <c r="L28" s="1559"/>
      <c r="M28" s="1509"/>
      <c r="N28" s="1510"/>
      <c r="O28" s="1504"/>
      <c r="P28" s="1503"/>
      <c r="Q28" s="1502"/>
      <c r="R28" s="1503"/>
      <c r="S28" s="1504"/>
      <c r="T28" s="1503"/>
      <c r="U28" s="1504"/>
      <c r="V28" s="1503"/>
      <c r="W28" s="1504"/>
      <c r="X28" s="1503"/>
      <c r="Y28" s="1499"/>
      <c r="Z28" s="1500"/>
      <c r="AA28" s="1500"/>
      <c r="AB28" s="1500"/>
      <c r="AC28" s="1500"/>
      <c r="AD28" s="1500"/>
      <c r="AE28" s="1500"/>
      <c r="AF28" s="1501"/>
    </row>
    <row r="29" spans="1:33" ht="24" customHeight="1" thickBot="1" x14ac:dyDescent="0.25">
      <c r="A29" s="1519" t="s">
        <v>393</v>
      </c>
      <c r="B29" s="1520"/>
      <c r="C29" s="1520"/>
      <c r="D29" s="1520"/>
      <c r="E29" s="1520"/>
      <c r="F29" s="1520"/>
      <c r="G29" s="1520"/>
      <c r="H29" s="1520"/>
      <c r="I29" s="1520"/>
      <c r="J29" s="1520"/>
      <c r="K29" s="1520"/>
      <c r="L29" s="1521"/>
      <c r="M29" s="1517"/>
      <c r="N29" s="1518"/>
      <c r="O29" s="527"/>
      <c r="P29" s="528"/>
      <c r="Q29" s="528"/>
      <c r="R29" s="528"/>
      <c r="S29" s="528"/>
      <c r="T29" s="528"/>
      <c r="U29" s="528"/>
      <c r="V29" s="528"/>
      <c r="W29" s="528"/>
      <c r="X29" s="528"/>
      <c r="Y29" s="528"/>
      <c r="Z29" s="528"/>
      <c r="AA29" s="528"/>
      <c r="AB29" s="528"/>
      <c r="AC29" s="528"/>
      <c r="AD29" s="528"/>
      <c r="AE29" s="528"/>
      <c r="AF29" s="529"/>
    </row>
    <row r="30" spans="1:33" ht="15" customHeight="1" thickBot="1" x14ac:dyDescent="0.25">
      <c r="A30" s="1409" t="s">
        <v>394</v>
      </c>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10"/>
      <c r="AD30" s="1066"/>
      <c r="AE30" s="1067"/>
      <c r="AF30" s="1068"/>
    </row>
    <row r="31" spans="1:33" ht="15" customHeight="1" x14ac:dyDescent="0.2">
      <c r="C31" s="6"/>
      <c r="D31" s="21"/>
      <c r="F31" s="7" t="s">
        <v>395</v>
      </c>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row>
    <row r="32" spans="1:33" ht="15" customHeight="1" x14ac:dyDescent="0.2">
      <c r="B32" s="5"/>
      <c r="C32" s="6"/>
      <c r="D32" s="21"/>
      <c r="G32" s="1513"/>
      <c r="H32" s="1513"/>
      <c r="I32" s="1513"/>
      <c r="J32" s="1513"/>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13"/>
    </row>
    <row r="33" spans="1:32" ht="15" customHeight="1" x14ac:dyDescent="0.2">
      <c r="B33" s="5"/>
      <c r="C33" s="6"/>
      <c r="D33" s="21"/>
      <c r="G33" s="1513"/>
      <c r="H33" s="1513"/>
      <c r="I33" s="1513"/>
      <c r="J33" s="1513"/>
      <c r="K33" s="1513"/>
      <c r="L33" s="1513"/>
      <c r="M33" s="1513"/>
      <c r="N33" s="1513"/>
      <c r="O33" s="1513"/>
      <c r="P33" s="1513"/>
      <c r="Q33" s="1513"/>
      <c r="R33" s="1513"/>
      <c r="S33" s="1513"/>
      <c r="T33" s="1513"/>
      <c r="U33" s="1513"/>
      <c r="V33" s="1513"/>
      <c r="W33" s="1513"/>
      <c r="X33" s="1513"/>
      <c r="Y33" s="1513"/>
      <c r="Z33" s="1513"/>
      <c r="AA33" s="1513"/>
      <c r="AB33" s="1513"/>
      <c r="AC33" s="1513"/>
      <c r="AD33" s="1513"/>
      <c r="AE33" s="1513"/>
      <c r="AF33" s="1513"/>
    </row>
    <row r="34" spans="1:32" ht="15" customHeight="1" x14ac:dyDescent="0.2">
      <c r="B34" s="5"/>
      <c r="C34" s="6"/>
      <c r="D34" s="21"/>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C34" s="1513"/>
      <c r="AD34" s="1513"/>
      <c r="AE34" s="1513"/>
      <c r="AF34" s="1513"/>
    </row>
    <row r="35" spans="1:32" ht="15" customHeight="1" x14ac:dyDescent="0.2">
      <c r="B35" s="5"/>
      <c r="C35" s="6"/>
      <c r="D35" s="21"/>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C35" s="1513"/>
      <c r="AD35" s="1513"/>
      <c r="AE35" s="1513"/>
      <c r="AF35" s="1513"/>
    </row>
    <row r="36" spans="1:32" ht="15" customHeight="1" thickBot="1" x14ac:dyDescent="0.25">
      <c r="B36" s="4"/>
      <c r="C36" s="6"/>
      <c r="D36" s="21"/>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row>
    <row r="37" spans="1:32" ht="42.75" customHeight="1" x14ac:dyDescent="0.2">
      <c r="A37" s="911" t="s">
        <v>172</v>
      </c>
      <c r="B37" s="912"/>
      <c r="C37" s="912"/>
      <c r="D37" s="913"/>
      <c r="E37" s="63" t="s">
        <v>173</v>
      </c>
      <c r="F37" s="152"/>
      <c r="G37" s="152"/>
      <c r="H37" s="1511" t="s">
        <v>396</v>
      </c>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2"/>
    </row>
    <row r="38" spans="1:32" ht="15" customHeight="1" thickBot="1" x14ac:dyDescent="0.25">
      <c r="A38" s="917"/>
      <c r="B38" s="918"/>
      <c r="C38" s="918"/>
      <c r="D38" s="919"/>
      <c r="E38" s="144" t="s">
        <v>200</v>
      </c>
      <c r="F38" s="122"/>
      <c r="G38" s="122"/>
      <c r="H38" s="1515" t="s">
        <v>397</v>
      </c>
      <c r="I38" s="1515"/>
      <c r="J38" s="1515"/>
      <c r="K38" s="1515"/>
      <c r="L38" s="1515"/>
      <c r="M38" s="1515"/>
      <c r="N38" s="1515"/>
      <c r="O38" s="1515"/>
      <c r="P38" s="1515"/>
      <c r="Q38" s="1515"/>
      <c r="R38" s="1515"/>
      <c r="S38" s="1515"/>
      <c r="T38" s="1515"/>
      <c r="U38" s="1515"/>
      <c r="V38" s="1515"/>
      <c r="W38" s="1515"/>
      <c r="X38" s="1515"/>
      <c r="Y38" s="1515"/>
      <c r="Z38" s="1515"/>
      <c r="AA38" s="1515"/>
      <c r="AB38" s="1515"/>
      <c r="AC38" s="1515"/>
      <c r="AD38" s="1515"/>
      <c r="AE38" s="1515"/>
      <c r="AF38" s="1516"/>
    </row>
    <row r="39" spans="1:32" ht="15" customHeight="1" x14ac:dyDescent="0.2"/>
    <row r="40" spans="1:32" ht="15" customHeight="1" x14ac:dyDescent="0.2"/>
    <row r="41" spans="1:32" ht="15" customHeight="1" x14ac:dyDescent="0.2"/>
    <row r="42" spans="1:32" ht="15" customHeight="1" x14ac:dyDescent="0.2"/>
    <row r="43" spans="1:32" ht="15" customHeight="1" x14ac:dyDescent="0.2"/>
  </sheetData>
  <mergeCells count="145">
    <mergeCell ref="X5:AF5"/>
    <mergeCell ref="W16:X16"/>
    <mergeCell ref="O16:P16"/>
    <mergeCell ref="O17:P17"/>
    <mergeCell ref="B23:I23"/>
    <mergeCell ref="B24:I24"/>
    <mergeCell ref="B25:I25"/>
    <mergeCell ref="Y19:AF19"/>
    <mergeCell ref="Y23:AF23"/>
    <mergeCell ref="Y24:AF24"/>
    <mergeCell ref="Y22:AF22"/>
    <mergeCell ref="Y21:AF21"/>
    <mergeCell ref="U25:V25"/>
    <mergeCell ref="W25:X25"/>
    <mergeCell ref="Y20:AF20"/>
    <mergeCell ref="S21:T21"/>
    <mergeCell ref="U21:V21"/>
    <mergeCell ref="Q24:R24"/>
    <mergeCell ref="S24:T24"/>
    <mergeCell ref="Q23:R23"/>
    <mergeCell ref="S23:T23"/>
    <mergeCell ref="U23:V23"/>
    <mergeCell ref="A16:A17"/>
    <mergeCell ref="U19:V19"/>
    <mergeCell ref="W19:X19"/>
    <mergeCell ref="Q20:R20"/>
    <mergeCell ref="S20:T20"/>
    <mergeCell ref="U20:V20"/>
    <mergeCell ref="W20:X20"/>
    <mergeCell ref="W17:X17"/>
    <mergeCell ref="Q16:R16"/>
    <mergeCell ref="B19:I19"/>
    <mergeCell ref="J19:L19"/>
    <mergeCell ref="O19:P19"/>
    <mergeCell ref="Q19:R19"/>
    <mergeCell ref="S19:T19"/>
    <mergeCell ref="S16:T16"/>
    <mergeCell ref="U16:V16"/>
    <mergeCell ref="M16:N16"/>
    <mergeCell ref="A28:I28"/>
    <mergeCell ref="J25:L25"/>
    <mergeCell ref="J22:L22"/>
    <mergeCell ref="J23:L23"/>
    <mergeCell ref="J24:L24"/>
    <mergeCell ref="J26:L26"/>
    <mergeCell ref="J27:L27"/>
    <mergeCell ref="O20:P20"/>
    <mergeCell ref="J28:L28"/>
    <mergeCell ref="B20:I20"/>
    <mergeCell ref="M24:N24"/>
    <mergeCell ref="M25:N25"/>
    <mergeCell ref="M26:N26"/>
    <mergeCell ref="M27:N27"/>
    <mergeCell ref="M28:N28"/>
    <mergeCell ref="O24:P24"/>
    <mergeCell ref="O21:P21"/>
    <mergeCell ref="J20:L20"/>
    <mergeCell ref="B22:I22"/>
    <mergeCell ref="B21:I21"/>
    <mergeCell ref="J21:L21"/>
    <mergeCell ref="O22:P22"/>
    <mergeCell ref="O23:P23"/>
    <mergeCell ref="A27:I27"/>
    <mergeCell ref="X3:AA3"/>
    <mergeCell ref="X4:AF4"/>
    <mergeCell ref="AC3:AF3"/>
    <mergeCell ref="Q18:R18"/>
    <mergeCell ref="S18:T18"/>
    <mergeCell ref="U18:V18"/>
    <mergeCell ref="W18:X18"/>
    <mergeCell ref="E3:Q3"/>
    <mergeCell ref="E4:Q4"/>
    <mergeCell ref="A8:I15"/>
    <mergeCell ref="J8:L15"/>
    <mergeCell ref="J16:L16"/>
    <mergeCell ref="J18:L18"/>
    <mergeCell ref="O18:P18"/>
    <mergeCell ref="Y17:AF17"/>
    <mergeCell ref="Y16:AF16"/>
    <mergeCell ref="Y18:AF18"/>
    <mergeCell ref="Y8:AF15"/>
    <mergeCell ref="B18:I18"/>
    <mergeCell ref="J17:L17"/>
    <mergeCell ref="B16:I17"/>
    <mergeCell ref="Q17:R17"/>
    <mergeCell ref="S17:T17"/>
    <mergeCell ref="U17:V17"/>
    <mergeCell ref="Y27:AF27"/>
    <mergeCell ref="Y28:AF28"/>
    <mergeCell ref="O28:P28"/>
    <mergeCell ref="O26:P26"/>
    <mergeCell ref="A37:D38"/>
    <mergeCell ref="H37:AF37"/>
    <mergeCell ref="G33:AF33"/>
    <mergeCell ref="G31:AF31"/>
    <mergeCell ref="G32:AF32"/>
    <mergeCell ref="AD30:AF30"/>
    <mergeCell ref="A30:AC30"/>
    <mergeCell ref="G34:AF34"/>
    <mergeCell ref="G35:AF35"/>
    <mergeCell ref="G36:AF36"/>
    <mergeCell ref="H38:AF38"/>
    <mergeCell ref="M29:N29"/>
    <mergeCell ref="A29:L29"/>
    <mergeCell ref="O27:P27"/>
    <mergeCell ref="Q27:R27"/>
    <mergeCell ref="S27:T27"/>
    <mergeCell ref="U27:V27"/>
    <mergeCell ref="W27:X27"/>
    <mergeCell ref="Q28:R28"/>
    <mergeCell ref="S28:T28"/>
    <mergeCell ref="U28:V28"/>
    <mergeCell ref="W28:X28"/>
    <mergeCell ref="O7:X7"/>
    <mergeCell ref="M17:N17"/>
    <mergeCell ref="M18:N18"/>
    <mergeCell ref="M19:N19"/>
    <mergeCell ref="M20:N20"/>
    <mergeCell ref="M21:N21"/>
    <mergeCell ref="M22:N22"/>
    <mergeCell ref="M23:N23"/>
    <mergeCell ref="W23:X23"/>
    <mergeCell ref="Q21:R21"/>
    <mergeCell ref="Q22:R22"/>
    <mergeCell ref="S22:T22"/>
    <mergeCell ref="U22:V22"/>
    <mergeCell ref="W22:X22"/>
    <mergeCell ref="S25:T25"/>
    <mergeCell ref="M8:N15"/>
    <mergeCell ref="Y26:AF26"/>
    <mergeCell ref="Q26:R26"/>
    <mergeCell ref="S26:T26"/>
    <mergeCell ref="U26:V26"/>
    <mergeCell ref="W26:X26"/>
    <mergeCell ref="Y25:AF25"/>
    <mergeCell ref="O8:P15"/>
    <mergeCell ref="Q8:R15"/>
    <mergeCell ref="S8:T15"/>
    <mergeCell ref="U8:V15"/>
    <mergeCell ref="W8:X15"/>
    <mergeCell ref="W21:X21"/>
    <mergeCell ref="U24:V24"/>
    <mergeCell ref="W24:X24"/>
    <mergeCell ref="O25:P25"/>
    <mergeCell ref="Q25:R25"/>
  </mergeCells>
  <phoneticPr fontId="3" type="noConversion"/>
  <conditionalFormatting sqref="X3:AA3 AC3:AF3 E3:Q4 X4:AF5">
    <cfRule type="cellIs" dxfId="86" priority="1" operator="equal">
      <formula>0</formula>
    </cfRule>
  </conditionalFormatting>
  <dataValidations count="3">
    <dataValidation type="list" allowBlank="1" showInputMessage="1" sqref="AD30:AF30" xr:uid="{00000000-0002-0000-1200-000000000000}">
      <formula1>PassFail</formula1>
    </dataValidation>
    <dataValidation type="list" allowBlank="1" showInputMessage="1" sqref="O16:X28" xr:uid="{00000000-0002-0000-1200-000002000000}">
      <formula1>check</formula1>
    </dataValidation>
    <dataValidation type="list" allowBlank="1" showInputMessage="1" showErrorMessage="1" sqref="M16:N29" xr:uid="{F90E3211-A917-4DDF-93FB-C0C07C5EA3A8}">
      <formula1>"P,F"</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B0F0"/>
    <pageSetUpPr fitToPage="1"/>
  </sheetPr>
  <dimension ref="A1:AF22"/>
  <sheetViews>
    <sheetView showGridLines="0" zoomScaleNormal="100" zoomScalePageLayoutView="120" workbookViewId="0">
      <selection activeCell="AH16" sqref="AH16"/>
    </sheetView>
  </sheetViews>
  <sheetFormatPr defaultColWidth="10.7109375" defaultRowHeight="20.100000000000001" customHeight="1" x14ac:dyDescent="0.2"/>
  <cols>
    <col min="1" max="2" width="3" style="12" customWidth="1"/>
    <col min="3" max="16" width="3" style="13" customWidth="1"/>
    <col min="17" max="32" width="2.7109375" style="13" customWidth="1"/>
    <col min="33" max="16384" width="10.7109375" style="12"/>
  </cols>
  <sheetData>
    <row r="1" spans="1:32" ht="24.75" customHeight="1" x14ac:dyDescent="0.2">
      <c r="A1" s="68" t="s">
        <v>398</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2"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2" ht="15" customHeight="1" x14ac:dyDescent="0.2">
      <c r="D3" s="9" t="s">
        <v>79</v>
      </c>
      <c r="E3" s="658">
        <f>Facility</f>
        <v>0</v>
      </c>
      <c r="F3" s="658"/>
      <c r="G3" s="658"/>
      <c r="H3" s="658"/>
      <c r="I3" s="658"/>
      <c r="J3" s="658"/>
      <c r="K3" s="658"/>
      <c r="L3" s="658"/>
      <c r="M3" s="658"/>
      <c r="N3" s="658"/>
      <c r="O3" s="658"/>
      <c r="U3" s="9"/>
      <c r="V3" s="167"/>
      <c r="W3" s="9" t="s">
        <v>114</v>
      </c>
      <c r="X3" s="685">
        <f>SBBAPID</f>
        <v>0</v>
      </c>
      <c r="Y3" s="685"/>
      <c r="Z3" s="685"/>
      <c r="AA3" s="685"/>
      <c r="AB3" s="190" t="s">
        <v>115</v>
      </c>
      <c r="AC3" s="941">
        <f>SBBAPRm</f>
        <v>0</v>
      </c>
      <c r="AD3" s="941"/>
      <c r="AE3" s="941"/>
      <c r="AF3" s="941"/>
    </row>
    <row r="4" spans="1:32" ht="15" customHeight="1" x14ac:dyDescent="0.2">
      <c r="D4" s="9" t="s">
        <v>116</v>
      </c>
      <c r="E4" s="657" t="str">
        <f>CONCATENATE(Mfr, " ",Mod)</f>
        <v xml:space="preserve"> </v>
      </c>
      <c r="F4" s="657"/>
      <c r="G4" s="657"/>
      <c r="H4" s="657"/>
      <c r="I4" s="657"/>
      <c r="J4" s="657"/>
      <c r="K4" s="657"/>
      <c r="L4" s="657"/>
      <c r="M4" s="657"/>
      <c r="N4" s="657"/>
      <c r="O4" s="657"/>
      <c r="U4" s="9"/>
      <c r="V4" s="3"/>
      <c r="W4" s="9" t="s">
        <v>87</v>
      </c>
      <c r="X4" s="657">
        <f>RmID</f>
        <v>0</v>
      </c>
      <c r="Y4" s="657"/>
      <c r="Z4" s="657"/>
      <c r="AA4" s="657"/>
      <c r="AB4" s="658"/>
      <c r="AC4" s="657"/>
      <c r="AD4" s="657"/>
      <c r="AE4" s="657"/>
      <c r="AF4" s="657"/>
    </row>
    <row r="5" spans="1:32" ht="15" customHeight="1" x14ac:dyDescent="0.2">
      <c r="U5" s="9"/>
      <c r="V5" s="145"/>
      <c r="W5" s="9" t="s">
        <v>88</v>
      </c>
      <c r="X5" s="700">
        <f>DateSur</f>
        <v>0</v>
      </c>
      <c r="Y5" s="700"/>
      <c r="Z5" s="700"/>
      <c r="AA5" s="700"/>
      <c r="AB5" s="700"/>
      <c r="AC5" s="700"/>
      <c r="AD5" s="700"/>
      <c r="AE5" s="700"/>
      <c r="AF5" s="700"/>
    </row>
    <row r="6" spans="1:32" ht="15" customHeight="1" thickBot="1" x14ac:dyDescent="0.25"/>
    <row r="7" spans="1:32" ht="12" customHeight="1" x14ac:dyDescent="0.2">
      <c r="A7" s="911" t="s">
        <v>117</v>
      </c>
      <c r="B7" s="912"/>
      <c r="C7" s="912"/>
      <c r="D7" s="913"/>
      <c r="E7" s="530" t="s">
        <v>399</v>
      </c>
      <c r="F7" s="382"/>
      <c r="G7" s="382"/>
      <c r="H7" s="382"/>
      <c r="I7" s="382"/>
      <c r="J7" s="384"/>
      <c r="K7" s="382"/>
      <c r="L7" s="382"/>
      <c r="M7" s="382"/>
      <c r="N7" s="382"/>
      <c r="O7" s="382"/>
      <c r="P7" s="382"/>
      <c r="Q7" s="382"/>
      <c r="R7" s="382"/>
      <c r="S7" s="384"/>
      <c r="T7" s="385"/>
      <c r="U7" s="385"/>
      <c r="V7" s="384"/>
      <c r="W7" s="382"/>
      <c r="X7" s="382"/>
      <c r="Y7" s="382"/>
      <c r="Z7" s="384"/>
      <c r="AA7" s="384"/>
      <c r="AB7" s="386"/>
      <c r="AC7" s="386"/>
      <c r="AD7" s="384"/>
      <c r="AE7" s="382"/>
      <c r="AF7" s="387"/>
    </row>
    <row r="8" spans="1:32" ht="12" customHeight="1" x14ac:dyDescent="0.2">
      <c r="A8" s="914"/>
      <c r="B8" s="915"/>
      <c r="C8" s="915"/>
      <c r="D8" s="916"/>
      <c r="E8" s="388" t="s">
        <v>400</v>
      </c>
      <c r="F8" s="389"/>
      <c r="G8" s="1564" t="s">
        <v>401</v>
      </c>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5"/>
    </row>
    <row r="9" spans="1:32" ht="12" customHeight="1" x14ac:dyDescent="0.2">
      <c r="A9" s="914"/>
      <c r="B9" s="915"/>
      <c r="C9" s="915"/>
      <c r="D9" s="916"/>
      <c r="E9" s="389"/>
      <c r="F9" s="393"/>
      <c r="G9" s="1564" t="s">
        <v>402</v>
      </c>
      <c r="H9" s="1564"/>
      <c r="I9" s="1564"/>
      <c r="J9" s="1564"/>
      <c r="K9" s="1564"/>
      <c r="L9" s="1564"/>
      <c r="M9" s="1564"/>
      <c r="N9" s="1564"/>
      <c r="O9" s="1564"/>
      <c r="P9" s="1564"/>
      <c r="Q9" s="1564"/>
      <c r="R9" s="1564"/>
      <c r="S9" s="1564"/>
      <c r="T9" s="1564"/>
      <c r="U9" s="1564"/>
      <c r="V9" s="1564"/>
      <c r="W9" s="1564"/>
      <c r="X9" s="1564"/>
      <c r="Y9" s="1564"/>
      <c r="Z9" s="1564"/>
      <c r="AA9" s="1564"/>
      <c r="AB9" s="1564"/>
      <c r="AC9" s="1564"/>
      <c r="AD9" s="1564"/>
      <c r="AE9" s="1564"/>
      <c r="AF9" s="1565"/>
    </row>
    <row r="10" spans="1:32" ht="12" customHeight="1" thickBot="1" x14ac:dyDescent="0.25">
      <c r="A10" s="917"/>
      <c r="B10" s="918"/>
      <c r="C10" s="918"/>
      <c r="D10" s="919"/>
      <c r="E10" s="396"/>
      <c r="F10" s="397"/>
      <c r="G10" s="398"/>
      <c r="H10" s="398"/>
      <c r="I10" s="398"/>
      <c r="J10" s="398"/>
      <c r="K10" s="398"/>
      <c r="L10" s="399"/>
      <c r="M10" s="399"/>
      <c r="N10" s="400"/>
      <c r="O10" s="410"/>
      <c r="P10" s="399"/>
      <c r="Q10" s="399"/>
      <c r="R10" s="399"/>
      <c r="S10" s="399"/>
      <c r="T10" s="399"/>
      <c r="U10" s="399"/>
      <c r="V10" s="399"/>
      <c r="W10" s="399"/>
      <c r="X10" s="399"/>
      <c r="Y10" s="399"/>
      <c r="Z10" s="399"/>
      <c r="AA10" s="399"/>
      <c r="AB10" s="398"/>
      <c r="AC10" s="398"/>
      <c r="AD10" s="400"/>
      <c r="AE10" s="399"/>
      <c r="AF10" s="401"/>
    </row>
    <row r="11" spans="1:32" ht="15" customHeight="1" thickBot="1" x14ac:dyDescent="0.25"/>
    <row r="12" spans="1:32" s="3" customFormat="1" ht="18" customHeight="1" x14ac:dyDescent="0.2">
      <c r="B12" s="1572" t="s">
        <v>748</v>
      </c>
      <c r="C12" s="1573"/>
      <c r="D12" s="1573"/>
      <c r="E12" s="1573"/>
      <c r="F12" s="1573"/>
      <c r="G12" s="1573"/>
      <c r="H12" s="1573"/>
      <c r="I12" s="1573"/>
      <c r="J12" s="1573"/>
      <c r="K12" s="1573"/>
      <c r="L12" s="1573"/>
      <c r="M12" s="1573"/>
      <c r="N12" s="1573"/>
      <c r="O12" s="1573"/>
      <c r="P12" s="1574"/>
      <c r="Q12" s="1566" t="s">
        <v>133</v>
      </c>
      <c r="R12" s="1567"/>
      <c r="S12" s="1567"/>
      <c r="T12" s="1567"/>
      <c r="U12" s="1567"/>
      <c r="V12" s="1567"/>
      <c r="W12" s="1567"/>
      <c r="X12" s="1569"/>
      <c r="Y12" s="1566" t="s">
        <v>134</v>
      </c>
      <c r="Z12" s="1567"/>
      <c r="AA12" s="1567"/>
      <c r="AB12" s="1567"/>
      <c r="AC12" s="1567"/>
      <c r="AD12" s="1567"/>
      <c r="AE12" s="1567"/>
      <c r="AF12" s="1568"/>
    </row>
    <row r="13" spans="1:32" s="3" customFormat="1" ht="18" customHeight="1" x14ac:dyDescent="0.2">
      <c r="A13" s="18"/>
      <c r="B13" s="921" t="s">
        <v>403</v>
      </c>
      <c r="C13" s="922"/>
      <c r="D13" s="922"/>
      <c r="E13" s="922"/>
      <c r="F13" s="922"/>
      <c r="G13" s="922"/>
      <c r="H13" s="923"/>
      <c r="I13" s="1580"/>
      <c r="J13" s="1580"/>
      <c r="K13" s="1580"/>
      <c r="L13" s="1580"/>
      <c r="M13" s="1580"/>
      <c r="N13" s="1580"/>
      <c r="O13" s="1580"/>
      <c r="P13" s="1581"/>
      <c r="Q13" s="1576"/>
      <c r="R13" s="1577"/>
      <c r="S13" s="1577"/>
      <c r="T13" s="1577"/>
      <c r="U13" s="1577"/>
      <c r="V13" s="1577"/>
      <c r="W13" s="1577"/>
      <c r="X13" s="1578"/>
      <c r="Y13" s="1576"/>
      <c r="Z13" s="1577"/>
      <c r="AA13" s="1577"/>
      <c r="AB13" s="1577"/>
      <c r="AC13" s="1577"/>
      <c r="AD13" s="1577"/>
      <c r="AE13" s="1577"/>
      <c r="AF13" s="1579"/>
    </row>
    <row r="14" spans="1:32" s="3" customFormat="1" ht="18" customHeight="1" x14ac:dyDescent="0.2">
      <c r="A14" s="18"/>
      <c r="B14" s="921"/>
      <c r="C14" s="922"/>
      <c r="D14" s="922"/>
      <c r="E14" s="922"/>
      <c r="F14" s="922"/>
      <c r="G14" s="922"/>
      <c r="H14" s="923"/>
      <c r="I14" s="1580"/>
      <c r="J14" s="1580"/>
      <c r="K14" s="1580"/>
      <c r="L14" s="1580"/>
      <c r="M14" s="1580"/>
      <c r="N14" s="1580"/>
      <c r="O14" s="1580"/>
      <c r="P14" s="1581"/>
      <c r="Q14" s="1576"/>
      <c r="R14" s="1577"/>
      <c r="S14" s="1577"/>
      <c r="T14" s="1577"/>
      <c r="U14" s="1577"/>
      <c r="V14" s="1577"/>
      <c r="W14" s="1577"/>
      <c r="X14" s="1578"/>
      <c r="Y14" s="1576"/>
      <c r="Z14" s="1577"/>
      <c r="AA14" s="1577"/>
      <c r="AB14" s="1577"/>
      <c r="AC14" s="1577"/>
      <c r="AD14" s="1577"/>
      <c r="AE14" s="1577"/>
      <c r="AF14" s="1579"/>
    </row>
    <row r="15" spans="1:32" s="3" customFormat="1" ht="18" customHeight="1" thickBot="1" x14ac:dyDescent="0.25">
      <c r="A15" s="18"/>
      <c r="B15" s="847"/>
      <c r="C15" s="848"/>
      <c r="D15" s="848"/>
      <c r="E15" s="848"/>
      <c r="F15" s="848"/>
      <c r="G15" s="848"/>
      <c r="H15" s="1582"/>
      <c r="I15" s="1580"/>
      <c r="J15" s="1580"/>
      <c r="K15" s="1580"/>
      <c r="L15" s="1580"/>
      <c r="M15" s="1580"/>
      <c r="N15" s="1580"/>
      <c r="O15" s="1580"/>
      <c r="P15" s="1581"/>
      <c r="Q15" s="1296"/>
      <c r="R15" s="1570"/>
      <c r="S15" s="1570"/>
      <c r="T15" s="1570"/>
      <c r="U15" s="1570"/>
      <c r="V15" s="1570"/>
      <c r="W15" s="1570"/>
      <c r="X15" s="1571"/>
      <c r="Y15" s="1296"/>
      <c r="Z15" s="1570"/>
      <c r="AA15" s="1570"/>
      <c r="AB15" s="1570"/>
      <c r="AC15" s="1570"/>
      <c r="AD15" s="1570"/>
      <c r="AE15" s="1570"/>
      <c r="AF15" s="1575"/>
    </row>
    <row r="16" spans="1:32" s="3" customFormat="1" ht="30.95" customHeight="1" thickBot="1" x14ac:dyDescent="0.25">
      <c r="B16" s="32"/>
      <c r="C16" s="74"/>
      <c r="D16" s="74"/>
      <c r="E16" s="32"/>
      <c r="F16" s="38"/>
      <c r="G16" s="38"/>
      <c r="H16" s="38"/>
      <c r="I16" s="38"/>
      <c r="J16" s="61"/>
      <c r="K16" s="61"/>
      <c r="L16" s="61"/>
      <c r="M16" s="45"/>
      <c r="N16" s="45"/>
      <c r="O16" s="45"/>
      <c r="P16" s="126" t="s">
        <v>198</v>
      </c>
      <c r="Q16" s="983"/>
      <c r="R16" s="984"/>
      <c r="S16" s="984"/>
      <c r="T16" s="984"/>
      <c r="U16" s="984"/>
      <c r="V16" s="984"/>
      <c r="W16" s="984"/>
      <c r="X16" s="1583"/>
      <c r="Y16" s="984"/>
      <c r="Z16" s="984"/>
      <c r="AA16" s="984"/>
      <c r="AB16" s="984"/>
      <c r="AC16" s="984"/>
      <c r="AD16" s="984"/>
      <c r="AE16" s="984"/>
      <c r="AF16" s="985"/>
    </row>
    <row r="17" spans="1:32" ht="15" customHeight="1" x14ac:dyDescent="0.2"/>
    <row r="18" spans="1:32" ht="15" customHeight="1" thickBot="1" x14ac:dyDescent="0.25"/>
    <row r="19" spans="1:32" ht="15.75" customHeight="1" x14ac:dyDescent="0.2">
      <c r="A19" s="911" t="s">
        <v>172</v>
      </c>
      <c r="B19" s="912"/>
      <c r="C19" s="912"/>
      <c r="D19" s="913"/>
      <c r="E19" s="459" t="s">
        <v>173</v>
      </c>
      <c r="F19" s="510"/>
      <c r="G19" s="510"/>
      <c r="H19" s="1082" t="s">
        <v>405</v>
      </c>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82"/>
      <c r="AE19" s="1082"/>
      <c r="AF19" s="1083"/>
    </row>
    <row r="20" spans="1:32" ht="15" customHeight="1" thickBot="1" x14ac:dyDescent="0.25">
      <c r="A20" s="917"/>
      <c r="B20" s="918"/>
      <c r="C20" s="918"/>
      <c r="D20" s="919"/>
      <c r="E20" s="425" t="s">
        <v>200</v>
      </c>
      <c r="F20" s="426"/>
      <c r="G20" s="427"/>
      <c r="H20" s="867" t="s">
        <v>406</v>
      </c>
      <c r="I20" s="867"/>
      <c r="J20" s="867"/>
      <c r="K20" s="867"/>
      <c r="L20" s="867"/>
      <c r="M20" s="867"/>
      <c r="N20" s="867"/>
      <c r="O20" s="867"/>
      <c r="P20" s="867"/>
      <c r="Q20" s="867"/>
      <c r="R20" s="867"/>
      <c r="S20" s="867"/>
      <c r="T20" s="867"/>
      <c r="U20" s="867"/>
      <c r="V20" s="867"/>
      <c r="W20" s="867"/>
      <c r="X20" s="867"/>
      <c r="Y20" s="867"/>
      <c r="Z20" s="867"/>
      <c r="AA20" s="867"/>
      <c r="AB20" s="867"/>
      <c r="AC20" s="867"/>
      <c r="AD20" s="867"/>
      <c r="AE20" s="867"/>
      <c r="AF20" s="1059"/>
    </row>
    <row r="21" spans="1:32" ht="15" customHeight="1" x14ac:dyDescent="0.2"/>
    <row r="22" spans="1:32" s="13" customFormat="1" ht="20.100000000000001" customHeight="1" x14ac:dyDescent="0.2">
      <c r="A22" s="12"/>
      <c r="B22" s="12"/>
      <c r="R22" s="3"/>
      <c r="S22" s="3"/>
      <c r="T22" s="3"/>
      <c r="U22" s="3"/>
      <c r="V22" s="3"/>
      <c r="W22" s="3"/>
      <c r="X22" s="3"/>
      <c r="Y22" s="3"/>
      <c r="Z22" s="3"/>
      <c r="AA22" s="3"/>
    </row>
  </sheetData>
  <mergeCells count="27">
    <mergeCell ref="A19:D20"/>
    <mergeCell ref="H19:AF19"/>
    <mergeCell ref="H20:AF20"/>
    <mergeCell ref="Q16:X16"/>
    <mergeCell ref="Y16:AF16"/>
    <mergeCell ref="Y12:AF12"/>
    <mergeCell ref="Q12:X12"/>
    <mergeCell ref="Q15:X15"/>
    <mergeCell ref="B12:P12"/>
    <mergeCell ref="Y15:AF15"/>
    <mergeCell ref="Q13:X13"/>
    <mergeCell ref="Y13:AF13"/>
    <mergeCell ref="I13:P13"/>
    <mergeCell ref="I15:P15"/>
    <mergeCell ref="B13:H15"/>
    <mergeCell ref="Q14:X14"/>
    <mergeCell ref="Y14:AF14"/>
    <mergeCell ref="I14:P14"/>
    <mergeCell ref="X5:AF5"/>
    <mergeCell ref="A7:D10"/>
    <mergeCell ref="E3:O3"/>
    <mergeCell ref="X3:AA3"/>
    <mergeCell ref="AC3:AF3"/>
    <mergeCell ref="E4:O4"/>
    <mergeCell ref="X4:AF4"/>
    <mergeCell ref="G8:AF8"/>
    <mergeCell ref="G9:AF9"/>
  </mergeCells>
  <conditionalFormatting sqref="X3:AA3">
    <cfRule type="cellIs" dxfId="85" priority="1" operator="equal">
      <formula>0</formula>
    </cfRule>
  </conditionalFormatting>
  <conditionalFormatting sqref="AC3:AF3 E3:O4 X4:AF5">
    <cfRule type="cellIs" dxfId="84" priority="2" operator="equal">
      <formula>0</formula>
    </cfRule>
  </conditionalFormatting>
  <dataValidations count="3">
    <dataValidation type="list" allowBlank="1" sqref="Q16 Y16" xr:uid="{00000000-0002-0000-1400-000000000000}">
      <formula1>PassFail</formula1>
    </dataValidation>
    <dataValidation type="list" allowBlank="1" sqref="Q13:AF15" xr:uid="{00000000-0002-0000-1400-000001000000}">
      <formula1>PFNA</formula1>
    </dataValidation>
    <dataValidation type="list" allowBlank="1" sqref="Q12 Y12" xr:uid="{B683E606-FCDE-40EB-8950-7636E39B97E1}">
      <formula1>DMDBT</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00B0F0"/>
    <pageSetUpPr fitToPage="1"/>
  </sheetPr>
  <dimension ref="A1:AD33"/>
  <sheetViews>
    <sheetView showGridLines="0" zoomScaleNormal="100" zoomScalePageLayoutView="120" workbookViewId="0">
      <selection activeCell="AD25" sqref="AD25"/>
    </sheetView>
  </sheetViews>
  <sheetFormatPr defaultColWidth="10.7109375" defaultRowHeight="20.100000000000001" customHeight="1" x14ac:dyDescent="0.2"/>
  <cols>
    <col min="1" max="2" width="3.140625" style="12" customWidth="1"/>
    <col min="3" max="9" width="3.140625" style="13" customWidth="1"/>
    <col min="10" max="10" width="4.42578125" style="13" customWidth="1"/>
    <col min="11" max="28" width="3.140625" style="13" customWidth="1"/>
    <col min="29" max="16384" width="10.7109375" style="12"/>
  </cols>
  <sheetData>
    <row r="1" spans="1:30" ht="24.75" customHeight="1" x14ac:dyDescent="0.2">
      <c r="A1" s="68" t="s">
        <v>407</v>
      </c>
      <c r="B1" s="68"/>
      <c r="C1" s="68"/>
      <c r="D1" s="68"/>
      <c r="E1" s="68"/>
      <c r="F1" s="68"/>
      <c r="G1" s="68"/>
      <c r="H1" s="68"/>
      <c r="I1" s="68"/>
      <c r="J1" s="68"/>
      <c r="K1" s="68"/>
      <c r="L1" s="68"/>
      <c r="M1" s="68"/>
      <c r="N1" s="68"/>
      <c r="O1" s="68"/>
      <c r="P1" s="68"/>
      <c r="Q1" s="68"/>
      <c r="R1" s="68"/>
      <c r="S1" s="68"/>
      <c r="T1" s="68"/>
      <c r="U1" s="68"/>
      <c r="V1" s="68"/>
      <c r="W1" s="68"/>
      <c r="X1" s="68"/>
      <c r="Y1" s="68"/>
      <c r="Z1" s="68"/>
      <c r="AA1" s="68"/>
      <c r="AB1" s="68"/>
    </row>
    <row r="2" spans="1:30" ht="15" customHeight="1" x14ac:dyDescent="0.2">
      <c r="A2" s="231"/>
      <c r="B2" s="47"/>
      <c r="C2" s="307"/>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30" ht="15" customHeight="1" x14ac:dyDescent="0.2">
      <c r="D3" s="9" t="s">
        <v>79</v>
      </c>
      <c r="E3" s="658">
        <f>Facility</f>
        <v>0</v>
      </c>
      <c r="F3" s="658"/>
      <c r="G3" s="658"/>
      <c r="H3" s="658"/>
      <c r="I3" s="658"/>
      <c r="J3" s="658"/>
      <c r="K3" s="658"/>
      <c r="L3" s="658"/>
      <c r="M3" s="658"/>
      <c r="N3" s="658"/>
      <c r="O3" s="658"/>
      <c r="U3" s="9" t="s">
        <v>114</v>
      </c>
      <c r="V3" s="685">
        <f>SBBAPID</f>
        <v>0</v>
      </c>
      <c r="W3" s="685"/>
      <c r="X3" s="685"/>
      <c r="Y3" s="685"/>
      <c r="Z3" s="190" t="s">
        <v>115</v>
      </c>
      <c r="AA3" s="267">
        <f>SBBAPRm</f>
        <v>0</v>
      </c>
      <c r="AB3" s="267"/>
      <c r="AC3" s="191"/>
      <c r="AD3" s="15"/>
    </row>
    <row r="4" spans="1:30" ht="15" customHeight="1" x14ac:dyDescent="0.2">
      <c r="D4" s="9" t="s">
        <v>116</v>
      </c>
      <c r="E4" s="657" t="str">
        <f>CONCATENATE(Mfr, " ",Mod)</f>
        <v xml:space="preserve"> </v>
      </c>
      <c r="F4" s="657"/>
      <c r="G4" s="657"/>
      <c r="H4" s="657"/>
      <c r="I4" s="657"/>
      <c r="J4" s="657"/>
      <c r="K4" s="657"/>
      <c r="L4" s="657"/>
      <c r="M4" s="657"/>
      <c r="N4" s="657"/>
      <c r="O4" s="657"/>
      <c r="U4" s="9" t="s">
        <v>87</v>
      </c>
      <c r="V4" s="658">
        <f>RmID</f>
        <v>0</v>
      </c>
      <c r="W4" s="658"/>
      <c r="X4" s="658"/>
      <c r="Y4" s="658"/>
      <c r="Z4" s="658"/>
      <c r="AA4" s="658"/>
      <c r="AB4" s="658"/>
      <c r="AC4" s="3"/>
      <c r="AD4" s="3"/>
    </row>
    <row r="5" spans="1:30" ht="15" customHeight="1" x14ac:dyDescent="0.2">
      <c r="D5" s="17"/>
      <c r="E5" s="1136"/>
      <c r="F5" s="1136"/>
      <c r="G5" s="1136"/>
      <c r="H5" s="1136"/>
      <c r="I5" s="1136"/>
      <c r="J5" s="1136"/>
      <c r="K5" s="1136"/>
      <c r="L5" s="173"/>
      <c r="M5" s="173"/>
      <c r="N5" s="173"/>
      <c r="O5" s="173"/>
      <c r="U5" s="9" t="s">
        <v>88</v>
      </c>
      <c r="V5" s="700">
        <f>'Facility Information'!C15</f>
        <v>0</v>
      </c>
      <c r="W5" s="700"/>
      <c r="X5" s="700"/>
      <c r="Y5" s="700"/>
      <c r="Z5" s="700"/>
      <c r="AA5" s="700"/>
      <c r="AB5" s="700"/>
      <c r="AC5" s="3"/>
      <c r="AD5" s="15"/>
    </row>
    <row r="6" spans="1:30" ht="15" customHeight="1" thickBot="1" x14ac:dyDescent="0.25">
      <c r="D6" s="9"/>
      <c r="E6" s="10"/>
      <c r="F6" s="10"/>
      <c r="G6" s="10"/>
      <c r="H6" s="9"/>
      <c r="I6" s="3"/>
      <c r="J6" s="3"/>
      <c r="K6" s="3"/>
      <c r="L6" s="3"/>
      <c r="M6" s="3"/>
      <c r="N6" s="3"/>
      <c r="O6" s="3"/>
      <c r="U6" s="9"/>
      <c r="V6" s="34"/>
      <c r="W6" s="34"/>
      <c r="X6" s="34"/>
      <c r="Y6" s="34"/>
      <c r="Z6" s="34"/>
      <c r="AA6" s="34"/>
      <c r="AB6" s="34"/>
      <c r="AC6" s="145"/>
      <c r="AD6" s="15"/>
    </row>
    <row r="7" spans="1:30" ht="15" customHeight="1" x14ac:dyDescent="0.2">
      <c r="A7" s="911" t="s">
        <v>117</v>
      </c>
      <c r="B7" s="912"/>
      <c r="C7" s="912"/>
      <c r="D7" s="913"/>
      <c r="E7" s="1595" t="s">
        <v>188</v>
      </c>
      <c r="F7" s="1596"/>
      <c r="G7" s="1596"/>
      <c r="H7" s="532" t="s">
        <v>408</v>
      </c>
      <c r="I7" s="533"/>
      <c r="J7" s="533"/>
      <c r="K7" s="533"/>
      <c r="L7" s="533"/>
      <c r="M7" s="533"/>
      <c r="N7" s="533"/>
      <c r="O7" s="533"/>
      <c r="P7" s="533"/>
      <c r="Q7" s="533"/>
      <c r="R7" s="533"/>
      <c r="S7" s="533"/>
      <c r="T7" s="383"/>
      <c r="U7" s="462"/>
      <c r="V7" s="462"/>
      <c r="W7" s="462"/>
      <c r="X7" s="531"/>
      <c r="Y7" s="462"/>
      <c r="Z7" s="462"/>
      <c r="AA7" s="462"/>
      <c r="AB7" s="484"/>
      <c r="AC7" s="28"/>
    </row>
    <row r="8" spans="1:30" ht="15" customHeight="1" thickBot="1" x14ac:dyDescent="0.25">
      <c r="A8" s="917"/>
      <c r="B8" s="918"/>
      <c r="C8" s="918"/>
      <c r="D8" s="919"/>
      <c r="E8" s="487" t="s">
        <v>193</v>
      </c>
      <c r="F8" s="408"/>
      <c r="G8" s="534"/>
      <c r="H8" s="408"/>
      <c r="I8" s="408"/>
      <c r="J8" s="408"/>
      <c r="K8" s="408"/>
      <c r="L8" s="408"/>
      <c r="M8" s="408"/>
      <c r="N8" s="408"/>
      <c r="O8" s="408"/>
      <c r="P8" s="408"/>
      <c r="Q8" s="408"/>
      <c r="R8" s="408"/>
      <c r="S8" s="408"/>
      <c r="T8" s="408"/>
      <c r="U8" s="408"/>
      <c r="V8" s="408"/>
      <c r="W8" s="408"/>
      <c r="X8" s="433"/>
      <c r="Y8" s="473"/>
      <c r="Z8" s="473"/>
      <c r="AA8" s="473"/>
      <c r="AB8" s="488"/>
      <c r="AC8" s="28"/>
    </row>
    <row r="9" spans="1:30" ht="10.5" customHeight="1" x14ac:dyDescent="0.2"/>
    <row r="10" spans="1:30" s="14" customFormat="1" ht="15.6" customHeight="1" thickBot="1" x14ac:dyDescent="0.25">
      <c r="A10" s="554"/>
      <c r="B10" s="563"/>
      <c r="C10" s="563"/>
      <c r="D10" s="563"/>
      <c r="E10" s="563"/>
      <c r="F10" s="563"/>
      <c r="G10" s="563"/>
      <c r="H10" s="563"/>
      <c r="I10" s="563"/>
      <c r="J10" s="563"/>
      <c r="K10" s="563"/>
      <c r="L10" s="563"/>
      <c r="M10" s="563"/>
      <c r="N10" s="563"/>
      <c r="O10" s="563"/>
      <c r="P10" s="563"/>
      <c r="Q10" s="563"/>
      <c r="R10" s="563"/>
      <c r="S10" s="804"/>
      <c r="T10" s="804"/>
      <c r="U10" s="804"/>
      <c r="V10" s="804"/>
      <c r="W10" s="804"/>
      <c r="X10" s="804"/>
      <c r="Y10" s="804"/>
      <c r="Z10" s="804"/>
      <c r="AA10" s="804"/>
      <c r="AB10" s="804"/>
    </row>
    <row r="11" spans="1:30" s="3" customFormat="1" ht="15" customHeight="1" x14ac:dyDescent="0.2">
      <c r="A11" s="777" t="s">
        <v>409</v>
      </c>
      <c r="B11" s="778"/>
      <c r="C11" s="778"/>
      <c r="D11" s="778"/>
      <c r="E11" s="778"/>
      <c r="F11" s="778"/>
      <c r="G11" s="778"/>
      <c r="H11" s="778"/>
      <c r="I11" s="779"/>
      <c r="J11" s="788" t="s">
        <v>410</v>
      </c>
      <c r="K11" s="788"/>
      <c r="L11" s="788"/>
      <c r="M11" s="788"/>
      <c r="N11" s="788"/>
      <c r="O11" s="788"/>
      <c r="P11" s="788"/>
      <c r="Q11" s="788"/>
      <c r="R11" s="789"/>
      <c r="S11" s="1608"/>
      <c r="T11" s="1608"/>
      <c r="U11" s="1608"/>
      <c r="V11" s="1608"/>
      <c r="W11" s="1608"/>
      <c r="X11" s="1608"/>
      <c r="Y11" s="1608"/>
      <c r="Z11" s="1608"/>
      <c r="AA11" s="1608"/>
      <c r="AB11" s="1609"/>
      <c r="AC11" s="54"/>
    </row>
    <row r="12" spans="1:30" s="3" customFormat="1" ht="15" customHeight="1" x14ac:dyDescent="0.2">
      <c r="A12" s="769"/>
      <c r="B12" s="770"/>
      <c r="C12" s="770"/>
      <c r="D12" s="770"/>
      <c r="E12" s="770"/>
      <c r="F12" s="770"/>
      <c r="G12" s="770"/>
      <c r="H12" s="770"/>
      <c r="I12" s="771"/>
      <c r="J12" s="745" t="s">
        <v>141</v>
      </c>
      <c r="K12" s="745"/>
      <c r="L12" s="745"/>
      <c r="M12" s="745"/>
      <c r="N12" s="745"/>
      <c r="O12" s="745"/>
      <c r="P12" s="745"/>
      <c r="Q12" s="745"/>
      <c r="R12" s="746"/>
      <c r="S12" s="620"/>
      <c r="T12" s="539"/>
      <c r="U12" s="539"/>
      <c r="V12" s="539"/>
      <c r="W12" s="541"/>
      <c r="X12" s="620"/>
      <c r="Y12" s="539"/>
      <c r="Z12" s="539"/>
      <c r="AA12" s="539"/>
      <c r="AB12" s="540"/>
      <c r="AC12" s="54"/>
    </row>
    <row r="13" spans="1:30" s="3" customFormat="1" ht="15" customHeight="1" x14ac:dyDescent="0.2">
      <c r="A13" s="769"/>
      <c r="B13" s="770"/>
      <c r="C13" s="770"/>
      <c r="D13" s="770"/>
      <c r="E13" s="770"/>
      <c r="F13" s="770"/>
      <c r="G13" s="770"/>
      <c r="H13" s="770"/>
      <c r="I13" s="771"/>
      <c r="J13" s="745" t="s">
        <v>411</v>
      </c>
      <c r="K13" s="745"/>
      <c r="L13" s="745"/>
      <c r="M13" s="745"/>
      <c r="N13" s="745"/>
      <c r="O13" s="745"/>
      <c r="P13" s="745"/>
      <c r="Q13" s="745"/>
      <c r="R13" s="746"/>
      <c r="S13" s="1014"/>
      <c r="T13" s="1016"/>
      <c r="U13" s="1016"/>
      <c r="V13" s="1016"/>
      <c r="W13" s="1118"/>
      <c r="X13" s="1014"/>
      <c r="Y13" s="1016"/>
      <c r="Z13" s="1016"/>
      <c r="AA13" s="1016"/>
      <c r="AB13" s="1386"/>
    </row>
    <row r="14" spans="1:30" s="3" customFormat="1" ht="15.6" customHeight="1" thickBot="1" x14ac:dyDescent="0.25">
      <c r="A14" s="772"/>
      <c r="B14" s="773"/>
      <c r="C14" s="773"/>
      <c r="D14" s="773"/>
      <c r="E14" s="773"/>
      <c r="F14" s="773"/>
      <c r="G14" s="773"/>
      <c r="H14" s="773"/>
      <c r="I14" s="774"/>
      <c r="J14" s="742" t="s">
        <v>412</v>
      </c>
      <c r="K14" s="742"/>
      <c r="L14" s="742"/>
      <c r="M14" s="742"/>
      <c r="N14" s="742"/>
      <c r="O14" s="742"/>
      <c r="P14" s="742"/>
      <c r="Q14" s="742"/>
      <c r="R14" s="743"/>
      <c r="S14" s="1606" t="e">
        <f>SID*10</f>
        <v>#REF!</v>
      </c>
      <c r="T14" s="1606"/>
      <c r="U14" s="1606"/>
      <c r="V14" s="1606"/>
      <c r="W14" s="1606"/>
      <c r="X14" s="1606" t="e">
        <f>SID*10</f>
        <v>#REF!</v>
      </c>
      <c r="Y14" s="1606"/>
      <c r="Z14" s="1606"/>
      <c r="AA14" s="1606"/>
      <c r="AB14" s="1607"/>
      <c r="AD14" s="18"/>
    </row>
    <row r="15" spans="1:30" s="3" customFormat="1" ht="15.6" customHeight="1" thickBot="1" x14ac:dyDescent="0.25">
      <c r="A15" s="623"/>
      <c r="B15" s="623"/>
      <c r="C15" s="623"/>
      <c r="D15" s="623"/>
      <c r="E15" s="623"/>
      <c r="F15" s="623"/>
      <c r="G15" s="623"/>
      <c r="H15" s="623"/>
      <c r="I15" s="623"/>
      <c r="J15" s="621"/>
      <c r="K15" s="621"/>
      <c r="L15" s="621"/>
      <c r="M15" s="621"/>
      <c r="N15" s="621"/>
      <c r="O15" s="621"/>
      <c r="P15" s="621"/>
      <c r="Q15" s="621"/>
      <c r="R15" s="621"/>
      <c r="S15" s="622"/>
      <c r="T15" s="622"/>
      <c r="U15" s="622"/>
      <c r="V15" s="622"/>
      <c r="W15" s="622"/>
      <c r="X15" s="622"/>
      <c r="Y15" s="622"/>
      <c r="Z15" s="622"/>
      <c r="AA15" s="622"/>
      <c r="AB15" s="622"/>
      <c r="AC15" s="571"/>
      <c r="AD15" s="18"/>
    </row>
    <row r="16" spans="1:30" s="3" customFormat="1" ht="15" customHeight="1" x14ac:dyDescent="0.2">
      <c r="A16" s="777" t="s">
        <v>745</v>
      </c>
      <c r="B16" s="778"/>
      <c r="C16" s="778"/>
      <c r="D16" s="778"/>
      <c r="E16" s="778"/>
      <c r="F16" s="778"/>
      <c r="G16" s="778"/>
      <c r="H16" s="778"/>
      <c r="I16" s="779"/>
      <c r="J16" s="788" t="s">
        <v>413</v>
      </c>
      <c r="K16" s="788"/>
      <c r="L16" s="788"/>
      <c r="M16" s="788"/>
      <c r="N16" s="788"/>
      <c r="O16" s="788"/>
      <c r="P16" s="788"/>
      <c r="Q16" s="788"/>
      <c r="R16" s="789"/>
      <c r="S16" s="1054"/>
      <c r="T16" s="1055"/>
      <c r="U16" s="1055"/>
      <c r="V16" s="1055"/>
      <c r="W16" s="1600"/>
      <c r="X16" s="1055"/>
      <c r="Y16" s="1055"/>
      <c r="Z16" s="1055"/>
      <c r="AA16" s="1055"/>
      <c r="AB16" s="1432"/>
    </row>
    <row r="17" spans="1:28" s="3" customFormat="1" ht="15" customHeight="1" x14ac:dyDescent="0.2">
      <c r="A17" s="769"/>
      <c r="B17" s="770"/>
      <c r="C17" s="770"/>
      <c r="D17" s="770"/>
      <c r="E17" s="770"/>
      <c r="F17" s="770"/>
      <c r="G17" s="770"/>
      <c r="H17" s="770"/>
      <c r="I17" s="771"/>
      <c r="J17" s="745" t="s">
        <v>414</v>
      </c>
      <c r="K17" s="745"/>
      <c r="L17" s="745"/>
      <c r="M17" s="745"/>
      <c r="N17" s="745"/>
      <c r="O17" s="745"/>
      <c r="P17" s="745"/>
      <c r="Q17" s="745"/>
      <c r="R17" s="746"/>
      <c r="S17" s="1590" t="e">
        <f>(S16/$S$14)*100</f>
        <v>#REF!</v>
      </c>
      <c r="T17" s="1591"/>
      <c r="U17" s="1591"/>
      <c r="V17" s="1591"/>
      <c r="W17" s="1592"/>
      <c r="X17" s="1591" t="e">
        <f>(X16/$S$14)*100</f>
        <v>#REF!</v>
      </c>
      <c r="Y17" s="1591"/>
      <c r="Z17" s="1591"/>
      <c r="AA17" s="1591"/>
      <c r="AB17" s="1593"/>
    </row>
    <row r="18" spans="1:28" s="3" customFormat="1" ht="15" customHeight="1" x14ac:dyDescent="0.2">
      <c r="A18" s="769"/>
      <c r="B18" s="770"/>
      <c r="C18" s="770"/>
      <c r="D18" s="770"/>
      <c r="E18" s="770"/>
      <c r="F18" s="770"/>
      <c r="G18" s="770"/>
      <c r="H18" s="770"/>
      <c r="I18" s="771"/>
      <c r="J18" s="745" t="s">
        <v>415</v>
      </c>
      <c r="K18" s="745"/>
      <c r="L18" s="745"/>
      <c r="M18" s="745"/>
      <c r="N18" s="745"/>
      <c r="O18" s="745"/>
      <c r="P18" s="745"/>
      <c r="Q18" s="745"/>
      <c r="R18" s="746"/>
      <c r="S18" s="1057"/>
      <c r="T18" s="981"/>
      <c r="U18" s="981"/>
      <c r="V18" s="981"/>
      <c r="W18" s="1597"/>
      <c r="X18" s="981"/>
      <c r="Y18" s="981"/>
      <c r="Z18" s="981"/>
      <c r="AA18" s="981"/>
      <c r="AB18" s="982"/>
    </row>
    <row r="19" spans="1:28" s="3" customFormat="1" ht="15" customHeight="1" x14ac:dyDescent="0.2">
      <c r="A19" s="769"/>
      <c r="B19" s="770"/>
      <c r="C19" s="770"/>
      <c r="D19" s="770"/>
      <c r="E19" s="770"/>
      <c r="F19" s="770"/>
      <c r="G19" s="770"/>
      <c r="H19" s="770"/>
      <c r="I19" s="771"/>
      <c r="J19" s="745" t="s">
        <v>414</v>
      </c>
      <c r="K19" s="745"/>
      <c r="L19" s="745"/>
      <c r="M19" s="745"/>
      <c r="N19" s="745"/>
      <c r="O19" s="745"/>
      <c r="P19" s="745"/>
      <c r="Q19" s="745"/>
      <c r="R19" s="746"/>
      <c r="S19" s="1604" t="e">
        <f>(S18/$S$14)*100</f>
        <v>#REF!</v>
      </c>
      <c r="T19" s="1598"/>
      <c r="U19" s="1598"/>
      <c r="V19" s="1598"/>
      <c r="W19" s="1605"/>
      <c r="X19" s="1598" t="e">
        <f>(X18/$S$14)*100</f>
        <v>#REF!</v>
      </c>
      <c r="Y19" s="1598"/>
      <c r="Z19" s="1598"/>
      <c r="AA19" s="1598"/>
      <c r="AB19" s="1599"/>
    </row>
    <row r="20" spans="1:28" s="3" customFormat="1" ht="15" customHeight="1" x14ac:dyDescent="0.2">
      <c r="A20" s="769"/>
      <c r="B20" s="770"/>
      <c r="C20" s="770"/>
      <c r="D20" s="770"/>
      <c r="E20" s="770"/>
      <c r="F20" s="770"/>
      <c r="G20" s="770"/>
      <c r="H20" s="770"/>
      <c r="I20" s="771"/>
      <c r="J20" s="745" t="s">
        <v>416</v>
      </c>
      <c r="K20" s="745"/>
      <c r="L20" s="745"/>
      <c r="M20" s="745"/>
      <c r="N20" s="745"/>
      <c r="O20" s="745"/>
      <c r="P20" s="745"/>
      <c r="Q20" s="745"/>
      <c r="R20" s="746"/>
      <c r="S20" s="1601"/>
      <c r="T20" s="1223"/>
      <c r="U20" s="1223"/>
      <c r="V20" s="1223"/>
      <c r="W20" s="1602"/>
      <c r="X20" s="1223"/>
      <c r="Y20" s="1223"/>
      <c r="Z20" s="1223"/>
      <c r="AA20" s="1223"/>
      <c r="AB20" s="1226"/>
    </row>
    <row r="21" spans="1:28" s="3" customFormat="1" ht="15" customHeight="1" x14ac:dyDescent="0.2">
      <c r="A21" s="769"/>
      <c r="B21" s="770"/>
      <c r="C21" s="770"/>
      <c r="D21" s="770"/>
      <c r="E21" s="770"/>
      <c r="F21" s="770"/>
      <c r="G21" s="770"/>
      <c r="H21" s="770"/>
      <c r="I21" s="771"/>
      <c r="J21" s="745" t="s">
        <v>414</v>
      </c>
      <c r="K21" s="745"/>
      <c r="L21" s="745"/>
      <c r="M21" s="745"/>
      <c r="N21" s="745"/>
      <c r="O21" s="745"/>
      <c r="P21" s="745"/>
      <c r="Q21" s="745"/>
      <c r="R21" s="746"/>
      <c r="S21" s="1590" t="e">
        <f>(S20/$S$14)*100</f>
        <v>#REF!</v>
      </c>
      <c r="T21" s="1591"/>
      <c r="U21" s="1591"/>
      <c r="V21" s="1591"/>
      <c r="W21" s="1592"/>
      <c r="X21" s="1591" t="e">
        <f>(X20/$S$14)*100</f>
        <v>#REF!</v>
      </c>
      <c r="Y21" s="1591"/>
      <c r="Z21" s="1591"/>
      <c r="AA21" s="1591"/>
      <c r="AB21" s="1593"/>
    </row>
    <row r="22" spans="1:28" s="3" customFormat="1" ht="15" customHeight="1" x14ac:dyDescent="0.2">
      <c r="A22" s="769"/>
      <c r="B22" s="770"/>
      <c r="C22" s="770"/>
      <c r="D22" s="770"/>
      <c r="E22" s="770"/>
      <c r="F22" s="770"/>
      <c r="G22" s="770"/>
      <c r="H22" s="770"/>
      <c r="I22" s="771"/>
      <c r="J22" s="745" t="s">
        <v>417</v>
      </c>
      <c r="K22" s="745"/>
      <c r="L22" s="745"/>
      <c r="M22" s="745"/>
      <c r="N22" s="745"/>
      <c r="O22" s="745"/>
      <c r="P22" s="745"/>
      <c r="Q22" s="745"/>
      <c r="R22" s="746"/>
      <c r="S22" s="1057"/>
      <c r="T22" s="981"/>
      <c r="U22" s="981"/>
      <c r="V22" s="981"/>
      <c r="W22" s="1597"/>
      <c r="X22" s="981"/>
      <c r="Y22" s="981"/>
      <c r="Z22" s="981"/>
      <c r="AA22" s="981"/>
      <c r="AB22" s="982"/>
    </row>
    <row r="23" spans="1:28" s="3" customFormat="1" ht="15" customHeight="1" thickBot="1" x14ac:dyDescent="0.25">
      <c r="A23" s="772"/>
      <c r="B23" s="773"/>
      <c r="C23" s="773"/>
      <c r="D23" s="773"/>
      <c r="E23" s="773"/>
      <c r="F23" s="773"/>
      <c r="G23" s="773"/>
      <c r="H23" s="773"/>
      <c r="I23" s="774"/>
      <c r="J23" s="742" t="s">
        <v>414</v>
      </c>
      <c r="K23" s="742"/>
      <c r="L23" s="742"/>
      <c r="M23" s="742"/>
      <c r="N23" s="742"/>
      <c r="O23" s="742"/>
      <c r="P23" s="742"/>
      <c r="Q23" s="742"/>
      <c r="R23" s="743"/>
      <c r="S23" s="1587" t="e">
        <f>(S22/$S$14)*100</f>
        <v>#REF!</v>
      </c>
      <c r="T23" s="1588"/>
      <c r="U23" s="1588"/>
      <c r="V23" s="1588"/>
      <c r="W23" s="1589"/>
      <c r="X23" s="1588" t="e">
        <f>(X22/$S$14)*100</f>
        <v>#REF!</v>
      </c>
      <c r="Y23" s="1588"/>
      <c r="Z23" s="1588"/>
      <c r="AA23" s="1588"/>
      <c r="AB23" s="1603"/>
    </row>
    <row r="24" spans="1:28" s="3" customFormat="1" ht="15" customHeight="1" thickBot="1" x14ac:dyDescent="0.25">
      <c r="A24" s="1409" t="s">
        <v>165</v>
      </c>
      <c r="B24" s="1409"/>
      <c r="C24" s="1409"/>
      <c r="D24" s="1409"/>
      <c r="E24" s="1409"/>
      <c r="F24" s="1409"/>
      <c r="G24" s="1409"/>
      <c r="H24" s="1409"/>
      <c r="I24" s="1409"/>
      <c r="J24" s="1409"/>
      <c r="K24" s="1409"/>
      <c r="L24" s="1409"/>
      <c r="M24" s="1409"/>
      <c r="N24" s="1409"/>
      <c r="O24" s="1409"/>
      <c r="P24" s="1409"/>
      <c r="Q24" s="1409"/>
      <c r="R24" s="1410"/>
      <c r="S24" s="1586" t="e">
        <f>IF(S17&lt;2,IF(S19&lt;2,IF(S21&lt;2,IF(S23&lt;2,IF(S23&gt;=0,"P","F"),"F"),"F"),"F"),"F")</f>
        <v>#REF!</v>
      </c>
      <c r="T24" s="1584"/>
      <c r="U24" s="1584"/>
      <c r="V24" s="1584"/>
      <c r="W24" s="1584"/>
      <c r="X24" s="1584" t="e">
        <f>IF(X17&lt;2,IF(X19&lt;2,IF(X21&lt;2,IF(X23&lt;2,IF(X23&gt;=0,"P","F"),"F"),"F"),"F"),"F")</f>
        <v>#REF!</v>
      </c>
      <c r="Y24" s="1584"/>
      <c r="Z24" s="1584"/>
      <c r="AA24" s="1584"/>
      <c r="AB24" s="1585"/>
    </row>
    <row r="25" spans="1:28" s="3" customFormat="1" ht="10.5" customHeight="1" x14ac:dyDescent="0.2">
      <c r="A25" s="18"/>
      <c r="B25" s="18"/>
      <c r="C25" s="18"/>
      <c r="D25" s="18"/>
      <c r="E25" s="18"/>
      <c r="H25" s="18"/>
      <c r="I25" s="18"/>
      <c r="O25" s="11"/>
      <c r="P25" s="8"/>
      <c r="Q25" s="8"/>
      <c r="R25" s="8"/>
      <c r="S25" s="8"/>
      <c r="T25" s="8"/>
      <c r="U25" s="8"/>
      <c r="X25" s="8"/>
      <c r="Y25" s="8"/>
      <c r="Z25" s="8"/>
    </row>
    <row r="26" spans="1:28" s="3" customFormat="1" ht="10.5" customHeight="1" thickBot="1" x14ac:dyDescent="0.25">
      <c r="A26" s="18"/>
      <c r="B26" s="18"/>
      <c r="C26" s="18"/>
      <c r="D26" s="18"/>
      <c r="E26" s="18"/>
      <c r="H26" s="18"/>
      <c r="I26" s="18"/>
      <c r="O26" s="11"/>
      <c r="P26" s="8"/>
      <c r="Q26" s="8"/>
      <c r="R26" s="8"/>
      <c r="S26" s="8"/>
      <c r="T26" s="8"/>
      <c r="U26" s="8"/>
    </row>
    <row r="27" spans="1:28" ht="20.100000000000001" customHeight="1" thickBot="1" x14ac:dyDescent="0.25">
      <c r="A27" s="673" t="s">
        <v>198</v>
      </c>
      <c r="B27" s="673"/>
      <c r="C27" s="673"/>
      <c r="D27" s="673"/>
      <c r="E27" s="673"/>
      <c r="F27" s="673"/>
      <c r="G27" s="673"/>
      <c r="H27" s="673"/>
      <c r="I27" s="673"/>
      <c r="J27" s="673"/>
      <c r="K27" s="673"/>
      <c r="L27" s="673"/>
      <c r="M27" s="673"/>
      <c r="N27" s="673"/>
      <c r="O27" s="673"/>
      <c r="P27" s="673"/>
      <c r="Q27" s="673"/>
      <c r="R27" s="673"/>
      <c r="S27" s="673"/>
      <c r="T27" s="673"/>
      <c r="U27" s="673"/>
      <c r="V27" s="673"/>
      <c r="W27" s="775"/>
      <c r="X27" s="1594"/>
      <c r="Y27" s="1067"/>
      <c r="Z27" s="1067"/>
      <c r="AA27" s="1067"/>
      <c r="AB27" s="1068"/>
    </row>
    <row r="28" spans="1:28" ht="15" customHeight="1" thickBot="1" x14ac:dyDescent="0.25">
      <c r="V28" s="8"/>
      <c r="W28" s="7"/>
      <c r="X28" s="138"/>
      <c r="Y28" s="138"/>
      <c r="Z28" s="138"/>
      <c r="AA28" s="138"/>
      <c r="AB28" s="138"/>
    </row>
    <row r="29" spans="1:28" ht="50.1" customHeight="1" thickBot="1" x14ac:dyDescent="0.25">
      <c r="A29" s="887" t="s">
        <v>166</v>
      </c>
      <c r="B29" s="888"/>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9"/>
    </row>
    <row r="30" spans="1:28" ht="15" customHeight="1" thickBot="1" x14ac:dyDescent="0.25">
      <c r="V30" s="8"/>
      <c r="W30" s="7"/>
      <c r="X30" s="4"/>
      <c r="Y30" s="4"/>
      <c r="Z30" s="4"/>
      <c r="AA30" s="4"/>
      <c r="AB30" s="4"/>
    </row>
    <row r="31" spans="1:28" s="3" customFormat="1" ht="30" customHeight="1" x14ac:dyDescent="0.2">
      <c r="A31" s="911" t="s">
        <v>172</v>
      </c>
      <c r="B31" s="912"/>
      <c r="C31" s="912"/>
      <c r="D31" s="913"/>
      <c r="E31" s="510" t="s">
        <v>173</v>
      </c>
      <c r="F31" s="420"/>
      <c r="G31" s="420"/>
      <c r="H31" s="1082" t="s">
        <v>749</v>
      </c>
      <c r="I31" s="1082"/>
      <c r="J31" s="1082"/>
      <c r="K31" s="1082"/>
      <c r="L31" s="1082"/>
      <c r="M31" s="1082"/>
      <c r="N31" s="1082"/>
      <c r="O31" s="1082"/>
      <c r="P31" s="1082"/>
      <c r="Q31" s="1082"/>
      <c r="R31" s="1082"/>
      <c r="S31" s="1082"/>
      <c r="T31" s="1082"/>
      <c r="U31" s="1082"/>
      <c r="V31" s="1082"/>
      <c r="W31" s="1082"/>
      <c r="X31" s="1082"/>
      <c r="Y31" s="1082"/>
      <c r="Z31" s="1082"/>
      <c r="AA31" s="1082"/>
      <c r="AB31" s="1083"/>
    </row>
    <row r="32" spans="1:28" s="3" customFormat="1" ht="15" customHeight="1" thickBot="1" x14ac:dyDescent="0.25">
      <c r="A32" s="917"/>
      <c r="B32" s="918"/>
      <c r="C32" s="918"/>
      <c r="D32" s="919"/>
      <c r="E32" s="535" t="s">
        <v>200</v>
      </c>
      <c r="F32" s="429"/>
      <c r="G32" s="429"/>
      <c r="H32" s="1238" t="s">
        <v>246</v>
      </c>
      <c r="I32" s="1238"/>
      <c r="J32" s="1238"/>
      <c r="K32" s="1238"/>
      <c r="L32" s="1238"/>
      <c r="M32" s="1238"/>
      <c r="N32" s="1238"/>
      <c r="O32" s="1238"/>
      <c r="P32" s="1238"/>
      <c r="Q32" s="1238"/>
      <c r="R32" s="1238"/>
      <c r="S32" s="1238"/>
      <c r="T32" s="1238"/>
      <c r="U32" s="1238"/>
      <c r="V32" s="1238"/>
      <c r="W32" s="1238"/>
      <c r="X32" s="1238"/>
      <c r="Y32" s="1238"/>
      <c r="Z32" s="1238"/>
      <c r="AA32" s="1238"/>
      <c r="AB32" s="1239"/>
    </row>
    <row r="33" ht="12" customHeight="1" x14ac:dyDescent="0.2"/>
  </sheetData>
  <mergeCells count="55">
    <mergeCell ref="V3:Y3"/>
    <mergeCell ref="E3:O3"/>
    <mergeCell ref="E4:O4"/>
    <mergeCell ref="J11:R11"/>
    <mergeCell ref="J12:R12"/>
    <mergeCell ref="S10:W10"/>
    <mergeCell ref="S11:W11"/>
    <mergeCell ref="X10:AB10"/>
    <mergeCell ref="X11:AB11"/>
    <mergeCell ref="S19:W19"/>
    <mergeCell ref="J19:R19"/>
    <mergeCell ref="J18:R18"/>
    <mergeCell ref="V4:AB4"/>
    <mergeCell ref="V5:AB5"/>
    <mergeCell ref="X14:AB14"/>
    <mergeCell ref="S14:W14"/>
    <mergeCell ref="X13:AB13"/>
    <mergeCell ref="J23:R23"/>
    <mergeCell ref="A16:I23"/>
    <mergeCell ref="A24:R24"/>
    <mergeCell ref="J22:R22"/>
    <mergeCell ref="J21:R21"/>
    <mergeCell ref="J20:R20"/>
    <mergeCell ref="H32:AB32"/>
    <mergeCell ref="X27:AB27"/>
    <mergeCell ref="E7:G7"/>
    <mergeCell ref="S22:W22"/>
    <mergeCell ref="X20:AB20"/>
    <mergeCell ref="X21:AB21"/>
    <mergeCell ref="X19:AB19"/>
    <mergeCell ref="S21:W21"/>
    <mergeCell ref="S16:W16"/>
    <mergeCell ref="S20:W20"/>
    <mergeCell ref="J13:R13"/>
    <mergeCell ref="J14:R14"/>
    <mergeCell ref="X23:AB23"/>
    <mergeCell ref="X16:AB16"/>
    <mergeCell ref="S18:W18"/>
    <mergeCell ref="A27:W27"/>
    <mergeCell ref="A7:D8"/>
    <mergeCell ref="S13:W13"/>
    <mergeCell ref="A29:AB29"/>
    <mergeCell ref="E5:K5"/>
    <mergeCell ref="H31:AB31"/>
    <mergeCell ref="A31:D32"/>
    <mergeCell ref="X22:AB22"/>
    <mergeCell ref="X24:AB24"/>
    <mergeCell ref="X18:AB18"/>
    <mergeCell ref="S24:W24"/>
    <mergeCell ref="S23:W23"/>
    <mergeCell ref="S17:W17"/>
    <mergeCell ref="X17:AB17"/>
    <mergeCell ref="A11:I14"/>
    <mergeCell ref="J16:R16"/>
    <mergeCell ref="J17:R17"/>
  </mergeCells>
  <phoneticPr fontId="3" type="noConversion"/>
  <conditionalFormatting sqref="E3:O3 V6:AB6">
    <cfRule type="cellIs" dxfId="83" priority="35" operator="equal">
      <formula>0</formula>
    </cfRule>
  </conditionalFormatting>
  <conditionalFormatting sqref="S14:W15">
    <cfRule type="expression" dxfId="82" priority="26">
      <formula>$S$13=""</formula>
    </cfRule>
  </conditionalFormatting>
  <conditionalFormatting sqref="S17:W17">
    <cfRule type="expression" dxfId="81" priority="14">
      <formula>$S$16=""</formula>
    </cfRule>
  </conditionalFormatting>
  <conditionalFormatting sqref="S19:W19">
    <cfRule type="expression" dxfId="80" priority="11">
      <formula>$S$18=""</formula>
    </cfRule>
  </conditionalFormatting>
  <conditionalFormatting sqref="S21:W21">
    <cfRule type="expression" dxfId="79" priority="10">
      <formula>$S$20=""</formula>
    </cfRule>
  </conditionalFormatting>
  <conditionalFormatting sqref="S23:W23">
    <cfRule type="expression" dxfId="78" priority="9">
      <formula>$S$22=""</formula>
    </cfRule>
  </conditionalFormatting>
  <conditionalFormatting sqref="S24:W24">
    <cfRule type="expression" dxfId="77" priority="18">
      <formula>$S$13=""</formula>
    </cfRule>
  </conditionalFormatting>
  <conditionalFormatting sqref="S14:AB15">
    <cfRule type="cellIs" dxfId="76" priority="4" operator="equal">
      <formula>0</formula>
    </cfRule>
  </conditionalFormatting>
  <conditionalFormatting sqref="S17:AB17 S19:AB19 S21:AB21 S23:AB23">
    <cfRule type="containsErrors" dxfId="75" priority="39">
      <formula>ISERROR(S17)</formula>
    </cfRule>
  </conditionalFormatting>
  <conditionalFormatting sqref="S24:AB24">
    <cfRule type="containsErrors" dxfId="74" priority="33">
      <formula>ISERROR(S24)</formula>
    </cfRule>
  </conditionalFormatting>
  <conditionalFormatting sqref="V3:V5">
    <cfRule type="cellIs" dxfId="73" priority="1" operator="equal">
      <formula>0</formula>
    </cfRule>
  </conditionalFormatting>
  <conditionalFormatting sqref="X14:AB15">
    <cfRule type="expression" dxfId="72" priority="25">
      <formula>$X$13=""</formula>
    </cfRule>
  </conditionalFormatting>
  <conditionalFormatting sqref="X17:AB17">
    <cfRule type="expression" dxfId="71" priority="12">
      <formula>$X$16=""</formula>
    </cfRule>
  </conditionalFormatting>
  <conditionalFormatting sqref="X19:AB19">
    <cfRule type="expression" dxfId="70" priority="7">
      <formula>$X$18=""</formula>
    </cfRule>
  </conditionalFormatting>
  <conditionalFormatting sqref="X21:AB21">
    <cfRule type="expression" dxfId="69" priority="6">
      <formula>$X$20=""</formula>
    </cfRule>
  </conditionalFormatting>
  <conditionalFormatting sqref="X23:AB23">
    <cfRule type="expression" dxfId="68" priority="5">
      <formula>$X$22=""</formula>
    </cfRule>
  </conditionalFormatting>
  <conditionalFormatting sqref="X24:AB24">
    <cfRule type="expression" dxfId="67" priority="17">
      <formula>$X$13=""</formula>
    </cfRule>
  </conditionalFormatting>
  <conditionalFormatting sqref="AA3:AB3">
    <cfRule type="cellIs" dxfId="66" priority="3" operator="equal">
      <formula>0</formula>
    </cfRule>
  </conditionalFormatting>
  <dataValidations count="4">
    <dataValidation type="list" allowBlank="1" showInputMessage="1" showErrorMessage="1" sqref="X27:AB27" xr:uid="{00000000-0002-0000-1500-000000000000}">
      <formula1>PassFail</formula1>
    </dataValidation>
    <dataValidation type="list" allowBlank="1" sqref="S11:AB12" xr:uid="{00000000-0002-0000-1500-000001000000}">
      <formula1>Target</formula1>
    </dataValidation>
    <dataValidation allowBlank="1" showInputMessage="1" sqref="Y7:AB7" xr:uid="{00000000-0002-0000-1500-000002000000}"/>
    <dataValidation type="list" allowBlank="1" sqref="E5:K5" xr:uid="{00000000-0002-0000-1500-000003000000}">
      <formula1>DMDBT</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S17:AB17 S19:AB19 S21:AB21 S23:AB23 S25:AB25 X24:AB24 S24"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FCEAB-E4AE-4D94-B1C5-B917B42B696D}">
  <sheetPr codeName="Sheet23">
    <tabColor rgb="FF00B0F0"/>
    <pageSetUpPr fitToPage="1"/>
  </sheetPr>
  <dimension ref="A1:AF28"/>
  <sheetViews>
    <sheetView showGridLines="0" zoomScaleNormal="100" zoomScalePageLayoutView="120" workbookViewId="0">
      <selection activeCell="AI20" sqref="AI20"/>
    </sheetView>
  </sheetViews>
  <sheetFormatPr defaultColWidth="10.7109375" defaultRowHeight="20.100000000000001" customHeight="1" x14ac:dyDescent="0.2"/>
  <cols>
    <col min="1" max="2" width="2.7109375" style="12" customWidth="1"/>
    <col min="3" max="4" width="2.7109375" style="13" customWidth="1"/>
    <col min="5" max="7" width="3.28515625" style="13" customWidth="1"/>
    <col min="8" max="32" width="2.7109375" style="13" customWidth="1"/>
    <col min="33" max="16384" width="10.7109375" style="12"/>
  </cols>
  <sheetData>
    <row r="1" spans="1:32" ht="24.75" customHeight="1" x14ac:dyDescent="0.2">
      <c r="A1" s="68" t="s">
        <v>418</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2"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2" ht="15" customHeight="1" x14ac:dyDescent="0.2">
      <c r="D3" s="9" t="s">
        <v>79</v>
      </c>
      <c r="E3" s="658">
        <f>Facility</f>
        <v>0</v>
      </c>
      <c r="F3" s="658"/>
      <c r="G3" s="658"/>
      <c r="H3" s="658"/>
      <c r="I3" s="658"/>
      <c r="J3" s="658"/>
      <c r="K3" s="658"/>
      <c r="L3" s="658"/>
      <c r="M3" s="658"/>
      <c r="N3" s="658"/>
      <c r="O3" s="658"/>
      <c r="U3" s="9"/>
      <c r="V3" s="167"/>
      <c r="W3" s="9" t="s">
        <v>114</v>
      </c>
      <c r="X3" s="1620" t="str">
        <f>TEXT(SBBAPID,"00000") &amp; " - " &amp; TEXT(SBBAPRm,"00")</f>
        <v>00000 - 00</v>
      </c>
      <c r="Y3" s="1620"/>
      <c r="Z3" s="1620"/>
      <c r="AA3" s="1620"/>
      <c r="AB3" s="1620"/>
      <c r="AC3" s="1620"/>
      <c r="AD3" s="1620"/>
      <c r="AE3" s="1620"/>
      <c r="AF3" s="1620"/>
    </row>
    <row r="4" spans="1:32" ht="15" customHeight="1" x14ac:dyDescent="0.2">
      <c r="D4" s="9" t="s">
        <v>116</v>
      </c>
      <c r="E4" s="657" t="str">
        <f>CONCATENATE(Mfr, " ",Mod)</f>
        <v xml:space="preserve"> </v>
      </c>
      <c r="F4" s="657"/>
      <c r="G4" s="657"/>
      <c r="H4" s="657"/>
      <c r="I4" s="657"/>
      <c r="J4" s="657"/>
      <c r="K4" s="657"/>
      <c r="L4" s="657"/>
      <c r="M4" s="657"/>
      <c r="N4" s="657"/>
      <c r="O4" s="657"/>
      <c r="U4" s="9"/>
      <c r="V4" s="3"/>
      <c r="W4" s="9" t="s">
        <v>87</v>
      </c>
      <c r="X4" s="658">
        <f>RmID</f>
        <v>0</v>
      </c>
      <c r="Y4" s="658"/>
      <c r="Z4" s="658"/>
      <c r="AA4" s="658"/>
      <c r="AB4" s="658"/>
      <c r="AC4" s="658"/>
      <c r="AD4" s="658"/>
      <c r="AE4" s="658"/>
      <c r="AF4" s="658"/>
    </row>
    <row r="5" spans="1:32" ht="15" customHeight="1" x14ac:dyDescent="0.2">
      <c r="D5" s="9"/>
      <c r="E5" s="17"/>
      <c r="F5" s="17"/>
      <c r="G5" s="17"/>
      <c r="H5" s="17"/>
      <c r="I5" s="17"/>
      <c r="J5" s="17"/>
      <c r="K5" s="17"/>
      <c r="L5" s="17"/>
      <c r="M5" s="17"/>
      <c r="N5" s="17"/>
      <c r="O5" s="17"/>
      <c r="U5" s="9"/>
      <c r="V5" s="3"/>
      <c r="W5" s="9" t="s">
        <v>88</v>
      </c>
      <c r="X5" s="700">
        <f>'Facility Information'!C15</f>
        <v>0</v>
      </c>
      <c r="Y5" s="700"/>
      <c r="Z5" s="700"/>
      <c r="AA5" s="700"/>
      <c r="AB5" s="700"/>
      <c r="AC5" s="700"/>
      <c r="AD5" s="700"/>
      <c r="AE5" s="700"/>
      <c r="AF5" s="700"/>
    </row>
    <row r="6" spans="1:32" ht="11.45" customHeight="1" thickBot="1" x14ac:dyDescent="0.25">
      <c r="U6" s="9"/>
      <c r="V6" s="145"/>
      <c r="W6" s="9"/>
      <c r="X6" s="1619"/>
      <c r="Y6" s="1619"/>
      <c r="Z6" s="1619"/>
      <c r="AA6" s="1619"/>
      <c r="AB6" s="1619"/>
      <c r="AC6" s="1619"/>
      <c r="AD6" s="1619"/>
      <c r="AE6" s="1619"/>
      <c r="AF6" s="1619"/>
    </row>
    <row r="7" spans="1:32" ht="15" hidden="1" customHeight="1" thickBot="1" x14ac:dyDescent="0.25"/>
    <row r="8" spans="1:32" ht="12" customHeight="1" x14ac:dyDescent="0.2">
      <c r="A8" s="911" t="s">
        <v>117</v>
      </c>
      <c r="B8" s="912"/>
      <c r="C8" s="912"/>
      <c r="D8" s="913"/>
      <c r="E8" s="1610" t="s">
        <v>787</v>
      </c>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2"/>
    </row>
    <row r="9" spans="1:32" ht="12" customHeight="1" x14ac:dyDescent="0.2">
      <c r="A9" s="914"/>
      <c r="B9" s="915"/>
      <c r="C9" s="915"/>
      <c r="D9" s="916"/>
      <c r="E9" s="1613"/>
      <c r="F9" s="1614"/>
      <c r="G9" s="1614"/>
      <c r="H9" s="1614"/>
      <c r="I9" s="1614"/>
      <c r="J9" s="1614"/>
      <c r="K9" s="1614"/>
      <c r="L9" s="1614"/>
      <c r="M9" s="1614"/>
      <c r="N9" s="1614"/>
      <c r="O9" s="1614"/>
      <c r="P9" s="1614"/>
      <c r="Q9" s="1614"/>
      <c r="R9" s="1614"/>
      <c r="S9" s="1614"/>
      <c r="T9" s="1614"/>
      <c r="U9" s="1614"/>
      <c r="V9" s="1614"/>
      <c r="W9" s="1614"/>
      <c r="X9" s="1614"/>
      <c r="Y9" s="1614"/>
      <c r="Z9" s="1614"/>
      <c r="AA9" s="1614"/>
      <c r="AB9" s="1614"/>
      <c r="AC9" s="1614"/>
      <c r="AD9" s="1614"/>
      <c r="AE9" s="1614"/>
      <c r="AF9" s="1615"/>
    </row>
    <row r="10" spans="1:32" ht="12" customHeight="1" x14ac:dyDescent="0.2">
      <c r="A10" s="914"/>
      <c r="B10" s="915"/>
      <c r="C10" s="915"/>
      <c r="D10" s="916"/>
      <c r="E10" s="1613"/>
      <c r="F10" s="1614"/>
      <c r="G10" s="1614"/>
      <c r="H10" s="1614"/>
      <c r="I10" s="1614"/>
      <c r="J10" s="1614"/>
      <c r="K10" s="1614"/>
      <c r="L10" s="1614"/>
      <c r="M10" s="1614"/>
      <c r="N10" s="1614"/>
      <c r="O10" s="1614"/>
      <c r="P10" s="1614"/>
      <c r="Q10" s="1614"/>
      <c r="R10" s="1614"/>
      <c r="S10" s="1614"/>
      <c r="T10" s="1614"/>
      <c r="U10" s="1614"/>
      <c r="V10" s="1614"/>
      <c r="W10" s="1614"/>
      <c r="X10" s="1614"/>
      <c r="Y10" s="1614"/>
      <c r="Z10" s="1614"/>
      <c r="AA10" s="1614"/>
      <c r="AB10" s="1614"/>
      <c r="AC10" s="1614"/>
      <c r="AD10" s="1614"/>
      <c r="AE10" s="1614"/>
      <c r="AF10" s="1615"/>
    </row>
    <row r="11" spans="1:32" ht="12" customHeight="1" x14ac:dyDescent="0.2">
      <c r="A11" s="914"/>
      <c r="B11" s="915"/>
      <c r="C11" s="915"/>
      <c r="D11" s="916"/>
      <c r="E11" s="1613"/>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5"/>
    </row>
    <row r="12" spans="1:32" ht="52.15" customHeight="1" thickBot="1" x14ac:dyDescent="0.25">
      <c r="A12" s="917"/>
      <c r="B12" s="918"/>
      <c r="C12" s="918"/>
      <c r="D12" s="919"/>
      <c r="E12" s="1616"/>
      <c r="F12" s="1617"/>
      <c r="G12" s="1617"/>
      <c r="H12" s="1617"/>
      <c r="I12" s="1617"/>
      <c r="J12" s="1617"/>
      <c r="K12" s="1617"/>
      <c r="L12" s="1617"/>
      <c r="M12" s="1617"/>
      <c r="N12" s="1617"/>
      <c r="O12" s="1617"/>
      <c r="P12" s="1617"/>
      <c r="Q12" s="1617"/>
      <c r="R12" s="1617"/>
      <c r="S12" s="1617"/>
      <c r="T12" s="1617"/>
      <c r="U12" s="1617"/>
      <c r="V12" s="1617"/>
      <c r="W12" s="1617"/>
      <c r="X12" s="1617"/>
      <c r="Y12" s="1617"/>
      <c r="Z12" s="1617"/>
      <c r="AA12" s="1617"/>
      <c r="AB12" s="1617"/>
      <c r="AC12" s="1617"/>
      <c r="AD12" s="1617"/>
      <c r="AE12" s="1617"/>
      <c r="AF12" s="1618"/>
    </row>
    <row r="13" spans="1:32" ht="15" customHeight="1" thickBot="1" x14ac:dyDescent="0.25">
      <c r="A13" s="312"/>
      <c r="B13" s="312"/>
      <c r="C13" s="313"/>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row>
    <row r="14" spans="1:32" s="3" customFormat="1" ht="30.95" customHeight="1" thickBot="1" x14ac:dyDescent="0.25">
      <c r="A14" s="1647" t="s">
        <v>419</v>
      </c>
      <c r="B14" s="1641"/>
      <c r="C14" s="1641"/>
      <c r="D14" s="1641"/>
      <c r="E14" s="1641"/>
      <c r="F14" s="1641"/>
      <c r="G14" s="1633" t="str">
        <f>IF('Facility Information'!C15="","",'Facility Information'!C15)</f>
        <v/>
      </c>
      <c r="H14" s="1633"/>
      <c r="I14" s="1633"/>
      <c r="J14" s="1633"/>
      <c r="K14" s="1633"/>
      <c r="L14" s="1633"/>
      <c r="M14" s="1633"/>
      <c r="N14" s="1633"/>
      <c r="O14" s="1633"/>
      <c r="P14" s="1633"/>
      <c r="Q14" s="1641" t="s">
        <v>420</v>
      </c>
      <c r="R14" s="1641"/>
      <c r="S14" s="1641"/>
      <c r="T14" s="1641"/>
      <c r="U14" s="1641"/>
      <c r="V14" s="1641"/>
      <c r="W14" s="1641"/>
      <c r="X14" s="1641"/>
      <c r="Y14" s="1641" t="s">
        <v>421</v>
      </c>
      <c r="Z14" s="1641"/>
      <c r="AA14" s="1641"/>
      <c r="AB14" s="1641"/>
      <c r="AC14" s="1641"/>
      <c r="AD14" s="1641"/>
      <c r="AE14" s="1641"/>
      <c r="AF14" s="1642"/>
    </row>
    <row r="15" spans="1:32" s="3" customFormat="1" ht="30.95" customHeight="1" x14ac:dyDescent="0.2">
      <c r="A15" s="1634" t="s">
        <v>783</v>
      </c>
      <c r="B15" s="1635"/>
      <c r="C15" s="1635"/>
      <c r="D15" s="1635"/>
      <c r="E15" s="1635"/>
      <c r="F15" s="1635"/>
      <c r="G15" s="1635"/>
      <c r="H15" s="1635"/>
      <c r="I15" s="1635"/>
      <c r="J15" s="1635"/>
      <c r="K15" s="1635"/>
      <c r="L15" s="1635"/>
      <c r="M15" s="1635"/>
      <c r="N15" s="1635"/>
      <c r="O15" s="1635"/>
      <c r="P15" s="1635"/>
      <c r="Q15" s="1636"/>
      <c r="R15" s="1636"/>
      <c r="S15" s="1636"/>
      <c r="T15" s="1636"/>
      <c r="U15" s="1636"/>
      <c r="V15" s="1636"/>
      <c r="W15" s="1636"/>
      <c r="X15" s="1636"/>
      <c r="Y15" s="1636"/>
      <c r="Z15" s="1636"/>
      <c r="AA15" s="1636"/>
      <c r="AB15" s="1636"/>
      <c r="AC15" s="1636"/>
      <c r="AD15" s="1636"/>
      <c r="AE15" s="1636"/>
      <c r="AF15" s="1643"/>
    </row>
    <row r="16" spans="1:32" s="3" customFormat="1" ht="30.95" customHeight="1" x14ac:dyDescent="0.2">
      <c r="A16" s="1634" t="s">
        <v>784</v>
      </c>
      <c r="B16" s="1635"/>
      <c r="C16" s="1635"/>
      <c r="D16" s="1635"/>
      <c r="E16" s="1635"/>
      <c r="F16" s="1635"/>
      <c r="G16" s="1635"/>
      <c r="H16" s="1635"/>
      <c r="I16" s="1635"/>
      <c r="J16" s="1635"/>
      <c r="K16" s="1635"/>
      <c r="L16" s="1635"/>
      <c r="M16" s="1635"/>
      <c r="N16" s="1635"/>
      <c r="O16" s="1635"/>
      <c r="P16" s="1635"/>
      <c r="Q16" s="1636"/>
      <c r="R16" s="1636"/>
      <c r="S16" s="1636"/>
      <c r="T16" s="1636"/>
      <c r="U16" s="1636"/>
      <c r="V16" s="1636"/>
      <c r="W16" s="1636"/>
      <c r="X16" s="1636"/>
      <c r="Y16" s="1636"/>
      <c r="Z16" s="1636"/>
      <c r="AA16" s="1636"/>
      <c r="AB16" s="1636"/>
      <c r="AC16" s="1636"/>
      <c r="AD16" s="1636"/>
      <c r="AE16" s="1636"/>
      <c r="AF16" s="1643"/>
    </row>
    <row r="17" spans="1:32" s="3" customFormat="1" ht="30.95" customHeight="1" x14ac:dyDescent="0.2">
      <c r="A17" s="1650" t="s">
        <v>786</v>
      </c>
      <c r="B17" s="1651"/>
      <c r="C17" s="1651"/>
      <c r="D17" s="1651"/>
      <c r="E17" s="1651"/>
      <c r="F17" s="1651"/>
      <c r="G17" s="1651"/>
      <c r="H17" s="1651"/>
      <c r="I17" s="1651"/>
      <c r="J17" s="1651"/>
      <c r="K17" s="1651"/>
      <c r="L17" s="1651"/>
      <c r="M17" s="1651"/>
      <c r="N17" s="1651"/>
      <c r="O17" s="1651"/>
      <c r="P17" s="1651"/>
      <c r="Q17" s="1644"/>
      <c r="R17" s="1645"/>
      <c r="S17" s="1645"/>
      <c r="T17" s="1645"/>
      <c r="U17" s="1645"/>
      <c r="V17" s="1645"/>
      <c r="W17" s="1645"/>
      <c r="X17" s="1645"/>
      <c r="Y17" s="1645"/>
      <c r="Z17" s="1645"/>
      <c r="AA17" s="1645"/>
      <c r="AB17" s="1645"/>
      <c r="AC17" s="1645"/>
      <c r="AD17" s="1645"/>
      <c r="AE17" s="1645"/>
      <c r="AF17" s="1646"/>
    </row>
    <row r="18" spans="1:32" s="3" customFormat="1" ht="30.95" customHeight="1" x14ac:dyDescent="0.2">
      <c r="A18" s="1650" t="s">
        <v>422</v>
      </c>
      <c r="B18" s="1651"/>
      <c r="C18" s="1651"/>
      <c r="D18" s="1651"/>
      <c r="E18" s="1651"/>
      <c r="F18" s="1651"/>
      <c r="G18" s="1651"/>
      <c r="H18" s="1651"/>
      <c r="I18" s="1651"/>
      <c r="J18" s="1651"/>
      <c r="K18" s="1651"/>
      <c r="L18" s="1651"/>
      <c r="M18" s="1651"/>
      <c r="N18" s="1651"/>
      <c r="O18" s="1651"/>
      <c r="P18" s="1651"/>
      <c r="Q18" s="1621"/>
      <c r="R18" s="1621"/>
      <c r="S18" s="1621"/>
      <c r="T18" s="1621"/>
      <c r="U18" s="1621"/>
      <c r="V18" s="1621"/>
      <c r="W18" s="1621"/>
      <c r="X18" s="1621"/>
      <c r="Y18" s="1622" t="str">
        <f>IF(Y15="","",(Y15))</f>
        <v/>
      </c>
      <c r="Z18" s="1622"/>
      <c r="AA18" s="1622"/>
      <c r="AB18" s="1622"/>
      <c r="AC18" s="1622"/>
      <c r="AD18" s="1622"/>
      <c r="AE18" s="1622"/>
      <c r="AF18" s="1623"/>
    </row>
    <row r="19" spans="1:32" s="3" customFormat="1" ht="30.95" customHeight="1" x14ac:dyDescent="0.2">
      <c r="A19" s="1650" t="s">
        <v>785</v>
      </c>
      <c r="B19" s="1651"/>
      <c r="C19" s="1651"/>
      <c r="D19" s="1651"/>
      <c r="E19" s="1651"/>
      <c r="F19" s="1651"/>
      <c r="G19" s="1651"/>
      <c r="H19" s="1651"/>
      <c r="I19" s="1651"/>
      <c r="J19" s="1651"/>
      <c r="K19" s="1651"/>
      <c r="L19" s="1651"/>
      <c r="M19" s="1651"/>
      <c r="N19" s="1651"/>
      <c r="O19" s="1651"/>
      <c r="P19" s="1651"/>
      <c r="Q19" s="1648"/>
      <c r="R19" s="1648"/>
      <c r="S19" s="1648"/>
      <c r="T19" s="1648"/>
      <c r="U19" s="1648"/>
      <c r="V19" s="1648"/>
      <c r="W19" s="1648"/>
      <c r="X19" s="1648"/>
      <c r="Y19" s="1648"/>
      <c r="Z19" s="1648"/>
      <c r="AA19" s="1648"/>
      <c r="AB19" s="1648"/>
      <c r="AC19" s="1648"/>
      <c r="AD19" s="1648"/>
      <c r="AE19" s="1648"/>
      <c r="AF19" s="1649"/>
    </row>
    <row r="20" spans="1:32" s="3" customFormat="1" ht="36.75" customHeight="1" thickBot="1" x14ac:dyDescent="0.25">
      <c r="A20" s="1631" t="s">
        <v>423</v>
      </c>
      <c r="B20" s="1632"/>
      <c r="C20" s="1632"/>
      <c r="D20" s="1632"/>
      <c r="E20" s="1632"/>
      <c r="F20" s="1632"/>
      <c r="G20" s="1632"/>
      <c r="H20" s="1632"/>
      <c r="I20" s="1632"/>
      <c r="J20" s="1632"/>
      <c r="K20" s="1632"/>
      <c r="L20" s="1632"/>
      <c r="M20" s="1632"/>
      <c r="N20" s="1632"/>
      <c r="O20" s="1632"/>
      <c r="P20" s="1632"/>
      <c r="Q20" s="1639"/>
      <c r="R20" s="1639"/>
      <c r="S20" s="1639"/>
      <c r="T20" s="1639"/>
      <c r="U20" s="1639"/>
      <c r="V20" s="1639"/>
      <c r="W20" s="1639"/>
      <c r="X20" s="1639"/>
      <c r="Y20" s="1639"/>
      <c r="Z20" s="1639"/>
      <c r="AA20" s="1639"/>
      <c r="AB20" s="1639"/>
      <c r="AC20" s="1639"/>
      <c r="AD20" s="1639"/>
      <c r="AE20" s="1639"/>
      <c r="AF20" s="1640"/>
    </row>
    <row r="21" spans="1:32" s="3" customFormat="1" ht="30.95" customHeight="1" thickBot="1" x14ac:dyDescent="0.25">
      <c r="C21" s="10"/>
      <c r="D21" s="10"/>
      <c r="F21" s="16"/>
      <c r="G21" s="16"/>
      <c r="H21" s="16"/>
      <c r="I21" s="16"/>
      <c r="J21" s="6"/>
      <c r="K21" s="6"/>
      <c r="L21" s="6"/>
      <c r="M21" s="12"/>
      <c r="N21" s="12"/>
      <c r="O21" s="12"/>
      <c r="P21" s="290" t="s">
        <v>198</v>
      </c>
      <c r="Q21" s="1628"/>
      <c r="R21" s="1629"/>
      <c r="S21" s="1629"/>
      <c r="T21" s="1629"/>
      <c r="U21" s="1629"/>
      <c r="V21" s="1629"/>
      <c r="W21" s="1629"/>
      <c r="X21" s="1629"/>
      <c r="Y21" s="1629"/>
      <c r="Z21" s="1629"/>
      <c r="AA21" s="1629"/>
      <c r="AB21" s="1629"/>
      <c r="AC21" s="1629"/>
      <c r="AD21" s="1629"/>
      <c r="AE21" s="1629"/>
      <c r="AF21" s="1630"/>
    </row>
    <row r="22" spans="1:32" ht="15" customHeight="1" thickBot="1" x14ac:dyDescent="0.25">
      <c r="D22" s="310"/>
      <c r="E22" s="1637"/>
      <c r="F22" s="1637"/>
      <c r="G22" s="1637"/>
      <c r="H22" s="1638"/>
      <c r="I22" s="1638"/>
      <c r="J22" s="1638"/>
      <c r="K22" s="1638"/>
      <c r="L22" s="310"/>
    </row>
    <row r="23" spans="1:32" ht="50.1" customHeight="1" thickBot="1" x14ac:dyDescent="0.25">
      <c r="A23" s="887" t="s">
        <v>166</v>
      </c>
      <c r="B23" s="888"/>
      <c r="C23" s="888"/>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9"/>
    </row>
    <row r="24" spans="1:32" ht="15" customHeight="1" thickBot="1" x14ac:dyDescent="0.25">
      <c r="E24" s="308"/>
      <c r="F24" s="308"/>
      <c r="G24" s="311"/>
      <c r="H24" s="309"/>
      <c r="I24" s="309"/>
      <c r="J24" s="309"/>
      <c r="K24" s="309"/>
      <c r="L24" s="310"/>
    </row>
    <row r="25" spans="1:32" ht="94.5" customHeight="1" x14ac:dyDescent="0.2">
      <c r="A25" s="911" t="s">
        <v>172</v>
      </c>
      <c r="B25" s="912"/>
      <c r="C25" s="912"/>
      <c r="D25" s="913"/>
      <c r="E25" s="1624" t="s">
        <v>173</v>
      </c>
      <c r="F25" s="1625"/>
      <c r="G25" s="1625"/>
      <c r="H25" s="927" t="s">
        <v>424</v>
      </c>
      <c r="I25" s="927"/>
      <c r="J25" s="927"/>
      <c r="K25" s="927"/>
      <c r="L25" s="927"/>
      <c r="M25" s="927"/>
      <c r="N25" s="927"/>
      <c r="O25" s="927"/>
      <c r="P25" s="927"/>
      <c r="Q25" s="927"/>
      <c r="R25" s="927"/>
      <c r="S25" s="927"/>
      <c r="T25" s="927"/>
      <c r="U25" s="927"/>
      <c r="V25" s="927"/>
      <c r="W25" s="927"/>
      <c r="X25" s="927"/>
      <c r="Y25" s="927"/>
      <c r="Z25" s="927"/>
      <c r="AA25" s="927"/>
      <c r="AB25" s="927"/>
      <c r="AC25" s="927"/>
      <c r="AD25" s="927"/>
      <c r="AE25" s="927"/>
      <c r="AF25" s="928"/>
    </row>
    <row r="26" spans="1:32" ht="22.9" customHeight="1" thickBot="1" x14ac:dyDescent="0.25">
      <c r="A26" s="917"/>
      <c r="B26" s="918"/>
      <c r="C26" s="918"/>
      <c r="D26" s="919"/>
      <c r="E26" s="536" t="s">
        <v>200</v>
      </c>
      <c r="F26" s="537"/>
      <c r="G26" s="538"/>
      <c r="H26" s="1626" t="s">
        <v>425</v>
      </c>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7"/>
    </row>
    <row r="27" spans="1:32" ht="15" customHeight="1" x14ac:dyDescent="0.2"/>
    <row r="28" spans="1:32" s="13" customFormat="1" ht="20.100000000000001" customHeight="1" x14ac:dyDescent="0.2">
      <c r="A28" s="12"/>
      <c r="B28" s="12"/>
      <c r="R28" s="3"/>
      <c r="S28" s="3"/>
      <c r="T28" s="3"/>
      <c r="U28" s="3"/>
      <c r="V28" s="3"/>
      <c r="W28" s="3"/>
      <c r="X28" s="3"/>
      <c r="Y28" s="3"/>
      <c r="Z28" s="3"/>
      <c r="AA28" s="3"/>
    </row>
  </sheetData>
  <mergeCells count="35">
    <mergeCell ref="G14:P14"/>
    <mergeCell ref="A16:P16"/>
    <mergeCell ref="Q16:X16"/>
    <mergeCell ref="E22:G22"/>
    <mergeCell ref="H22:K22"/>
    <mergeCell ref="Q20:AF20"/>
    <mergeCell ref="Q14:X14"/>
    <mergeCell ref="Y14:AF14"/>
    <mergeCell ref="Q15:X15"/>
    <mergeCell ref="Y15:AF15"/>
    <mergeCell ref="Y16:AF16"/>
    <mergeCell ref="Q17:AF17"/>
    <mergeCell ref="A14:F14"/>
    <mergeCell ref="A15:P15"/>
    <mergeCell ref="Q19:AF19"/>
    <mergeCell ref="A17:P17"/>
    <mergeCell ref="A25:D26"/>
    <mergeCell ref="H25:AF25"/>
    <mergeCell ref="Q18:X18"/>
    <mergeCell ref="Y18:AF18"/>
    <mergeCell ref="E25:G25"/>
    <mergeCell ref="H26:AF26"/>
    <mergeCell ref="Q21:AF21"/>
    <mergeCell ref="A23:AF23"/>
    <mergeCell ref="A20:P20"/>
    <mergeCell ref="A18:P18"/>
    <mergeCell ref="A19:P19"/>
    <mergeCell ref="A8:D12"/>
    <mergeCell ref="E8:AF12"/>
    <mergeCell ref="X6:AF6"/>
    <mergeCell ref="E3:O3"/>
    <mergeCell ref="E4:O4"/>
    <mergeCell ref="X4:AF4"/>
    <mergeCell ref="X3:AF3"/>
    <mergeCell ref="X5:AF5"/>
  </mergeCells>
  <conditionalFormatting sqref="E3:O5 X4:AF4 X5 X6:AF6">
    <cfRule type="cellIs" dxfId="65" priority="3" operator="equal">
      <formula>0</formula>
    </cfRule>
  </conditionalFormatting>
  <conditionalFormatting sqref="X3">
    <cfRule type="cellIs" dxfId="64" priority="1" operator="equal">
      <formula>0</formula>
    </cfRule>
  </conditionalFormatting>
  <dataValidations count="3">
    <dataValidation type="list" allowBlank="1" sqref="Q17 Q19:Q21 H22:K22 H24:K24" xr:uid="{75DEF1E9-A7F1-4F13-97F8-DCCFAA889422}">
      <formula1>PassFail</formula1>
    </dataValidation>
    <dataValidation type="list" allowBlank="1" showInputMessage="1" showErrorMessage="1" sqref="Y15:AF16" xr:uid="{097CF1E7-4A4F-4E4D-90A8-1C68AA72B467}">
      <formula1>"lbs,daN"</formula1>
    </dataValidation>
    <dataValidation allowBlank="1" sqref="Q18:X18 Q14:X16" xr:uid="{1375E153-E7B4-4D2E-A356-ECA83D7FC09C}"/>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rgb="FF00B0F0"/>
    <pageSetUpPr fitToPage="1"/>
  </sheetPr>
  <dimension ref="A1:AD48"/>
  <sheetViews>
    <sheetView showGridLines="0" zoomScaleNormal="100" zoomScalePageLayoutView="120" workbookViewId="0">
      <selection activeCell="AE29" sqref="AE29"/>
    </sheetView>
  </sheetViews>
  <sheetFormatPr defaultColWidth="10.7109375" defaultRowHeight="20.100000000000001" customHeight="1" x14ac:dyDescent="0.2"/>
  <cols>
    <col min="1" max="2" width="3.140625" style="12" customWidth="1"/>
    <col min="3" max="8" width="3.140625" style="13" customWidth="1"/>
    <col min="9" max="28" width="3.42578125" style="13" customWidth="1"/>
    <col min="29" max="29" width="3.42578125" style="12" customWidth="1"/>
    <col min="30" max="16384" width="10.7109375" style="12"/>
  </cols>
  <sheetData>
    <row r="1" spans="1:30" ht="24.75" customHeight="1" x14ac:dyDescent="0.2">
      <c r="A1" s="68" t="s">
        <v>426</v>
      </c>
      <c r="B1" s="3"/>
      <c r="C1" s="10"/>
      <c r="D1" s="10"/>
      <c r="E1" s="10"/>
      <c r="G1" s="20"/>
      <c r="H1" s="20"/>
      <c r="I1" s="10"/>
      <c r="J1" s="10"/>
      <c r="K1" s="10"/>
      <c r="L1" s="10"/>
      <c r="M1" s="10"/>
      <c r="N1" s="10"/>
      <c r="O1" s="10"/>
      <c r="P1" s="10"/>
      <c r="Q1" s="10"/>
      <c r="R1" s="10"/>
      <c r="S1" s="10"/>
      <c r="T1" s="10"/>
      <c r="U1" s="10"/>
      <c r="V1" s="10"/>
      <c r="W1" s="10"/>
      <c r="X1" s="10"/>
      <c r="Y1" s="10"/>
      <c r="Z1" s="10"/>
      <c r="AA1" s="12"/>
      <c r="AB1" s="20"/>
      <c r="AC1" s="3"/>
    </row>
    <row r="2" spans="1:30" ht="15" customHeight="1" x14ac:dyDescent="0.2">
      <c r="B2" s="3"/>
      <c r="C2" s="10"/>
      <c r="D2" s="10"/>
      <c r="E2" s="10"/>
      <c r="G2" s="20"/>
      <c r="H2" s="20"/>
      <c r="I2" s="10"/>
      <c r="J2" s="10"/>
      <c r="K2" s="10"/>
      <c r="L2" s="10"/>
      <c r="M2" s="10"/>
      <c r="N2" s="10"/>
      <c r="O2" s="10"/>
      <c r="P2" s="10"/>
      <c r="Q2" s="10"/>
      <c r="R2" s="10"/>
      <c r="S2" s="10"/>
      <c r="T2" s="10"/>
      <c r="U2" s="10"/>
      <c r="V2" s="10"/>
      <c r="W2" s="10"/>
      <c r="X2" s="10"/>
      <c r="Y2" s="10"/>
      <c r="Z2" s="10"/>
      <c r="AA2" s="12"/>
      <c r="AB2" s="20"/>
      <c r="AC2" s="3"/>
    </row>
    <row r="3" spans="1:30" ht="15" customHeight="1" x14ac:dyDescent="0.2">
      <c r="D3" s="9" t="s">
        <v>79</v>
      </c>
      <c r="E3" s="658">
        <f>Facility</f>
        <v>0</v>
      </c>
      <c r="F3" s="658"/>
      <c r="G3" s="658"/>
      <c r="H3" s="658"/>
      <c r="I3" s="658"/>
      <c r="J3" s="658"/>
      <c r="K3" s="658"/>
      <c r="L3" s="658"/>
      <c r="M3" s="658"/>
      <c r="N3" s="658"/>
      <c r="O3" s="658"/>
      <c r="U3" s="9" t="s">
        <v>114</v>
      </c>
      <c r="V3" s="685">
        <f>SBBAPID</f>
        <v>0</v>
      </c>
      <c r="W3" s="685"/>
      <c r="X3" s="685"/>
      <c r="Y3" s="685"/>
      <c r="Z3" s="190" t="s">
        <v>115</v>
      </c>
      <c r="AA3" s="267">
        <f>SBBAPRm</f>
        <v>0</v>
      </c>
      <c r="AB3" s="267"/>
      <c r="AC3" s="267"/>
      <c r="AD3" s="15"/>
    </row>
    <row r="4" spans="1:30" ht="15" customHeight="1" x14ac:dyDescent="0.2">
      <c r="D4" s="9" t="s">
        <v>116</v>
      </c>
      <c r="E4" s="657" t="str">
        <f>CONCATENATE(Mfr, " ",Mod)</f>
        <v xml:space="preserve"> </v>
      </c>
      <c r="F4" s="657"/>
      <c r="G4" s="657"/>
      <c r="H4" s="657"/>
      <c r="I4" s="657"/>
      <c r="J4" s="657"/>
      <c r="K4" s="657"/>
      <c r="L4" s="657"/>
      <c r="M4" s="657"/>
      <c r="N4" s="657"/>
      <c r="O4" s="657"/>
      <c r="U4" s="9" t="s">
        <v>87</v>
      </c>
      <c r="V4" s="657">
        <f>RmID</f>
        <v>0</v>
      </c>
      <c r="W4" s="657"/>
      <c r="X4" s="657"/>
      <c r="Y4" s="657"/>
      <c r="Z4" s="658"/>
      <c r="AA4" s="657"/>
      <c r="AB4" s="657"/>
      <c r="AC4" s="657"/>
      <c r="AD4" s="15"/>
    </row>
    <row r="5" spans="1:30" ht="15" customHeight="1" x14ac:dyDescent="0.2">
      <c r="D5" s="9"/>
      <c r="E5" s="10"/>
      <c r="F5" s="10"/>
      <c r="G5" s="10"/>
      <c r="H5" s="9"/>
      <c r="I5" s="92"/>
      <c r="J5" s="92"/>
      <c r="K5" s="92"/>
      <c r="L5" s="92"/>
      <c r="M5" s="92"/>
      <c r="N5" s="92"/>
      <c r="O5" s="92"/>
      <c r="U5" s="9" t="s">
        <v>88</v>
      </c>
      <c r="V5" s="700">
        <f>'Facility Information'!C15</f>
        <v>0</v>
      </c>
      <c r="W5" s="700"/>
      <c r="X5" s="700"/>
      <c r="Y5" s="700"/>
      <c r="Z5" s="823"/>
      <c r="AA5" s="700"/>
      <c r="AB5" s="700"/>
      <c r="AC5" s="700"/>
      <c r="AD5" s="15"/>
    </row>
    <row r="6" spans="1:30" ht="15" customHeight="1" thickBot="1" x14ac:dyDescent="0.25"/>
    <row r="7" spans="1:30" ht="11.25" x14ac:dyDescent="0.2">
      <c r="A7" s="911" t="s">
        <v>117</v>
      </c>
      <c r="B7" s="912"/>
      <c r="C7" s="912"/>
      <c r="D7" s="913"/>
      <c r="E7" s="127" t="s">
        <v>188</v>
      </c>
      <c r="F7" s="136"/>
      <c r="G7" s="136"/>
      <c r="H7" s="128" t="s">
        <v>427</v>
      </c>
      <c r="I7" s="89"/>
      <c r="J7" s="129"/>
      <c r="K7" s="136"/>
      <c r="L7" s="136"/>
      <c r="M7" s="136"/>
      <c r="N7" s="136"/>
      <c r="O7" s="136"/>
      <c r="P7" s="136"/>
      <c r="Q7" s="136"/>
      <c r="R7" s="136"/>
      <c r="S7" s="136"/>
      <c r="T7" s="136"/>
      <c r="U7" s="136"/>
      <c r="V7" s="136"/>
      <c r="W7" s="136"/>
      <c r="X7" s="136"/>
      <c r="Y7" s="136"/>
      <c r="Z7" s="136"/>
      <c r="AA7" s="136"/>
      <c r="AB7" s="136"/>
      <c r="AC7" s="137"/>
    </row>
    <row r="8" spans="1:30" ht="11.25" x14ac:dyDescent="0.2">
      <c r="A8" s="914"/>
      <c r="B8" s="915"/>
      <c r="C8" s="915"/>
      <c r="D8" s="916"/>
      <c r="E8" s="43" t="s">
        <v>428</v>
      </c>
      <c r="F8" s="75"/>
      <c r="G8" s="75"/>
      <c r="H8" s="130"/>
      <c r="I8" s="130"/>
      <c r="J8" s="130"/>
      <c r="K8" s="130"/>
      <c r="L8" s="130"/>
      <c r="M8" s="130"/>
      <c r="N8" s="130"/>
      <c r="O8" s="130"/>
      <c r="P8" s="130"/>
      <c r="Q8" s="130"/>
      <c r="R8" s="130"/>
      <c r="S8" s="130"/>
      <c r="T8" s="130"/>
      <c r="U8" s="130"/>
      <c r="V8" s="130"/>
      <c r="W8" s="130"/>
      <c r="X8" s="130"/>
      <c r="Y8" s="130"/>
      <c r="Z8" s="130"/>
      <c r="AA8" s="130"/>
      <c r="AB8" s="130"/>
      <c r="AC8" s="131"/>
    </row>
    <row r="9" spans="1:30" ht="12" thickBot="1" x14ac:dyDescent="0.25">
      <c r="A9" s="917"/>
      <c r="B9" s="918"/>
      <c r="C9" s="918"/>
      <c r="D9" s="919"/>
      <c r="E9" s="132" t="s">
        <v>193</v>
      </c>
      <c r="F9" s="133"/>
      <c r="G9" s="133"/>
      <c r="H9" s="134"/>
      <c r="I9" s="134"/>
      <c r="J9" s="134"/>
      <c r="K9" s="134"/>
      <c r="L9" s="134"/>
      <c r="M9" s="134"/>
      <c r="N9" s="134"/>
      <c r="O9" s="134"/>
      <c r="P9" s="134"/>
      <c r="Q9" s="134"/>
      <c r="R9" s="134"/>
      <c r="S9" s="134"/>
      <c r="T9" s="134"/>
      <c r="U9" s="134"/>
      <c r="V9" s="134"/>
      <c r="W9" s="134"/>
      <c r="X9" s="134"/>
      <c r="Y9" s="134"/>
      <c r="Z9" s="134"/>
      <c r="AA9" s="134"/>
      <c r="AB9" s="134"/>
      <c r="AC9" s="135"/>
    </row>
    <row r="10" spans="1:30" s="3" customFormat="1" ht="15" customHeight="1" x14ac:dyDescent="0.2">
      <c r="A10" s="18"/>
      <c r="B10" s="18"/>
      <c r="C10" s="18"/>
      <c r="D10" s="18"/>
      <c r="H10" s="9" t="s">
        <v>429</v>
      </c>
      <c r="I10" s="684">
        <f>kVpMeter</f>
        <v>0</v>
      </c>
      <c r="J10" s="684"/>
      <c r="K10" s="684"/>
      <c r="L10" s="684"/>
      <c r="M10" s="684"/>
      <c r="N10" s="684"/>
      <c r="O10" s="684"/>
      <c r="P10" s="684"/>
      <c r="Q10" s="8"/>
      <c r="S10" s="9" t="s">
        <v>430</v>
      </c>
      <c r="T10" s="684"/>
      <c r="U10" s="684"/>
      <c r="V10" s="684"/>
      <c r="W10" s="684"/>
      <c r="X10" s="684"/>
      <c r="Y10" s="684"/>
      <c r="Z10" s="684"/>
    </row>
    <row r="11" spans="1:30" s="3" customFormat="1" ht="15" customHeight="1" x14ac:dyDescent="0.2">
      <c r="A11" s="18"/>
      <c r="B11" s="18"/>
      <c r="C11" s="18"/>
      <c r="D11" s="18"/>
      <c r="H11" s="9" t="s">
        <v>431</v>
      </c>
      <c r="I11" s="1738">
        <f>kVpCal</f>
        <v>0</v>
      </c>
      <c r="J11" s="1738"/>
      <c r="K11" s="1738"/>
      <c r="L11" s="1738"/>
      <c r="M11" s="1738"/>
      <c r="N11" s="1738"/>
      <c r="O11" s="1738"/>
      <c r="P11" s="1738"/>
      <c r="Q11" s="8"/>
      <c r="S11" s="9"/>
      <c r="T11" s="17"/>
      <c r="U11" s="17"/>
      <c r="V11" s="17"/>
      <c r="W11" s="17"/>
      <c r="X11" s="17"/>
      <c r="Y11" s="17"/>
      <c r="Z11" s="17"/>
    </row>
    <row r="12" spans="1:30" s="3" customFormat="1" ht="15" customHeight="1" thickBot="1" x14ac:dyDescent="0.25">
      <c r="A12" s="18"/>
      <c r="B12" s="18"/>
      <c r="C12" s="18"/>
      <c r="D12" s="18"/>
      <c r="H12" s="18"/>
      <c r="Q12" s="8"/>
      <c r="R12" s="11"/>
    </row>
    <row r="13" spans="1:30" s="8" customFormat="1" ht="54" customHeight="1" thickBot="1" x14ac:dyDescent="0.25">
      <c r="A13" s="1711"/>
      <c r="B13" s="1709"/>
      <c r="C13" s="1709"/>
      <c r="D13" s="1709"/>
      <c r="E13" s="1709"/>
      <c r="F13" s="1709"/>
      <c r="G13" s="1709"/>
      <c r="H13" s="1709"/>
      <c r="I13" s="1712"/>
      <c r="J13" s="1708" t="s">
        <v>432</v>
      </c>
      <c r="K13" s="1709"/>
      <c r="L13" s="1709"/>
      <c r="M13" s="1709"/>
      <c r="N13" s="1712"/>
      <c r="O13" s="1708" t="s">
        <v>669</v>
      </c>
      <c r="P13" s="1709"/>
      <c r="Q13" s="1709"/>
      <c r="R13" s="1709"/>
      <c r="S13" s="1712"/>
      <c r="T13" s="1708" t="s">
        <v>670</v>
      </c>
      <c r="U13" s="1709"/>
      <c r="V13" s="1709"/>
      <c r="W13" s="1709"/>
      <c r="X13" s="1712"/>
      <c r="Y13" s="1708" t="s">
        <v>433</v>
      </c>
      <c r="Z13" s="1709"/>
      <c r="AA13" s="1709"/>
      <c r="AB13" s="1709"/>
      <c r="AC13" s="1710"/>
    </row>
    <row r="14" spans="1:30" s="8" customFormat="1" ht="18.75" customHeight="1" thickBot="1" x14ac:dyDescent="0.25">
      <c r="A14" s="356"/>
      <c r="B14" s="357"/>
      <c r="C14" s="357"/>
      <c r="D14" s="357"/>
      <c r="E14" s="357"/>
      <c r="F14" s="357"/>
      <c r="G14" s="357"/>
      <c r="H14" s="357"/>
      <c r="I14" s="358" t="s">
        <v>226</v>
      </c>
      <c r="J14" s="1661"/>
      <c r="K14" s="1662"/>
      <c r="L14" s="1662"/>
      <c r="M14" s="1662"/>
      <c r="N14" s="1663"/>
      <c r="O14" s="1661"/>
      <c r="P14" s="1662"/>
      <c r="Q14" s="1662"/>
      <c r="R14" s="1662"/>
      <c r="S14" s="1663"/>
      <c r="T14" s="1661"/>
      <c r="U14" s="1662"/>
      <c r="V14" s="1662"/>
      <c r="W14" s="1662"/>
      <c r="X14" s="1663"/>
      <c r="Y14" s="1661"/>
      <c r="Z14" s="1662"/>
      <c r="AA14" s="1662"/>
      <c r="AB14" s="1662"/>
      <c r="AC14" s="1664"/>
    </row>
    <row r="15" spans="1:30" s="3" customFormat="1" ht="15" customHeight="1" x14ac:dyDescent="0.2">
      <c r="A15" s="1728" t="s">
        <v>409</v>
      </c>
      <c r="B15" s="1729"/>
      <c r="C15" s="1739" t="s">
        <v>434</v>
      </c>
      <c r="D15" s="1740"/>
      <c r="E15" s="1740"/>
      <c r="F15" s="1740"/>
      <c r="G15" s="1740"/>
      <c r="H15" s="1740"/>
      <c r="I15" s="1741"/>
      <c r="J15" s="1652"/>
      <c r="K15" s="1653"/>
      <c r="L15" s="1653"/>
      <c r="M15" s="1653"/>
      <c r="N15" s="1654"/>
      <c r="O15" s="1652"/>
      <c r="P15" s="1653"/>
      <c r="Q15" s="1653"/>
      <c r="R15" s="1653"/>
      <c r="S15" s="1654"/>
      <c r="T15" s="1652"/>
      <c r="U15" s="1653"/>
      <c r="V15" s="1653"/>
      <c r="W15" s="1653"/>
      <c r="X15" s="1654"/>
      <c r="Y15" s="1652"/>
      <c r="Z15" s="1653"/>
      <c r="AA15" s="1653"/>
      <c r="AB15" s="1653"/>
      <c r="AC15" s="1672"/>
    </row>
    <row r="16" spans="1:30" s="3" customFormat="1" ht="15" customHeight="1" x14ac:dyDescent="0.2">
      <c r="A16" s="1704"/>
      <c r="B16" s="1730"/>
      <c r="C16" s="1713" t="s">
        <v>195</v>
      </c>
      <c r="D16" s="1714"/>
      <c r="E16" s="1714"/>
      <c r="F16" s="1714"/>
      <c r="G16" s="1714"/>
      <c r="H16" s="1714"/>
      <c r="I16" s="1715"/>
      <c r="J16" s="1014"/>
      <c r="K16" s="1016"/>
      <c r="L16" s="1016"/>
      <c r="M16" s="1016"/>
      <c r="N16" s="1118"/>
      <c r="O16" s="1014"/>
      <c r="P16" s="1016"/>
      <c r="Q16" s="1016"/>
      <c r="R16" s="1016"/>
      <c r="S16" s="1118"/>
      <c r="T16" s="1014"/>
      <c r="U16" s="1016"/>
      <c r="V16" s="1016"/>
      <c r="W16" s="1016"/>
      <c r="X16" s="1118"/>
      <c r="Y16" s="1014"/>
      <c r="Z16" s="1016"/>
      <c r="AA16" s="1016"/>
      <c r="AB16" s="1016"/>
      <c r="AC16" s="1386"/>
    </row>
    <row r="17" spans="1:29" s="3" customFormat="1" ht="15" customHeight="1" x14ac:dyDescent="0.2">
      <c r="A17" s="1704"/>
      <c r="B17" s="1730"/>
      <c r="C17" s="1713" t="s">
        <v>435</v>
      </c>
      <c r="D17" s="1714"/>
      <c r="E17" s="1714"/>
      <c r="F17" s="1714"/>
      <c r="G17" s="1714"/>
      <c r="H17" s="1714"/>
      <c r="I17" s="1715"/>
      <c r="J17" s="1057"/>
      <c r="K17" s="981"/>
      <c r="L17" s="981"/>
      <c r="M17" s="981"/>
      <c r="N17" s="1597"/>
      <c r="O17" s="1057"/>
      <c r="P17" s="981"/>
      <c r="Q17" s="981"/>
      <c r="R17" s="981"/>
      <c r="S17" s="1597"/>
      <c r="T17" s="1057"/>
      <c r="U17" s="981"/>
      <c r="V17" s="981"/>
      <c r="W17" s="981"/>
      <c r="X17" s="1597"/>
      <c r="Y17" s="1057"/>
      <c r="Z17" s="981"/>
      <c r="AA17" s="981"/>
      <c r="AB17" s="981"/>
      <c r="AC17" s="982"/>
    </row>
    <row r="18" spans="1:29" s="3" customFormat="1" ht="15" customHeight="1" x14ac:dyDescent="0.2">
      <c r="A18" s="1704"/>
      <c r="B18" s="1730"/>
      <c r="C18" s="1716" t="s">
        <v>197</v>
      </c>
      <c r="D18" s="1717"/>
      <c r="E18" s="1717"/>
      <c r="F18" s="1717"/>
      <c r="G18" s="1717"/>
      <c r="H18" s="1717"/>
      <c r="I18" s="1718"/>
      <c r="J18" s="1384"/>
      <c r="K18" s="1673"/>
      <c r="L18" s="1673"/>
      <c r="M18" s="1673"/>
      <c r="N18" s="1695"/>
      <c r="O18" s="1384"/>
      <c r="P18" s="1673"/>
      <c r="Q18" s="1673"/>
      <c r="R18" s="1673"/>
      <c r="S18" s="1695"/>
      <c r="T18" s="1384"/>
      <c r="U18" s="1673"/>
      <c r="V18" s="1673"/>
      <c r="W18" s="1673"/>
      <c r="X18" s="1695"/>
      <c r="Y18" s="1384"/>
      <c r="Z18" s="1673"/>
      <c r="AA18" s="1673"/>
      <c r="AB18" s="1673"/>
      <c r="AC18" s="1385"/>
    </row>
    <row r="19" spans="1:29" s="3" customFormat="1" ht="15" customHeight="1" x14ac:dyDescent="0.2">
      <c r="A19" s="1719" t="s">
        <v>436</v>
      </c>
      <c r="B19" s="1720"/>
      <c r="C19" s="1725" t="s">
        <v>437</v>
      </c>
      <c r="D19" s="1726"/>
      <c r="E19" s="1726"/>
      <c r="F19" s="1726"/>
      <c r="G19" s="1726"/>
      <c r="H19" s="1726"/>
      <c r="I19" s="1727"/>
      <c r="J19" s="975"/>
      <c r="K19" s="976"/>
      <c r="L19" s="976"/>
      <c r="M19" s="976"/>
      <c r="N19" s="1696"/>
      <c r="O19" s="975"/>
      <c r="P19" s="976"/>
      <c r="Q19" s="976"/>
      <c r="R19" s="976"/>
      <c r="S19" s="1696"/>
      <c r="T19" s="975"/>
      <c r="U19" s="976"/>
      <c r="V19" s="976"/>
      <c r="W19" s="976"/>
      <c r="X19" s="1696"/>
      <c r="Y19" s="975"/>
      <c r="Z19" s="976"/>
      <c r="AA19" s="976"/>
      <c r="AB19" s="976"/>
      <c r="AC19" s="977"/>
    </row>
    <row r="20" spans="1:29" s="3" customFormat="1" ht="15" customHeight="1" x14ac:dyDescent="0.2">
      <c r="A20" s="1721"/>
      <c r="B20" s="1722"/>
      <c r="C20" s="1713" t="s">
        <v>438</v>
      </c>
      <c r="D20" s="1714"/>
      <c r="E20" s="1714"/>
      <c r="F20" s="1714"/>
      <c r="G20" s="1714"/>
      <c r="H20" s="1714"/>
      <c r="I20" s="1715"/>
      <c r="J20" s="1674" t="s">
        <v>439</v>
      </c>
      <c r="K20" s="1675"/>
      <c r="L20" s="1675"/>
      <c r="M20" s="1675"/>
      <c r="N20" s="1697"/>
      <c r="O20" s="1057"/>
      <c r="P20" s="981"/>
      <c r="Q20" s="981"/>
      <c r="R20" s="981"/>
      <c r="S20" s="1597"/>
      <c r="T20" s="1674" t="s">
        <v>439</v>
      </c>
      <c r="U20" s="1675"/>
      <c r="V20" s="1675"/>
      <c r="W20" s="1675"/>
      <c r="X20" s="1697"/>
      <c r="Y20" s="1674" t="s">
        <v>439</v>
      </c>
      <c r="Z20" s="1675"/>
      <c r="AA20" s="1675"/>
      <c r="AB20" s="1675"/>
      <c r="AC20" s="1676"/>
    </row>
    <row r="21" spans="1:29" s="3" customFormat="1" ht="15" customHeight="1" x14ac:dyDescent="0.2">
      <c r="A21" s="1723"/>
      <c r="B21" s="1724"/>
      <c r="C21" s="1716" t="s">
        <v>440</v>
      </c>
      <c r="D21" s="1717"/>
      <c r="E21" s="1717"/>
      <c r="F21" s="1717"/>
      <c r="G21" s="1717"/>
      <c r="H21" s="1717"/>
      <c r="I21" s="1718"/>
      <c r="J21" s="1655" t="s">
        <v>439</v>
      </c>
      <c r="K21" s="1656"/>
      <c r="L21" s="1656"/>
      <c r="M21" s="1656"/>
      <c r="N21" s="1657"/>
      <c r="O21" s="1384"/>
      <c r="P21" s="1673"/>
      <c r="Q21" s="1673"/>
      <c r="R21" s="1673"/>
      <c r="S21" s="1695"/>
      <c r="T21" s="1655" t="s">
        <v>439</v>
      </c>
      <c r="U21" s="1656"/>
      <c r="V21" s="1656"/>
      <c r="W21" s="1656"/>
      <c r="X21" s="1657"/>
      <c r="Y21" s="1655" t="s">
        <v>439</v>
      </c>
      <c r="Z21" s="1656"/>
      <c r="AA21" s="1656"/>
      <c r="AB21" s="1656"/>
      <c r="AC21" s="1399"/>
    </row>
    <row r="22" spans="1:29" s="3" customFormat="1" ht="15" customHeight="1" x14ac:dyDescent="0.2">
      <c r="A22" s="1702" t="s">
        <v>241</v>
      </c>
      <c r="B22" s="1703"/>
      <c r="C22" s="1725" t="s">
        <v>441</v>
      </c>
      <c r="D22" s="1726"/>
      <c r="E22" s="1726"/>
      <c r="F22" s="1726"/>
      <c r="G22" s="1726"/>
      <c r="H22" s="1726"/>
      <c r="I22" s="1727"/>
      <c r="J22" s="1658" t="e">
        <f>AVERAGE(J19:N21)</f>
        <v>#DIV/0!</v>
      </c>
      <c r="K22" s="1659"/>
      <c r="L22" s="1659"/>
      <c r="M22" s="1659"/>
      <c r="N22" s="1660"/>
      <c r="O22" s="1658" t="e">
        <f>AVERAGE(O19:S21)</f>
        <v>#DIV/0!</v>
      </c>
      <c r="P22" s="1659"/>
      <c r="Q22" s="1659"/>
      <c r="R22" s="1659"/>
      <c r="S22" s="1660"/>
      <c r="T22" s="1658" t="e">
        <f>AVERAGE(T19:X21)</f>
        <v>#DIV/0!</v>
      </c>
      <c r="U22" s="1659"/>
      <c r="V22" s="1659"/>
      <c r="W22" s="1659"/>
      <c r="X22" s="1660"/>
      <c r="Y22" s="1658" t="e">
        <f>AVERAGE(Y19:AC21)</f>
        <v>#DIV/0!</v>
      </c>
      <c r="Z22" s="1659"/>
      <c r="AA22" s="1659"/>
      <c r="AB22" s="1659"/>
      <c r="AC22" s="1677"/>
    </row>
    <row r="23" spans="1:29" s="3" customFormat="1" ht="15" customHeight="1" x14ac:dyDescent="0.2">
      <c r="A23" s="1704"/>
      <c r="B23" s="1705"/>
      <c r="C23" s="1713" t="s">
        <v>442</v>
      </c>
      <c r="D23" s="1714"/>
      <c r="E23" s="1714"/>
      <c r="F23" s="1714"/>
      <c r="G23" s="1714"/>
      <c r="H23" s="1714"/>
      <c r="I23" s="1715"/>
      <c r="J23" s="1678" t="s">
        <v>439</v>
      </c>
      <c r="K23" s="1591"/>
      <c r="L23" s="1591"/>
      <c r="M23" s="1591"/>
      <c r="N23" s="1592"/>
      <c r="O23" s="1119" t="e">
        <f>STDEVA(O19:S21)</f>
        <v>#DIV/0!</v>
      </c>
      <c r="P23" s="1670"/>
      <c r="Q23" s="1670"/>
      <c r="R23" s="1670"/>
      <c r="S23" s="1013"/>
      <c r="T23" s="1678" t="s">
        <v>439</v>
      </c>
      <c r="U23" s="1591"/>
      <c r="V23" s="1591"/>
      <c r="W23" s="1591"/>
      <c r="X23" s="1592"/>
      <c r="Y23" s="1678" t="s">
        <v>439</v>
      </c>
      <c r="Z23" s="1591"/>
      <c r="AA23" s="1591"/>
      <c r="AB23" s="1591"/>
      <c r="AC23" s="1593"/>
    </row>
    <row r="24" spans="1:29" s="3" customFormat="1" ht="15" customHeight="1" x14ac:dyDescent="0.2">
      <c r="A24" s="1704"/>
      <c r="B24" s="1705"/>
      <c r="C24" s="1713" t="s">
        <v>443</v>
      </c>
      <c r="D24" s="1714"/>
      <c r="E24" s="1714"/>
      <c r="F24" s="1714"/>
      <c r="G24" s="1714"/>
      <c r="H24" s="1714"/>
      <c r="I24" s="1715"/>
      <c r="J24" s="1119" t="e">
        <f>J22-J15</f>
        <v>#DIV/0!</v>
      </c>
      <c r="K24" s="1670"/>
      <c r="L24" s="1670"/>
      <c r="M24" s="1670"/>
      <c r="N24" s="1013"/>
      <c r="O24" s="1119" t="e">
        <f>O22-O15</f>
        <v>#DIV/0!</v>
      </c>
      <c r="P24" s="1670"/>
      <c r="Q24" s="1670"/>
      <c r="R24" s="1670"/>
      <c r="S24" s="1013"/>
      <c r="T24" s="1119" t="e">
        <f>T22-T15</f>
        <v>#DIV/0!</v>
      </c>
      <c r="U24" s="1670"/>
      <c r="V24" s="1670"/>
      <c r="W24" s="1670"/>
      <c r="X24" s="1013"/>
      <c r="Y24" s="1119" t="e">
        <f>Y22-Y15</f>
        <v>#DIV/0!</v>
      </c>
      <c r="Z24" s="1670"/>
      <c r="AA24" s="1670"/>
      <c r="AB24" s="1670"/>
      <c r="AC24" s="1671"/>
    </row>
    <row r="25" spans="1:29" s="3" customFormat="1" ht="15" customHeight="1" x14ac:dyDescent="0.2">
      <c r="A25" s="1704"/>
      <c r="B25" s="1705"/>
      <c r="C25" s="1713" t="s">
        <v>444</v>
      </c>
      <c r="D25" s="1714"/>
      <c r="E25" s="1714"/>
      <c r="F25" s="1714"/>
      <c r="G25" s="1714"/>
      <c r="H25" s="1714"/>
      <c r="I25" s="1715"/>
      <c r="J25" s="1590">
        <f>0.05*J15</f>
        <v>0</v>
      </c>
      <c r="K25" s="1591"/>
      <c r="L25" s="1591"/>
      <c r="M25" s="1591"/>
      <c r="N25" s="1592"/>
      <c r="O25" s="1590">
        <f>0.05*O15</f>
        <v>0</v>
      </c>
      <c r="P25" s="1591"/>
      <c r="Q25" s="1591"/>
      <c r="R25" s="1591"/>
      <c r="S25" s="1592"/>
      <c r="T25" s="1590">
        <f>0.05*T15</f>
        <v>0</v>
      </c>
      <c r="U25" s="1591"/>
      <c r="V25" s="1591"/>
      <c r="W25" s="1591"/>
      <c r="X25" s="1592"/>
      <c r="Y25" s="1590">
        <f>0.05*Y15</f>
        <v>0</v>
      </c>
      <c r="Z25" s="1591"/>
      <c r="AA25" s="1591"/>
      <c r="AB25" s="1591"/>
      <c r="AC25" s="1593"/>
    </row>
    <row r="26" spans="1:29" s="3" customFormat="1" ht="15" customHeight="1" x14ac:dyDescent="0.2">
      <c r="A26" s="1704"/>
      <c r="B26" s="1705"/>
      <c r="C26" s="1713" t="s">
        <v>445</v>
      </c>
      <c r="D26" s="1714"/>
      <c r="E26" s="1714"/>
      <c r="F26" s="1714"/>
      <c r="G26" s="1714"/>
      <c r="H26" s="1714"/>
      <c r="I26" s="1715"/>
      <c r="J26" s="1679" t="e">
        <f>(J24/J15)</f>
        <v>#DIV/0!</v>
      </c>
      <c r="K26" s="1680"/>
      <c r="L26" s="1680"/>
      <c r="M26" s="1680"/>
      <c r="N26" s="1688"/>
      <c r="O26" s="1679" t="e">
        <f>(O24/O15)</f>
        <v>#DIV/0!</v>
      </c>
      <c r="P26" s="1680"/>
      <c r="Q26" s="1680"/>
      <c r="R26" s="1680"/>
      <c r="S26" s="1688"/>
      <c r="T26" s="1679" t="e">
        <f>(T24/T15)</f>
        <v>#DIV/0!</v>
      </c>
      <c r="U26" s="1680"/>
      <c r="V26" s="1680"/>
      <c r="W26" s="1680"/>
      <c r="X26" s="1688"/>
      <c r="Y26" s="1679" t="e">
        <f>(Y24/Y15)</f>
        <v>#DIV/0!</v>
      </c>
      <c r="Z26" s="1680"/>
      <c r="AA26" s="1680"/>
      <c r="AB26" s="1680"/>
      <c r="AC26" s="1681"/>
    </row>
    <row r="27" spans="1:29" s="3" customFormat="1" ht="15" customHeight="1" x14ac:dyDescent="0.2">
      <c r="A27" s="1704"/>
      <c r="B27" s="1705"/>
      <c r="C27" s="1692" t="s">
        <v>446</v>
      </c>
      <c r="D27" s="1693"/>
      <c r="E27" s="1693"/>
      <c r="F27" s="1693"/>
      <c r="G27" s="1693"/>
      <c r="H27" s="1693"/>
      <c r="I27" s="1694"/>
      <c r="J27" s="1682" t="e">
        <f>IF(ABS(J26)&gt;0.05,"F","P")</f>
        <v>#DIV/0!</v>
      </c>
      <c r="K27" s="1683"/>
      <c r="L27" s="1683"/>
      <c r="M27" s="1683"/>
      <c r="N27" s="1689"/>
      <c r="O27" s="1682" t="e">
        <f>IF(ABS(O26)&gt;0.05,"F","P")</f>
        <v>#DIV/0!</v>
      </c>
      <c r="P27" s="1683"/>
      <c r="Q27" s="1683"/>
      <c r="R27" s="1683"/>
      <c r="S27" s="1689"/>
      <c r="T27" s="1682" t="e">
        <f>IF(ABS(T26)&gt;0.05,"F","P")</f>
        <v>#DIV/0!</v>
      </c>
      <c r="U27" s="1683"/>
      <c r="V27" s="1683"/>
      <c r="W27" s="1683"/>
      <c r="X27" s="1689"/>
      <c r="Y27" s="1682" t="e">
        <f>IF(ABS(Y26)&gt;0.05,"F","P")</f>
        <v>#DIV/0!</v>
      </c>
      <c r="Z27" s="1683"/>
      <c r="AA27" s="1683"/>
      <c r="AB27" s="1683"/>
      <c r="AC27" s="1684"/>
    </row>
    <row r="28" spans="1:29" s="3" customFormat="1" ht="15.95" customHeight="1" x14ac:dyDescent="0.2">
      <c r="A28" s="1704"/>
      <c r="B28" s="1705"/>
      <c r="C28" s="1698" t="s">
        <v>447</v>
      </c>
      <c r="D28" s="1699"/>
      <c r="E28" s="1699"/>
      <c r="F28" s="1699"/>
      <c r="G28" s="1699"/>
      <c r="H28" s="1699"/>
      <c r="I28" s="1700"/>
      <c r="J28" s="1678" t="s">
        <v>439</v>
      </c>
      <c r="K28" s="1591"/>
      <c r="L28" s="1591"/>
      <c r="M28" s="1591"/>
      <c r="N28" s="1592"/>
      <c r="O28" s="1690" t="e">
        <f>O23/O22</f>
        <v>#DIV/0!</v>
      </c>
      <c r="P28" s="1686"/>
      <c r="Q28" s="1686"/>
      <c r="R28" s="1686"/>
      <c r="S28" s="1691"/>
      <c r="T28" s="1685" t="s">
        <v>439</v>
      </c>
      <c r="U28" s="1686"/>
      <c r="V28" s="1686"/>
      <c r="W28" s="1686"/>
      <c r="X28" s="1691"/>
      <c r="Y28" s="1685" t="s">
        <v>439</v>
      </c>
      <c r="Z28" s="1686"/>
      <c r="AA28" s="1686"/>
      <c r="AB28" s="1686"/>
      <c r="AC28" s="1687"/>
    </row>
    <row r="29" spans="1:29" s="3" customFormat="1" ht="15.95" customHeight="1" thickBot="1" x14ac:dyDescent="0.25">
      <c r="A29" s="1706"/>
      <c r="B29" s="1707"/>
      <c r="C29" s="1735" t="s">
        <v>448</v>
      </c>
      <c r="D29" s="1736"/>
      <c r="E29" s="1736"/>
      <c r="F29" s="1736"/>
      <c r="G29" s="1736"/>
      <c r="H29" s="1736"/>
      <c r="I29" s="1737"/>
      <c r="J29" s="1668" t="s">
        <v>439</v>
      </c>
      <c r="K29" s="1588"/>
      <c r="L29" s="1588"/>
      <c r="M29" s="1588"/>
      <c r="N29" s="1589"/>
      <c r="O29" s="1587" t="e">
        <f>IF(O28&gt;0.02,"F","P")</f>
        <v>#DIV/0!</v>
      </c>
      <c r="P29" s="1588"/>
      <c r="Q29" s="1588"/>
      <c r="R29" s="1588"/>
      <c r="S29" s="1589"/>
      <c r="T29" s="1668" t="s">
        <v>439</v>
      </c>
      <c r="U29" s="1588"/>
      <c r="V29" s="1588"/>
      <c r="W29" s="1588"/>
      <c r="X29" s="1589"/>
      <c r="Y29" s="1668" t="s">
        <v>439</v>
      </c>
      <c r="Z29" s="1588"/>
      <c r="AA29" s="1588"/>
      <c r="AB29" s="1588"/>
      <c r="AC29" s="1603"/>
    </row>
    <row r="30" spans="1:29" s="3" customFormat="1" ht="15" customHeight="1" thickBot="1" x14ac:dyDescent="0.25">
      <c r="A30" s="1409" t="s">
        <v>165</v>
      </c>
      <c r="B30" s="1409"/>
      <c r="C30" s="1409"/>
      <c r="D30" s="1409"/>
      <c r="E30" s="1409"/>
      <c r="F30" s="1409"/>
      <c r="G30" s="1409"/>
      <c r="H30" s="1409"/>
      <c r="I30" s="1410"/>
      <c r="J30" s="1665" t="e">
        <f>IF(J27="P","Pass","Fail")</f>
        <v>#DIV/0!</v>
      </c>
      <c r="K30" s="1666"/>
      <c r="L30" s="1666"/>
      <c r="M30" s="1666"/>
      <c r="N30" s="1669"/>
      <c r="O30" s="1665" t="e">
        <f>IF(AND(O27="P",O29="P"),"Pass","Fail")</f>
        <v>#DIV/0!</v>
      </c>
      <c r="P30" s="1666"/>
      <c r="Q30" s="1666"/>
      <c r="R30" s="1666"/>
      <c r="S30" s="1669"/>
      <c r="T30" s="1665" t="e">
        <f>IF(T27="P","Pass","Fail")</f>
        <v>#DIV/0!</v>
      </c>
      <c r="U30" s="1666"/>
      <c r="V30" s="1666"/>
      <c r="W30" s="1666"/>
      <c r="X30" s="1669"/>
      <c r="Y30" s="1665" t="e">
        <f>IF(Y27="P","Pass","Fail")</f>
        <v>#DIV/0!</v>
      </c>
      <c r="Z30" s="1666"/>
      <c r="AA30" s="1666"/>
      <c r="AB30" s="1666"/>
      <c r="AC30" s="1667"/>
    </row>
    <row r="31" spans="1:29" s="3" customFormat="1" ht="28.5" customHeight="1" thickBot="1" x14ac:dyDescent="0.25">
      <c r="A31" s="7"/>
      <c r="B31" s="7"/>
      <c r="C31" s="7"/>
      <c r="D31" s="7"/>
      <c r="E31" s="7"/>
      <c r="F31" s="7"/>
      <c r="G31" s="7"/>
      <c r="H31" s="7"/>
      <c r="I31" s="7"/>
      <c r="J31" s="1734" t="s">
        <v>449</v>
      </c>
      <c r="K31" s="1734"/>
      <c r="L31" s="1734"/>
      <c r="M31" s="1734"/>
      <c r="N31" s="1734"/>
      <c r="O31" s="1734"/>
      <c r="P31" s="1734"/>
      <c r="Q31" s="1734"/>
      <c r="R31" s="1734"/>
      <c r="S31" s="1734"/>
      <c r="T31" s="1734"/>
      <c r="U31" s="1734"/>
      <c r="V31" s="1734"/>
      <c r="W31" s="1734"/>
      <c r="X31" s="1734"/>
      <c r="Y31" s="1734"/>
      <c r="Z31" s="1734"/>
      <c r="AA31" s="1734"/>
      <c r="AB31" s="1734"/>
      <c r="AC31" s="1734"/>
    </row>
    <row r="32" spans="1:29" s="3" customFormat="1" ht="15.95" customHeight="1" thickBot="1" x14ac:dyDescent="0.25">
      <c r="A32" s="7"/>
      <c r="B32" s="7"/>
      <c r="C32" s="7"/>
      <c r="D32" s="7"/>
      <c r="E32" s="7"/>
      <c r="F32" s="7"/>
      <c r="G32" s="7"/>
      <c r="H32" s="7"/>
      <c r="I32" s="7"/>
      <c r="J32" s="558"/>
      <c r="K32" s="558"/>
      <c r="L32" s="558"/>
      <c r="M32" s="558"/>
      <c r="N32" s="558"/>
      <c r="O32" s="558"/>
      <c r="P32" s="558"/>
      <c r="Q32" s="558"/>
      <c r="R32" s="558"/>
      <c r="S32" s="558"/>
      <c r="T32" s="558"/>
      <c r="U32" s="558"/>
      <c r="V32" s="558"/>
      <c r="W32" s="558"/>
      <c r="X32" s="290" t="s">
        <v>198</v>
      </c>
      <c r="Y32" s="1731"/>
      <c r="Z32" s="1732"/>
      <c r="AA32" s="1732"/>
      <c r="AB32" s="1732"/>
      <c r="AC32" s="1733"/>
    </row>
    <row r="33" spans="1:29" s="3" customFormat="1" ht="15.95" customHeight="1" thickBot="1" x14ac:dyDescent="0.25">
      <c r="A33" s="7"/>
      <c r="B33" s="7"/>
      <c r="C33" s="7"/>
      <c r="D33" s="7"/>
      <c r="E33" s="7"/>
      <c r="F33" s="7"/>
      <c r="G33" s="7"/>
      <c r="H33" s="7"/>
      <c r="I33" s="7"/>
      <c r="J33" s="558"/>
      <c r="K33" s="558"/>
      <c r="L33" s="558"/>
      <c r="M33" s="558"/>
      <c r="N33" s="558"/>
      <c r="O33" s="558"/>
      <c r="P33" s="558"/>
      <c r="Q33" s="558"/>
      <c r="R33" s="558"/>
      <c r="S33" s="558"/>
      <c r="T33" s="558"/>
      <c r="U33" s="558"/>
      <c r="V33" s="558"/>
      <c r="W33" s="558"/>
      <c r="X33" s="558"/>
      <c r="Y33" s="558"/>
      <c r="Z33" s="558"/>
      <c r="AA33" s="558"/>
      <c r="AB33" s="558"/>
      <c r="AC33" s="558"/>
    </row>
    <row r="34" spans="1:29" s="3" customFormat="1" ht="50.1" customHeight="1" thickBot="1" x14ac:dyDescent="0.25">
      <c r="A34" s="1240" t="s">
        <v>166</v>
      </c>
      <c r="B34" s="1241"/>
      <c r="C34" s="1241"/>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241"/>
      <c r="AB34" s="1241"/>
      <c r="AC34" s="1242"/>
    </row>
    <row r="35" spans="1:29" s="3" customFormat="1" ht="15" customHeight="1" thickBot="1" x14ac:dyDescent="0.25">
      <c r="A35" s="324"/>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row>
    <row r="36" spans="1:29" s="3" customFormat="1" ht="15" customHeight="1" x14ac:dyDescent="0.2">
      <c r="A36" s="914" t="s">
        <v>172</v>
      </c>
      <c r="B36" s="915"/>
      <c r="C36" s="915"/>
      <c r="D36" s="916"/>
      <c r="E36" s="165" t="s">
        <v>450</v>
      </c>
      <c r="F36" s="139"/>
      <c r="G36" s="139"/>
      <c r="H36" s="1411" t="s">
        <v>451</v>
      </c>
      <c r="I36" s="1411"/>
      <c r="J36" s="1411"/>
      <c r="K36" s="1411"/>
      <c r="L36" s="1411"/>
      <c r="M36" s="1411"/>
      <c r="N36" s="1411"/>
      <c r="O36" s="1411"/>
      <c r="P36" s="1411"/>
      <c r="Q36" s="1411"/>
      <c r="R36" s="1411"/>
      <c r="S36" s="1411"/>
      <c r="T36" s="1411"/>
      <c r="U36" s="1411"/>
      <c r="V36" s="1411"/>
      <c r="W36" s="1411"/>
      <c r="X36" s="1411"/>
      <c r="Y36" s="1411"/>
      <c r="Z36" s="1411"/>
      <c r="AA36" s="1411"/>
      <c r="AB36" s="1411"/>
      <c r="AC36" s="1412"/>
    </row>
    <row r="37" spans="1:29" s="3" customFormat="1" ht="15" customHeight="1" x14ac:dyDescent="0.2">
      <c r="A37" s="914"/>
      <c r="B37" s="915"/>
      <c r="C37" s="915"/>
      <c r="D37" s="916"/>
      <c r="E37" s="139"/>
      <c r="F37" s="151"/>
      <c r="G37" s="151"/>
      <c r="H37" s="1413" t="s">
        <v>452</v>
      </c>
      <c r="I37" s="1413"/>
      <c r="J37" s="1413"/>
      <c r="K37" s="1413"/>
      <c r="L37" s="1413"/>
      <c r="M37" s="1413"/>
      <c r="N37" s="1413"/>
      <c r="O37" s="1413"/>
      <c r="P37" s="1413"/>
      <c r="Q37" s="1413"/>
      <c r="R37" s="1413"/>
      <c r="S37" s="1413"/>
      <c r="T37" s="1413"/>
      <c r="U37" s="1413"/>
      <c r="V37" s="1413"/>
      <c r="W37" s="1413"/>
      <c r="X37" s="1413"/>
      <c r="Y37" s="1413"/>
      <c r="Z37" s="1413"/>
      <c r="AA37" s="1413"/>
      <c r="AB37" s="1413"/>
      <c r="AC37" s="1414"/>
    </row>
    <row r="38" spans="1:29" s="3" customFormat="1" ht="15.75" customHeight="1" thickBot="1" x14ac:dyDescent="0.25">
      <c r="A38" s="917"/>
      <c r="B38" s="918"/>
      <c r="C38" s="918"/>
      <c r="D38" s="919"/>
      <c r="E38" s="143" t="s">
        <v>200</v>
      </c>
      <c r="F38" s="122"/>
      <c r="G38" s="122"/>
      <c r="H38" s="1701" t="s">
        <v>453</v>
      </c>
      <c r="I38" s="1515"/>
      <c r="J38" s="1515"/>
      <c r="K38" s="1515"/>
      <c r="L38" s="1515"/>
      <c r="M38" s="1515"/>
      <c r="N38" s="1515"/>
      <c r="O38" s="1515"/>
      <c r="P38" s="1515"/>
      <c r="Q38" s="1515"/>
      <c r="R38" s="1515"/>
      <c r="S38" s="1515"/>
      <c r="T38" s="1515"/>
      <c r="U38" s="1515"/>
      <c r="V38" s="1515"/>
      <c r="W38" s="1515"/>
      <c r="X38" s="1515"/>
      <c r="Y38" s="1515"/>
      <c r="Z38" s="1515"/>
      <c r="AA38" s="1515"/>
      <c r="AB38" s="1515"/>
      <c r="AC38" s="1516"/>
    </row>
    <row r="39" spans="1:29" ht="15" customHeight="1" x14ac:dyDescent="0.2"/>
    <row r="40" spans="1:29" ht="15" customHeight="1" x14ac:dyDescent="0.2"/>
    <row r="41" spans="1:29" ht="15" customHeight="1" x14ac:dyDescent="0.2"/>
    <row r="42" spans="1:29" ht="15" customHeight="1" x14ac:dyDescent="0.2"/>
    <row r="43" spans="1:29" ht="15" customHeight="1" x14ac:dyDescent="0.2"/>
    <row r="44" spans="1:29" ht="15" customHeight="1" x14ac:dyDescent="0.2"/>
    <row r="48" spans="1:29" ht="21" customHeight="1" x14ac:dyDescent="0.2"/>
  </sheetData>
  <mergeCells count="108">
    <mergeCell ref="Y32:AC32"/>
    <mergeCell ref="V5:AC5"/>
    <mergeCell ref="J31:AC31"/>
    <mergeCell ref="A7:D9"/>
    <mergeCell ref="E3:O3"/>
    <mergeCell ref="E4:O4"/>
    <mergeCell ref="V4:AC4"/>
    <mergeCell ref="V3:Y3"/>
    <mergeCell ref="C29:I29"/>
    <mergeCell ref="J27:N27"/>
    <mergeCell ref="J28:N28"/>
    <mergeCell ref="I10:P10"/>
    <mergeCell ref="I11:P11"/>
    <mergeCell ref="T10:Z10"/>
    <mergeCell ref="C22:I22"/>
    <mergeCell ref="C23:I23"/>
    <mergeCell ref="C24:I24"/>
    <mergeCell ref="C25:I25"/>
    <mergeCell ref="O13:S13"/>
    <mergeCell ref="T13:X13"/>
    <mergeCell ref="C15:I15"/>
    <mergeCell ref="J15:N15"/>
    <mergeCell ref="J18:N18"/>
    <mergeCell ref="J19:N19"/>
    <mergeCell ref="J20:N20"/>
    <mergeCell ref="C28:I28"/>
    <mergeCell ref="A36:D38"/>
    <mergeCell ref="H36:AC36"/>
    <mergeCell ref="H37:AC37"/>
    <mergeCell ref="H38:AC38"/>
    <mergeCell ref="A22:B29"/>
    <mergeCell ref="Y13:AC13"/>
    <mergeCell ref="A13:I13"/>
    <mergeCell ref="J13:N13"/>
    <mergeCell ref="C16:I16"/>
    <mergeCell ref="C17:I17"/>
    <mergeCell ref="C18:I18"/>
    <mergeCell ref="J16:N16"/>
    <mergeCell ref="J17:N17"/>
    <mergeCell ref="A19:B21"/>
    <mergeCell ref="C19:I19"/>
    <mergeCell ref="C20:I20"/>
    <mergeCell ref="C21:I21"/>
    <mergeCell ref="A15:B18"/>
    <mergeCell ref="A30:I30"/>
    <mergeCell ref="C26:I26"/>
    <mergeCell ref="J24:N24"/>
    <mergeCell ref="J26:N26"/>
    <mergeCell ref="Y29:AC29"/>
    <mergeCell ref="C27:I27"/>
    <mergeCell ref="A34:AC34"/>
    <mergeCell ref="O15:S15"/>
    <mergeCell ref="O16:S16"/>
    <mergeCell ref="O17:S17"/>
    <mergeCell ref="O18:S18"/>
    <mergeCell ref="O19:S19"/>
    <mergeCell ref="O20:S20"/>
    <mergeCell ref="O21:S21"/>
    <mergeCell ref="O22:S22"/>
    <mergeCell ref="T16:X16"/>
    <mergeCell ref="T17:X17"/>
    <mergeCell ref="T18:X18"/>
    <mergeCell ref="T19:X19"/>
    <mergeCell ref="T20:X20"/>
    <mergeCell ref="J23:N23"/>
    <mergeCell ref="J21:N21"/>
    <mergeCell ref="O29:S29"/>
    <mergeCell ref="O30:S30"/>
    <mergeCell ref="J22:N22"/>
    <mergeCell ref="O23:S23"/>
    <mergeCell ref="J25:N25"/>
    <mergeCell ref="T23:X23"/>
    <mergeCell ref="T24:X24"/>
    <mergeCell ref="J29:N29"/>
    <mergeCell ref="J30:N30"/>
    <mergeCell ref="O24:S24"/>
    <mergeCell ref="O25:S25"/>
    <mergeCell ref="O26:S26"/>
    <mergeCell ref="O27:S27"/>
    <mergeCell ref="O28:S28"/>
    <mergeCell ref="T26:X26"/>
    <mergeCell ref="T27:X27"/>
    <mergeCell ref="T28:X28"/>
    <mergeCell ref="T25:X25"/>
    <mergeCell ref="T15:X15"/>
    <mergeCell ref="T21:X21"/>
    <mergeCell ref="T22:X22"/>
    <mergeCell ref="O14:S14"/>
    <mergeCell ref="T14:X14"/>
    <mergeCell ref="J14:N14"/>
    <mergeCell ref="Y14:AC14"/>
    <mergeCell ref="Y30:AC30"/>
    <mergeCell ref="T29:X29"/>
    <mergeCell ref="T30:X30"/>
    <mergeCell ref="Y24:AC24"/>
    <mergeCell ref="Y15:AC15"/>
    <mergeCell ref="Y16:AC16"/>
    <mergeCell ref="Y17:AC17"/>
    <mergeCell ref="Y18:AC18"/>
    <mergeCell ref="Y19:AC19"/>
    <mergeCell ref="Y20:AC20"/>
    <mergeCell ref="Y21:AC21"/>
    <mergeCell ref="Y22:AC22"/>
    <mergeCell ref="Y23:AC23"/>
    <mergeCell ref="Y25:AC25"/>
    <mergeCell ref="Y26:AC26"/>
    <mergeCell ref="Y27:AC27"/>
    <mergeCell ref="Y28:AC28"/>
  </mergeCells>
  <phoneticPr fontId="3" type="noConversion"/>
  <conditionalFormatting sqref="E3:O4 V4:AC5 I10:P11">
    <cfRule type="cellIs" dxfId="63" priority="31" operator="equal">
      <formula>0</formula>
    </cfRule>
  </conditionalFormatting>
  <conditionalFormatting sqref="J22:J24">
    <cfRule type="containsErrors" dxfId="62" priority="51">
      <formula>ISERROR(J22)</formula>
    </cfRule>
  </conditionalFormatting>
  <conditionalFormatting sqref="J25">
    <cfRule type="cellIs" dxfId="61" priority="24" operator="equal">
      <formula>0</formula>
    </cfRule>
  </conditionalFormatting>
  <conditionalFormatting sqref="J26">
    <cfRule type="containsErrors" dxfId="60" priority="56">
      <formula>ISERROR(J26)</formula>
    </cfRule>
  </conditionalFormatting>
  <conditionalFormatting sqref="J27">
    <cfRule type="containsErrors" dxfId="59" priority="59">
      <formula>ISERROR(J27)</formula>
    </cfRule>
  </conditionalFormatting>
  <conditionalFormatting sqref="J30:J33">
    <cfRule type="containsErrors" dxfId="58" priority="20">
      <formula>ISERROR(J30)</formula>
    </cfRule>
  </conditionalFormatting>
  <conditionalFormatting sqref="O22:O24">
    <cfRule type="containsErrors" dxfId="57" priority="52">
      <formula>ISERROR(O22)</formula>
    </cfRule>
  </conditionalFormatting>
  <conditionalFormatting sqref="O25">
    <cfRule type="cellIs" dxfId="56" priority="37" operator="equal">
      <formula>0</formula>
    </cfRule>
  </conditionalFormatting>
  <conditionalFormatting sqref="O26 J28 O28">
    <cfRule type="containsErrors" dxfId="55" priority="57">
      <formula>ISERROR(J26)</formula>
    </cfRule>
  </conditionalFormatting>
  <conditionalFormatting sqref="O27 J29 O29">
    <cfRule type="containsErrors" dxfId="54" priority="60">
      <formula>ISERROR(J27)</formula>
    </cfRule>
  </conditionalFormatting>
  <conditionalFormatting sqref="O30">
    <cfRule type="containsErrors" dxfId="53" priority="38">
      <formula>ISERROR(O30)</formula>
    </cfRule>
  </conditionalFormatting>
  <conditionalFormatting sqref="T22:T24">
    <cfRule type="containsErrors" dxfId="52" priority="53">
      <formula>ISERROR(T22)</formula>
    </cfRule>
  </conditionalFormatting>
  <conditionalFormatting sqref="T25">
    <cfRule type="cellIs" dxfId="51" priority="15" operator="equal">
      <formula>0</formula>
    </cfRule>
  </conditionalFormatting>
  <conditionalFormatting sqref="T26">
    <cfRule type="containsErrors" dxfId="50" priority="58">
      <formula>ISERROR(T26)</formula>
    </cfRule>
  </conditionalFormatting>
  <conditionalFormatting sqref="T27">
    <cfRule type="containsErrors" dxfId="49" priority="61">
      <formula>ISERROR(T27)</formula>
    </cfRule>
  </conditionalFormatting>
  <conditionalFormatting sqref="T28">
    <cfRule type="containsErrors" dxfId="48" priority="45">
      <formula>ISERROR(T28)</formula>
    </cfRule>
  </conditionalFormatting>
  <conditionalFormatting sqref="T29">
    <cfRule type="containsErrors" dxfId="47" priority="19">
      <formula>ISERROR(T29)</formula>
    </cfRule>
  </conditionalFormatting>
  <conditionalFormatting sqref="T30">
    <cfRule type="containsErrors" dxfId="46" priority="12">
      <formula>ISERROR(T30)</formula>
    </cfRule>
  </conditionalFormatting>
  <conditionalFormatting sqref="V3:Y3">
    <cfRule type="cellIs" dxfId="45" priority="1" operator="equal">
      <formula>0</formula>
    </cfRule>
  </conditionalFormatting>
  <conditionalFormatting sqref="Y22:Y24">
    <cfRule type="containsErrors" dxfId="44" priority="54">
      <formula>ISERROR(Y22)</formula>
    </cfRule>
  </conditionalFormatting>
  <conditionalFormatting sqref="Y25">
    <cfRule type="cellIs" dxfId="43" priority="7" operator="equal">
      <formula>0</formula>
    </cfRule>
  </conditionalFormatting>
  <conditionalFormatting sqref="Y26">
    <cfRule type="containsErrors" dxfId="42" priority="55">
      <formula>ISERROR(Y26)</formula>
    </cfRule>
  </conditionalFormatting>
  <conditionalFormatting sqref="Y27">
    <cfRule type="containsErrors" dxfId="41" priority="62">
      <formula>ISERROR(Y27)</formula>
    </cfRule>
  </conditionalFormatting>
  <conditionalFormatting sqref="Y28">
    <cfRule type="containsErrors" dxfId="40" priority="42">
      <formula>ISERROR(Y28)</formula>
    </cfRule>
  </conditionalFormatting>
  <conditionalFormatting sqref="Y29">
    <cfRule type="containsErrors" dxfId="39" priority="11">
      <formula>ISERROR(Y29)</formula>
    </cfRule>
  </conditionalFormatting>
  <conditionalFormatting sqref="Y30">
    <cfRule type="containsErrors" dxfId="38" priority="4">
      <formula>ISERROR(Y30)</formula>
    </cfRule>
  </conditionalFormatting>
  <conditionalFormatting sqref="AA3:AC3">
    <cfRule type="cellIs" dxfId="37" priority="2" operator="equal">
      <formula>0</formula>
    </cfRule>
  </conditionalFormatting>
  <dataValidations count="3">
    <dataValidation type="list" allowBlank="1" showInputMessage="1" showErrorMessage="1" sqref="J16 T16 O16 Y16" xr:uid="{00000000-0002-0000-1700-000000000000}">
      <formula1>TF</formula1>
    </dataValidation>
    <dataValidation type="list" allowBlank="1" showInputMessage="1" showErrorMessage="1" sqref="J14:AC14" xr:uid="{DF7F1966-002B-4493-B1DB-881362D0A0D1}">
      <formula1>DM</formula1>
    </dataValidation>
    <dataValidation type="list" allowBlank="1" showInputMessage="1" showErrorMessage="1" sqref="Y32:AC32" xr:uid="{CD5D24B1-C567-4DDA-B597-AC092380232B}">
      <formula1>PassFailNA</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J22 J24 J26:J27 J30 O22:O24 O26:O28 T22 T24 T26:T27 T30 Y22 Y24 Y26:Y27 Y30" evalError="1"/>
    <ignoredError sqref="O30" evalError="1"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FFFF00"/>
    <pageSetUpPr fitToPage="1"/>
  </sheetPr>
  <dimension ref="A1:AC40"/>
  <sheetViews>
    <sheetView showGridLines="0" topLeftCell="A13" zoomScale="140" zoomScaleNormal="140" zoomScalePageLayoutView="120" workbookViewId="0">
      <selection activeCell="D8" sqref="D8"/>
    </sheetView>
  </sheetViews>
  <sheetFormatPr defaultColWidth="8.85546875" defaultRowHeight="11.25" x14ac:dyDescent="0.2"/>
  <cols>
    <col min="1" max="1" width="3.7109375" style="3" customWidth="1"/>
    <col min="2" max="2" width="45" style="3" customWidth="1"/>
    <col min="3" max="3" width="19.42578125" style="3" customWidth="1"/>
    <col min="4" max="4" width="26" style="3" customWidth="1"/>
    <col min="5" max="17" width="3.28515625" style="3" customWidth="1"/>
    <col min="18" max="18" width="8.85546875" style="3" customWidth="1"/>
    <col min="19" max="19" width="18.42578125" style="3" customWidth="1"/>
    <col min="20" max="20" width="8.42578125" style="3" customWidth="1"/>
    <col min="21" max="22" width="3.28515625" style="3" customWidth="1"/>
    <col min="23" max="23" width="0.42578125" style="3" customWidth="1"/>
    <col min="24" max="28" width="3.28515625" style="3" customWidth="1"/>
    <col min="29" max="29" width="5" style="3" customWidth="1"/>
    <col min="30" max="30" width="3.28515625" style="3" customWidth="1"/>
    <col min="31" max="16384" width="8.85546875" style="3"/>
  </cols>
  <sheetData>
    <row r="1" spans="1:29" s="79" customFormat="1" ht="24.75" customHeight="1" x14ac:dyDescent="0.35">
      <c r="A1" s="648" t="s">
        <v>14</v>
      </c>
      <c r="B1" s="648"/>
      <c r="C1" s="648"/>
      <c r="D1" s="648"/>
      <c r="E1" s="78"/>
      <c r="F1" s="78"/>
      <c r="G1" s="78"/>
      <c r="H1" s="78"/>
      <c r="I1" s="78"/>
      <c r="J1" s="78"/>
      <c r="K1" s="78"/>
      <c r="L1" s="78"/>
      <c r="M1" s="78"/>
      <c r="N1" s="78"/>
      <c r="O1" s="78"/>
      <c r="P1" s="78"/>
      <c r="Q1" s="78"/>
      <c r="R1" s="78"/>
      <c r="S1" s="78"/>
      <c r="T1" s="78"/>
      <c r="U1" s="78"/>
      <c r="V1" s="78"/>
    </row>
    <row r="2" spans="1:29" ht="47.25" customHeight="1" x14ac:dyDescent="0.35">
      <c r="A2" s="649" t="s">
        <v>15</v>
      </c>
      <c r="B2" s="648"/>
      <c r="C2" s="648"/>
      <c r="D2" s="648"/>
    </row>
    <row r="3" spans="1:29" ht="24.75" customHeight="1" x14ac:dyDescent="0.35">
      <c r="A3" s="166"/>
      <c r="B3" s="166"/>
      <c r="C3" s="166"/>
      <c r="D3" s="166"/>
    </row>
    <row r="4" spans="1:29" s="12" customFormat="1" ht="15" customHeight="1" x14ac:dyDescent="0.2">
      <c r="B4" s="230" t="s">
        <v>16</v>
      </c>
    </row>
    <row r="5" spans="1:29" ht="15" customHeight="1" x14ac:dyDescent="0.2">
      <c r="B5" s="80" t="s">
        <v>17</v>
      </c>
      <c r="C5" s="81" t="s">
        <v>18</v>
      </c>
      <c r="D5" s="81" t="s">
        <v>19</v>
      </c>
      <c r="E5" s="83"/>
      <c r="J5" s="276"/>
      <c r="AC5" s="289" t="s">
        <v>20</v>
      </c>
    </row>
    <row r="6" spans="1:29" s="139" customFormat="1" ht="27.95" customHeight="1" x14ac:dyDescent="0.2">
      <c r="A6" s="265" t="s">
        <v>21</v>
      </c>
      <c r="B6" s="21" t="s">
        <v>22</v>
      </c>
      <c r="C6" s="263" t="s">
        <v>23</v>
      </c>
      <c r="D6" s="13" t="s">
        <v>24</v>
      </c>
      <c r="E6" s="65"/>
      <c r="F6" s="65"/>
      <c r="G6" s="65"/>
    </row>
    <row r="7" spans="1:29" s="139" customFormat="1" ht="27.95" customHeight="1" x14ac:dyDescent="0.2">
      <c r="A7" s="265" t="s">
        <v>25</v>
      </c>
      <c r="B7" s="21" t="s">
        <v>26</v>
      </c>
      <c r="C7" s="263" t="s">
        <v>23</v>
      </c>
      <c r="D7" s="13" t="s">
        <v>24</v>
      </c>
      <c r="E7" s="65"/>
      <c r="F7" s="65"/>
      <c r="G7" s="65"/>
      <c r="S7" s="21"/>
    </row>
    <row r="8" spans="1:29" s="139" customFormat="1" ht="27.95" customHeight="1" x14ac:dyDescent="0.2">
      <c r="A8" s="265" t="s">
        <v>27</v>
      </c>
      <c r="B8" s="21" t="s">
        <v>28</v>
      </c>
      <c r="C8" s="263" t="s">
        <v>23</v>
      </c>
      <c r="D8" s="13" t="s">
        <v>29</v>
      </c>
      <c r="E8" s="65"/>
      <c r="F8" s="140"/>
      <c r="G8" s="142"/>
      <c r="S8" s="263"/>
    </row>
    <row r="9" spans="1:29" s="139" customFormat="1" ht="27.95" customHeight="1" x14ac:dyDescent="0.2">
      <c r="A9" s="265" t="s">
        <v>30</v>
      </c>
      <c r="B9" s="21" t="s">
        <v>31</v>
      </c>
      <c r="C9" s="263" t="s">
        <v>23</v>
      </c>
      <c r="D9" s="13" t="s">
        <v>24</v>
      </c>
      <c r="F9" s="140"/>
      <c r="G9" s="142"/>
      <c r="S9" s="13"/>
    </row>
    <row r="10" spans="1:29" s="139" customFormat="1" ht="27.95" customHeight="1" x14ac:dyDescent="0.2">
      <c r="A10" s="265" t="s">
        <v>32</v>
      </c>
      <c r="B10" s="21" t="s">
        <v>33</v>
      </c>
      <c r="C10" s="263" t="s">
        <v>23</v>
      </c>
      <c r="D10" s="13" t="s">
        <v>29</v>
      </c>
      <c r="E10" s="65"/>
      <c r="F10" s="140"/>
      <c r="G10" s="142"/>
    </row>
    <row r="11" spans="1:29" s="139" customFormat="1" ht="27.95" customHeight="1" x14ac:dyDescent="0.2">
      <c r="A11" s="265" t="s">
        <v>34</v>
      </c>
      <c r="B11" s="21" t="s">
        <v>35</v>
      </c>
      <c r="C11" s="263" t="s">
        <v>23</v>
      </c>
      <c r="D11" s="13" t="s">
        <v>24</v>
      </c>
      <c r="F11" s="140"/>
      <c r="G11" s="142"/>
    </row>
    <row r="12" spans="1:29" s="139" customFormat="1" ht="39.75" customHeight="1" x14ac:dyDescent="0.2">
      <c r="A12" s="265" t="s">
        <v>36</v>
      </c>
      <c r="B12" s="21" t="s">
        <v>37</v>
      </c>
      <c r="C12" s="13" t="s">
        <v>38</v>
      </c>
      <c r="D12" s="263" t="s">
        <v>39</v>
      </c>
      <c r="E12" s="65"/>
      <c r="F12" s="140"/>
    </row>
    <row r="13" spans="1:29" s="139" customFormat="1" ht="39.75" customHeight="1" x14ac:dyDescent="0.2">
      <c r="A13" s="265" t="s">
        <v>40</v>
      </c>
      <c r="B13" s="21" t="s">
        <v>41</v>
      </c>
      <c r="C13" s="263" t="s">
        <v>23</v>
      </c>
      <c r="D13" s="263" t="s">
        <v>42</v>
      </c>
      <c r="E13" s="65"/>
      <c r="F13" s="140"/>
      <c r="G13" s="65"/>
    </row>
    <row r="14" spans="1:29" s="139" customFormat="1" ht="38.25" customHeight="1" x14ac:dyDescent="0.2">
      <c r="A14" s="265" t="s">
        <v>43</v>
      </c>
      <c r="B14" s="21" t="s">
        <v>44</v>
      </c>
      <c r="C14" s="13" t="s">
        <v>38</v>
      </c>
      <c r="D14" s="13" t="s">
        <v>24</v>
      </c>
      <c r="E14" s="65"/>
      <c r="F14" s="140"/>
      <c r="G14" s="142"/>
    </row>
    <row r="15" spans="1:29" s="139" customFormat="1" ht="27.95" customHeight="1" x14ac:dyDescent="0.2">
      <c r="A15" s="265" t="s">
        <v>45</v>
      </c>
      <c r="B15" s="21" t="s">
        <v>46</v>
      </c>
      <c r="C15" s="13" t="s">
        <v>38</v>
      </c>
      <c r="D15" s="13" t="s">
        <v>29</v>
      </c>
      <c r="E15" s="65"/>
      <c r="F15" s="140"/>
      <c r="G15" s="142"/>
    </row>
    <row r="16" spans="1:29" s="139" customFormat="1" ht="27.95" customHeight="1" x14ac:dyDescent="0.2">
      <c r="A16" s="265" t="s">
        <v>47</v>
      </c>
      <c r="B16" s="21" t="s">
        <v>48</v>
      </c>
      <c r="C16" s="263" t="s">
        <v>49</v>
      </c>
      <c r="D16" s="263" t="s">
        <v>49</v>
      </c>
      <c r="F16" s="140"/>
      <c r="G16" s="65"/>
    </row>
    <row r="17" spans="1:16" s="139" customFormat="1" ht="27.95" customHeight="1" x14ac:dyDescent="0.2">
      <c r="A17" s="265" t="s">
        <v>50</v>
      </c>
      <c r="B17" s="21" t="s">
        <v>51</v>
      </c>
      <c r="C17" s="263" t="s">
        <v>52</v>
      </c>
      <c r="D17" s="13" t="s">
        <v>29</v>
      </c>
      <c r="E17" s="65"/>
      <c r="F17" s="140"/>
      <c r="G17" s="142"/>
    </row>
    <row r="18" spans="1:16" s="139" customFormat="1" ht="39.75" customHeight="1" x14ac:dyDescent="0.2">
      <c r="A18" s="265" t="s">
        <v>53</v>
      </c>
      <c r="B18" s="264" t="s">
        <v>54</v>
      </c>
      <c r="C18" s="263" t="s">
        <v>52</v>
      </c>
      <c r="D18" s="263" t="s">
        <v>42</v>
      </c>
      <c r="E18" s="65"/>
      <c r="F18" s="140"/>
      <c r="G18" s="142"/>
      <c r="M18" s="265"/>
    </row>
    <row r="19" spans="1:16" s="139" customFormat="1" ht="39.75" customHeight="1" x14ac:dyDescent="0.2">
      <c r="A19" s="265" t="s">
        <v>55</v>
      </c>
      <c r="B19" s="21" t="s">
        <v>56</v>
      </c>
      <c r="C19" s="263" t="s">
        <v>52</v>
      </c>
      <c r="D19" s="263" t="s">
        <v>42</v>
      </c>
      <c r="E19" s="65"/>
      <c r="F19" s="140"/>
      <c r="G19" s="141"/>
    </row>
    <row r="20" spans="1:16" s="139" customFormat="1" ht="39.75" customHeight="1" x14ac:dyDescent="0.2">
      <c r="A20" s="265" t="s">
        <v>57</v>
      </c>
      <c r="B20" s="264" t="s">
        <v>58</v>
      </c>
      <c r="C20" s="263" t="s">
        <v>52</v>
      </c>
      <c r="D20" s="263" t="s">
        <v>42</v>
      </c>
    </row>
    <row r="21" spans="1:16" s="139" customFormat="1" ht="36" customHeight="1" x14ac:dyDescent="0.2">
      <c r="A21" s="12">
        <v>16</v>
      </c>
      <c r="B21" s="21" t="s">
        <v>59</v>
      </c>
      <c r="C21" s="263" t="s">
        <v>60</v>
      </c>
      <c r="D21" s="263" t="s">
        <v>61</v>
      </c>
      <c r="G21" s="142"/>
    </row>
    <row r="22" spans="1:16" s="139" customFormat="1" ht="27.95" customHeight="1" x14ac:dyDescent="0.2">
      <c r="A22" s="265"/>
      <c r="C22" s="13"/>
      <c r="D22" s="13"/>
      <c r="E22" s="65"/>
      <c r="F22" s="140"/>
      <c r="G22" s="142"/>
    </row>
    <row r="23" spans="1:16" s="139" customFormat="1" ht="15" customHeight="1" x14ac:dyDescent="0.2">
      <c r="A23" s="265"/>
      <c r="B23" s="82" t="s">
        <v>62</v>
      </c>
      <c r="C23" s="76"/>
      <c r="D23" s="76"/>
      <c r="E23" s="3"/>
      <c r="F23" s="3"/>
      <c r="G23" s="3"/>
      <c r="H23" s="3"/>
      <c r="I23" s="3"/>
      <c r="J23" s="3"/>
      <c r="K23" s="3"/>
      <c r="L23" s="3"/>
      <c r="M23" s="3"/>
      <c r="N23" s="3"/>
      <c r="O23" s="3"/>
      <c r="P23" s="3"/>
    </row>
    <row r="24" spans="1:16" ht="15" customHeight="1" x14ac:dyDescent="0.2">
      <c r="B24" s="17" t="s">
        <v>63</v>
      </c>
      <c r="C24" s="10"/>
    </row>
    <row r="25" spans="1:16" ht="15" customHeight="1" x14ac:dyDescent="0.2">
      <c r="A25" s="53"/>
      <c r="B25" s="17" t="s">
        <v>64</v>
      </c>
    </row>
    <row r="26" spans="1:16" ht="15" customHeight="1" x14ac:dyDescent="0.2">
      <c r="A26" s="53"/>
      <c r="B26" s="17" t="s">
        <v>65</v>
      </c>
      <c r="C26" s="10"/>
    </row>
    <row r="27" spans="1:16" ht="15" customHeight="1" x14ac:dyDescent="0.2">
      <c r="A27" s="53"/>
      <c r="B27" s="41"/>
      <c r="C27" s="10"/>
    </row>
    <row r="28" spans="1:16" ht="13.5" customHeight="1" x14ac:dyDescent="0.2">
      <c r="A28" s="53"/>
      <c r="B28" s="82" t="s">
        <v>66</v>
      </c>
      <c r="C28" s="76"/>
      <c r="D28" s="76"/>
    </row>
    <row r="29" spans="1:16" ht="15" customHeight="1" x14ac:dyDescent="0.2">
      <c r="B29" s="17" t="s">
        <v>67</v>
      </c>
    </row>
    <row r="30" spans="1:16" ht="15" customHeight="1" x14ac:dyDescent="0.2">
      <c r="A30" s="53"/>
      <c r="B30" s="16"/>
    </row>
    <row r="31" spans="1:16" ht="12.75" customHeight="1" x14ac:dyDescent="0.2">
      <c r="A31" s="23"/>
      <c r="B31" s="82" t="s">
        <v>68</v>
      </c>
      <c r="C31" s="76"/>
      <c r="D31" s="76"/>
    </row>
    <row r="32" spans="1:16" ht="15" customHeight="1" x14ac:dyDescent="0.2">
      <c r="B32" s="3" t="s">
        <v>69</v>
      </c>
      <c r="C32" s="3" t="s">
        <v>70</v>
      </c>
      <c r="F32" s="69"/>
    </row>
    <row r="33" spans="1:6" ht="15" customHeight="1" x14ac:dyDescent="0.2">
      <c r="A33" s="53"/>
      <c r="B33" s="3" t="s">
        <v>71</v>
      </c>
      <c r="C33" s="3" t="s">
        <v>72</v>
      </c>
      <c r="F33" s="69"/>
    </row>
    <row r="34" spans="1:6" ht="15" customHeight="1" x14ac:dyDescent="0.2">
      <c r="A34" s="53"/>
      <c r="B34" s="3" t="s">
        <v>73</v>
      </c>
      <c r="C34" s="3" t="s">
        <v>74</v>
      </c>
      <c r="F34" s="55"/>
    </row>
    <row r="35" spans="1:6" ht="15" customHeight="1" x14ac:dyDescent="0.2">
      <c r="A35" s="53"/>
      <c r="B35" s="3" t="s">
        <v>75</v>
      </c>
      <c r="D35" s="16"/>
    </row>
    <row r="36" spans="1:6" ht="15" customHeight="1" x14ac:dyDescent="0.2">
      <c r="A36" s="53"/>
      <c r="B36" s="3" t="s">
        <v>76</v>
      </c>
      <c r="C36" s="16"/>
      <c r="D36" s="16"/>
    </row>
    <row r="37" spans="1:6" ht="15" customHeight="1" x14ac:dyDescent="0.2">
      <c r="A37" s="53"/>
      <c r="B37" s="16"/>
      <c r="D37" s="16"/>
    </row>
    <row r="38" spans="1:6" ht="15" customHeight="1" x14ac:dyDescent="0.2">
      <c r="A38" s="53"/>
      <c r="B38" s="16"/>
      <c r="D38" s="16"/>
    </row>
    <row r="39" spans="1:6" ht="15" customHeight="1" x14ac:dyDescent="0.2">
      <c r="A39" s="53"/>
      <c r="B39" s="16"/>
    </row>
    <row r="40" spans="1:6" ht="17.100000000000001" customHeight="1" x14ac:dyDescent="0.2">
      <c r="A40" s="53"/>
    </row>
  </sheetData>
  <mergeCells count="2">
    <mergeCell ref="A1:D1"/>
    <mergeCell ref="A2:D2"/>
  </mergeCells>
  <phoneticPr fontId="3" type="noConversion"/>
  <printOptions horizontalCentered="1"/>
  <pageMargins left="0.25" right="0.25" top="0.5" bottom="0.5" header="0.3" footer="0.3"/>
  <pageSetup orientation="portrait" r:id="rId1"/>
  <headerFooter>
    <oddFooter>&amp;L&amp;"Arial,Bold"Medical Physicist's Section&amp;R&amp;"Arial,Italic"&amp;8&amp;F</oddFooter>
  </headerFooter>
  <rowBreaks count="1" manualBreakCount="1">
    <brk id="31" max="3" man="1"/>
  </rowBreaks>
  <ignoredErrors>
    <ignoredError sqref="A6" numberStoredAsText="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00B0F0"/>
    <pageSetUpPr fitToPage="1"/>
  </sheetPr>
  <dimension ref="A1:BF92"/>
  <sheetViews>
    <sheetView showGridLines="0" zoomScaleNormal="100" zoomScalePageLayoutView="120" workbookViewId="0">
      <selection activeCell="AK28" sqref="AK28"/>
    </sheetView>
  </sheetViews>
  <sheetFormatPr defaultColWidth="10.7109375" defaultRowHeight="20.100000000000001" customHeight="1" x14ac:dyDescent="0.2"/>
  <cols>
    <col min="1" max="2" width="2.85546875" style="12" customWidth="1"/>
    <col min="3" max="8" width="2.85546875" style="13" customWidth="1"/>
    <col min="9" max="32" width="3.28515625" style="13" customWidth="1"/>
    <col min="33" max="33" width="2" style="3" customWidth="1"/>
    <col min="34" max="58" width="10.7109375" style="3" customWidth="1"/>
    <col min="59" max="16384" width="10.7109375" style="12"/>
  </cols>
  <sheetData>
    <row r="1" spans="1:58" ht="24.75" customHeight="1" x14ac:dyDescent="0.2">
      <c r="A1" s="68" t="s">
        <v>454</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row>
    <row r="2" spans="1:58" ht="15" customHeight="1" x14ac:dyDescent="0.2">
      <c r="A2" s="68"/>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58" ht="15" customHeight="1" x14ac:dyDescent="0.2">
      <c r="D3" s="9" t="s">
        <v>79</v>
      </c>
      <c r="E3" s="658">
        <f>Facility</f>
        <v>0</v>
      </c>
      <c r="F3" s="658"/>
      <c r="G3" s="658"/>
      <c r="H3" s="658"/>
      <c r="I3" s="658"/>
      <c r="J3" s="658"/>
      <c r="K3" s="658"/>
      <c r="L3" s="658"/>
      <c r="M3" s="658"/>
      <c r="N3" s="658"/>
      <c r="O3" s="658"/>
      <c r="U3" s="9"/>
      <c r="V3" s="167"/>
      <c r="W3" s="9" t="s">
        <v>114</v>
      </c>
      <c r="X3" s="685">
        <f>SBBAPID</f>
        <v>0</v>
      </c>
      <c r="Y3" s="685"/>
      <c r="Z3" s="685"/>
      <c r="AA3" s="685"/>
      <c r="AB3" s="190" t="s">
        <v>115</v>
      </c>
      <c r="AC3" s="941">
        <f>SBBAPRm</f>
        <v>0</v>
      </c>
      <c r="AD3" s="941"/>
      <c r="AE3" s="941"/>
      <c r="AF3" s="941"/>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row>
    <row r="4" spans="1:58" ht="15" customHeight="1" x14ac:dyDescent="0.2">
      <c r="D4" s="9" t="s">
        <v>116</v>
      </c>
      <c r="E4" s="657" t="str">
        <f>CONCATENATE(Mfr, " ",Mod)</f>
        <v xml:space="preserve"> </v>
      </c>
      <c r="F4" s="657"/>
      <c r="G4" s="657"/>
      <c r="H4" s="657"/>
      <c r="I4" s="657"/>
      <c r="J4" s="657"/>
      <c r="K4" s="657"/>
      <c r="L4" s="657"/>
      <c r="M4" s="657"/>
      <c r="N4" s="657"/>
      <c r="O4" s="657"/>
      <c r="U4" s="9"/>
      <c r="V4" s="3"/>
      <c r="W4" s="9" t="s">
        <v>87</v>
      </c>
      <c r="X4" s="657">
        <f>RmID</f>
        <v>0</v>
      </c>
      <c r="Y4" s="657"/>
      <c r="Z4" s="657"/>
      <c r="AA4" s="657"/>
      <c r="AB4" s="658"/>
      <c r="AC4" s="657"/>
      <c r="AD4" s="657"/>
      <c r="AE4" s="657"/>
      <c r="AF4" s="657"/>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row>
    <row r="5" spans="1:58" ht="15" customHeight="1" x14ac:dyDescent="0.2">
      <c r="D5" s="9"/>
      <c r="E5" s="10"/>
      <c r="F5" s="9"/>
      <c r="G5" s="10"/>
      <c r="H5" s="9"/>
      <c r="I5" s="92"/>
      <c r="J5" s="92"/>
      <c r="K5" s="92"/>
      <c r="L5" s="92"/>
      <c r="M5" s="92"/>
      <c r="N5" s="92"/>
      <c r="O5" s="92"/>
      <c r="U5" s="9"/>
      <c r="V5" s="145"/>
      <c r="W5" s="9" t="s">
        <v>88</v>
      </c>
      <c r="X5" s="1834">
        <f>'Facility Information'!C15</f>
        <v>0</v>
      </c>
      <c r="Y5" s="1834"/>
      <c r="Z5" s="1834"/>
      <c r="AA5" s="1834"/>
      <c r="AB5" s="1835"/>
      <c r="AC5" s="1834"/>
      <c r="AD5" s="1834"/>
      <c r="AE5" s="1834"/>
      <c r="AF5" s="1834"/>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row>
    <row r="6" spans="1:58" ht="15" customHeight="1" thickBot="1" x14ac:dyDescent="0.25"/>
    <row r="7" spans="1:58" ht="12" customHeight="1" x14ac:dyDescent="0.2">
      <c r="A7" s="911" t="s">
        <v>117</v>
      </c>
      <c r="B7" s="912"/>
      <c r="C7" s="912"/>
      <c r="D7" s="913"/>
      <c r="E7" s="113" t="s">
        <v>188</v>
      </c>
      <c r="F7" s="136"/>
      <c r="G7" s="136"/>
      <c r="H7" s="136" t="s">
        <v>455</v>
      </c>
      <c r="I7" s="136"/>
      <c r="J7" s="89"/>
      <c r="K7" s="136"/>
      <c r="L7" s="136"/>
      <c r="M7" s="136"/>
      <c r="N7" s="136"/>
      <c r="O7" s="136"/>
      <c r="P7" s="136"/>
      <c r="Q7" s="136"/>
      <c r="R7" s="136"/>
      <c r="S7" s="136"/>
      <c r="T7" s="136"/>
      <c r="U7" s="136"/>
      <c r="V7" s="136"/>
      <c r="W7" s="136"/>
      <c r="X7" s="149" t="s">
        <v>248</v>
      </c>
      <c r="Y7" s="1744">
        <f>DosiMfrMod</f>
        <v>0</v>
      </c>
      <c r="Z7" s="1744"/>
      <c r="AA7" s="1744"/>
      <c r="AB7" s="1744"/>
      <c r="AC7" s="1744"/>
      <c r="AD7" s="1744"/>
      <c r="AE7" s="1744"/>
      <c r="AF7" s="1745"/>
      <c r="AI7" s="84"/>
      <c r="BF7" s="12"/>
    </row>
    <row r="8" spans="1:58" ht="12" customHeight="1" x14ac:dyDescent="0.2">
      <c r="A8" s="914"/>
      <c r="B8" s="915"/>
      <c r="C8" s="915"/>
      <c r="D8" s="916"/>
      <c r="E8" s="43" t="s">
        <v>428</v>
      </c>
      <c r="F8" s="43"/>
      <c r="G8" s="43"/>
      <c r="H8" s="43"/>
      <c r="I8" s="44"/>
      <c r="J8" s="43"/>
      <c r="K8" s="43"/>
      <c r="L8" s="43"/>
      <c r="M8" s="43"/>
      <c r="N8" s="43"/>
      <c r="O8" s="43"/>
      <c r="P8" s="43"/>
      <c r="Q8" s="43"/>
      <c r="R8" s="43"/>
      <c r="S8" s="43"/>
      <c r="T8" s="43"/>
      <c r="U8" s="43"/>
      <c r="V8" s="43"/>
      <c r="W8" s="43"/>
      <c r="X8" s="150" t="s">
        <v>456</v>
      </c>
      <c r="Y8" s="1742">
        <f>Cal</f>
        <v>0</v>
      </c>
      <c r="Z8" s="1742"/>
      <c r="AA8" s="1742"/>
      <c r="AB8" s="1742"/>
      <c r="AC8" s="1742"/>
      <c r="AD8" s="1742"/>
      <c r="AE8" s="1742"/>
      <c r="AF8" s="1743"/>
      <c r="AH8" s="54"/>
      <c r="BF8" s="12"/>
    </row>
    <row r="9" spans="1:58" ht="12" customHeight="1" x14ac:dyDescent="0.2">
      <c r="A9" s="914"/>
      <c r="B9" s="915"/>
      <c r="C9" s="915"/>
      <c r="D9" s="916"/>
      <c r="E9" s="43" t="s">
        <v>457</v>
      </c>
      <c r="F9" s="43"/>
      <c r="G9" s="43"/>
      <c r="H9" s="43"/>
      <c r="I9" s="44"/>
      <c r="J9" s="43"/>
      <c r="K9" s="43"/>
      <c r="L9" s="43"/>
      <c r="M9" s="43"/>
      <c r="N9" s="43"/>
      <c r="O9" s="43"/>
      <c r="P9" s="43"/>
      <c r="Q9" s="43"/>
      <c r="R9" s="43"/>
      <c r="S9" s="43"/>
      <c r="T9" s="43"/>
      <c r="U9" s="43"/>
      <c r="V9" s="43"/>
      <c r="W9" s="43"/>
      <c r="X9" s="150"/>
      <c r="Y9" s="274"/>
      <c r="Z9" s="274"/>
      <c r="AA9" s="274"/>
      <c r="AB9" s="274"/>
      <c r="AC9" s="274"/>
      <c r="AD9" s="274"/>
      <c r="AE9" s="274"/>
      <c r="AF9" s="275"/>
      <c r="AH9" s="54"/>
      <c r="BF9" s="12"/>
    </row>
    <row r="10" spans="1:58" ht="12" customHeight="1" thickBot="1" x14ac:dyDescent="0.25">
      <c r="A10" s="917"/>
      <c r="B10" s="918"/>
      <c r="C10" s="918"/>
      <c r="D10" s="919"/>
      <c r="E10" s="123" t="s">
        <v>193</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24"/>
      <c r="AH10" s="28"/>
      <c r="BF10" s="12"/>
    </row>
    <row r="11" spans="1:58" ht="15" customHeight="1" thickBot="1" x14ac:dyDescent="0.25"/>
    <row r="12" spans="1:58" ht="15" customHeight="1" x14ac:dyDescent="0.2">
      <c r="A12" s="1821" t="s">
        <v>258</v>
      </c>
      <c r="B12" s="1822"/>
      <c r="C12" s="1822"/>
      <c r="D12" s="1822"/>
      <c r="E12" s="1822"/>
      <c r="F12" s="1822"/>
      <c r="G12" s="1822"/>
      <c r="H12" s="1822"/>
      <c r="I12" s="1815" t="s">
        <v>133</v>
      </c>
      <c r="J12" s="1816"/>
      <c r="K12" s="1816"/>
      <c r="L12" s="1816"/>
      <c r="M12" s="1815" t="s">
        <v>134</v>
      </c>
      <c r="N12" s="1816"/>
      <c r="O12" s="1816"/>
      <c r="P12" s="1816"/>
      <c r="Q12" s="1815"/>
      <c r="R12" s="1816"/>
      <c r="S12" s="1816"/>
      <c r="T12" s="1816"/>
      <c r="U12" s="1815"/>
      <c r="V12" s="1816"/>
      <c r="W12" s="1816"/>
      <c r="X12" s="1816"/>
      <c r="Y12" s="1815"/>
      <c r="Z12" s="1816"/>
      <c r="AA12" s="1816"/>
      <c r="AB12" s="1816"/>
      <c r="AC12" s="1815"/>
      <c r="AD12" s="1816"/>
      <c r="AE12" s="1816"/>
      <c r="AF12" s="1817"/>
    </row>
    <row r="13" spans="1:58" ht="15" customHeight="1" thickBot="1" x14ac:dyDescent="0.25">
      <c r="A13" s="1823"/>
      <c r="B13" s="1824"/>
      <c r="C13" s="1824"/>
      <c r="D13" s="1824"/>
      <c r="E13" s="1824"/>
      <c r="F13" s="1824"/>
      <c r="G13" s="1824"/>
      <c r="H13" s="1824"/>
      <c r="I13" s="1818"/>
      <c r="J13" s="1819"/>
      <c r="K13" s="1819"/>
      <c r="L13" s="1819"/>
      <c r="M13" s="1818"/>
      <c r="N13" s="1819"/>
      <c r="O13" s="1819"/>
      <c r="P13" s="1819"/>
      <c r="Q13" s="1818"/>
      <c r="R13" s="1819"/>
      <c r="S13" s="1819"/>
      <c r="T13" s="1819"/>
      <c r="U13" s="1818"/>
      <c r="V13" s="1819"/>
      <c r="W13" s="1819"/>
      <c r="X13" s="1819"/>
      <c r="Y13" s="1818"/>
      <c r="Z13" s="1819"/>
      <c r="AA13" s="1819"/>
      <c r="AB13" s="1819"/>
      <c r="AC13" s="1818"/>
      <c r="AD13" s="1819"/>
      <c r="AE13" s="1819"/>
      <c r="AF13" s="1820"/>
    </row>
    <row r="14" spans="1:58" s="8" customFormat="1" ht="15" customHeight="1" thickBot="1" x14ac:dyDescent="0.25">
      <c r="A14" s="1825"/>
      <c r="B14" s="1826"/>
      <c r="C14" s="1826"/>
      <c r="D14" s="1826"/>
      <c r="E14" s="1826"/>
      <c r="F14" s="1826"/>
      <c r="G14" s="1826"/>
      <c r="H14" s="1827"/>
      <c r="I14" s="1769" t="s">
        <v>458</v>
      </c>
      <c r="J14" s="1770"/>
      <c r="K14" s="1770"/>
      <c r="L14" s="1771"/>
      <c r="M14" s="1769" t="s">
        <v>458</v>
      </c>
      <c r="N14" s="1770"/>
      <c r="O14" s="1770"/>
      <c r="P14" s="1771"/>
      <c r="Q14" s="1802" t="s">
        <v>459</v>
      </c>
      <c r="R14" s="1803"/>
      <c r="S14" s="1803"/>
      <c r="T14" s="1804"/>
      <c r="U14" s="1802" t="s">
        <v>460</v>
      </c>
      <c r="V14" s="1803"/>
      <c r="W14" s="1803"/>
      <c r="X14" s="1804"/>
      <c r="Y14" s="1769" t="s">
        <v>461</v>
      </c>
      <c r="Z14" s="1770"/>
      <c r="AA14" s="1770"/>
      <c r="AB14" s="1771"/>
      <c r="AC14" s="1769" t="s">
        <v>462</v>
      </c>
      <c r="AD14" s="1770"/>
      <c r="AE14" s="1770"/>
      <c r="AF14" s="1830"/>
      <c r="AG14" s="3"/>
      <c r="AH14" s="3"/>
      <c r="AI14" s="54"/>
      <c r="AJ14" s="3"/>
      <c r="AK14" s="3"/>
      <c r="AL14" s="3"/>
      <c r="AM14" s="3"/>
      <c r="AN14" s="3"/>
      <c r="AO14" s="3"/>
      <c r="AP14" s="3"/>
      <c r="AQ14" s="3"/>
      <c r="AR14" s="3"/>
      <c r="AS14" s="3"/>
      <c r="AT14" s="3"/>
      <c r="AU14" s="3"/>
      <c r="AV14" s="3"/>
      <c r="AW14" s="3"/>
      <c r="AX14" s="3"/>
      <c r="AY14" s="3"/>
      <c r="AZ14" s="3"/>
      <c r="BA14" s="3"/>
      <c r="BB14" s="3"/>
      <c r="BC14" s="3"/>
      <c r="BD14" s="3"/>
      <c r="BE14" s="3"/>
    </row>
    <row r="15" spans="1:58" s="3" customFormat="1" ht="15" customHeight="1" x14ac:dyDescent="0.2">
      <c r="A15" s="1828" t="s">
        <v>195</v>
      </c>
      <c r="B15" s="1409"/>
      <c r="C15" s="1409"/>
      <c r="D15" s="1409"/>
      <c r="E15" s="1409"/>
      <c r="F15" s="1409"/>
      <c r="G15" s="1409"/>
      <c r="H15" s="1829"/>
      <c r="I15" s="1805"/>
      <c r="J15" s="1321"/>
      <c r="K15" s="1321"/>
      <c r="L15" s="1806"/>
      <c r="M15" s="1805"/>
      <c r="N15" s="1321"/>
      <c r="O15" s="1321"/>
      <c r="P15" s="1806"/>
      <c r="Q15" s="1805"/>
      <c r="R15" s="1321"/>
      <c r="S15" s="1321"/>
      <c r="T15" s="1806"/>
      <c r="U15" s="1805"/>
      <c r="V15" s="1321"/>
      <c r="W15" s="1321"/>
      <c r="X15" s="1806"/>
      <c r="Y15" s="1805"/>
      <c r="Z15" s="1321"/>
      <c r="AA15" s="1321"/>
      <c r="AB15" s="1806"/>
      <c r="AC15" s="1766"/>
      <c r="AD15" s="1767"/>
      <c r="AE15" s="1767"/>
      <c r="AF15" s="1768"/>
    </row>
    <row r="16" spans="1:58" s="3" customFormat="1" ht="15" customHeight="1" x14ac:dyDescent="0.2">
      <c r="A16" s="1836" t="s">
        <v>434</v>
      </c>
      <c r="B16" s="673"/>
      <c r="C16" s="673"/>
      <c r="D16" s="673"/>
      <c r="E16" s="673"/>
      <c r="F16" s="673"/>
      <c r="G16" s="673"/>
      <c r="H16" s="674"/>
      <c r="I16" s="1807"/>
      <c r="J16" s="1808"/>
      <c r="K16" s="1808"/>
      <c r="L16" s="1809"/>
      <c r="M16" s="1807"/>
      <c r="N16" s="1808"/>
      <c r="O16" s="1808"/>
      <c r="P16" s="1809"/>
      <c r="Q16" s="1807"/>
      <c r="R16" s="1808"/>
      <c r="S16" s="1808"/>
      <c r="T16" s="1809"/>
      <c r="U16" s="1807"/>
      <c r="V16" s="1808"/>
      <c r="W16" s="1808"/>
      <c r="X16" s="1809"/>
      <c r="Y16" s="1807"/>
      <c r="Z16" s="1808"/>
      <c r="AA16" s="1808"/>
      <c r="AB16" s="1809"/>
      <c r="AC16" s="1807"/>
      <c r="AD16" s="1808"/>
      <c r="AE16" s="1808"/>
      <c r="AF16" s="1851"/>
      <c r="AH16" s="69"/>
    </row>
    <row r="17" spans="1:35" s="3" customFormat="1" ht="15" customHeight="1" x14ac:dyDescent="0.2">
      <c r="A17" s="1836" t="s">
        <v>197</v>
      </c>
      <c r="B17" s="673"/>
      <c r="C17" s="673"/>
      <c r="D17" s="673"/>
      <c r="E17" s="673"/>
      <c r="F17" s="673"/>
      <c r="G17" s="673"/>
      <c r="H17" s="674"/>
      <c r="I17" s="1765"/>
      <c r="J17" s="1758"/>
      <c r="K17" s="1758"/>
      <c r="L17" s="1759"/>
      <c r="M17" s="1765"/>
      <c r="N17" s="1758"/>
      <c r="O17" s="1758"/>
      <c r="P17" s="1759"/>
      <c r="Q17" s="1765"/>
      <c r="R17" s="1758"/>
      <c r="S17" s="1758"/>
      <c r="T17" s="1759"/>
      <c r="U17" s="1765"/>
      <c r="V17" s="1758"/>
      <c r="W17" s="1758"/>
      <c r="X17" s="1759"/>
      <c r="Y17" s="1765"/>
      <c r="Z17" s="1758"/>
      <c r="AA17" s="1758"/>
      <c r="AB17" s="1759"/>
      <c r="AC17" s="1765"/>
      <c r="AD17" s="1758"/>
      <c r="AE17" s="1758"/>
      <c r="AF17" s="1801"/>
      <c r="AH17" s="94"/>
    </row>
    <row r="18" spans="1:35" s="3" customFormat="1" ht="15" customHeight="1" thickBot="1" x14ac:dyDescent="0.25">
      <c r="A18" s="1840" t="s">
        <v>141</v>
      </c>
      <c r="B18" s="1841"/>
      <c r="C18" s="1841"/>
      <c r="D18" s="1841"/>
      <c r="E18" s="1841"/>
      <c r="F18" s="1841"/>
      <c r="G18" s="1841"/>
      <c r="H18" s="1842"/>
      <c r="I18" s="1786"/>
      <c r="J18" s="1787"/>
      <c r="K18" s="1787"/>
      <c r="L18" s="1788"/>
      <c r="M18" s="1786"/>
      <c r="N18" s="1787"/>
      <c r="O18" s="1787"/>
      <c r="P18" s="1788"/>
      <c r="Q18" s="1786"/>
      <c r="R18" s="1787"/>
      <c r="S18" s="1787"/>
      <c r="T18" s="1788"/>
      <c r="U18" s="1786"/>
      <c r="V18" s="1787"/>
      <c r="W18" s="1787"/>
      <c r="X18" s="1788"/>
      <c r="Y18" s="1786"/>
      <c r="Z18" s="1787"/>
      <c r="AA18" s="1787"/>
      <c r="AB18" s="1788"/>
      <c r="AC18" s="1786"/>
      <c r="AD18" s="1787"/>
      <c r="AE18" s="1787"/>
      <c r="AF18" s="1813"/>
      <c r="AH18" s="94"/>
    </row>
    <row r="19" spans="1:35" s="3" customFormat="1" ht="15" customHeight="1" x14ac:dyDescent="0.2">
      <c r="A19" s="1845"/>
      <c r="B19" s="1846"/>
      <c r="C19" s="1846"/>
      <c r="D19" s="1846"/>
      <c r="E19" s="1846"/>
      <c r="F19" s="1846"/>
      <c r="G19" s="1846"/>
      <c r="H19" s="1847"/>
      <c r="I19" s="1746" t="s">
        <v>463</v>
      </c>
      <c r="J19" s="1747"/>
      <c r="K19" s="1747"/>
      <c r="L19" s="1747"/>
      <c r="M19" s="1747"/>
      <c r="N19" s="1747"/>
      <c r="O19" s="1747"/>
      <c r="P19" s="1747"/>
      <c r="Q19" s="1747"/>
      <c r="R19" s="1747"/>
      <c r="S19" s="1747"/>
      <c r="T19" s="1747"/>
      <c r="U19" s="1747"/>
      <c r="V19" s="1747"/>
      <c r="W19" s="1747"/>
      <c r="X19" s="1747"/>
      <c r="Y19" s="1747"/>
      <c r="Z19" s="1747"/>
      <c r="AA19" s="1747"/>
      <c r="AB19" s="1747"/>
      <c r="AC19" s="1747"/>
      <c r="AD19" s="1747"/>
      <c r="AE19" s="1747"/>
      <c r="AF19" s="1748"/>
    </row>
    <row r="20" spans="1:35" s="3" customFormat="1" ht="15" customHeight="1" thickBot="1" x14ac:dyDescent="0.25">
      <c r="A20" s="1848"/>
      <c r="B20" s="1849"/>
      <c r="C20" s="1849"/>
      <c r="D20" s="1849"/>
      <c r="E20" s="1849"/>
      <c r="F20" s="1849"/>
      <c r="G20" s="1849"/>
      <c r="H20" s="1850"/>
      <c r="I20" s="1772" t="s">
        <v>464</v>
      </c>
      <c r="J20" s="1772"/>
      <c r="K20" s="1772" t="s">
        <v>465</v>
      </c>
      <c r="L20" s="1772"/>
      <c r="M20" s="1772" t="s">
        <v>464</v>
      </c>
      <c r="N20" s="1772"/>
      <c r="O20" s="1772" t="s">
        <v>465</v>
      </c>
      <c r="P20" s="1772"/>
      <c r="Q20" s="1772" t="s">
        <v>464</v>
      </c>
      <c r="R20" s="1772"/>
      <c r="S20" s="1772" t="s">
        <v>465</v>
      </c>
      <c r="T20" s="1772"/>
      <c r="U20" s="1772" t="s">
        <v>464</v>
      </c>
      <c r="V20" s="1772"/>
      <c r="W20" s="1772" t="s">
        <v>465</v>
      </c>
      <c r="X20" s="1772"/>
      <c r="Y20" s="1772" t="s">
        <v>464</v>
      </c>
      <c r="Z20" s="1772"/>
      <c r="AA20" s="1772" t="s">
        <v>465</v>
      </c>
      <c r="AB20" s="1772"/>
      <c r="AC20" s="1772" t="s">
        <v>464</v>
      </c>
      <c r="AD20" s="1772"/>
      <c r="AE20" s="1772" t="s">
        <v>465</v>
      </c>
      <c r="AF20" s="1772"/>
    </row>
    <row r="21" spans="1:35" s="3" customFormat="1" ht="15" customHeight="1" x14ac:dyDescent="0.2">
      <c r="A21" s="1775" t="s">
        <v>466</v>
      </c>
      <c r="B21" s="1714"/>
      <c r="C21" s="1714"/>
      <c r="D21" s="1714"/>
      <c r="E21" s="1714"/>
      <c r="F21" s="1776"/>
      <c r="G21" s="1781" t="s">
        <v>467</v>
      </c>
      <c r="H21" s="1379"/>
      <c r="I21" s="1837">
        <v>0</v>
      </c>
      <c r="J21" s="1838"/>
      <c r="K21" s="1843"/>
      <c r="L21" s="1844"/>
      <c r="M21" s="1810">
        <v>0</v>
      </c>
      <c r="N21" s="1028"/>
      <c r="O21" s="1811"/>
      <c r="P21" s="1812"/>
      <c r="Q21" s="1810">
        <v>0</v>
      </c>
      <c r="R21" s="1028"/>
      <c r="S21" s="1811"/>
      <c r="T21" s="1812"/>
      <c r="U21" s="1810">
        <v>0</v>
      </c>
      <c r="V21" s="1028"/>
      <c r="W21" s="1811"/>
      <c r="X21" s="1812"/>
      <c r="Y21" s="1810">
        <v>0</v>
      </c>
      <c r="Z21" s="1028"/>
      <c r="AA21" s="1811"/>
      <c r="AB21" s="1812"/>
      <c r="AC21" s="1810">
        <v>0</v>
      </c>
      <c r="AD21" s="1028"/>
      <c r="AE21" s="1811"/>
      <c r="AF21" s="1839"/>
    </row>
    <row r="22" spans="1:35" s="3" customFormat="1" ht="15" customHeight="1" x14ac:dyDescent="0.2">
      <c r="A22" s="1775" t="s">
        <v>468</v>
      </c>
      <c r="B22" s="1714"/>
      <c r="C22" s="1714"/>
      <c r="D22" s="1714"/>
      <c r="E22" s="1714"/>
      <c r="F22" s="1776"/>
      <c r="G22" s="1781" t="s">
        <v>469</v>
      </c>
      <c r="H22" s="1379"/>
      <c r="I22" s="1057"/>
      <c r="J22" s="1058"/>
      <c r="K22" s="1196"/>
      <c r="L22" s="1597"/>
      <c r="M22" s="1765"/>
      <c r="N22" s="1758"/>
      <c r="O22" s="1758"/>
      <c r="P22" s="1759"/>
      <c r="Q22" s="1765"/>
      <c r="R22" s="1758"/>
      <c r="S22" s="1758"/>
      <c r="T22" s="1759"/>
      <c r="U22" s="1765"/>
      <c r="V22" s="1758"/>
      <c r="W22" s="1758"/>
      <c r="X22" s="1759"/>
      <c r="Y22" s="1765"/>
      <c r="Z22" s="1758"/>
      <c r="AA22" s="1758"/>
      <c r="AB22" s="1759"/>
      <c r="AC22" s="1765"/>
      <c r="AD22" s="1758"/>
      <c r="AE22" s="1758"/>
      <c r="AF22" s="1801"/>
    </row>
    <row r="23" spans="1:35" s="3" customFormat="1" ht="15" customHeight="1" x14ac:dyDescent="0.2">
      <c r="A23" s="1773" t="s">
        <v>470</v>
      </c>
      <c r="B23" s="1717"/>
      <c r="C23" s="1717"/>
      <c r="D23" s="1717"/>
      <c r="E23" s="1717"/>
      <c r="F23" s="1774"/>
      <c r="G23" s="1762" t="s">
        <v>471</v>
      </c>
      <c r="H23" s="1763"/>
      <c r="I23" s="1384"/>
      <c r="J23" s="1777"/>
      <c r="K23" s="1780"/>
      <c r="L23" s="1695"/>
      <c r="M23" s="1753"/>
      <c r="N23" s="1754"/>
      <c r="O23" s="1754"/>
      <c r="P23" s="1764"/>
      <c r="Q23" s="1753"/>
      <c r="R23" s="1754"/>
      <c r="S23" s="1754"/>
      <c r="T23" s="1764"/>
      <c r="U23" s="1753"/>
      <c r="V23" s="1754"/>
      <c r="W23" s="1754"/>
      <c r="X23" s="1764"/>
      <c r="Y23" s="1753"/>
      <c r="Z23" s="1754"/>
      <c r="AA23" s="1754"/>
      <c r="AB23" s="1764"/>
      <c r="AC23" s="1753"/>
      <c r="AD23" s="1754"/>
      <c r="AE23" s="1754"/>
      <c r="AF23" s="1814"/>
    </row>
    <row r="24" spans="1:35" s="3" customFormat="1" ht="30" customHeight="1" x14ac:dyDescent="0.2">
      <c r="A24" s="1749" t="s">
        <v>472</v>
      </c>
      <c r="B24" s="1750"/>
      <c r="C24" s="1750"/>
      <c r="D24" s="1750"/>
      <c r="E24" s="1750"/>
      <c r="F24" s="1750"/>
      <c r="G24" s="1750"/>
      <c r="H24" s="1751"/>
      <c r="I24" s="1755" t="e">
        <f>((I23*LN(2*K22/K21))-(I22*LN(2*K23/K21)))/LN(K22/K23)</f>
        <v>#DIV/0!</v>
      </c>
      <c r="J24" s="1756"/>
      <c r="K24" s="1756"/>
      <c r="L24" s="1757"/>
      <c r="M24" s="1755" t="e">
        <f>((M23*LN(2*O22/O21))-(M22*LN(2*O23/O21)))/LN(O22/O23)</f>
        <v>#DIV/0!</v>
      </c>
      <c r="N24" s="1756"/>
      <c r="O24" s="1756"/>
      <c r="P24" s="1757"/>
      <c r="Q24" s="1755" t="e">
        <f>((Q23*LN(2*S22/S21))-(Q22*LN(2*S23/S21)))/LN(S22/S23)</f>
        <v>#DIV/0!</v>
      </c>
      <c r="R24" s="1756"/>
      <c r="S24" s="1756"/>
      <c r="T24" s="1757"/>
      <c r="U24" s="1755" t="e">
        <f>((U23*LN(2*W22/W21))-(U22*LN(2*W23/W21)))/LN(W22/W23)</f>
        <v>#DIV/0!</v>
      </c>
      <c r="V24" s="1756"/>
      <c r="W24" s="1756"/>
      <c r="X24" s="1757"/>
      <c r="Y24" s="1755" t="e">
        <f>((Y23*LN(2*AA22/AA21))-(Y22*LN(2*AA23/AA21)))/LN(AA22/AA23)</f>
        <v>#DIV/0!</v>
      </c>
      <c r="Z24" s="1756"/>
      <c r="AA24" s="1756"/>
      <c r="AB24" s="1757"/>
      <c r="AC24" s="1755" t="e">
        <f>((AC23*LN(2*AE22/AE21))-(AC22*LN(2*AE23/AE21)))/LN(AE22/AE23)</f>
        <v>#DIV/0!</v>
      </c>
      <c r="AD24" s="1756"/>
      <c r="AE24" s="1756"/>
      <c r="AF24" s="1785"/>
    </row>
    <row r="25" spans="1:35" s="3" customFormat="1" ht="15" customHeight="1" thickBot="1" x14ac:dyDescent="0.25">
      <c r="A25" s="1752" t="s">
        <v>473</v>
      </c>
      <c r="B25" s="1736"/>
      <c r="C25" s="1736"/>
      <c r="D25" s="1736"/>
      <c r="E25" s="1736"/>
      <c r="F25" s="1736"/>
      <c r="G25" s="1736"/>
      <c r="H25" s="1737"/>
      <c r="I25" s="1587">
        <f>I16/100</f>
        <v>0</v>
      </c>
      <c r="J25" s="1588"/>
      <c r="K25" s="1588"/>
      <c r="L25" s="1589"/>
      <c r="M25" s="1587">
        <f>M16/100</f>
        <v>0</v>
      </c>
      <c r="N25" s="1588"/>
      <c r="O25" s="1588"/>
      <c r="P25" s="1589"/>
      <c r="Q25" s="1587">
        <f>Q16/100</f>
        <v>0</v>
      </c>
      <c r="R25" s="1588"/>
      <c r="S25" s="1588"/>
      <c r="T25" s="1589"/>
      <c r="U25" s="1587">
        <f>U16/100</f>
        <v>0</v>
      </c>
      <c r="V25" s="1588"/>
      <c r="W25" s="1588"/>
      <c r="X25" s="1589"/>
      <c r="Y25" s="1587">
        <f>Y16/100</f>
        <v>0</v>
      </c>
      <c r="Z25" s="1588"/>
      <c r="AA25" s="1588"/>
      <c r="AB25" s="1589"/>
      <c r="AC25" s="1587">
        <f>AC16/100</f>
        <v>0</v>
      </c>
      <c r="AD25" s="1588"/>
      <c r="AE25" s="1588"/>
      <c r="AF25" s="1603"/>
    </row>
    <row r="26" spans="1:35" s="3" customFormat="1" ht="15" customHeight="1" thickBot="1" x14ac:dyDescent="0.25">
      <c r="A26" s="1778" t="s">
        <v>198</v>
      </c>
      <c r="B26" s="1778"/>
      <c r="C26" s="1778"/>
      <c r="D26" s="1778"/>
      <c r="E26" s="1778"/>
      <c r="F26" s="1778"/>
      <c r="G26" s="1778"/>
      <c r="H26" s="1779"/>
      <c r="I26" s="1760" t="e">
        <f>IF(I24&lt;I25,"Fail","Pass")</f>
        <v>#DIV/0!</v>
      </c>
      <c r="J26" s="1760"/>
      <c r="K26" s="1760"/>
      <c r="L26" s="1761"/>
      <c r="M26" s="1784" t="e">
        <f t="shared" ref="M26" si="0">IF(M24&lt;M25,"Fail","Pass")</f>
        <v>#DIV/0!</v>
      </c>
      <c r="N26" s="1760"/>
      <c r="O26" s="1760"/>
      <c r="P26" s="1761"/>
      <c r="Q26" s="1784" t="e">
        <f t="shared" ref="Q26" si="1">IF(Q24&lt;Q25,"Fail","Pass")</f>
        <v>#DIV/0!</v>
      </c>
      <c r="R26" s="1760"/>
      <c r="S26" s="1760"/>
      <c r="T26" s="1761"/>
      <c r="U26" s="1784" t="e">
        <f t="shared" ref="U26" si="2">IF(U24&lt;U25,"Fail","Pass")</f>
        <v>#DIV/0!</v>
      </c>
      <c r="V26" s="1760"/>
      <c r="W26" s="1760"/>
      <c r="X26" s="1761"/>
      <c r="Y26" s="1784" t="e">
        <f t="shared" ref="Y26" si="3">IF(Y24&lt;Y25,"Fail","Pass")</f>
        <v>#DIV/0!</v>
      </c>
      <c r="Z26" s="1760"/>
      <c r="AA26" s="1760"/>
      <c r="AB26" s="1761"/>
      <c r="AC26" s="1784" t="e">
        <f t="shared" ref="AC26" si="4">IF(AC24&lt;AC25,"Fail","Pass")</f>
        <v>#DIV/0!</v>
      </c>
      <c r="AD26" s="1760"/>
      <c r="AE26" s="1760"/>
      <c r="AF26" s="1793"/>
    </row>
    <row r="27" spans="1:35" s="3" customFormat="1" ht="5.0999999999999996" customHeight="1" x14ac:dyDescent="0.2">
      <c r="A27" s="18"/>
      <c r="B27" s="18"/>
      <c r="C27" s="18"/>
      <c r="D27" s="18"/>
      <c r="H27" s="18"/>
      <c r="K27" s="15"/>
      <c r="L27" s="95"/>
      <c r="M27" s="95"/>
      <c r="N27" s="95"/>
      <c r="O27" s="95"/>
      <c r="P27" s="95"/>
      <c r="Q27" s="95"/>
      <c r="R27" s="95"/>
      <c r="S27" s="95"/>
      <c r="T27" s="95"/>
      <c r="U27" s="95"/>
      <c r="V27" s="95"/>
      <c r="W27" s="95"/>
      <c r="X27" s="95"/>
      <c r="Y27" s="95"/>
      <c r="Z27" s="95"/>
      <c r="AC27" s="95"/>
      <c r="AD27" s="95"/>
    </row>
    <row r="28" spans="1:35" s="3" customFormat="1" ht="20.100000000000001" customHeight="1" x14ac:dyDescent="0.2">
      <c r="A28" s="18"/>
      <c r="B28" s="18"/>
      <c r="C28" s="18"/>
      <c r="D28" s="18"/>
      <c r="I28" s="96"/>
      <c r="M28" s="9" t="s">
        <v>474</v>
      </c>
      <c r="N28" s="1783" t="s">
        <v>475</v>
      </c>
      <c r="O28" s="1783"/>
      <c r="P28" s="1783"/>
      <c r="Q28" s="1783"/>
      <c r="R28" s="1783"/>
      <c r="S28" s="1783"/>
      <c r="T28" s="1783"/>
      <c r="U28" s="95"/>
      <c r="V28" s="95"/>
      <c r="W28" s="95"/>
      <c r="X28" s="95"/>
      <c r="Y28" s="95"/>
      <c r="Z28" s="95"/>
      <c r="AC28" s="95"/>
      <c r="AD28" s="95"/>
    </row>
    <row r="29" spans="1:35" s="3" customFormat="1" ht="12" customHeight="1" thickBot="1" x14ac:dyDescent="0.25">
      <c r="A29" s="18"/>
      <c r="B29" s="18"/>
      <c r="C29" s="18"/>
      <c r="D29" s="18"/>
      <c r="I29" s="96"/>
      <c r="N29" s="1782" t="s">
        <v>476</v>
      </c>
      <c r="O29" s="1782"/>
      <c r="P29" s="1782"/>
      <c r="Q29" s="1782"/>
      <c r="R29" s="1782"/>
      <c r="S29" s="1782"/>
      <c r="T29" s="1782"/>
      <c r="U29" s="95"/>
      <c r="V29" s="95"/>
      <c r="W29" s="95"/>
      <c r="X29" s="95"/>
      <c r="Y29" s="95"/>
      <c r="Z29" s="95"/>
      <c r="AC29" s="95"/>
      <c r="AD29" s="95"/>
      <c r="AI29" s="70"/>
    </row>
    <row r="30" spans="1:35" s="3" customFormat="1" ht="12" customHeight="1" thickBot="1" x14ac:dyDescent="0.25">
      <c r="A30" s="18"/>
      <c r="B30" s="18"/>
      <c r="C30" s="18"/>
      <c r="D30" s="18"/>
      <c r="I30" s="96"/>
      <c r="N30" s="23"/>
      <c r="O30" s="23"/>
      <c r="P30" s="23"/>
      <c r="Q30" s="23"/>
      <c r="R30" s="23"/>
      <c r="S30" s="23"/>
      <c r="T30" s="23"/>
      <c r="U30" s="95"/>
      <c r="V30" s="95"/>
      <c r="W30" s="95"/>
      <c r="X30" s="95"/>
      <c r="Y30" s="95"/>
      <c r="Z30" s="95"/>
      <c r="AB30" s="290" t="s">
        <v>198</v>
      </c>
      <c r="AC30" s="1831"/>
      <c r="AD30" s="1832"/>
      <c r="AE30" s="1832"/>
      <c r="AF30" s="1833"/>
      <c r="AI30" s="70"/>
    </row>
    <row r="31" spans="1:35" s="3" customFormat="1" ht="12" customHeight="1" thickBot="1" x14ac:dyDescent="0.25">
      <c r="A31" s="18"/>
      <c r="B31" s="18"/>
      <c r="C31" s="18"/>
      <c r="D31" s="18"/>
      <c r="I31" s="96"/>
      <c r="N31" s="23"/>
      <c r="O31" s="23"/>
      <c r="P31" s="23"/>
      <c r="Q31" s="23"/>
      <c r="R31" s="23"/>
      <c r="S31" s="23"/>
      <c r="T31" s="23"/>
      <c r="U31" s="95"/>
      <c r="V31" s="95"/>
      <c r="W31" s="95"/>
      <c r="X31" s="95"/>
      <c r="Y31" s="95"/>
      <c r="Z31" s="95"/>
      <c r="AC31" s="95"/>
      <c r="AD31" s="95"/>
      <c r="AI31" s="70"/>
    </row>
    <row r="32" spans="1:35" s="3" customFormat="1" ht="50.1" customHeight="1" thickBot="1" x14ac:dyDescent="0.25">
      <c r="A32" s="871" t="s">
        <v>166</v>
      </c>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c r="AD32" s="872"/>
      <c r="AE32" s="872"/>
      <c r="AF32" s="873"/>
      <c r="AI32" s="70"/>
    </row>
    <row r="33" spans="1:35" s="3" customFormat="1" ht="15" customHeight="1" thickBot="1" x14ac:dyDescent="0.25">
      <c r="A33" s="323"/>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I33" s="70"/>
    </row>
    <row r="34" spans="1:35" s="3" customFormat="1" ht="26.25" customHeight="1" x14ac:dyDescent="0.2">
      <c r="A34" s="914" t="s">
        <v>172</v>
      </c>
      <c r="B34" s="915"/>
      <c r="C34" s="915"/>
      <c r="D34" s="916"/>
      <c r="E34" s="154" t="s">
        <v>477</v>
      </c>
      <c r="F34" s="340"/>
      <c r="G34" s="340"/>
      <c r="H34" s="1411" t="s">
        <v>478</v>
      </c>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2"/>
    </row>
    <row r="35" spans="1:35" s="3" customFormat="1" ht="12" thickBot="1" x14ac:dyDescent="0.25">
      <c r="A35" s="917"/>
      <c r="B35" s="918"/>
      <c r="C35" s="918"/>
      <c r="D35" s="919"/>
      <c r="E35" s="147" t="s">
        <v>200</v>
      </c>
      <c r="F35" s="125"/>
      <c r="G35" s="125"/>
      <c r="H35" s="1701" t="s">
        <v>479</v>
      </c>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E35" s="1701"/>
      <c r="AF35" s="1800"/>
    </row>
    <row r="36" spans="1:35" s="3" customFormat="1" ht="15" customHeight="1" x14ac:dyDescent="0.2">
      <c r="A36" s="18"/>
      <c r="B36" s="18"/>
      <c r="C36" s="18"/>
      <c r="D36" s="18"/>
      <c r="H36" s="18"/>
      <c r="I36" s="18"/>
      <c r="K36" s="15"/>
      <c r="L36" s="95"/>
      <c r="M36" s="95"/>
      <c r="N36" s="95"/>
      <c r="O36" s="95"/>
      <c r="P36" s="95"/>
      <c r="Q36" s="95"/>
      <c r="R36" s="95"/>
      <c r="S36" s="95"/>
      <c r="T36" s="95"/>
      <c r="U36" s="95"/>
      <c r="V36" s="95"/>
      <c r="W36" s="95"/>
      <c r="X36" s="95"/>
      <c r="Y36" s="95"/>
      <c r="Z36" s="95"/>
      <c r="AC36" s="95"/>
      <c r="AD36" s="95"/>
    </row>
    <row r="37" spans="1:35" s="3" customFormat="1" ht="15" customHeight="1" x14ac:dyDescent="0.2">
      <c r="A37" s="18"/>
      <c r="B37" s="18"/>
      <c r="F37" s="1797" t="s">
        <v>480</v>
      </c>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1782"/>
      <c r="AC37" s="1798"/>
      <c r="AD37" s="11"/>
      <c r="AI37" s="70"/>
    </row>
    <row r="38" spans="1:35" s="3" customFormat="1" ht="24.75" customHeight="1" x14ac:dyDescent="0.2">
      <c r="A38" s="18"/>
      <c r="B38" s="18"/>
      <c r="F38" s="1799" t="s">
        <v>481</v>
      </c>
      <c r="G38" s="1795"/>
      <c r="H38" s="1795"/>
      <c r="I38" s="1795"/>
      <c r="J38" s="1795"/>
      <c r="K38" s="1795"/>
      <c r="L38" s="1795"/>
      <c r="M38" s="1795"/>
      <c r="N38" s="1795" t="s">
        <v>482</v>
      </c>
      <c r="O38" s="1795"/>
      <c r="P38" s="1795"/>
      <c r="Q38" s="1795"/>
      <c r="R38" s="1795"/>
      <c r="S38" s="1795"/>
      <c r="T38" s="1795" t="s">
        <v>483</v>
      </c>
      <c r="U38" s="1795"/>
      <c r="V38" s="1795"/>
      <c r="W38" s="1795"/>
      <c r="X38" s="1795"/>
      <c r="Y38" s="1795"/>
      <c r="Z38" s="1795"/>
      <c r="AA38" s="1795"/>
      <c r="AB38" s="1795"/>
      <c r="AC38" s="1796"/>
    </row>
    <row r="39" spans="1:35" s="3" customFormat="1" ht="12" customHeight="1" x14ac:dyDescent="0.2">
      <c r="A39" s="18"/>
      <c r="B39" s="18"/>
      <c r="F39" s="1794" t="s">
        <v>484</v>
      </c>
      <c r="G39" s="1791"/>
      <c r="H39" s="1791"/>
      <c r="I39" s="1791"/>
      <c r="J39" s="1791"/>
      <c r="K39" s="1791"/>
      <c r="L39" s="1791"/>
      <c r="M39" s="1791"/>
      <c r="N39" s="1791">
        <v>20</v>
      </c>
      <c r="O39" s="1791"/>
      <c r="P39" s="1791"/>
      <c r="Q39" s="1791"/>
      <c r="R39" s="1791"/>
      <c r="S39" s="1791"/>
      <c r="T39" s="1791">
        <v>0.2</v>
      </c>
      <c r="U39" s="1791"/>
      <c r="V39" s="1791"/>
      <c r="W39" s="1791"/>
      <c r="X39" s="1791"/>
      <c r="Y39" s="1791"/>
      <c r="Z39" s="1791"/>
      <c r="AA39" s="1791"/>
      <c r="AB39" s="1791"/>
      <c r="AC39" s="1792"/>
    </row>
    <row r="40" spans="1:35" s="3" customFormat="1" ht="12" customHeight="1" x14ac:dyDescent="0.2">
      <c r="A40" s="18"/>
      <c r="B40" s="18"/>
      <c r="F40" s="66"/>
      <c r="G40" s="6"/>
      <c r="H40" s="16"/>
      <c r="I40" s="16"/>
      <c r="J40" s="16"/>
      <c r="N40" s="1791">
        <v>25</v>
      </c>
      <c r="O40" s="1791"/>
      <c r="P40" s="1791"/>
      <c r="Q40" s="1791"/>
      <c r="R40" s="1791"/>
      <c r="S40" s="1791"/>
      <c r="T40" s="1791">
        <v>0.25</v>
      </c>
      <c r="U40" s="1791"/>
      <c r="V40" s="1791"/>
      <c r="W40" s="1791"/>
      <c r="X40" s="1791"/>
      <c r="Y40" s="1791"/>
      <c r="Z40" s="1791"/>
      <c r="AA40" s="1791"/>
      <c r="AB40" s="1791"/>
      <c r="AC40" s="1792"/>
    </row>
    <row r="41" spans="1:35" s="3" customFormat="1" ht="12" customHeight="1" x14ac:dyDescent="0.2">
      <c r="A41" s="18"/>
      <c r="B41" s="18"/>
      <c r="F41" s="97"/>
      <c r="G41" s="98"/>
      <c r="H41" s="99"/>
      <c r="I41" s="99"/>
      <c r="J41" s="99"/>
      <c r="K41" s="67"/>
      <c r="L41" s="67"/>
      <c r="M41" s="67"/>
      <c r="N41" s="1789">
        <v>30</v>
      </c>
      <c r="O41" s="1789"/>
      <c r="P41" s="1789"/>
      <c r="Q41" s="1789"/>
      <c r="R41" s="1789"/>
      <c r="S41" s="1789"/>
      <c r="T41" s="1789">
        <v>0.3</v>
      </c>
      <c r="U41" s="1789"/>
      <c r="V41" s="1789"/>
      <c r="W41" s="1789"/>
      <c r="X41" s="1789"/>
      <c r="Y41" s="1789"/>
      <c r="Z41" s="1789"/>
      <c r="AA41" s="1789"/>
      <c r="AB41" s="1789"/>
      <c r="AC41" s="1790"/>
    </row>
    <row r="42" spans="1:35" s="3" customFormat="1" ht="15" customHeight="1" x14ac:dyDescent="0.2"/>
    <row r="43" spans="1:35" s="3" customFormat="1" ht="15" customHeight="1" thickBot="1" x14ac:dyDescent="0.25"/>
    <row r="44" spans="1:35" s="3" customFormat="1" ht="15" customHeight="1" x14ac:dyDescent="0.2">
      <c r="K44" s="350" t="s">
        <v>258</v>
      </c>
      <c r="L44" s="351"/>
      <c r="M44" s="351"/>
      <c r="N44" s="351"/>
      <c r="O44" s="351"/>
      <c r="P44" s="351"/>
      <c r="Q44" s="351"/>
      <c r="R44" s="351"/>
      <c r="S44" s="351"/>
      <c r="T44" s="351"/>
      <c r="U44" s="351"/>
      <c r="V44" s="351"/>
      <c r="W44" s="351"/>
      <c r="X44" s="351"/>
      <c r="Y44" s="351"/>
      <c r="Z44" s="351"/>
      <c r="AA44" s="352"/>
    </row>
    <row r="45" spans="1:35" s="3" customFormat="1" ht="15" customHeight="1" thickBot="1" x14ac:dyDescent="0.25">
      <c r="K45" s="353"/>
      <c r="L45" s="354"/>
      <c r="M45" s="354"/>
      <c r="N45" s="354"/>
      <c r="O45" s="354"/>
      <c r="P45" s="354"/>
      <c r="Q45" s="354"/>
      <c r="R45" s="354"/>
      <c r="S45" s="354"/>
      <c r="T45" s="354"/>
      <c r="U45" s="354"/>
      <c r="V45" s="354"/>
      <c r="W45" s="354"/>
      <c r="X45" s="354"/>
      <c r="Y45" s="354"/>
      <c r="Z45" s="354"/>
      <c r="AA45" s="355"/>
    </row>
    <row r="46" spans="1:35" s="3" customFormat="1" ht="15" customHeight="1" x14ac:dyDescent="0.2"/>
    <row r="47" spans="1:35" s="3" customFormat="1" ht="20.100000000000001" customHeight="1" x14ac:dyDescent="0.2"/>
    <row r="48" spans="1:35" s="3" customFormat="1" ht="20.100000000000001" customHeight="1" x14ac:dyDescent="0.2"/>
    <row r="49" s="3" customFormat="1" ht="20.100000000000001" customHeight="1" x14ac:dyDescent="0.2"/>
    <row r="50" s="3" customFormat="1" ht="20.100000000000001" customHeight="1" x14ac:dyDescent="0.2"/>
    <row r="51" s="3" customFormat="1" ht="20.100000000000001" customHeight="1" x14ac:dyDescent="0.2"/>
    <row r="52" s="3" customFormat="1" ht="20.100000000000001" customHeight="1" x14ac:dyDescent="0.2"/>
    <row r="53" s="3" customFormat="1" ht="20.100000000000001" customHeight="1" x14ac:dyDescent="0.2"/>
    <row r="54" s="3" customFormat="1" ht="20.100000000000001" customHeight="1" x14ac:dyDescent="0.2"/>
    <row r="55" s="3" customFormat="1" ht="20.100000000000001" customHeight="1" x14ac:dyDescent="0.2"/>
    <row r="56" s="3" customFormat="1" ht="20.100000000000001" customHeight="1" x14ac:dyDescent="0.2"/>
    <row r="57" s="3" customFormat="1" ht="20.100000000000001" customHeight="1" x14ac:dyDescent="0.2"/>
    <row r="58" s="3" customFormat="1" ht="20.100000000000001" customHeight="1" x14ac:dyDescent="0.2"/>
    <row r="59" s="3" customFormat="1" ht="20.100000000000001" customHeight="1" x14ac:dyDescent="0.2"/>
    <row r="60" s="3" customFormat="1" ht="20.100000000000001" customHeight="1" x14ac:dyDescent="0.2"/>
    <row r="61" s="3" customFormat="1" ht="20.100000000000001" customHeight="1" x14ac:dyDescent="0.2"/>
    <row r="62" s="3" customFormat="1" ht="20.100000000000001" customHeight="1" x14ac:dyDescent="0.2"/>
    <row r="63" s="3" customFormat="1" ht="20.100000000000001" customHeight="1" x14ac:dyDescent="0.2"/>
    <row r="64" s="3" customFormat="1" ht="20.100000000000001" customHeight="1" x14ac:dyDescent="0.2"/>
    <row r="65" s="3" customFormat="1" ht="20.100000000000001" customHeight="1" x14ac:dyDescent="0.2"/>
    <row r="66" s="3" customFormat="1" ht="20.100000000000001" customHeight="1" x14ac:dyDescent="0.2"/>
    <row r="67" s="3" customFormat="1" ht="20.100000000000001" customHeight="1" x14ac:dyDescent="0.2"/>
    <row r="68" s="3" customFormat="1" ht="20.100000000000001" customHeight="1" x14ac:dyDescent="0.2"/>
    <row r="69" s="3" customFormat="1" ht="20.100000000000001" customHeight="1" x14ac:dyDescent="0.2"/>
    <row r="70" s="3" customFormat="1" ht="20.100000000000001" customHeight="1" x14ac:dyDescent="0.2"/>
    <row r="71" s="3" customFormat="1" ht="20.100000000000001" customHeight="1" x14ac:dyDescent="0.2"/>
    <row r="72" s="3" customFormat="1" ht="20.100000000000001" customHeight="1" x14ac:dyDescent="0.2"/>
    <row r="73" s="3" customFormat="1" ht="20.100000000000001" customHeight="1" x14ac:dyDescent="0.2"/>
    <row r="74" s="3" customFormat="1" ht="20.100000000000001" customHeight="1" x14ac:dyDescent="0.2"/>
    <row r="75" s="3" customFormat="1" ht="20.100000000000001" customHeight="1" x14ac:dyDescent="0.2"/>
    <row r="76" s="3" customFormat="1" ht="20.100000000000001" customHeight="1" x14ac:dyDescent="0.2"/>
    <row r="77" s="3" customFormat="1" ht="20.100000000000001" customHeight="1" x14ac:dyDescent="0.2"/>
    <row r="78" s="3" customFormat="1" ht="20.100000000000001" customHeight="1" x14ac:dyDescent="0.2"/>
    <row r="79" s="3" customFormat="1" ht="20.100000000000001" customHeight="1" x14ac:dyDescent="0.2"/>
    <row r="80" s="3" customFormat="1" ht="20.100000000000001" customHeight="1" x14ac:dyDescent="0.2"/>
    <row r="81" s="3" customFormat="1" ht="20.100000000000001" customHeight="1" x14ac:dyDescent="0.2"/>
    <row r="82" s="3" customFormat="1" ht="20.100000000000001" customHeight="1" x14ac:dyDescent="0.2"/>
    <row r="83" s="3" customFormat="1" ht="20.100000000000001" customHeight="1" x14ac:dyDescent="0.2"/>
    <row r="84" s="3" customFormat="1" ht="20.100000000000001" customHeight="1" x14ac:dyDescent="0.2"/>
    <row r="85" s="3" customFormat="1" ht="20.100000000000001" customHeight="1" x14ac:dyDescent="0.2"/>
    <row r="86" s="3" customFormat="1" ht="20.100000000000001" customHeight="1" x14ac:dyDescent="0.2"/>
    <row r="87" s="3" customFormat="1" ht="20.100000000000001" customHeight="1" x14ac:dyDescent="0.2"/>
    <row r="88" s="3" customFormat="1" ht="20.100000000000001" customHeight="1" x14ac:dyDescent="0.2"/>
    <row r="89" s="3" customFormat="1" ht="20.100000000000001" customHeight="1" x14ac:dyDescent="0.2"/>
    <row r="90" s="3" customFormat="1" ht="20.100000000000001" customHeight="1" x14ac:dyDescent="0.2"/>
    <row r="91" s="3" customFormat="1" ht="20.100000000000001" customHeight="1" x14ac:dyDescent="0.2"/>
    <row r="92" s="3" customFormat="1" ht="20.100000000000001" customHeight="1" x14ac:dyDescent="0.2"/>
  </sheetData>
  <mergeCells count="146">
    <mergeCell ref="AC30:AF30"/>
    <mergeCell ref="X5:AF5"/>
    <mergeCell ref="A16:H16"/>
    <mergeCell ref="A17:H17"/>
    <mergeCell ref="AC17:AF17"/>
    <mergeCell ref="I16:L16"/>
    <mergeCell ref="I15:L15"/>
    <mergeCell ref="I21:J21"/>
    <mergeCell ref="AE21:AF21"/>
    <mergeCell ref="I20:J20"/>
    <mergeCell ref="A18:H18"/>
    <mergeCell ref="K21:L21"/>
    <mergeCell ref="AC21:AD21"/>
    <mergeCell ref="AC20:AD20"/>
    <mergeCell ref="A21:F21"/>
    <mergeCell ref="AE20:AF20"/>
    <mergeCell ref="Q21:R21"/>
    <mergeCell ref="S21:T21"/>
    <mergeCell ref="A19:H20"/>
    <mergeCell ref="G21:H21"/>
    <mergeCell ref="M21:N21"/>
    <mergeCell ref="W21:X21"/>
    <mergeCell ref="AC16:AF16"/>
    <mergeCell ref="M16:P16"/>
    <mergeCell ref="Q16:T16"/>
    <mergeCell ref="Y16:AB16"/>
    <mergeCell ref="AC12:AF13"/>
    <mergeCell ref="A12:H13"/>
    <mergeCell ref="I12:L13"/>
    <mergeCell ref="M12:P13"/>
    <mergeCell ref="Q12:T13"/>
    <mergeCell ref="U12:X13"/>
    <mergeCell ref="Y12:AB13"/>
    <mergeCell ref="A14:H14"/>
    <mergeCell ref="A15:H15"/>
    <mergeCell ref="AC14:AF14"/>
    <mergeCell ref="Y15:AB15"/>
    <mergeCell ref="AA23:AB23"/>
    <mergeCell ref="Y20:Z20"/>
    <mergeCell ref="AA20:AB20"/>
    <mergeCell ref="Y21:Z21"/>
    <mergeCell ref="AA21:AB21"/>
    <mergeCell ref="O21:P21"/>
    <mergeCell ref="U21:V21"/>
    <mergeCell ref="Y18:AB18"/>
    <mergeCell ref="AC18:AF18"/>
    <mergeCell ref="Q18:T18"/>
    <mergeCell ref="U18:X18"/>
    <mergeCell ref="AC23:AD23"/>
    <mergeCell ref="AE23:AF23"/>
    <mergeCell ref="Y17:AB17"/>
    <mergeCell ref="AE22:AF22"/>
    <mergeCell ref="X3:AA3"/>
    <mergeCell ref="AC3:AF3"/>
    <mergeCell ref="E3:O3"/>
    <mergeCell ref="E4:O4"/>
    <mergeCell ref="X4:AF4"/>
    <mergeCell ref="U20:V20"/>
    <mergeCell ref="U14:X14"/>
    <mergeCell ref="U15:X15"/>
    <mergeCell ref="U16:X16"/>
    <mergeCell ref="U17:X17"/>
    <mergeCell ref="M15:P15"/>
    <mergeCell ref="Q15:T15"/>
    <mergeCell ref="I17:L17"/>
    <mergeCell ref="M14:P14"/>
    <mergeCell ref="Q14:T14"/>
    <mergeCell ref="Q17:T17"/>
    <mergeCell ref="Q20:R20"/>
    <mergeCell ref="S20:T20"/>
    <mergeCell ref="M20:N20"/>
    <mergeCell ref="O20:P20"/>
    <mergeCell ref="W20:X20"/>
    <mergeCell ref="M17:P17"/>
    <mergeCell ref="I18:L18"/>
    <mergeCell ref="M18:P18"/>
    <mergeCell ref="T41:AC41"/>
    <mergeCell ref="T39:AC39"/>
    <mergeCell ref="N41:S41"/>
    <mergeCell ref="N40:S40"/>
    <mergeCell ref="N39:S39"/>
    <mergeCell ref="T40:AC40"/>
    <mergeCell ref="M26:P26"/>
    <mergeCell ref="M25:P25"/>
    <mergeCell ref="U25:X25"/>
    <mergeCell ref="AC25:AF25"/>
    <mergeCell ref="Q25:T25"/>
    <mergeCell ref="Q26:T26"/>
    <mergeCell ref="AC26:AF26"/>
    <mergeCell ref="U26:X26"/>
    <mergeCell ref="Y25:AB25"/>
    <mergeCell ref="F39:M39"/>
    <mergeCell ref="N38:S38"/>
    <mergeCell ref="T38:AC38"/>
    <mergeCell ref="F37:AC37"/>
    <mergeCell ref="F38:M38"/>
    <mergeCell ref="H35:AF35"/>
    <mergeCell ref="A32:AF32"/>
    <mergeCell ref="A26:H26"/>
    <mergeCell ref="A34:D35"/>
    <mergeCell ref="H34:AF34"/>
    <mergeCell ref="Y22:Z22"/>
    <mergeCell ref="AA22:AB22"/>
    <mergeCell ref="K23:L23"/>
    <mergeCell ref="M24:P24"/>
    <mergeCell ref="G22:H22"/>
    <mergeCell ref="U22:V22"/>
    <mergeCell ref="Y24:AB24"/>
    <mergeCell ref="U24:X24"/>
    <mergeCell ref="AC22:AD22"/>
    <mergeCell ref="N29:T29"/>
    <mergeCell ref="N28:T28"/>
    <mergeCell ref="I24:L24"/>
    <mergeCell ref="O22:P22"/>
    <mergeCell ref="Y26:AB26"/>
    <mergeCell ref="AC24:AF24"/>
    <mergeCell ref="S23:T23"/>
    <mergeCell ref="W23:X23"/>
    <mergeCell ref="Q22:R22"/>
    <mergeCell ref="Q23:R23"/>
    <mergeCell ref="I22:J22"/>
    <mergeCell ref="S22:T22"/>
    <mergeCell ref="Y8:AF8"/>
    <mergeCell ref="Y7:AF7"/>
    <mergeCell ref="I19:AF19"/>
    <mergeCell ref="A24:H24"/>
    <mergeCell ref="A25:H25"/>
    <mergeCell ref="U23:V23"/>
    <mergeCell ref="Q24:T24"/>
    <mergeCell ref="W22:X22"/>
    <mergeCell ref="I26:L26"/>
    <mergeCell ref="I25:L25"/>
    <mergeCell ref="G23:H23"/>
    <mergeCell ref="O23:P23"/>
    <mergeCell ref="Y23:Z23"/>
    <mergeCell ref="K22:L22"/>
    <mergeCell ref="M23:N23"/>
    <mergeCell ref="M22:N22"/>
    <mergeCell ref="AC15:AF15"/>
    <mergeCell ref="A7:D10"/>
    <mergeCell ref="I14:L14"/>
    <mergeCell ref="Y14:AB14"/>
    <mergeCell ref="K20:L20"/>
    <mergeCell ref="A23:F23"/>
    <mergeCell ref="A22:F22"/>
    <mergeCell ref="I23:J23"/>
  </mergeCells>
  <phoneticPr fontId="3" type="noConversion"/>
  <conditionalFormatting sqref="E3:O4 X4:AF5 Y7:AF9">
    <cfRule type="cellIs" dxfId="36" priority="5" operator="equal">
      <formula>0</formula>
    </cfRule>
  </conditionalFormatting>
  <conditionalFormatting sqref="I24:AF24">
    <cfRule type="containsErrors" dxfId="35" priority="15">
      <formula>ISERROR(I24)</formula>
    </cfRule>
  </conditionalFormatting>
  <conditionalFormatting sqref="I25:AF25">
    <cfRule type="cellIs" dxfId="34" priority="4" operator="equal">
      <formula>0</formula>
    </cfRule>
  </conditionalFormatting>
  <conditionalFormatting sqref="I26:AF26">
    <cfRule type="containsErrors" dxfId="33" priority="13">
      <formula>ISERROR(I26)</formula>
    </cfRule>
  </conditionalFormatting>
  <conditionalFormatting sqref="X3:AA3">
    <cfRule type="cellIs" dxfId="32" priority="1" operator="equal">
      <formula>0</formula>
    </cfRule>
  </conditionalFormatting>
  <conditionalFormatting sqref="AC3:AF3">
    <cfRule type="cellIs" dxfId="31" priority="2" operator="equal">
      <formula>0</formula>
    </cfRule>
  </conditionalFormatting>
  <dataValidations count="4">
    <dataValidation type="list" allowBlank="1" showInputMessage="1" showErrorMessage="1" sqref="I15:AF15" xr:uid="{00000000-0002-0000-1600-000000000000}">
      <formula1>TF</formula1>
    </dataValidation>
    <dataValidation allowBlank="1" showInputMessage="1" sqref="I16:AF16" xr:uid="{00000000-0002-0000-1600-000001000000}"/>
    <dataValidation type="list" allowBlank="1" sqref="I12 M12 Q12 U12 Y12 AC12" xr:uid="{C47D5C33-DDA7-4248-9B29-0DECFEBB58FC}">
      <formula1>"Stereotactic, DBT"</formula1>
    </dataValidation>
    <dataValidation type="list" allowBlank="1" showInputMessage="1" showErrorMessage="1" sqref="AC30:AF30" xr:uid="{7AE2D263-9DC7-4B74-B385-2D548D23BC75}">
      <formula1>PassFailNA</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I24:AF26" evalError="1"/>
  </ignoredErrors>
  <drawing r:id="rId2"/>
  <extLst>
    <ext xmlns:mx="http://schemas.microsoft.com/office/mac/excel/2008/main" uri="{64002731-A6B0-56B0-2670-7721B7C09600}">
      <mx:PLV Mode="1" OnePage="0" WScale="10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89CEC-2244-42AC-85BC-D79108664DD1}">
  <sheetPr codeName="Sheet24">
    <tabColor theme="9" tint="0.59999389629810485"/>
    <pageSetUpPr fitToPage="1"/>
  </sheetPr>
  <dimension ref="A1:AF22"/>
  <sheetViews>
    <sheetView showGridLines="0" zoomScale="140" zoomScaleNormal="140" zoomScalePageLayoutView="120" workbookViewId="0"/>
  </sheetViews>
  <sheetFormatPr defaultColWidth="10.7109375" defaultRowHeight="20.100000000000001" customHeight="1" x14ac:dyDescent="0.2"/>
  <cols>
    <col min="1" max="2" width="3" style="12" customWidth="1"/>
    <col min="3" max="3" width="3.5703125" style="13" customWidth="1"/>
    <col min="4" max="16" width="3" style="13" customWidth="1"/>
    <col min="17" max="32" width="2.7109375" style="13" customWidth="1"/>
    <col min="33" max="16384" width="10.7109375" style="12"/>
  </cols>
  <sheetData>
    <row r="1" spans="1:32" ht="24.75" customHeight="1" x14ac:dyDescent="0.2">
      <c r="A1" s="68" t="s">
        <v>485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2"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2" ht="15" customHeight="1" x14ac:dyDescent="0.2">
      <c r="D3" s="9" t="s">
        <v>79</v>
      </c>
      <c r="E3" s="1513">
        <f>Facility</f>
        <v>0</v>
      </c>
      <c r="F3" s="1513"/>
      <c r="G3" s="1513"/>
      <c r="H3" s="1513"/>
      <c r="I3" s="1513"/>
      <c r="J3" s="1513"/>
      <c r="K3" s="1513"/>
      <c r="L3" s="1513"/>
      <c r="M3" s="1513"/>
      <c r="N3" s="1513"/>
      <c r="O3" s="1513"/>
      <c r="U3" s="9"/>
      <c r="V3" s="167"/>
      <c r="W3" s="9" t="s">
        <v>114</v>
      </c>
      <c r="X3" s="685">
        <f>SBBAPID</f>
        <v>0</v>
      </c>
      <c r="Y3" s="685"/>
      <c r="Z3" s="685"/>
      <c r="AA3" s="685"/>
      <c r="AB3" s="190" t="s">
        <v>115</v>
      </c>
      <c r="AC3" s="941">
        <f>SBBAPRm</f>
        <v>0</v>
      </c>
      <c r="AD3" s="941"/>
      <c r="AE3" s="941"/>
      <c r="AF3" s="941"/>
    </row>
    <row r="4" spans="1:32" ht="15" customHeight="1" x14ac:dyDescent="0.2">
      <c r="D4" s="9" t="s">
        <v>116</v>
      </c>
      <c r="E4" s="1500" t="str">
        <f>CONCATENATE(Mfr, " ",Mod)</f>
        <v xml:space="preserve"> </v>
      </c>
      <c r="F4" s="1500"/>
      <c r="G4" s="1500"/>
      <c r="H4" s="1500"/>
      <c r="I4" s="1500"/>
      <c r="J4" s="1500"/>
      <c r="K4" s="1500"/>
      <c r="L4" s="1500"/>
      <c r="M4" s="1500"/>
      <c r="N4" s="1500"/>
      <c r="O4" s="1500"/>
      <c r="U4" s="9"/>
      <c r="V4" s="3"/>
      <c r="W4" s="9" t="s">
        <v>87</v>
      </c>
      <c r="X4" s="1500">
        <f>RmID</f>
        <v>0</v>
      </c>
      <c r="Y4" s="1500"/>
      <c r="Z4" s="1500"/>
      <c r="AA4" s="1500"/>
      <c r="AB4" s="1513"/>
      <c r="AC4" s="1500"/>
      <c r="AD4" s="1500"/>
      <c r="AE4" s="1500"/>
      <c r="AF4" s="1500"/>
    </row>
    <row r="5" spans="1:32" ht="15" customHeight="1" x14ac:dyDescent="0.2">
      <c r="U5" s="9"/>
      <c r="V5" s="145"/>
      <c r="W5" s="9"/>
      <c r="X5" s="1619"/>
      <c r="Y5" s="1619"/>
      <c r="Z5" s="1619"/>
      <c r="AA5" s="1619"/>
      <c r="AB5" s="1619"/>
      <c r="AC5" s="1619"/>
      <c r="AD5" s="1619"/>
      <c r="AE5" s="1619"/>
      <c r="AF5" s="1619"/>
    </row>
    <row r="6" spans="1:32" ht="15" customHeight="1" thickBot="1" x14ac:dyDescent="0.25"/>
    <row r="7" spans="1:32" ht="12" customHeight="1" x14ac:dyDescent="0.2">
      <c r="A7" s="1852" t="s">
        <v>117</v>
      </c>
      <c r="B7" s="1853"/>
      <c r="C7" s="1853"/>
      <c r="D7" s="1854"/>
      <c r="E7" s="200"/>
      <c r="F7" s="105"/>
      <c r="G7" s="105"/>
      <c r="H7" s="105"/>
      <c r="I7" s="105"/>
      <c r="J7" s="106"/>
      <c r="K7" s="105"/>
      <c r="L7" s="105"/>
      <c r="M7" s="105"/>
      <c r="N7" s="105"/>
      <c r="O7" s="105"/>
      <c r="P7" s="105"/>
      <c r="Q7" s="105"/>
      <c r="R7" s="105"/>
      <c r="S7" s="106"/>
      <c r="T7" s="148"/>
      <c r="U7" s="148"/>
      <c r="V7" s="106"/>
      <c r="W7" s="105"/>
      <c r="X7" s="105"/>
      <c r="Y7" s="105"/>
      <c r="Z7" s="106"/>
      <c r="AA7" s="106"/>
      <c r="AB7" s="64"/>
      <c r="AC7" s="64"/>
      <c r="AD7" s="106"/>
      <c r="AE7" s="105"/>
      <c r="AF7" s="114"/>
    </row>
    <row r="8" spans="1:32" ht="12" customHeight="1" x14ac:dyDescent="0.2">
      <c r="A8" s="1855"/>
      <c r="B8" s="1856"/>
      <c r="C8" s="1856"/>
      <c r="D8" s="1857"/>
      <c r="E8" s="109"/>
      <c r="F8" s="115"/>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2"/>
    </row>
    <row r="9" spans="1:32" ht="12" customHeight="1" x14ac:dyDescent="0.2">
      <c r="A9" s="1855"/>
      <c r="B9" s="1856"/>
      <c r="C9" s="1856"/>
      <c r="D9" s="1857"/>
      <c r="E9" s="115"/>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2"/>
    </row>
    <row r="10" spans="1:32" ht="12" customHeight="1" thickBot="1" x14ac:dyDescent="0.25">
      <c r="A10" s="1858"/>
      <c r="B10" s="1859"/>
      <c r="C10" s="1859"/>
      <c r="D10" s="1860"/>
      <c r="E10" s="117"/>
      <c r="F10" s="118"/>
      <c r="G10" s="110"/>
      <c r="H10" s="110"/>
      <c r="I10" s="110"/>
      <c r="J10" s="110"/>
      <c r="K10" s="110"/>
      <c r="L10" s="119"/>
      <c r="M10" s="119"/>
      <c r="N10" s="111"/>
      <c r="O10" s="120"/>
      <c r="P10" s="119"/>
      <c r="Q10" s="119"/>
      <c r="R10" s="119"/>
      <c r="S10" s="119"/>
      <c r="T10" s="119"/>
      <c r="U10" s="119"/>
      <c r="V10" s="119"/>
      <c r="W10" s="119"/>
      <c r="X10" s="119"/>
      <c r="Y10" s="119"/>
      <c r="Z10" s="119"/>
      <c r="AA10" s="119"/>
      <c r="AB10" s="110"/>
      <c r="AC10" s="110"/>
      <c r="AD10" s="111"/>
      <c r="AE10" s="119"/>
      <c r="AF10" s="121"/>
    </row>
    <row r="11" spans="1:32" ht="15" customHeight="1" thickBot="1" x14ac:dyDescent="0.25"/>
    <row r="12" spans="1:32" s="3" customFormat="1" ht="18" customHeight="1" x14ac:dyDescent="0.2">
      <c r="B12" s="1429"/>
      <c r="C12" s="1430"/>
      <c r="D12" s="1430"/>
      <c r="E12" s="1430"/>
      <c r="F12" s="1430"/>
      <c r="G12" s="1430"/>
      <c r="H12" s="1430"/>
      <c r="I12" s="1430"/>
      <c r="J12" s="1430"/>
      <c r="K12" s="1430"/>
      <c r="L12" s="1430"/>
      <c r="M12" s="1430"/>
      <c r="N12" s="1430"/>
      <c r="O12" s="1430"/>
      <c r="P12" s="1431"/>
      <c r="Q12" s="955"/>
      <c r="R12" s="956"/>
      <c r="S12" s="956"/>
      <c r="T12" s="956"/>
      <c r="U12" s="956"/>
      <c r="V12" s="956"/>
      <c r="W12" s="956"/>
      <c r="X12" s="1863"/>
      <c r="Y12" s="955"/>
      <c r="Z12" s="956"/>
      <c r="AA12" s="956"/>
      <c r="AB12" s="956"/>
      <c r="AC12" s="956"/>
      <c r="AD12" s="956"/>
      <c r="AE12" s="956"/>
      <c r="AF12" s="957"/>
    </row>
    <row r="13" spans="1:32" s="3" customFormat="1" ht="18" customHeight="1" x14ac:dyDescent="0.2">
      <c r="A13" s="18"/>
      <c r="B13" s="1867" t="s">
        <v>404</v>
      </c>
      <c r="C13" s="1868"/>
      <c r="D13" s="1713"/>
      <c r="E13" s="1714"/>
      <c r="F13" s="1714"/>
      <c r="G13" s="1714"/>
      <c r="H13" s="1714"/>
      <c r="I13" s="1714"/>
      <c r="J13" s="1714"/>
      <c r="K13" s="1714"/>
      <c r="L13" s="1714"/>
      <c r="M13" s="1714"/>
      <c r="N13" s="1714"/>
      <c r="O13" s="1714"/>
      <c r="P13" s="1715"/>
      <c r="Q13" s="1576"/>
      <c r="R13" s="1577"/>
      <c r="S13" s="1577"/>
      <c r="T13" s="1577"/>
      <c r="U13" s="1577"/>
      <c r="V13" s="1577"/>
      <c r="W13" s="1577"/>
      <c r="X13" s="1578"/>
      <c r="Y13" s="1576"/>
      <c r="Z13" s="1577"/>
      <c r="AA13" s="1577"/>
      <c r="AB13" s="1577"/>
      <c r="AC13" s="1577"/>
      <c r="AD13" s="1577"/>
      <c r="AE13" s="1577"/>
      <c r="AF13" s="1579"/>
    </row>
    <row r="14" spans="1:32" s="3" customFormat="1" ht="18" customHeight="1" x14ac:dyDescent="0.2">
      <c r="A14" s="18"/>
      <c r="B14" s="1869"/>
      <c r="C14" s="1870"/>
      <c r="D14" s="1713"/>
      <c r="E14" s="1714"/>
      <c r="F14" s="1714"/>
      <c r="G14" s="1714"/>
      <c r="H14" s="1714"/>
      <c r="I14" s="1714"/>
      <c r="J14" s="1714"/>
      <c r="K14" s="1714"/>
      <c r="L14" s="1714"/>
      <c r="M14" s="1714"/>
      <c r="N14" s="1714"/>
      <c r="O14" s="1714"/>
      <c r="P14" s="1715"/>
      <c r="Q14" s="1873"/>
      <c r="R14" s="1108"/>
      <c r="S14" s="1108"/>
      <c r="T14" s="1108"/>
      <c r="U14" s="1108"/>
      <c r="V14" s="1108"/>
      <c r="W14" s="1108"/>
      <c r="X14" s="1874"/>
      <c r="Y14" s="1873"/>
      <c r="Z14" s="1108"/>
      <c r="AA14" s="1108"/>
      <c r="AB14" s="1108"/>
      <c r="AC14" s="1108"/>
      <c r="AD14" s="1108"/>
      <c r="AE14" s="1108"/>
      <c r="AF14" s="1109"/>
    </row>
    <row r="15" spans="1:32" s="3" customFormat="1" ht="18" customHeight="1" thickBot="1" x14ac:dyDescent="0.25">
      <c r="A15" s="18"/>
      <c r="B15" s="1871"/>
      <c r="C15" s="1872"/>
      <c r="D15" s="1713"/>
      <c r="E15" s="1714"/>
      <c r="F15" s="1714"/>
      <c r="G15" s="1714"/>
      <c r="H15" s="1714"/>
      <c r="I15" s="1714"/>
      <c r="J15" s="1714"/>
      <c r="K15" s="1714"/>
      <c r="L15" s="1714"/>
      <c r="M15" s="1714"/>
      <c r="N15" s="1714"/>
      <c r="O15" s="1714"/>
      <c r="P15" s="1715"/>
      <c r="Q15" s="1873"/>
      <c r="R15" s="1108"/>
      <c r="S15" s="1108"/>
      <c r="T15" s="1108"/>
      <c r="U15" s="1108"/>
      <c r="V15" s="1108"/>
      <c r="W15" s="1108"/>
      <c r="X15" s="1874"/>
      <c r="Y15" s="1873"/>
      <c r="Z15" s="1108"/>
      <c r="AA15" s="1108"/>
      <c r="AB15" s="1108"/>
      <c r="AC15" s="1108"/>
      <c r="AD15" s="1108"/>
      <c r="AE15" s="1108"/>
      <c r="AF15" s="1109"/>
    </row>
    <row r="16" spans="1:32" s="3" customFormat="1" ht="30.95" customHeight="1" thickBot="1" x14ac:dyDescent="0.25">
      <c r="B16" s="32"/>
      <c r="C16" s="74"/>
      <c r="D16" s="74"/>
      <c r="E16" s="32"/>
      <c r="F16" s="38"/>
      <c r="G16" s="38"/>
      <c r="H16" s="38"/>
      <c r="I16" s="38"/>
      <c r="J16" s="61"/>
      <c r="K16" s="61"/>
      <c r="L16" s="61"/>
      <c r="M16" s="45"/>
      <c r="N16" s="45"/>
      <c r="O16" s="45"/>
      <c r="P16" s="126" t="s">
        <v>198</v>
      </c>
      <c r="Q16" s="1864"/>
      <c r="R16" s="1865"/>
      <c r="S16" s="1865"/>
      <c r="T16" s="1865"/>
      <c r="U16" s="1865"/>
      <c r="V16" s="1865"/>
      <c r="W16" s="1865"/>
      <c r="X16" s="1865"/>
      <c r="Y16" s="1865"/>
      <c r="Z16" s="1865"/>
      <c r="AA16" s="1865"/>
      <c r="AB16" s="1865"/>
      <c r="AC16" s="1865"/>
      <c r="AD16" s="1865"/>
      <c r="AE16" s="1865"/>
      <c r="AF16" s="1866"/>
    </row>
    <row r="17" spans="1:32" ht="15" customHeight="1" x14ac:dyDescent="0.2"/>
    <row r="18" spans="1:32" ht="15" customHeight="1" thickBot="1" x14ac:dyDescent="0.25"/>
    <row r="19" spans="1:32" ht="15.75" customHeight="1" x14ac:dyDescent="0.2">
      <c r="A19" s="1852" t="s">
        <v>172</v>
      </c>
      <c r="B19" s="1853"/>
      <c r="C19" s="1853"/>
      <c r="D19" s="1854"/>
      <c r="E19" s="60" t="s">
        <v>173</v>
      </c>
      <c r="F19" s="62"/>
      <c r="G19" s="62"/>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6"/>
    </row>
    <row r="20" spans="1:32" ht="15" customHeight="1" thickBot="1" x14ac:dyDescent="0.25">
      <c r="A20" s="1858"/>
      <c r="B20" s="1859"/>
      <c r="C20" s="1859"/>
      <c r="D20" s="1860"/>
      <c r="E20" s="155" t="s">
        <v>200</v>
      </c>
      <c r="F20" s="156"/>
      <c r="G20" s="122"/>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6"/>
    </row>
    <row r="21" spans="1:32" ht="15" customHeight="1" x14ac:dyDescent="0.2"/>
    <row r="22" spans="1:32" s="13" customFormat="1" ht="20.100000000000001" customHeight="1" x14ac:dyDescent="0.2">
      <c r="A22" s="12"/>
      <c r="B22" s="12"/>
      <c r="R22" s="3"/>
      <c r="S22" s="3"/>
      <c r="T22" s="3"/>
      <c r="U22" s="3"/>
      <c r="V22" s="3"/>
      <c r="W22" s="3"/>
      <c r="X22" s="3"/>
      <c r="Y22" s="3"/>
      <c r="Z22" s="3"/>
      <c r="AA22" s="3"/>
    </row>
  </sheetData>
  <mergeCells count="26">
    <mergeCell ref="Q16:AF16"/>
    <mergeCell ref="A19:D20"/>
    <mergeCell ref="H19:AF19"/>
    <mergeCell ref="H20:AF20"/>
    <mergeCell ref="B13:C15"/>
    <mergeCell ref="D13:P13"/>
    <mergeCell ref="Q13:X13"/>
    <mergeCell ref="Y13:AF13"/>
    <mergeCell ref="D14:P14"/>
    <mergeCell ref="Q14:X14"/>
    <mergeCell ref="Y14:AF14"/>
    <mergeCell ref="D15:P15"/>
    <mergeCell ref="Q15:X15"/>
    <mergeCell ref="Y15:AF15"/>
    <mergeCell ref="A7:D10"/>
    <mergeCell ref="G8:AF8"/>
    <mergeCell ref="G9:AF9"/>
    <mergeCell ref="B12:P12"/>
    <mergeCell ref="Q12:X12"/>
    <mergeCell ref="Y12:AF12"/>
    <mergeCell ref="X5:AF5"/>
    <mergeCell ref="E3:O3"/>
    <mergeCell ref="X3:AA3"/>
    <mergeCell ref="AC3:AF3"/>
    <mergeCell ref="E4:O4"/>
    <mergeCell ref="X4:AF4"/>
  </mergeCells>
  <conditionalFormatting sqref="X3:AA3 E3:O4 X4:AF5">
    <cfRule type="cellIs" dxfId="30" priority="2" operator="equal">
      <formula>0</formula>
    </cfRule>
  </conditionalFormatting>
  <conditionalFormatting sqref="AC3:AF3">
    <cfRule type="cellIs" dxfId="29" priority="1" operator="equal">
      <formula>0</formula>
    </cfRule>
  </conditionalFormatting>
  <dataValidations count="2">
    <dataValidation type="list" allowBlank="1" sqref="Q16" xr:uid="{9E2169AF-DD53-474D-AF6F-B608E08AB42F}">
      <formula1>PassFail</formula1>
    </dataValidation>
    <dataValidation type="list" allowBlank="1" sqref="Q13:AF15" xr:uid="{EB331CCF-3C00-446C-B954-C4874022C7E2}">
      <formula1>PFNA</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F798-0035-42EB-BAA2-8D4E49C02C0A}">
  <sheetPr codeName="Sheet25">
    <tabColor rgb="FF00B0F0"/>
  </sheetPr>
  <dimension ref="A1:AF33"/>
  <sheetViews>
    <sheetView zoomScaleNormal="100" workbookViewId="0">
      <selection activeCell="W28" sqref="W28"/>
    </sheetView>
  </sheetViews>
  <sheetFormatPr defaultRowHeight="12.75" x14ac:dyDescent="0.2"/>
  <cols>
    <col min="1" max="33" width="3.140625" style="561" customWidth="1"/>
    <col min="34" max="16384" width="9.140625" style="561"/>
  </cols>
  <sheetData>
    <row r="1" spans="1:32" ht="23.25" x14ac:dyDescent="0.2">
      <c r="A1" s="559" t="s">
        <v>486</v>
      </c>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row>
    <row r="2" spans="1:32" x14ac:dyDescent="0.2">
      <c r="A2" s="562"/>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row>
    <row r="3" spans="1:32" x14ac:dyDescent="0.2">
      <c r="A3" s="563"/>
      <c r="B3" s="563"/>
      <c r="C3" s="310"/>
      <c r="D3" s="511" t="s">
        <v>79</v>
      </c>
      <c r="E3" s="1932">
        <f>Facility</f>
        <v>0</v>
      </c>
      <c r="F3" s="1932"/>
      <c r="G3" s="1932"/>
      <c r="H3" s="1932"/>
      <c r="I3" s="1932"/>
      <c r="J3" s="1932"/>
      <c r="K3" s="1932"/>
      <c r="L3" s="1932"/>
      <c r="M3" s="1932"/>
      <c r="N3" s="1932"/>
      <c r="O3" s="1932"/>
      <c r="P3" s="310"/>
      <c r="Q3" s="310"/>
      <c r="R3" s="310"/>
      <c r="S3" s="310"/>
      <c r="T3" s="511" t="s">
        <v>114</v>
      </c>
      <c r="U3" s="1933">
        <f>SBBAPID</f>
        <v>0</v>
      </c>
      <c r="V3" s="1933"/>
      <c r="W3" s="1933"/>
      <c r="X3" s="1933"/>
      <c r="Y3" s="564" t="s">
        <v>115</v>
      </c>
      <c r="Z3" s="1934">
        <f>SBBAPRm</f>
        <v>0</v>
      </c>
      <c r="AA3" s="1934"/>
      <c r="AB3" s="1934"/>
      <c r="AC3" s="1934"/>
    </row>
    <row r="4" spans="1:32" x14ac:dyDescent="0.2">
      <c r="A4" s="563"/>
      <c r="B4" s="563"/>
      <c r="C4" s="310"/>
      <c r="D4" s="511" t="s">
        <v>116</v>
      </c>
      <c r="E4" s="1555" t="str">
        <f>CONCATENATE(Mfr, " ",Mod)</f>
        <v xml:space="preserve"> </v>
      </c>
      <c r="F4" s="1555"/>
      <c r="G4" s="1555"/>
      <c r="H4" s="1555"/>
      <c r="I4" s="1555"/>
      <c r="J4" s="1555"/>
      <c r="K4" s="1555"/>
      <c r="L4" s="1555"/>
      <c r="M4" s="1555"/>
      <c r="N4" s="1555"/>
      <c r="O4" s="1555"/>
      <c r="P4" s="310"/>
      <c r="Q4" s="310"/>
      <c r="R4" s="310"/>
      <c r="S4" s="310"/>
      <c r="T4" s="511" t="s">
        <v>87</v>
      </c>
      <c r="U4" s="1555">
        <f>RmID</f>
        <v>0</v>
      </c>
      <c r="V4" s="1555"/>
      <c r="W4" s="1555"/>
      <c r="X4" s="1555"/>
      <c r="Y4" s="1932"/>
      <c r="Z4" s="1555"/>
      <c r="AA4" s="1555"/>
      <c r="AB4" s="1555"/>
      <c r="AC4" s="1555"/>
    </row>
    <row r="5" spans="1:32" x14ac:dyDescent="0.2">
      <c r="T5" s="9" t="s">
        <v>88</v>
      </c>
      <c r="U5" s="1935">
        <f>'Facility Information'!C15</f>
        <v>0</v>
      </c>
      <c r="V5" s="1935"/>
      <c r="W5" s="1935"/>
      <c r="X5" s="1935"/>
      <c r="Y5" s="1936"/>
      <c r="Z5" s="1935"/>
      <c r="AA5" s="1935"/>
      <c r="AB5" s="1935"/>
      <c r="AC5" s="1935"/>
    </row>
    <row r="6" spans="1:32" ht="13.5" thickBot="1" x14ac:dyDescent="0.25"/>
    <row r="7" spans="1:32" x14ac:dyDescent="0.2">
      <c r="A7" s="911" t="s">
        <v>117</v>
      </c>
      <c r="B7" s="912"/>
      <c r="C7" s="912"/>
      <c r="D7" s="913"/>
      <c r="E7" s="483" t="s">
        <v>188</v>
      </c>
      <c r="F7" s="462"/>
      <c r="G7" s="462"/>
      <c r="H7" s="462"/>
      <c r="I7" s="462" t="s">
        <v>487</v>
      </c>
      <c r="J7" s="462"/>
      <c r="K7" s="533"/>
      <c r="L7" s="462"/>
      <c r="M7" s="462"/>
      <c r="N7" s="462"/>
      <c r="O7" s="462"/>
      <c r="P7" s="462"/>
      <c r="Q7" s="462"/>
      <c r="R7" s="462"/>
      <c r="S7" s="462"/>
      <c r="T7" s="462"/>
      <c r="U7" s="462"/>
      <c r="V7" s="462"/>
      <c r="W7" s="533"/>
      <c r="X7" s="386" t="s">
        <v>178</v>
      </c>
      <c r="Y7" s="533"/>
      <c r="Z7" s="462"/>
      <c r="AA7" s="462"/>
      <c r="AB7" s="462"/>
      <c r="AC7" s="484"/>
    </row>
    <row r="8" spans="1:32" x14ac:dyDescent="0.2">
      <c r="A8" s="914"/>
      <c r="B8" s="915"/>
      <c r="C8" s="915"/>
      <c r="D8" s="916"/>
      <c r="E8" s="464" t="s">
        <v>488</v>
      </c>
      <c r="F8" s="407"/>
      <c r="G8" s="407"/>
      <c r="H8" s="407"/>
      <c r="I8" s="413"/>
      <c r="J8" s="407"/>
      <c r="K8" s="464"/>
      <c r="L8" s="464"/>
      <c r="M8" s="464"/>
      <c r="N8" s="464"/>
      <c r="O8" s="464"/>
      <c r="P8" s="464"/>
      <c r="Q8" s="464"/>
      <c r="R8" s="464"/>
      <c r="S8" s="464"/>
      <c r="T8" s="464"/>
      <c r="U8" s="464"/>
      <c r="V8" s="464"/>
      <c r="W8" s="407"/>
      <c r="X8" s="575" t="s">
        <v>489</v>
      </c>
      <c r="Y8" s="1937"/>
      <c r="Z8" s="1937"/>
      <c r="AA8" s="1937"/>
      <c r="AB8" s="1937"/>
      <c r="AC8" s="1938"/>
    </row>
    <row r="9" spans="1:32" x14ac:dyDescent="0.2">
      <c r="A9" s="914"/>
      <c r="B9" s="915"/>
      <c r="C9" s="915"/>
      <c r="D9" s="916"/>
      <c r="E9" s="464" t="s">
        <v>490</v>
      </c>
      <c r="F9" s="464"/>
      <c r="G9" s="464"/>
      <c r="H9" s="464"/>
      <c r="I9" s="407"/>
      <c r="J9" s="464"/>
      <c r="K9" s="464"/>
      <c r="L9" s="464"/>
      <c r="M9" s="464"/>
      <c r="N9" s="464"/>
      <c r="O9" s="464"/>
      <c r="P9" s="464"/>
      <c r="Q9" s="464"/>
      <c r="R9" s="464"/>
      <c r="S9" s="464"/>
      <c r="T9" s="464"/>
      <c r="U9" s="464"/>
      <c r="V9" s="464"/>
      <c r="W9" s="407"/>
      <c r="X9" s="575" t="s">
        <v>491</v>
      </c>
      <c r="Y9" s="1167"/>
      <c r="Z9" s="1167"/>
      <c r="AA9" s="1167"/>
      <c r="AB9" s="1167"/>
      <c r="AC9" s="1168"/>
    </row>
    <row r="10" spans="1:32" x14ac:dyDescent="0.2">
      <c r="A10" s="914"/>
      <c r="B10" s="915"/>
      <c r="C10" s="915"/>
      <c r="D10" s="916"/>
      <c r="E10" s="464"/>
      <c r="F10" s="413"/>
      <c r="G10" s="413"/>
      <c r="H10" s="413"/>
      <c r="I10" s="413"/>
      <c r="J10" s="407"/>
      <c r="K10" s="407"/>
      <c r="L10" s="413"/>
      <c r="M10" s="413"/>
      <c r="N10" s="413"/>
      <c r="O10" s="413"/>
      <c r="P10" s="413"/>
      <c r="Q10" s="413"/>
      <c r="R10" s="413"/>
      <c r="S10" s="413"/>
      <c r="T10" s="413"/>
      <c r="U10" s="413"/>
      <c r="V10" s="413"/>
      <c r="W10" s="407"/>
      <c r="X10" s="575" t="s">
        <v>492</v>
      </c>
      <c r="Y10" s="1167"/>
      <c r="Z10" s="1167"/>
      <c r="AA10" s="1167"/>
      <c r="AB10" s="1167"/>
      <c r="AC10" s="1168"/>
    </row>
    <row r="11" spans="1:32" x14ac:dyDescent="0.2">
      <c r="A11" s="914"/>
      <c r="B11" s="915"/>
      <c r="C11" s="915"/>
      <c r="D11" s="916"/>
      <c r="E11" s="464" t="s">
        <v>493</v>
      </c>
      <c r="F11" s="413"/>
      <c r="G11" s="413"/>
      <c r="H11" s="413"/>
      <c r="I11" s="413"/>
      <c r="J11" s="407"/>
      <c r="K11" s="407"/>
      <c r="L11" s="407"/>
      <c r="M11" s="407"/>
      <c r="N11" s="464"/>
      <c r="O11" s="464"/>
      <c r="P11" s="464"/>
      <c r="Q11" s="464"/>
      <c r="R11" s="464"/>
      <c r="S11" s="464"/>
      <c r="T11" s="413"/>
      <c r="U11" s="407"/>
      <c r="V11" s="407"/>
      <c r="W11" s="407"/>
      <c r="X11" s="575" t="s">
        <v>494</v>
      </c>
      <c r="Y11" s="1167"/>
      <c r="Z11" s="1167"/>
      <c r="AA11" s="1167"/>
      <c r="AB11" s="1167"/>
      <c r="AC11" s="1168"/>
    </row>
    <row r="12" spans="1:32" x14ac:dyDescent="0.2">
      <c r="A12" s="914"/>
      <c r="B12" s="915"/>
      <c r="C12" s="915"/>
      <c r="D12" s="916"/>
      <c r="E12" s="464" t="s">
        <v>495</v>
      </c>
      <c r="F12" s="413"/>
      <c r="G12" s="413"/>
      <c r="H12" s="413"/>
      <c r="I12" s="413"/>
      <c r="J12" s="407"/>
      <c r="K12" s="407"/>
      <c r="L12" s="407"/>
      <c r="M12" s="407"/>
      <c r="N12" s="464"/>
      <c r="O12" s="464"/>
      <c r="P12" s="464"/>
      <c r="Q12" s="464"/>
      <c r="R12" s="464"/>
      <c r="S12" s="464"/>
      <c r="T12" s="413"/>
      <c r="U12" s="413"/>
      <c r="V12" s="407"/>
      <c r="W12" s="407"/>
      <c r="X12" s="575" t="s">
        <v>496</v>
      </c>
      <c r="Y12" s="1167"/>
      <c r="Z12" s="1167"/>
      <c r="AA12" s="1167"/>
      <c r="AB12" s="1167"/>
      <c r="AC12" s="1168"/>
    </row>
    <row r="13" spans="1:32" x14ac:dyDescent="0.2">
      <c r="A13" s="914"/>
      <c r="B13" s="915"/>
      <c r="C13" s="915"/>
      <c r="D13" s="916"/>
      <c r="E13" s="464" t="s">
        <v>497</v>
      </c>
      <c r="F13" s="464"/>
      <c r="G13" s="464"/>
      <c r="H13" s="464"/>
      <c r="I13" s="413"/>
      <c r="J13" s="407"/>
      <c r="K13" s="407"/>
      <c r="L13" s="407"/>
      <c r="M13" s="407"/>
      <c r="N13" s="464"/>
      <c r="O13" s="464"/>
      <c r="P13" s="464"/>
      <c r="Q13" s="464"/>
      <c r="R13" s="464"/>
      <c r="S13" s="464"/>
      <c r="T13" s="413"/>
      <c r="U13" s="413"/>
      <c r="V13" s="407"/>
      <c r="W13" s="407"/>
      <c r="X13" s="575"/>
      <c r="Y13" s="1941"/>
      <c r="Z13" s="1941"/>
      <c r="AA13" s="1941"/>
      <c r="AB13" s="1941"/>
      <c r="AC13" s="1942"/>
    </row>
    <row r="14" spans="1:32" x14ac:dyDescent="0.2">
      <c r="A14" s="914"/>
      <c r="B14" s="915"/>
      <c r="C14" s="915"/>
      <c r="D14" s="916"/>
      <c r="E14" s="517" t="s">
        <v>498</v>
      </c>
      <c r="F14" s="464"/>
      <c r="G14" s="464"/>
      <c r="H14" s="464"/>
      <c r="I14" s="413"/>
      <c r="J14" s="407"/>
      <c r="K14" s="407"/>
      <c r="L14" s="407"/>
      <c r="M14" s="407"/>
      <c r="N14" s="464"/>
      <c r="O14" s="464"/>
      <c r="P14" s="464"/>
      <c r="Q14" s="464"/>
      <c r="R14" s="464"/>
      <c r="S14" s="464"/>
      <c r="T14" s="413"/>
      <c r="U14" s="413"/>
      <c r="V14" s="407"/>
      <c r="W14" s="407"/>
      <c r="X14" s="575"/>
      <c r="Y14" s="1943"/>
      <c r="Z14" s="1943"/>
      <c r="AA14" s="1943"/>
      <c r="AB14" s="1943"/>
      <c r="AC14" s="1944"/>
    </row>
    <row r="15" spans="1:32" x14ac:dyDescent="0.2">
      <c r="A15" s="914"/>
      <c r="B15" s="915"/>
      <c r="C15" s="915"/>
      <c r="D15" s="916"/>
      <c r="E15" s="517" t="s">
        <v>499</v>
      </c>
      <c r="F15" s="464"/>
      <c r="G15" s="464"/>
      <c r="H15" s="464"/>
      <c r="I15" s="413"/>
      <c r="J15" s="407"/>
      <c r="K15" s="407"/>
      <c r="L15" s="407"/>
      <c r="M15" s="407"/>
      <c r="N15" s="464"/>
      <c r="O15" s="464"/>
      <c r="P15" s="464"/>
      <c r="Q15" s="464"/>
      <c r="R15" s="464"/>
      <c r="S15" s="464"/>
      <c r="T15" s="413"/>
      <c r="U15" s="413"/>
      <c r="V15" s="407"/>
      <c r="W15" s="407"/>
      <c r="X15" s="575"/>
      <c r="Y15" s="1943"/>
      <c r="Z15" s="1943"/>
      <c r="AA15" s="1943"/>
      <c r="AB15" s="1943"/>
      <c r="AC15" s="1944"/>
    </row>
    <row r="16" spans="1:32" ht="13.5" thickBot="1" x14ac:dyDescent="0.25">
      <c r="A16" s="917"/>
      <c r="B16" s="918"/>
      <c r="C16" s="918"/>
      <c r="D16" s="919"/>
      <c r="E16" s="473" t="s">
        <v>500</v>
      </c>
      <c r="F16" s="408"/>
      <c r="G16" s="408"/>
      <c r="H16" s="408"/>
      <c r="I16" s="408"/>
      <c r="J16" s="576"/>
      <c r="K16" s="576"/>
      <c r="L16" s="576"/>
      <c r="M16" s="576"/>
      <c r="N16" s="473"/>
      <c r="O16" s="473"/>
      <c r="P16" s="473"/>
      <c r="Q16" s="473"/>
      <c r="R16" s="473"/>
      <c r="S16" s="473"/>
      <c r="T16" s="408"/>
      <c r="U16" s="408"/>
      <c r="V16" s="576"/>
      <c r="W16" s="576"/>
      <c r="X16" s="474"/>
      <c r="Y16" s="1939"/>
      <c r="Z16" s="1939"/>
      <c r="AA16" s="1939"/>
      <c r="AB16" s="1939"/>
      <c r="AC16" s="1940"/>
    </row>
    <row r="18" spans="1:29" ht="13.5" thickBot="1" x14ac:dyDescent="0.25"/>
    <row r="19" spans="1:29" ht="18.95" customHeight="1" thickBot="1" x14ac:dyDescent="0.25">
      <c r="A19" s="1910"/>
      <c r="B19" s="1911"/>
      <c r="C19" s="1911"/>
      <c r="D19" s="1911"/>
      <c r="E19" s="1911"/>
      <c r="F19" s="1911"/>
      <c r="G19" s="1911"/>
      <c r="H19" s="1911"/>
      <c r="I19" s="1911"/>
      <c r="J19" s="1911"/>
      <c r="K19" s="1911"/>
      <c r="L19" s="1911"/>
      <c r="M19" s="1911"/>
      <c r="N19" s="1911"/>
      <c r="O19" s="1912"/>
      <c r="P19" s="1913" t="s">
        <v>501</v>
      </c>
      <c r="Q19" s="1914"/>
      <c r="R19" s="1914"/>
      <c r="S19" s="1914"/>
      <c r="T19" s="1914"/>
      <c r="U19" s="1914"/>
      <c r="V19" s="1915"/>
      <c r="W19" s="1914" t="s">
        <v>502</v>
      </c>
      <c r="X19" s="1914"/>
      <c r="Y19" s="1914"/>
      <c r="Z19" s="1914"/>
      <c r="AA19" s="1914"/>
      <c r="AB19" s="1914"/>
      <c r="AC19" s="1916"/>
    </row>
    <row r="20" spans="1:29" ht="18.95" customHeight="1" x14ac:dyDescent="0.2">
      <c r="A20" s="1917" t="s">
        <v>503</v>
      </c>
      <c r="B20" s="1918"/>
      <c r="C20" s="1918"/>
      <c r="D20" s="1918"/>
      <c r="E20" s="1918"/>
      <c r="F20" s="1918"/>
      <c r="G20" s="1918"/>
      <c r="H20" s="1919"/>
      <c r="I20" s="787" t="s">
        <v>195</v>
      </c>
      <c r="J20" s="788"/>
      <c r="K20" s="788"/>
      <c r="L20" s="788"/>
      <c r="M20" s="788"/>
      <c r="N20" s="788"/>
      <c r="O20" s="789"/>
      <c r="P20" s="1920"/>
      <c r="Q20" s="1921"/>
      <c r="R20" s="1921"/>
      <c r="S20" s="1921"/>
      <c r="T20" s="1921"/>
      <c r="U20" s="1921"/>
      <c r="V20" s="1922"/>
      <c r="W20" s="1921"/>
      <c r="X20" s="1921"/>
      <c r="Y20" s="1921"/>
      <c r="Z20" s="1921"/>
      <c r="AA20" s="1921"/>
      <c r="AB20" s="1921"/>
      <c r="AC20" s="1923"/>
    </row>
    <row r="21" spans="1:29" ht="18.95" customHeight="1" x14ac:dyDescent="0.2">
      <c r="A21" s="1899"/>
      <c r="B21" s="1900"/>
      <c r="C21" s="1900"/>
      <c r="D21" s="1900"/>
      <c r="E21" s="1900"/>
      <c r="F21" s="1900"/>
      <c r="G21" s="1900"/>
      <c r="H21" s="1901"/>
      <c r="I21" s="744" t="s">
        <v>196</v>
      </c>
      <c r="J21" s="745"/>
      <c r="K21" s="745"/>
      <c r="L21" s="745"/>
      <c r="M21" s="745"/>
      <c r="N21" s="745"/>
      <c r="O21" s="746"/>
      <c r="P21" s="1924"/>
      <c r="Q21" s="1925"/>
      <c r="R21" s="1925"/>
      <c r="S21" s="1925"/>
      <c r="T21" s="1925"/>
      <c r="U21" s="1925"/>
      <c r="V21" s="1926"/>
      <c r="W21" s="1925"/>
      <c r="X21" s="1925"/>
      <c r="Y21" s="1925"/>
      <c r="Z21" s="1925"/>
      <c r="AA21" s="1925"/>
      <c r="AB21" s="1925"/>
      <c r="AC21" s="1927"/>
    </row>
    <row r="22" spans="1:29" ht="18.95" customHeight="1" x14ac:dyDescent="0.2">
      <c r="A22" s="1899"/>
      <c r="B22" s="1900"/>
      <c r="C22" s="1900"/>
      <c r="D22" s="1900"/>
      <c r="E22" s="1900"/>
      <c r="F22" s="1900"/>
      <c r="G22" s="1900"/>
      <c r="H22" s="1901"/>
      <c r="I22" s="744" t="s">
        <v>197</v>
      </c>
      <c r="J22" s="745"/>
      <c r="K22" s="745"/>
      <c r="L22" s="745"/>
      <c r="M22" s="745"/>
      <c r="N22" s="745"/>
      <c r="O22" s="746"/>
      <c r="P22" s="1928"/>
      <c r="Q22" s="1929"/>
      <c r="R22" s="1929"/>
      <c r="S22" s="1929"/>
      <c r="T22" s="1929"/>
      <c r="U22" s="1929"/>
      <c r="V22" s="1930"/>
      <c r="W22" s="1929"/>
      <c r="X22" s="1929"/>
      <c r="Y22" s="1929"/>
      <c r="Z22" s="1929"/>
      <c r="AA22" s="1929"/>
      <c r="AB22" s="1929"/>
      <c r="AC22" s="1931"/>
    </row>
    <row r="23" spans="1:29" ht="18.95" customHeight="1" x14ac:dyDescent="0.2">
      <c r="A23" s="1896" t="s">
        <v>504</v>
      </c>
      <c r="B23" s="1897"/>
      <c r="C23" s="1897"/>
      <c r="D23" s="1897"/>
      <c r="E23" s="1897"/>
      <c r="F23" s="1897"/>
      <c r="G23" s="1897"/>
      <c r="H23" s="1898"/>
      <c r="I23" s="1902" t="s">
        <v>505</v>
      </c>
      <c r="J23" s="1903"/>
      <c r="K23" s="1903"/>
      <c r="L23" s="1903"/>
      <c r="M23" s="1903"/>
      <c r="N23" s="1903"/>
      <c r="O23" s="1904"/>
      <c r="P23" s="1905"/>
      <c r="Q23" s="1906"/>
      <c r="R23" s="1906"/>
      <c r="S23" s="1906"/>
      <c r="T23" s="1906"/>
      <c r="U23" s="1906"/>
      <c r="V23" s="1907"/>
      <c r="W23" s="1908"/>
      <c r="X23" s="1908"/>
      <c r="Y23" s="1908"/>
      <c r="Z23" s="1908"/>
      <c r="AA23" s="1908"/>
      <c r="AB23" s="1908"/>
      <c r="AC23" s="1909"/>
    </row>
    <row r="24" spans="1:29" ht="18.95" customHeight="1" x14ac:dyDescent="0.2">
      <c r="A24" s="1899"/>
      <c r="B24" s="1900"/>
      <c r="C24" s="1900"/>
      <c r="D24" s="1900"/>
      <c r="E24" s="1900"/>
      <c r="F24" s="1900"/>
      <c r="G24" s="1900"/>
      <c r="H24" s="1901"/>
      <c r="I24" s="1435" t="s">
        <v>506</v>
      </c>
      <c r="J24" s="1879"/>
      <c r="K24" s="1879"/>
      <c r="L24" s="1879"/>
      <c r="M24" s="1879"/>
      <c r="N24" s="1879"/>
      <c r="O24" s="1880"/>
      <c r="P24" s="1881"/>
      <c r="Q24" s="1882"/>
      <c r="R24" s="1882"/>
      <c r="S24" s="1882"/>
      <c r="T24" s="1882"/>
      <c r="U24" s="1882"/>
      <c r="V24" s="1883"/>
      <c r="W24" s="1884"/>
      <c r="X24" s="1884"/>
      <c r="Y24" s="1884"/>
      <c r="Z24" s="1884"/>
      <c r="AA24" s="1884"/>
      <c r="AB24" s="1884"/>
      <c r="AC24" s="1885"/>
    </row>
    <row r="25" spans="1:29" ht="18.95" customHeight="1" x14ac:dyDescent="0.2">
      <c r="A25" s="1899"/>
      <c r="B25" s="1900"/>
      <c r="C25" s="1900"/>
      <c r="D25" s="1900"/>
      <c r="E25" s="1900"/>
      <c r="F25" s="1900"/>
      <c r="G25" s="1900"/>
      <c r="H25" s="1901"/>
      <c r="I25" s="1435" t="s">
        <v>507</v>
      </c>
      <c r="J25" s="1879"/>
      <c r="K25" s="1879"/>
      <c r="L25" s="1879"/>
      <c r="M25" s="1879"/>
      <c r="N25" s="1879"/>
      <c r="O25" s="1880"/>
      <c r="P25" s="1881"/>
      <c r="Q25" s="1882"/>
      <c r="R25" s="1882"/>
      <c r="S25" s="1882"/>
      <c r="T25" s="1882"/>
      <c r="U25" s="1882"/>
      <c r="V25" s="1883"/>
      <c r="W25" s="1884"/>
      <c r="X25" s="1884"/>
      <c r="Y25" s="1884"/>
      <c r="Z25" s="1884"/>
      <c r="AA25" s="1884"/>
      <c r="AB25" s="1884"/>
      <c r="AC25" s="1885"/>
    </row>
    <row r="26" spans="1:29" ht="18.95" customHeight="1" thickBot="1" x14ac:dyDescent="0.25">
      <c r="A26" s="929"/>
      <c r="B26" s="930"/>
      <c r="C26" s="930"/>
      <c r="D26" s="930"/>
      <c r="E26" s="930"/>
      <c r="F26" s="930"/>
      <c r="G26" s="930"/>
      <c r="H26" s="931"/>
      <c r="I26" s="742" t="s">
        <v>508</v>
      </c>
      <c r="J26" s="1886"/>
      <c r="K26" s="1886"/>
      <c r="L26" s="1886"/>
      <c r="M26" s="1886"/>
      <c r="N26" s="1886"/>
      <c r="O26" s="1887"/>
      <c r="P26" s="1888"/>
      <c r="Q26" s="1889"/>
      <c r="R26" s="1889"/>
      <c r="S26" s="1889"/>
      <c r="T26" s="1889"/>
      <c r="U26" s="1889"/>
      <c r="V26" s="1890"/>
      <c r="W26" s="1891" t="e">
        <f>(W25-W24)/(W23-W24)</f>
        <v>#DIV/0!</v>
      </c>
      <c r="X26" s="1891"/>
      <c r="Y26" s="1891"/>
      <c r="Z26" s="1891"/>
      <c r="AA26" s="1891"/>
      <c r="AB26" s="1891"/>
      <c r="AC26" s="1892"/>
    </row>
    <row r="27" spans="1:29" ht="18.95" customHeight="1" thickBot="1" x14ac:dyDescent="0.25">
      <c r="A27" s="565"/>
      <c r="B27" s="566"/>
      <c r="C27" s="567"/>
      <c r="D27" s="567"/>
      <c r="E27" s="566"/>
      <c r="F27" s="568"/>
      <c r="G27" s="568"/>
      <c r="H27" s="568"/>
      <c r="I27" s="569"/>
      <c r="J27" s="569"/>
      <c r="K27" s="569"/>
      <c r="L27" s="570"/>
      <c r="M27" s="570"/>
      <c r="N27" s="570"/>
      <c r="O27" s="631"/>
      <c r="P27" s="632"/>
      <c r="Q27" s="632"/>
      <c r="R27" s="632"/>
      <c r="S27" s="632"/>
      <c r="T27" s="632"/>
      <c r="U27" s="632"/>
      <c r="V27" s="631" t="s">
        <v>198</v>
      </c>
      <c r="W27" s="983"/>
      <c r="X27" s="984"/>
      <c r="Y27" s="984"/>
      <c r="Z27" s="984"/>
      <c r="AA27" s="984"/>
      <c r="AB27" s="984"/>
      <c r="AC27" s="985"/>
    </row>
    <row r="28" spans="1:29" x14ac:dyDescent="0.2">
      <c r="A28" s="571"/>
      <c r="B28" s="571"/>
      <c r="C28" s="572"/>
      <c r="D28" s="572"/>
      <c r="E28" s="571"/>
      <c r="F28" s="573"/>
      <c r="G28" s="573"/>
      <c r="H28" s="573"/>
      <c r="I28" s="554"/>
      <c r="J28" s="554"/>
      <c r="K28" s="554"/>
      <c r="L28" s="563"/>
      <c r="M28" s="563"/>
      <c r="N28" s="563"/>
      <c r="O28" s="574"/>
      <c r="P28" s="309"/>
      <c r="Q28" s="309"/>
      <c r="R28" s="309"/>
      <c r="S28" s="309"/>
      <c r="T28" s="309"/>
      <c r="U28" s="309"/>
      <c r="V28" s="309"/>
      <c r="W28" s="309"/>
      <c r="X28" s="309"/>
      <c r="Y28" s="309"/>
      <c r="Z28" s="309"/>
      <c r="AA28" s="309"/>
      <c r="AB28" s="571"/>
      <c r="AC28" s="571"/>
    </row>
    <row r="29" spans="1:29" x14ac:dyDescent="0.2">
      <c r="A29" s="571"/>
      <c r="B29" s="571"/>
      <c r="C29" s="572"/>
      <c r="D29" s="572"/>
      <c r="E29" s="571"/>
      <c r="F29" s="573"/>
      <c r="G29" s="571"/>
      <c r="H29" s="571"/>
      <c r="I29" s="1893" t="s">
        <v>509</v>
      </c>
      <c r="J29" s="1893"/>
      <c r="K29" s="1893"/>
      <c r="L29" s="1893"/>
      <c r="M29" s="1893"/>
      <c r="N29" s="1894" t="s">
        <v>510</v>
      </c>
      <c r="O29" s="1894"/>
      <c r="P29" s="1894"/>
      <c r="Q29" s="563"/>
      <c r="R29" s="563"/>
      <c r="S29" s="563"/>
      <c r="T29" s="563"/>
      <c r="U29" s="563"/>
      <c r="V29" s="309"/>
      <c r="W29" s="309"/>
      <c r="X29" s="309"/>
      <c r="Y29" s="309"/>
      <c r="Z29" s="309"/>
      <c r="AA29" s="309"/>
      <c r="AB29" s="571"/>
      <c r="AC29" s="571"/>
    </row>
    <row r="30" spans="1:29" x14ac:dyDescent="0.2">
      <c r="A30" s="571"/>
      <c r="B30" s="571"/>
      <c r="C30" s="572"/>
      <c r="D30" s="572"/>
      <c r="E30" s="571"/>
      <c r="F30" s="573"/>
      <c r="G30" s="571"/>
      <c r="H30" s="571"/>
      <c r="I30" s="1893"/>
      <c r="J30" s="1893"/>
      <c r="K30" s="1893"/>
      <c r="L30" s="1893"/>
      <c r="M30" s="1893"/>
      <c r="N30" s="1895" t="s">
        <v>511</v>
      </c>
      <c r="O30" s="1895"/>
      <c r="P30" s="1895"/>
      <c r="Q30" s="563"/>
      <c r="R30" s="563"/>
      <c r="S30" s="563"/>
      <c r="T30" s="563"/>
      <c r="U30" s="563"/>
      <c r="V30" s="309"/>
      <c r="W30" s="309"/>
      <c r="X30" s="309"/>
      <c r="Y30" s="309"/>
      <c r="Z30" s="309"/>
      <c r="AA30" s="309"/>
      <c r="AB30" s="571"/>
      <c r="AC30" s="571"/>
    </row>
    <row r="31" spans="1:29" ht="13.5" thickBot="1" x14ac:dyDescent="0.25">
      <c r="A31" s="563"/>
      <c r="B31" s="563"/>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563"/>
    </row>
    <row r="32" spans="1:29" x14ac:dyDescent="0.2">
      <c r="A32" s="911" t="s">
        <v>172</v>
      </c>
      <c r="B32" s="912"/>
      <c r="C32" s="912"/>
      <c r="D32" s="913"/>
      <c r="E32" s="577" t="s">
        <v>477</v>
      </c>
      <c r="F32" s="420"/>
      <c r="G32" s="420"/>
      <c r="H32" s="1875" t="s">
        <v>512</v>
      </c>
      <c r="I32" s="1875"/>
      <c r="J32" s="1875"/>
      <c r="K32" s="1875"/>
      <c r="L32" s="1875"/>
      <c r="M32" s="1875"/>
      <c r="N32" s="1875"/>
      <c r="O32" s="1875"/>
      <c r="P32" s="1875"/>
      <c r="Q32" s="1875"/>
      <c r="R32" s="1875"/>
      <c r="S32" s="1875"/>
      <c r="T32" s="1875"/>
      <c r="U32" s="1875"/>
      <c r="V32" s="1875"/>
      <c r="W32" s="1875"/>
      <c r="X32" s="1875"/>
      <c r="Y32" s="1875"/>
      <c r="Z32" s="1875"/>
      <c r="AA32" s="1875"/>
      <c r="AB32" s="1875"/>
      <c r="AC32" s="1876"/>
    </row>
    <row r="33" spans="1:29" ht="13.5" thickBot="1" x14ac:dyDescent="0.25">
      <c r="A33" s="917"/>
      <c r="B33" s="918"/>
      <c r="C33" s="918"/>
      <c r="D33" s="919"/>
      <c r="E33" s="578" t="s">
        <v>200</v>
      </c>
      <c r="F33" s="578"/>
      <c r="G33" s="578"/>
      <c r="H33" s="1877" t="s">
        <v>214</v>
      </c>
      <c r="I33" s="1877"/>
      <c r="J33" s="1877"/>
      <c r="K33" s="1877"/>
      <c r="L33" s="1877"/>
      <c r="M33" s="1877"/>
      <c r="N33" s="1877"/>
      <c r="O33" s="1877"/>
      <c r="P33" s="1877"/>
      <c r="Q33" s="1877"/>
      <c r="R33" s="1877"/>
      <c r="S33" s="1877"/>
      <c r="T33" s="1877"/>
      <c r="U33" s="1877"/>
      <c r="V33" s="1877"/>
      <c r="W33" s="1877"/>
      <c r="X33" s="1877"/>
      <c r="Y33" s="1877"/>
      <c r="Z33" s="1877"/>
      <c r="AA33" s="1877"/>
      <c r="AB33" s="1877"/>
      <c r="AC33" s="1878"/>
    </row>
  </sheetData>
  <mergeCells count="49">
    <mergeCell ref="A7:D16"/>
    <mergeCell ref="Y8:AC8"/>
    <mergeCell ref="Y9:AC9"/>
    <mergeCell ref="Y10:AC10"/>
    <mergeCell ref="Y16:AC16"/>
    <mergeCell ref="Y11:AC11"/>
    <mergeCell ref="Y12:AC12"/>
    <mergeCell ref="Y13:AC13"/>
    <mergeCell ref="Y14:AC14"/>
    <mergeCell ref="Y15:AC15"/>
    <mergeCell ref="W22:AC22"/>
    <mergeCell ref="E3:O3"/>
    <mergeCell ref="U3:X3"/>
    <mergeCell ref="Z3:AC3"/>
    <mergeCell ref="E4:O4"/>
    <mergeCell ref="U4:AC4"/>
    <mergeCell ref="U5:AC5"/>
    <mergeCell ref="W23:AC23"/>
    <mergeCell ref="I24:O24"/>
    <mergeCell ref="P24:V24"/>
    <mergeCell ref="W24:AC24"/>
    <mergeCell ref="A19:O19"/>
    <mergeCell ref="P19:V19"/>
    <mergeCell ref="W19:AC19"/>
    <mergeCell ref="A20:H22"/>
    <mergeCell ref="I20:O20"/>
    <mergeCell ref="P20:V20"/>
    <mergeCell ref="W20:AC20"/>
    <mergeCell ref="I21:O21"/>
    <mergeCell ref="P21:V21"/>
    <mergeCell ref="W21:AC21"/>
    <mergeCell ref="I22:O22"/>
    <mergeCell ref="P22:V22"/>
    <mergeCell ref="A32:D33"/>
    <mergeCell ref="H32:AC32"/>
    <mergeCell ref="H33:AC33"/>
    <mergeCell ref="I25:O25"/>
    <mergeCell ref="P25:V25"/>
    <mergeCell ref="W25:AC25"/>
    <mergeCell ref="I26:O26"/>
    <mergeCell ref="P26:V26"/>
    <mergeCell ref="W26:AC26"/>
    <mergeCell ref="W27:AC27"/>
    <mergeCell ref="I29:M30"/>
    <mergeCell ref="N29:P29"/>
    <mergeCell ref="N30:P30"/>
    <mergeCell ref="A23:H26"/>
    <mergeCell ref="I23:O23"/>
    <mergeCell ref="P23:V23"/>
  </mergeCells>
  <conditionalFormatting sqref="U3:X3 E3:O4">
    <cfRule type="cellIs" dxfId="28" priority="5" operator="equal">
      <formula>0</formula>
    </cfRule>
  </conditionalFormatting>
  <conditionalFormatting sqref="U4:AC5">
    <cfRule type="cellIs" dxfId="27" priority="1" operator="equal">
      <formula>0</formula>
    </cfRule>
  </conditionalFormatting>
  <conditionalFormatting sqref="W26:AC26">
    <cfRule type="containsErrors" dxfId="26" priority="7">
      <formula>ISERROR(W26)</formula>
    </cfRule>
  </conditionalFormatting>
  <conditionalFormatting sqref="W27:AC27">
    <cfRule type="containsErrors" dxfId="25" priority="2">
      <formula>ISERROR(W27)</formula>
    </cfRule>
  </conditionalFormatting>
  <conditionalFormatting sqref="Z3:AC3">
    <cfRule type="cellIs" dxfId="24" priority="4" operator="equal">
      <formula>0</formula>
    </cfRule>
  </conditionalFormatting>
  <dataValidations count="2">
    <dataValidation type="list" allowBlank="1" sqref="W27:AC27" xr:uid="{F0DAD82F-E19E-4B49-A3AE-04ED4EA8F154}">
      <formula1>PassFailNA</formula1>
    </dataValidation>
    <dataValidation type="list" allowBlank="1" showInputMessage="1" showErrorMessage="1" sqref="P20:AC20" xr:uid="{AE391250-ACB4-44FF-BA45-6936EA872201}">
      <formula1>TF</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indexed="43"/>
    <pageSetUpPr fitToPage="1"/>
  </sheetPr>
  <dimension ref="A1:XFA104"/>
  <sheetViews>
    <sheetView showGridLines="0" zoomScale="120" zoomScaleNormal="120" zoomScalePageLayoutView="120" workbookViewId="0">
      <selection sqref="A1:AC1"/>
    </sheetView>
  </sheetViews>
  <sheetFormatPr defaultColWidth="10.7109375" defaultRowHeight="20.100000000000001" customHeight="1" x14ac:dyDescent="0.2"/>
  <cols>
    <col min="1" max="1" width="3" style="2" customWidth="1"/>
    <col min="2" max="2" width="6.42578125" style="2" customWidth="1"/>
    <col min="3" max="10" width="3.140625" style="1" customWidth="1"/>
    <col min="11" max="11" width="3.42578125" style="1" customWidth="1"/>
    <col min="12" max="12" width="3.7109375" style="1" customWidth="1"/>
    <col min="13" max="20" width="3.140625" style="1" customWidth="1"/>
    <col min="21" max="21" width="4.85546875" style="1" customWidth="1"/>
    <col min="22" max="26" width="3.140625" style="1" customWidth="1"/>
    <col min="27" max="27" width="3.7109375" style="1" customWidth="1"/>
    <col min="28" max="28" width="3.140625" style="1" customWidth="1"/>
    <col min="29" max="29" width="3.140625" style="2" customWidth="1"/>
    <col min="30" max="30" width="10.7109375" style="2" customWidth="1"/>
    <col min="31" max="16384" width="10.7109375" style="2"/>
  </cols>
  <sheetData>
    <row r="1" spans="1:16381" ht="24" customHeight="1" x14ac:dyDescent="0.2">
      <c r="A1" s="679" t="s">
        <v>540</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219"/>
      <c r="AE1" s="219"/>
      <c r="AF1" s="219"/>
      <c r="AG1" s="219"/>
      <c r="AH1" s="219"/>
      <c r="AI1" s="219"/>
      <c r="AJ1" s="219"/>
      <c r="AK1" s="219"/>
      <c r="AL1" s="219"/>
      <c r="AM1" s="219"/>
      <c r="AN1" s="219"/>
      <c r="AO1" s="219"/>
      <c r="AP1" s="219"/>
      <c r="AQ1" s="219"/>
      <c r="AR1" s="219"/>
      <c r="AS1" s="219"/>
      <c r="AT1" s="219"/>
      <c r="AU1" s="219"/>
      <c r="AV1" s="1945"/>
      <c r="AW1" s="1945"/>
      <c r="AX1" s="1945"/>
      <c r="AY1" s="1945"/>
      <c r="AZ1" s="1945"/>
      <c r="BA1" s="1945"/>
      <c r="BB1" s="1945"/>
      <c r="BC1" s="1945"/>
      <c r="BD1" s="1945"/>
      <c r="BE1" s="1945"/>
      <c r="BF1" s="1945"/>
      <c r="BG1" s="1945"/>
      <c r="BH1" s="1945"/>
      <c r="BI1" s="1945"/>
      <c r="BJ1" s="1945"/>
      <c r="BK1" s="1945"/>
      <c r="BL1" s="1945"/>
      <c r="BM1" s="1945"/>
      <c r="BN1" s="1945"/>
      <c r="BO1" s="1945"/>
      <c r="BP1" s="1945"/>
      <c r="BQ1" s="1945"/>
      <c r="BR1" s="1945"/>
      <c r="BS1" s="1945"/>
      <c r="BT1" s="1945"/>
      <c r="BU1" s="1945"/>
      <c r="BV1" s="1945"/>
      <c r="BW1" s="1945"/>
      <c r="BX1" s="1945"/>
      <c r="BY1" s="1945"/>
      <c r="BZ1" s="1945"/>
      <c r="CA1" s="1945"/>
      <c r="CB1" s="1945"/>
      <c r="CC1" s="1945"/>
      <c r="CD1" s="1945"/>
      <c r="CE1" s="1945"/>
      <c r="CF1" s="1945"/>
      <c r="CG1" s="1945"/>
      <c r="CH1" s="1945"/>
      <c r="CI1" s="1945"/>
      <c r="CJ1" s="1945"/>
      <c r="CK1" s="1945"/>
      <c r="CL1" s="1945"/>
      <c r="CM1" s="1945"/>
      <c r="CN1" s="1945"/>
      <c r="CO1" s="1945"/>
      <c r="CP1" s="1945"/>
      <c r="CQ1" s="1945"/>
      <c r="CR1" s="1945"/>
      <c r="CS1" s="1945"/>
      <c r="CT1" s="1945"/>
      <c r="CU1" s="1945"/>
      <c r="CV1" s="1945"/>
      <c r="CW1" s="1945"/>
      <c r="CX1" s="1945"/>
      <c r="CY1" s="1945"/>
      <c r="CZ1" s="1945"/>
      <c r="DA1" s="1945"/>
      <c r="DB1" s="1945"/>
      <c r="DC1" s="1945"/>
      <c r="DD1" s="1945"/>
      <c r="DE1" s="1945"/>
      <c r="DF1" s="1945"/>
      <c r="DG1" s="1945"/>
      <c r="DH1" s="1945"/>
      <c r="DI1" s="1945"/>
      <c r="DJ1" s="1945"/>
      <c r="DK1" s="1945"/>
      <c r="DL1" s="1945"/>
      <c r="DM1" s="1945"/>
      <c r="DN1" s="1945"/>
      <c r="DO1" s="1945"/>
      <c r="DP1" s="1945"/>
      <c r="DQ1" s="1945"/>
      <c r="DR1" s="1945"/>
      <c r="DS1" s="1945"/>
      <c r="DT1" s="1945"/>
      <c r="DU1" s="1945"/>
      <c r="DV1" s="1945"/>
      <c r="DW1" s="1945"/>
      <c r="DX1" s="1945"/>
      <c r="DY1" s="1945"/>
      <c r="DZ1" s="1945"/>
      <c r="EA1" s="1945"/>
      <c r="EB1" s="1945"/>
      <c r="EC1" s="1945"/>
      <c r="ED1" s="1945"/>
      <c r="EE1" s="1945"/>
      <c r="EF1" s="1945"/>
      <c r="EG1" s="1945"/>
      <c r="EH1" s="1945"/>
      <c r="EI1" s="1945"/>
      <c r="EJ1" s="1945"/>
      <c r="EK1" s="1945"/>
      <c r="EL1" s="1945"/>
      <c r="EM1" s="1945"/>
      <c r="EN1" s="1945"/>
      <c r="EO1" s="1945"/>
      <c r="EP1" s="1945"/>
      <c r="EQ1" s="1945"/>
      <c r="ER1" s="1945"/>
      <c r="ES1" s="1945"/>
      <c r="ET1" s="1945"/>
      <c r="EU1" s="1945"/>
      <c r="EV1" s="1945"/>
      <c r="EW1" s="1945"/>
      <c r="EX1" s="1945"/>
      <c r="EY1" s="1945"/>
      <c r="EZ1" s="1945"/>
      <c r="FA1" s="1945"/>
      <c r="FB1" s="1945"/>
      <c r="FC1" s="1945"/>
      <c r="FD1" s="1945"/>
      <c r="FE1" s="1945"/>
      <c r="FF1" s="1945"/>
      <c r="FG1" s="1945"/>
      <c r="FH1" s="1945"/>
      <c r="FI1" s="1945"/>
      <c r="FJ1" s="1945"/>
      <c r="FK1" s="1945"/>
      <c r="FL1" s="1945"/>
      <c r="FM1" s="1945"/>
      <c r="FN1" s="1945"/>
      <c r="FO1" s="1945"/>
      <c r="FP1" s="1945"/>
      <c r="FQ1" s="1945"/>
      <c r="FR1" s="1945"/>
      <c r="FS1" s="1945"/>
      <c r="FT1" s="1945"/>
      <c r="FU1" s="1945"/>
      <c r="FV1" s="1945"/>
      <c r="FW1" s="1945"/>
      <c r="FX1" s="1945"/>
      <c r="FY1" s="1945"/>
      <c r="FZ1" s="1945"/>
      <c r="GA1" s="1945"/>
      <c r="GB1" s="1945"/>
      <c r="GC1" s="1945"/>
      <c r="GD1" s="1945"/>
      <c r="GE1" s="1945"/>
      <c r="GF1" s="1945"/>
      <c r="GG1" s="1945"/>
      <c r="GH1" s="1945"/>
      <c r="GI1" s="1945"/>
      <c r="GJ1" s="1945"/>
      <c r="GK1" s="1945"/>
      <c r="GL1" s="1945"/>
      <c r="GM1" s="1945"/>
      <c r="GN1" s="1945"/>
      <c r="GO1" s="1945"/>
      <c r="GP1" s="1945"/>
      <c r="GQ1" s="1945"/>
      <c r="GR1" s="1945"/>
      <c r="GS1" s="1945"/>
      <c r="GT1" s="1945"/>
      <c r="GU1" s="1945"/>
      <c r="GV1" s="1945"/>
      <c r="GW1" s="1945"/>
      <c r="GX1" s="1945"/>
      <c r="GY1" s="1945"/>
      <c r="GZ1" s="1945"/>
      <c r="HA1" s="1945"/>
      <c r="HB1" s="1945"/>
      <c r="HC1" s="1945"/>
      <c r="HD1" s="1945"/>
      <c r="HE1" s="1945"/>
      <c r="HF1" s="1945"/>
      <c r="HG1" s="1945"/>
      <c r="HH1" s="1945"/>
      <c r="HI1" s="1945"/>
      <c r="HJ1" s="1945"/>
      <c r="HK1" s="1945"/>
      <c r="HL1" s="1945"/>
      <c r="HM1" s="1945"/>
      <c r="HN1" s="1945"/>
      <c r="HO1" s="1945"/>
      <c r="HP1" s="1945"/>
      <c r="HQ1" s="1945"/>
      <c r="HR1" s="1945"/>
      <c r="HS1" s="1945"/>
      <c r="HT1" s="1945"/>
      <c r="HU1" s="1945"/>
      <c r="HV1" s="1945"/>
      <c r="HW1" s="1945"/>
      <c r="HX1" s="1945"/>
      <c r="HY1" s="1945"/>
      <c r="HZ1" s="1945"/>
      <c r="IA1" s="1945"/>
      <c r="IB1" s="1945"/>
      <c r="IC1" s="1945"/>
      <c r="ID1" s="1945"/>
      <c r="IE1" s="1945"/>
      <c r="IF1" s="1945"/>
      <c r="IG1" s="1945"/>
      <c r="IH1" s="1945"/>
      <c r="II1" s="1945"/>
      <c r="IJ1" s="1945"/>
      <c r="IK1" s="1945"/>
      <c r="IL1" s="1945"/>
      <c r="IM1" s="1945"/>
      <c r="IN1" s="1945"/>
      <c r="IO1" s="1945"/>
      <c r="IP1" s="1945"/>
      <c r="IQ1" s="1945"/>
      <c r="IR1" s="1945"/>
      <c r="IS1" s="1945"/>
      <c r="IT1" s="1945"/>
      <c r="IU1" s="1945"/>
      <c r="IV1" s="1945"/>
      <c r="IW1" s="1945"/>
      <c r="IX1" s="1945"/>
      <c r="IY1" s="1945"/>
      <c r="IZ1" s="1945"/>
      <c r="JA1" s="1945"/>
      <c r="JB1" s="1945"/>
      <c r="JC1" s="1945"/>
      <c r="JD1" s="1945"/>
      <c r="JE1" s="1945"/>
      <c r="JF1" s="1945"/>
      <c r="JG1" s="1945"/>
      <c r="JH1" s="1945"/>
      <c r="JI1" s="1945"/>
      <c r="JJ1" s="1945"/>
      <c r="JK1" s="1945"/>
      <c r="JL1" s="1945"/>
      <c r="JM1" s="1945"/>
      <c r="JN1" s="1945"/>
      <c r="JO1" s="1945"/>
      <c r="JP1" s="1945"/>
      <c r="JQ1" s="1945"/>
      <c r="JR1" s="1945"/>
      <c r="JS1" s="1945"/>
      <c r="JT1" s="1945"/>
      <c r="JU1" s="1945"/>
      <c r="JV1" s="1945"/>
      <c r="JW1" s="1945"/>
      <c r="JX1" s="1945"/>
      <c r="JY1" s="1945"/>
      <c r="JZ1" s="1945"/>
      <c r="KA1" s="1945"/>
      <c r="KB1" s="1945"/>
      <c r="KC1" s="1945"/>
      <c r="KD1" s="1945"/>
      <c r="KE1" s="1945"/>
      <c r="KF1" s="1945"/>
      <c r="KG1" s="1945"/>
      <c r="KH1" s="1945"/>
      <c r="KI1" s="1945"/>
      <c r="KJ1" s="1945"/>
      <c r="KK1" s="1945"/>
      <c r="KL1" s="1945"/>
      <c r="KM1" s="1945"/>
      <c r="KN1" s="1945"/>
      <c r="KO1" s="1945"/>
      <c r="KP1" s="1945"/>
      <c r="KQ1" s="1945"/>
      <c r="KR1" s="1945"/>
      <c r="KS1" s="1945"/>
      <c r="KT1" s="1945"/>
      <c r="KU1" s="1945"/>
      <c r="KV1" s="1945"/>
      <c r="KW1" s="1945"/>
      <c r="KX1" s="1945"/>
      <c r="KY1" s="1945"/>
      <c r="KZ1" s="1945"/>
      <c r="LA1" s="1945"/>
      <c r="LB1" s="1945"/>
      <c r="LC1" s="1945"/>
      <c r="LD1" s="1945"/>
      <c r="LE1" s="1945"/>
      <c r="LF1" s="1945"/>
      <c r="LG1" s="1945"/>
      <c r="LH1" s="1945"/>
      <c r="LI1" s="1945"/>
      <c r="LJ1" s="1945"/>
      <c r="LK1" s="1945"/>
      <c r="LL1" s="1945"/>
      <c r="LM1" s="1945"/>
      <c r="LN1" s="1945"/>
      <c r="LO1" s="1945"/>
      <c r="LP1" s="1945"/>
      <c r="LQ1" s="1945"/>
      <c r="LR1" s="1945"/>
      <c r="LS1" s="1945"/>
      <c r="LT1" s="1945"/>
      <c r="LU1" s="1945"/>
      <c r="LV1" s="1945"/>
      <c r="LW1" s="1945"/>
      <c r="LX1" s="1945"/>
      <c r="LY1" s="1945"/>
      <c r="LZ1" s="1945"/>
      <c r="MA1" s="1945"/>
      <c r="MB1" s="1945"/>
      <c r="MC1" s="1945"/>
      <c r="MD1" s="1945"/>
      <c r="ME1" s="1945"/>
      <c r="MF1" s="1945"/>
      <c r="MG1" s="1945"/>
      <c r="MH1" s="1945"/>
      <c r="MI1" s="1945"/>
      <c r="MJ1" s="1945"/>
      <c r="MK1" s="1945"/>
      <c r="ML1" s="1945"/>
      <c r="MM1" s="1945"/>
      <c r="MN1" s="1945"/>
      <c r="MO1" s="1945"/>
      <c r="MP1" s="1945"/>
      <c r="MQ1" s="1945"/>
      <c r="MR1" s="1945"/>
      <c r="MS1" s="1945"/>
      <c r="MT1" s="1945"/>
      <c r="MU1" s="1945"/>
      <c r="MV1" s="1945"/>
      <c r="MW1" s="1945"/>
      <c r="MX1" s="1945"/>
      <c r="MY1" s="1945"/>
      <c r="MZ1" s="1945"/>
      <c r="NA1" s="1945"/>
      <c r="NB1" s="1945"/>
      <c r="NC1" s="1945"/>
      <c r="ND1" s="1945"/>
      <c r="NE1" s="1945"/>
      <c r="NF1" s="1945"/>
      <c r="NG1" s="1945"/>
      <c r="NH1" s="1945"/>
      <c r="NI1" s="1945"/>
      <c r="NJ1" s="1945"/>
      <c r="NK1" s="1945"/>
      <c r="NL1" s="1945"/>
      <c r="NM1" s="1945"/>
      <c r="NN1" s="1945"/>
      <c r="NO1" s="1945"/>
      <c r="NP1" s="1945"/>
      <c r="NQ1" s="1945"/>
      <c r="NR1" s="1945"/>
      <c r="NS1" s="1945"/>
      <c r="NT1" s="1945"/>
      <c r="NU1" s="1945"/>
      <c r="NV1" s="1945"/>
      <c r="NW1" s="1945"/>
      <c r="NX1" s="1945"/>
      <c r="NY1" s="1945"/>
      <c r="NZ1" s="1945"/>
      <c r="OA1" s="1945"/>
      <c r="OB1" s="1945"/>
      <c r="OC1" s="1945"/>
      <c r="OD1" s="1945"/>
      <c r="OE1" s="1945"/>
      <c r="OF1" s="1945"/>
      <c r="OG1" s="1945"/>
      <c r="OH1" s="1945"/>
      <c r="OI1" s="1945"/>
      <c r="OJ1" s="1945"/>
      <c r="OK1" s="1945"/>
      <c r="OL1" s="1945"/>
      <c r="OM1" s="1945"/>
      <c r="ON1" s="1945"/>
      <c r="OO1" s="1945"/>
      <c r="OP1" s="1945"/>
      <c r="OQ1" s="1945"/>
      <c r="OR1" s="1945"/>
      <c r="OS1" s="1945"/>
      <c r="OT1" s="1945"/>
      <c r="OU1" s="1945"/>
      <c r="OV1" s="1945"/>
      <c r="OW1" s="1945"/>
      <c r="OX1" s="1945"/>
      <c r="OY1" s="1945"/>
      <c r="OZ1" s="1945"/>
      <c r="PA1" s="1945"/>
      <c r="PB1" s="1945"/>
      <c r="PC1" s="1945"/>
      <c r="PD1" s="1945"/>
      <c r="PE1" s="1945"/>
      <c r="PF1" s="1945"/>
      <c r="PG1" s="1945"/>
      <c r="PH1" s="1945"/>
      <c r="PI1" s="1945"/>
      <c r="PJ1" s="1945"/>
      <c r="PK1" s="1945"/>
      <c r="PL1" s="1945"/>
      <c r="PM1" s="1945"/>
      <c r="PN1" s="1945"/>
      <c r="PO1" s="1945"/>
      <c r="PP1" s="1945"/>
      <c r="PQ1" s="1945"/>
      <c r="PR1" s="1945"/>
      <c r="PS1" s="1945"/>
      <c r="PT1" s="1945"/>
      <c r="PU1" s="1945"/>
      <c r="PV1" s="1945"/>
      <c r="PW1" s="1945"/>
      <c r="PX1" s="1945"/>
      <c r="PY1" s="1945"/>
      <c r="PZ1" s="1945"/>
      <c r="QA1" s="1945"/>
      <c r="QB1" s="1945"/>
      <c r="QC1" s="1945"/>
      <c r="QD1" s="1945"/>
      <c r="QE1" s="1945"/>
      <c r="QF1" s="1945"/>
      <c r="QG1" s="1945"/>
      <c r="QH1" s="1945"/>
      <c r="QI1" s="1945"/>
      <c r="QJ1" s="1945"/>
      <c r="QK1" s="1945"/>
      <c r="QL1" s="1945"/>
      <c r="QM1" s="1945"/>
      <c r="QN1" s="1945"/>
      <c r="QO1" s="1945"/>
      <c r="QP1" s="1945"/>
      <c r="QQ1" s="1945"/>
      <c r="QR1" s="1945"/>
      <c r="QS1" s="1945"/>
      <c r="QT1" s="1945"/>
      <c r="QU1" s="1945"/>
      <c r="QV1" s="1945"/>
      <c r="QW1" s="1945"/>
      <c r="QX1" s="1945"/>
      <c r="QY1" s="1945"/>
      <c r="QZ1" s="1945"/>
      <c r="RA1" s="1945"/>
      <c r="RB1" s="1945"/>
      <c r="RC1" s="1945"/>
      <c r="RD1" s="1945"/>
      <c r="RE1" s="1945"/>
      <c r="RF1" s="1945"/>
      <c r="RG1" s="1945"/>
      <c r="RH1" s="1945"/>
      <c r="RI1" s="1945"/>
      <c r="RJ1" s="1945"/>
      <c r="RK1" s="1945"/>
      <c r="RL1" s="1945"/>
      <c r="RM1" s="1945"/>
      <c r="RN1" s="1945"/>
      <c r="RO1" s="1945"/>
      <c r="RP1" s="1945"/>
      <c r="RQ1" s="1945"/>
      <c r="RR1" s="1945"/>
      <c r="RS1" s="1945"/>
      <c r="RT1" s="1945"/>
      <c r="RU1" s="1945"/>
      <c r="RV1" s="1945"/>
      <c r="RW1" s="1945"/>
      <c r="RX1" s="1945"/>
      <c r="RY1" s="1945"/>
      <c r="RZ1" s="1945"/>
      <c r="SA1" s="1945"/>
      <c r="SB1" s="1945"/>
      <c r="SC1" s="1945"/>
      <c r="SD1" s="1945"/>
      <c r="SE1" s="1945"/>
      <c r="SF1" s="1945"/>
      <c r="SG1" s="1945"/>
      <c r="SH1" s="1945"/>
      <c r="SI1" s="1945"/>
      <c r="SJ1" s="1945"/>
      <c r="SK1" s="1945"/>
      <c r="SL1" s="1945"/>
      <c r="SM1" s="1945"/>
      <c r="SN1" s="1945"/>
      <c r="SO1" s="1945"/>
      <c r="SP1" s="1945"/>
      <c r="SQ1" s="1945"/>
      <c r="SR1" s="1945"/>
      <c r="SS1" s="1945"/>
      <c r="ST1" s="1945"/>
      <c r="SU1" s="1945"/>
      <c r="SV1" s="1945"/>
      <c r="SW1" s="1945"/>
      <c r="SX1" s="1945"/>
      <c r="SY1" s="1945"/>
      <c r="SZ1" s="1945"/>
      <c r="TA1" s="1945"/>
      <c r="TB1" s="1945"/>
      <c r="TC1" s="1945"/>
      <c r="TD1" s="1945"/>
      <c r="TE1" s="1945"/>
      <c r="TF1" s="1945"/>
      <c r="TG1" s="1945"/>
      <c r="TH1" s="1945"/>
      <c r="TI1" s="1945"/>
      <c r="TJ1" s="1945"/>
      <c r="TK1" s="1945"/>
      <c r="TL1" s="1945"/>
      <c r="TM1" s="1945"/>
      <c r="TN1" s="1945"/>
      <c r="TO1" s="1945"/>
      <c r="TP1" s="1945"/>
      <c r="TQ1" s="1945"/>
      <c r="TR1" s="1945"/>
      <c r="TS1" s="1945"/>
      <c r="TT1" s="1945"/>
      <c r="TU1" s="1945"/>
      <c r="TV1" s="1945"/>
      <c r="TW1" s="1945"/>
      <c r="TX1" s="1945"/>
      <c r="TY1" s="1945"/>
      <c r="TZ1" s="1945"/>
      <c r="UA1" s="1945"/>
      <c r="UB1" s="1945"/>
      <c r="UC1" s="1945"/>
      <c r="UD1" s="1945"/>
      <c r="UE1" s="1945"/>
      <c r="UF1" s="1945"/>
      <c r="UG1" s="1945"/>
      <c r="UH1" s="1945"/>
      <c r="UI1" s="1945"/>
      <c r="UJ1" s="1945"/>
      <c r="UK1" s="1945"/>
      <c r="UL1" s="1945"/>
      <c r="UM1" s="1945"/>
      <c r="UN1" s="1945"/>
      <c r="UO1" s="1945"/>
      <c r="UP1" s="1945"/>
      <c r="UQ1" s="1945"/>
      <c r="UR1" s="1945"/>
      <c r="US1" s="1945"/>
      <c r="UT1" s="1945"/>
      <c r="UU1" s="1945"/>
      <c r="UV1" s="1945"/>
      <c r="UW1" s="1945"/>
      <c r="UX1" s="1945"/>
      <c r="UY1" s="1945"/>
      <c r="UZ1" s="1945"/>
      <c r="VA1" s="1945"/>
      <c r="VB1" s="1945"/>
      <c r="VC1" s="1945"/>
      <c r="VD1" s="1945"/>
      <c r="VE1" s="1945"/>
      <c r="VF1" s="1945"/>
      <c r="VG1" s="1945"/>
      <c r="VH1" s="1945"/>
      <c r="VI1" s="1945"/>
      <c r="VJ1" s="1945"/>
      <c r="VK1" s="1945"/>
      <c r="VL1" s="1945"/>
      <c r="VM1" s="1945"/>
      <c r="VN1" s="1945"/>
      <c r="VO1" s="1945"/>
      <c r="VP1" s="1945"/>
      <c r="VQ1" s="1945"/>
      <c r="VR1" s="1945"/>
      <c r="VS1" s="1945"/>
      <c r="VT1" s="1945"/>
      <c r="VU1" s="1945"/>
      <c r="VV1" s="1945"/>
      <c r="VW1" s="1945"/>
      <c r="VX1" s="1945"/>
      <c r="VY1" s="1945"/>
      <c r="VZ1" s="1945"/>
      <c r="WA1" s="1945"/>
      <c r="WB1" s="1945"/>
      <c r="WC1" s="1945"/>
      <c r="WD1" s="1945"/>
      <c r="WE1" s="1945"/>
      <c r="WF1" s="1945"/>
      <c r="WG1" s="1945"/>
      <c r="WH1" s="1945"/>
      <c r="WI1" s="1945"/>
      <c r="WJ1" s="1945"/>
      <c r="WK1" s="1945"/>
      <c r="WL1" s="1945"/>
      <c r="WM1" s="1945"/>
      <c r="WN1" s="1945"/>
      <c r="WO1" s="1945"/>
      <c r="WP1" s="1945"/>
      <c r="WQ1" s="1945"/>
      <c r="WR1" s="1945"/>
      <c r="WS1" s="1945"/>
      <c r="WT1" s="1945"/>
      <c r="WU1" s="1945"/>
      <c r="WV1" s="1945"/>
      <c r="WW1" s="1945"/>
      <c r="WX1" s="1945"/>
      <c r="WY1" s="1945"/>
      <c r="WZ1" s="1945"/>
      <c r="XA1" s="1945"/>
      <c r="XB1" s="1945"/>
      <c r="XC1" s="1945"/>
      <c r="XD1" s="1945"/>
      <c r="XE1" s="1945"/>
      <c r="XF1" s="1945"/>
      <c r="XG1" s="1945"/>
      <c r="XH1" s="1945"/>
      <c r="XI1" s="1945"/>
      <c r="XJ1" s="1945"/>
      <c r="XK1" s="1945"/>
      <c r="XL1" s="1945"/>
      <c r="XM1" s="1945"/>
      <c r="XN1" s="1945"/>
      <c r="XO1" s="1945"/>
      <c r="XP1" s="1945"/>
      <c r="XQ1" s="1945"/>
      <c r="XR1" s="1945"/>
      <c r="XS1" s="1945"/>
      <c r="XT1" s="1945"/>
      <c r="XU1" s="1945"/>
      <c r="XV1" s="1945"/>
      <c r="XW1" s="1945"/>
      <c r="XX1" s="1945"/>
      <c r="XY1" s="1945"/>
      <c r="XZ1" s="1945"/>
      <c r="YA1" s="1945"/>
      <c r="YB1" s="1945"/>
      <c r="YC1" s="1945"/>
      <c r="YD1" s="1945"/>
      <c r="YE1" s="1945"/>
      <c r="YF1" s="1945"/>
      <c r="YG1" s="1945"/>
      <c r="YH1" s="1945"/>
      <c r="YI1" s="1945"/>
      <c r="YJ1" s="1945"/>
      <c r="YK1" s="1945"/>
      <c r="YL1" s="1945"/>
      <c r="YM1" s="1945"/>
      <c r="YN1" s="1945"/>
      <c r="YO1" s="1945"/>
      <c r="YP1" s="1945"/>
      <c r="YQ1" s="1945"/>
      <c r="YR1" s="1945"/>
      <c r="YS1" s="1945"/>
      <c r="YT1" s="1945"/>
      <c r="YU1" s="1945"/>
      <c r="YV1" s="1945"/>
      <c r="YW1" s="1945"/>
      <c r="YX1" s="1945"/>
      <c r="YY1" s="1945"/>
      <c r="YZ1" s="1945"/>
      <c r="ZA1" s="1945"/>
      <c r="ZB1" s="1945"/>
      <c r="ZC1" s="1945"/>
      <c r="ZD1" s="1945"/>
      <c r="ZE1" s="1945"/>
      <c r="ZF1" s="1945"/>
      <c r="ZG1" s="1945"/>
      <c r="ZH1" s="1945"/>
      <c r="ZI1" s="1945"/>
      <c r="ZJ1" s="1945"/>
      <c r="ZK1" s="1945"/>
      <c r="ZL1" s="1945"/>
      <c r="ZM1" s="1945"/>
      <c r="ZN1" s="1945"/>
      <c r="ZO1" s="1945"/>
      <c r="ZP1" s="1945"/>
      <c r="ZQ1" s="1945"/>
      <c r="ZR1" s="1945"/>
      <c r="ZS1" s="1945"/>
      <c r="ZT1" s="1945"/>
      <c r="ZU1" s="1945"/>
      <c r="ZV1" s="1945"/>
      <c r="ZW1" s="1945"/>
      <c r="ZX1" s="1945"/>
      <c r="ZY1" s="1945"/>
      <c r="ZZ1" s="1945"/>
      <c r="AAA1" s="1945"/>
      <c r="AAB1" s="1945"/>
      <c r="AAC1" s="1945"/>
      <c r="AAD1" s="1945"/>
      <c r="AAE1" s="1945"/>
      <c r="AAF1" s="1945"/>
      <c r="AAG1" s="1945"/>
      <c r="AAH1" s="1945"/>
      <c r="AAI1" s="1945"/>
      <c r="AAJ1" s="1945"/>
      <c r="AAK1" s="1945"/>
      <c r="AAL1" s="1945"/>
      <c r="AAM1" s="1945"/>
      <c r="AAN1" s="1945"/>
      <c r="AAO1" s="1945"/>
      <c r="AAP1" s="1945"/>
      <c r="AAQ1" s="1945"/>
      <c r="AAR1" s="1945"/>
      <c r="AAS1" s="1945"/>
      <c r="AAT1" s="1945"/>
      <c r="AAU1" s="1945"/>
      <c r="AAV1" s="1945"/>
      <c r="AAW1" s="1945"/>
      <c r="AAX1" s="1945"/>
      <c r="AAY1" s="1945"/>
      <c r="AAZ1" s="1945"/>
      <c r="ABA1" s="1945"/>
      <c r="ABB1" s="1945"/>
      <c r="ABC1" s="1945"/>
      <c r="ABD1" s="1945"/>
      <c r="ABE1" s="1945"/>
      <c r="ABF1" s="1945"/>
      <c r="ABG1" s="1945"/>
      <c r="ABH1" s="1945"/>
      <c r="ABI1" s="1945"/>
      <c r="ABJ1" s="1945"/>
      <c r="ABK1" s="1945"/>
      <c r="ABL1" s="1945"/>
      <c r="ABM1" s="1945"/>
      <c r="ABN1" s="1945"/>
      <c r="ABO1" s="1945"/>
      <c r="ABP1" s="1945"/>
      <c r="ABQ1" s="1945"/>
      <c r="ABR1" s="1945"/>
      <c r="ABS1" s="1945"/>
      <c r="ABT1" s="1945"/>
      <c r="ABU1" s="1945"/>
      <c r="ABV1" s="1945"/>
      <c r="ABW1" s="1945"/>
      <c r="ABX1" s="1945"/>
      <c r="ABY1" s="1945"/>
      <c r="ABZ1" s="1945"/>
      <c r="ACA1" s="1945"/>
      <c r="ACB1" s="1945"/>
      <c r="ACC1" s="1945"/>
      <c r="ACD1" s="1945"/>
      <c r="ACE1" s="1945"/>
      <c r="ACF1" s="1945"/>
      <c r="ACG1" s="1945"/>
      <c r="ACH1" s="1945"/>
      <c r="ACI1" s="1945"/>
      <c r="ACJ1" s="1945"/>
      <c r="ACK1" s="1945"/>
      <c r="ACL1" s="1945"/>
      <c r="ACM1" s="1945"/>
      <c r="ACN1" s="1945"/>
      <c r="ACO1" s="1945"/>
      <c r="ACP1" s="1945"/>
      <c r="ACQ1" s="1945"/>
      <c r="ACR1" s="1945"/>
      <c r="ACS1" s="1945"/>
      <c r="ACT1" s="1945"/>
      <c r="ACU1" s="1945"/>
      <c r="ACV1" s="1945"/>
      <c r="ACW1" s="1945"/>
      <c r="ACX1" s="1945"/>
      <c r="ACY1" s="1945"/>
      <c r="ACZ1" s="1945"/>
      <c r="ADA1" s="1945"/>
      <c r="ADB1" s="1945"/>
      <c r="ADC1" s="1945"/>
      <c r="ADD1" s="1945"/>
      <c r="ADE1" s="1945"/>
      <c r="ADF1" s="1945"/>
      <c r="ADG1" s="1945"/>
      <c r="ADH1" s="1945"/>
      <c r="ADI1" s="1945"/>
      <c r="ADJ1" s="1945"/>
      <c r="ADK1" s="1945"/>
      <c r="ADL1" s="1945"/>
      <c r="ADM1" s="1945"/>
      <c r="ADN1" s="1945"/>
      <c r="ADO1" s="1945"/>
      <c r="ADP1" s="1945"/>
      <c r="ADQ1" s="1945"/>
      <c r="ADR1" s="1945"/>
      <c r="ADS1" s="1945"/>
      <c r="ADT1" s="1945"/>
      <c r="ADU1" s="1945"/>
      <c r="ADV1" s="1945"/>
      <c r="ADW1" s="1945"/>
      <c r="ADX1" s="1945"/>
      <c r="ADY1" s="1945"/>
      <c r="ADZ1" s="1945"/>
      <c r="AEA1" s="1945"/>
      <c r="AEB1" s="1945"/>
      <c r="AEC1" s="1945"/>
      <c r="AED1" s="1945"/>
      <c r="AEE1" s="1945"/>
      <c r="AEF1" s="1945"/>
      <c r="AEG1" s="1945"/>
      <c r="AEH1" s="1945"/>
      <c r="AEI1" s="1945"/>
      <c r="AEJ1" s="1945"/>
      <c r="AEK1" s="1945"/>
      <c r="AEL1" s="1945"/>
      <c r="AEM1" s="1945"/>
      <c r="AEN1" s="1945"/>
      <c r="AEO1" s="1945"/>
      <c r="AEP1" s="1945"/>
      <c r="AEQ1" s="1945"/>
      <c r="AER1" s="1945"/>
      <c r="AES1" s="1945"/>
      <c r="AET1" s="1945"/>
      <c r="AEU1" s="1945"/>
      <c r="AEV1" s="1945"/>
      <c r="AEW1" s="1945"/>
      <c r="AEX1" s="1945"/>
      <c r="AEY1" s="1945"/>
      <c r="AEZ1" s="1945"/>
      <c r="AFA1" s="1945"/>
      <c r="AFB1" s="1945"/>
      <c r="AFC1" s="1945"/>
      <c r="AFD1" s="1945"/>
      <c r="AFE1" s="1945"/>
      <c r="AFF1" s="1945"/>
      <c r="AFG1" s="1945"/>
      <c r="AFH1" s="1945"/>
      <c r="AFI1" s="1945"/>
      <c r="AFJ1" s="1945"/>
      <c r="AFK1" s="1945"/>
      <c r="AFL1" s="1945"/>
      <c r="AFM1" s="1945"/>
      <c r="AFN1" s="1945"/>
      <c r="AFO1" s="1945"/>
      <c r="AFP1" s="1945"/>
      <c r="AFQ1" s="1945"/>
      <c r="AFR1" s="1945"/>
      <c r="AFS1" s="1945"/>
      <c r="AFT1" s="1945"/>
      <c r="AFU1" s="1945"/>
      <c r="AFV1" s="1945"/>
      <c r="AFW1" s="1945"/>
      <c r="AFX1" s="1945"/>
      <c r="AFY1" s="1945"/>
      <c r="AFZ1" s="1945"/>
      <c r="AGA1" s="1945"/>
      <c r="AGB1" s="1945"/>
      <c r="AGC1" s="1945"/>
      <c r="AGD1" s="1945"/>
      <c r="AGE1" s="1945"/>
      <c r="AGF1" s="1945"/>
      <c r="AGG1" s="1945"/>
      <c r="AGH1" s="1945"/>
      <c r="AGI1" s="1945"/>
      <c r="AGJ1" s="1945"/>
      <c r="AGK1" s="1945"/>
      <c r="AGL1" s="1945"/>
      <c r="AGM1" s="1945"/>
      <c r="AGN1" s="1945"/>
      <c r="AGO1" s="1945"/>
      <c r="AGP1" s="1945"/>
      <c r="AGQ1" s="1945"/>
      <c r="AGR1" s="1945"/>
      <c r="AGS1" s="1945"/>
      <c r="AGT1" s="1945"/>
      <c r="AGU1" s="1945"/>
      <c r="AGV1" s="1945"/>
      <c r="AGW1" s="1945"/>
      <c r="AGX1" s="1945"/>
      <c r="AGY1" s="1945"/>
      <c r="AGZ1" s="1945"/>
      <c r="AHA1" s="1945"/>
      <c r="AHB1" s="1945"/>
      <c r="AHC1" s="1945"/>
      <c r="AHD1" s="1945"/>
      <c r="AHE1" s="1945"/>
      <c r="AHF1" s="1945"/>
      <c r="AHG1" s="1945"/>
      <c r="AHH1" s="1945"/>
      <c r="AHI1" s="1945"/>
      <c r="AHJ1" s="1945"/>
      <c r="AHK1" s="1945"/>
      <c r="AHL1" s="1945"/>
      <c r="AHM1" s="1945"/>
      <c r="AHN1" s="1945"/>
      <c r="AHO1" s="1945"/>
      <c r="AHP1" s="1945"/>
      <c r="AHQ1" s="1945"/>
      <c r="AHR1" s="1945"/>
      <c r="AHS1" s="1945"/>
      <c r="AHT1" s="1945"/>
      <c r="AHU1" s="1945"/>
      <c r="AHV1" s="1945"/>
      <c r="AHW1" s="1945"/>
      <c r="AHX1" s="1945"/>
      <c r="AHY1" s="1945"/>
      <c r="AHZ1" s="1945"/>
      <c r="AIA1" s="1945"/>
      <c r="AIB1" s="1945"/>
      <c r="AIC1" s="1945"/>
      <c r="AID1" s="1945"/>
      <c r="AIE1" s="1945"/>
      <c r="AIF1" s="1945"/>
      <c r="AIG1" s="1945"/>
      <c r="AIH1" s="1945"/>
      <c r="AII1" s="1945"/>
      <c r="AIJ1" s="1945"/>
      <c r="AIK1" s="1945"/>
      <c r="AIL1" s="1945"/>
      <c r="AIM1" s="1945"/>
      <c r="AIN1" s="1945"/>
      <c r="AIO1" s="1945"/>
      <c r="AIP1" s="1945"/>
      <c r="AIQ1" s="1945"/>
      <c r="AIR1" s="1945"/>
      <c r="AIS1" s="1945"/>
      <c r="AIT1" s="1945"/>
      <c r="AIU1" s="1945"/>
      <c r="AIV1" s="1945"/>
      <c r="AIW1" s="1945"/>
      <c r="AIX1" s="1945"/>
      <c r="AIY1" s="1945"/>
      <c r="AIZ1" s="1945"/>
      <c r="AJA1" s="1945"/>
      <c r="AJB1" s="1945"/>
      <c r="AJC1" s="1945"/>
      <c r="AJD1" s="1945"/>
      <c r="AJE1" s="1945"/>
      <c r="AJF1" s="1945"/>
      <c r="AJG1" s="1945"/>
      <c r="AJH1" s="1945"/>
      <c r="AJI1" s="1945"/>
      <c r="AJJ1" s="1945"/>
      <c r="AJK1" s="1945"/>
      <c r="AJL1" s="1945"/>
      <c r="AJM1" s="1945"/>
      <c r="AJN1" s="1945"/>
      <c r="AJO1" s="1945"/>
      <c r="AJP1" s="1945"/>
      <c r="AJQ1" s="1945"/>
      <c r="AJR1" s="1945"/>
      <c r="AJS1" s="1945"/>
      <c r="AJT1" s="1945"/>
      <c r="AJU1" s="1945"/>
      <c r="AJV1" s="1945"/>
      <c r="AJW1" s="1945"/>
      <c r="AJX1" s="1945"/>
      <c r="AJY1" s="1945"/>
      <c r="AJZ1" s="1945"/>
      <c r="AKA1" s="1945"/>
      <c r="AKB1" s="1945"/>
      <c r="AKC1" s="1945"/>
      <c r="AKD1" s="1945"/>
      <c r="AKE1" s="1945"/>
      <c r="AKF1" s="1945"/>
      <c r="AKG1" s="1945"/>
      <c r="AKH1" s="1945"/>
      <c r="AKI1" s="1945"/>
      <c r="AKJ1" s="1945"/>
      <c r="AKK1" s="1945"/>
      <c r="AKL1" s="1945"/>
      <c r="AKM1" s="1945"/>
      <c r="AKN1" s="1945"/>
      <c r="AKO1" s="1945"/>
      <c r="AKP1" s="1945"/>
      <c r="AKQ1" s="1945"/>
      <c r="AKR1" s="1945"/>
      <c r="AKS1" s="1945"/>
      <c r="AKT1" s="1945"/>
      <c r="AKU1" s="1945"/>
      <c r="AKV1" s="1945"/>
      <c r="AKW1" s="1945"/>
      <c r="AKX1" s="1945"/>
      <c r="AKY1" s="1945"/>
      <c r="AKZ1" s="1945"/>
      <c r="ALA1" s="1945"/>
      <c r="ALB1" s="1945"/>
      <c r="ALC1" s="1945"/>
      <c r="ALD1" s="1945"/>
      <c r="ALE1" s="1945"/>
      <c r="ALF1" s="1945"/>
      <c r="ALG1" s="1945"/>
      <c r="ALH1" s="1945"/>
      <c r="ALI1" s="1945"/>
      <c r="ALJ1" s="1945"/>
      <c r="ALK1" s="1945"/>
      <c r="ALL1" s="1945"/>
      <c r="ALM1" s="1945"/>
      <c r="ALN1" s="1945"/>
      <c r="ALO1" s="1945"/>
      <c r="ALP1" s="1945"/>
      <c r="ALQ1" s="1945"/>
      <c r="ALR1" s="1945"/>
      <c r="ALS1" s="1945"/>
      <c r="ALT1" s="1945"/>
      <c r="ALU1" s="1945"/>
      <c r="ALV1" s="1945"/>
      <c r="ALW1" s="1945"/>
      <c r="ALX1" s="1945"/>
      <c r="ALY1" s="1945"/>
      <c r="ALZ1" s="1945"/>
      <c r="AMA1" s="1945"/>
      <c r="AMB1" s="1945"/>
      <c r="AMC1" s="1945"/>
      <c r="AMD1" s="1945"/>
      <c r="AME1" s="1945"/>
      <c r="AMF1" s="1945"/>
      <c r="AMG1" s="1945"/>
      <c r="AMH1" s="1945"/>
      <c r="AMI1" s="1945"/>
      <c r="AMJ1" s="1945"/>
      <c r="AMK1" s="1945"/>
      <c r="AML1" s="1945"/>
      <c r="AMM1" s="1945"/>
      <c r="AMN1" s="1945"/>
      <c r="AMO1" s="1945"/>
      <c r="AMP1" s="1945"/>
      <c r="AMQ1" s="1945"/>
      <c r="AMR1" s="1945"/>
      <c r="AMS1" s="1945"/>
      <c r="AMT1" s="1945"/>
      <c r="AMU1" s="1945"/>
      <c r="AMV1" s="1945"/>
      <c r="AMW1" s="1945"/>
      <c r="AMX1" s="1945"/>
      <c r="AMY1" s="1945"/>
      <c r="AMZ1" s="1945"/>
      <c r="ANA1" s="1945"/>
      <c r="ANB1" s="1945"/>
      <c r="ANC1" s="1945"/>
      <c r="AND1" s="1945"/>
      <c r="ANE1" s="1945"/>
      <c r="ANF1" s="1945"/>
      <c r="ANG1" s="1945"/>
      <c r="ANH1" s="1945"/>
      <c r="ANI1" s="1945"/>
      <c r="ANJ1" s="1945"/>
      <c r="ANK1" s="1945"/>
      <c r="ANL1" s="1945"/>
      <c r="ANM1" s="1945"/>
      <c r="ANN1" s="1945"/>
      <c r="ANO1" s="1945"/>
      <c r="ANP1" s="1945"/>
      <c r="ANQ1" s="1945"/>
      <c r="ANR1" s="1945"/>
      <c r="ANS1" s="1945"/>
      <c r="ANT1" s="1945"/>
      <c r="ANU1" s="1945"/>
      <c r="ANV1" s="1945"/>
      <c r="ANW1" s="1945"/>
      <c r="ANX1" s="1945"/>
      <c r="ANY1" s="1945"/>
      <c r="ANZ1" s="1945"/>
      <c r="AOA1" s="1945"/>
      <c r="AOB1" s="1945"/>
      <c r="AOC1" s="1945"/>
      <c r="AOD1" s="1945"/>
      <c r="AOE1" s="1945"/>
      <c r="AOF1" s="1945"/>
      <c r="AOG1" s="1945"/>
      <c r="AOH1" s="1945"/>
      <c r="AOI1" s="1945"/>
      <c r="AOJ1" s="1945"/>
      <c r="AOK1" s="1945"/>
      <c r="AOL1" s="1945"/>
      <c r="AOM1" s="1945"/>
      <c r="AON1" s="1945"/>
      <c r="AOO1" s="1945"/>
      <c r="AOP1" s="1945"/>
      <c r="AOQ1" s="1945"/>
      <c r="AOR1" s="1945"/>
      <c r="AOS1" s="1945"/>
      <c r="AOT1" s="1945"/>
      <c r="AOU1" s="1945"/>
      <c r="AOV1" s="1945"/>
      <c r="AOW1" s="1945"/>
      <c r="AOX1" s="1945"/>
      <c r="AOY1" s="1945"/>
      <c r="AOZ1" s="1945"/>
      <c r="APA1" s="1945"/>
      <c r="APB1" s="1945"/>
      <c r="APC1" s="1945"/>
      <c r="APD1" s="1945"/>
      <c r="APE1" s="1945"/>
      <c r="APF1" s="1945"/>
      <c r="APG1" s="1945"/>
      <c r="APH1" s="1945"/>
      <c r="API1" s="1945"/>
      <c r="APJ1" s="1945"/>
      <c r="APK1" s="1945"/>
      <c r="APL1" s="1945"/>
      <c r="APM1" s="1945"/>
      <c r="APN1" s="1945"/>
      <c r="APO1" s="1945"/>
      <c r="APP1" s="1945"/>
      <c r="APQ1" s="1945"/>
      <c r="APR1" s="1945"/>
      <c r="APS1" s="1945"/>
      <c r="APT1" s="1945"/>
      <c r="APU1" s="1945"/>
      <c r="APV1" s="1945"/>
      <c r="APW1" s="1945"/>
      <c r="APX1" s="1945"/>
      <c r="APY1" s="1945"/>
      <c r="APZ1" s="1945"/>
      <c r="AQA1" s="1945"/>
      <c r="AQB1" s="1945"/>
      <c r="AQC1" s="1945"/>
      <c r="AQD1" s="1945"/>
      <c r="AQE1" s="1945"/>
      <c r="AQF1" s="1945"/>
      <c r="AQG1" s="1945"/>
      <c r="AQH1" s="1945"/>
      <c r="AQI1" s="1945"/>
      <c r="AQJ1" s="1945"/>
      <c r="AQK1" s="1945"/>
      <c r="AQL1" s="1945"/>
      <c r="AQM1" s="1945"/>
      <c r="AQN1" s="1945"/>
      <c r="AQO1" s="1945"/>
      <c r="AQP1" s="1945"/>
      <c r="AQQ1" s="1945"/>
      <c r="AQR1" s="1945"/>
      <c r="AQS1" s="1945"/>
      <c r="AQT1" s="1945"/>
      <c r="AQU1" s="1945"/>
      <c r="AQV1" s="1945"/>
      <c r="AQW1" s="1945"/>
      <c r="AQX1" s="1945"/>
      <c r="AQY1" s="1945"/>
      <c r="AQZ1" s="1945"/>
      <c r="ARA1" s="1945"/>
      <c r="ARB1" s="1945"/>
      <c r="ARC1" s="1945"/>
      <c r="ARD1" s="1945"/>
      <c r="ARE1" s="1945"/>
      <c r="ARF1" s="1945"/>
      <c r="ARG1" s="1945"/>
      <c r="ARH1" s="1945"/>
      <c r="ARI1" s="1945"/>
      <c r="ARJ1" s="1945"/>
      <c r="ARK1" s="1945"/>
      <c r="ARL1" s="1945"/>
      <c r="ARM1" s="1945"/>
      <c r="ARN1" s="1945"/>
      <c r="ARO1" s="1945"/>
      <c r="ARP1" s="1945"/>
      <c r="ARQ1" s="1945"/>
      <c r="ARR1" s="1945"/>
      <c r="ARS1" s="1945"/>
      <c r="ART1" s="1945"/>
      <c r="ARU1" s="1945"/>
      <c r="ARV1" s="1945"/>
      <c r="ARW1" s="1945"/>
      <c r="ARX1" s="1945"/>
      <c r="ARY1" s="1945"/>
      <c r="ARZ1" s="1945"/>
      <c r="ASA1" s="1945"/>
      <c r="ASB1" s="1945"/>
      <c r="ASC1" s="1945"/>
      <c r="ASD1" s="1945"/>
      <c r="ASE1" s="1945"/>
      <c r="ASF1" s="1945"/>
      <c r="ASG1" s="1945"/>
      <c r="ASH1" s="1945"/>
      <c r="ASI1" s="1945"/>
      <c r="ASJ1" s="1945"/>
      <c r="ASK1" s="1945"/>
      <c r="ASL1" s="1945"/>
      <c r="ASM1" s="1945"/>
      <c r="ASN1" s="1945"/>
      <c r="ASO1" s="1945"/>
      <c r="ASP1" s="1945"/>
      <c r="ASQ1" s="1945"/>
      <c r="ASR1" s="1945"/>
      <c r="ASS1" s="1945"/>
      <c r="AST1" s="1945"/>
      <c r="ASU1" s="1945"/>
      <c r="ASV1" s="1945"/>
      <c r="ASW1" s="1945"/>
      <c r="ASX1" s="1945"/>
      <c r="ASY1" s="1945"/>
      <c r="ASZ1" s="1945"/>
      <c r="ATA1" s="1945"/>
      <c r="ATB1" s="1945"/>
      <c r="ATC1" s="1945"/>
      <c r="ATD1" s="1945"/>
      <c r="ATE1" s="1945"/>
      <c r="ATF1" s="1945"/>
      <c r="ATG1" s="1945"/>
      <c r="ATH1" s="1945"/>
      <c r="ATI1" s="1945"/>
      <c r="ATJ1" s="1945"/>
      <c r="ATK1" s="1945"/>
      <c r="ATL1" s="1945"/>
      <c r="ATM1" s="1945"/>
      <c r="ATN1" s="1945"/>
      <c r="ATO1" s="1945"/>
      <c r="ATP1" s="1945"/>
      <c r="ATQ1" s="1945"/>
      <c r="ATR1" s="1945"/>
      <c r="ATS1" s="1945"/>
      <c r="ATT1" s="1945"/>
      <c r="ATU1" s="1945"/>
      <c r="ATV1" s="1945"/>
      <c r="ATW1" s="1945"/>
      <c r="ATX1" s="1945"/>
      <c r="ATY1" s="1945"/>
      <c r="ATZ1" s="1945"/>
      <c r="AUA1" s="1945"/>
      <c r="AUB1" s="1945"/>
      <c r="AUC1" s="1945"/>
      <c r="AUD1" s="1945"/>
      <c r="AUE1" s="1945"/>
      <c r="AUF1" s="1945"/>
      <c r="AUG1" s="1945"/>
      <c r="AUH1" s="1945"/>
      <c r="AUI1" s="1945"/>
      <c r="AUJ1" s="1945"/>
      <c r="AUK1" s="1945"/>
      <c r="AUL1" s="1945"/>
      <c r="AUM1" s="1945"/>
      <c r="AUN1" s="1945"/>
      <c r="AUO1" s="1945"/>
      <c r="AUP1" s="1945"/>
      <c r="AUQ1" s="1945"/>
      <c r="AUR1" s="1945"/>
      <c r="AUS1" s="1945"/>
      <c r="AUT1" s="1945"/>
      <c r="AUU1" s="1945"/>
      <c r="AUV1" s="1945"/>
      <c r="AUW1" s="1945"/>
      <c r="AUX1" s="1945"/>
      <c r="AUY1" s="1945"/>
      <c r="AUZ1" s="1945"/>
      <c r="AVA1" s="1945"/>
      <c r="AVB1" s="1945"/>
      <c r="AVC1" s="1945"/>
      <c r="AVD1" s="1945"/>
      <c r="AVE1" s="1945"/>
      <c r="AVF1" s="1945"/>
      <c r="AVG1" s="1945"/>
      <c r="AVH1" s="1945"/>
      <c r="AVI1" s="1945"/>
      <c r="AVJ1" s="1945"/>
      <c r="AVK1" s="1945"/>
      <c r="AVL1" s="1945"/>
      <c r="AVM1" s="1945"/>
      <c r="AVN1" s="1945"/>
      <c r="AVO1" s="1945"/>
      <c r="AVP1" s="1945"/>
      <c r="AVQ1" s="1945"/>
      <c r="AVR1" s="1945"/>
      <c r="AVS1" s="1945"/>
      <c r="AVT1" s="1945"/>
      <c r="AVU1" s="1945"/>
      <c r="AVV1" s="1945"/>
      <c r="AVW1" s="1945"/>
      <c r="AVX1" s="1945"/>
      <c r="AVY1" s="1945"/>
      <c r="AVZ1" s="1945"/>
      <c r="AWA1" s="1945"/>
      <c r="AWB1" s="1945"/>
      <c r="AWC1" s="1945"/>
      <c r="AWD1" s="1945"/>
      <c r="AWE1" s="1945"/>
      <c r="AWF1" s="1945"/>
      <c r="AWG1" s="1945"/>
      <c r="AWH1" s="1945"/>
      <c r="AWI1" s="1945"/>
      <c r="AWJ1" s="1945"/>
      <c r="AWK1" s="1945"/>
      <c r="AWL1" s="1945"/>
      <c r="AWM1" s="1945"/>
      <c r="AWN1" s="1945"/>
      <c r="AWO1" s="1945"/>
      <c r="AWP1" s="1945"/>
      <c r="AWQ1" s="1945"/>
      <c r="AWR1" s="1945"/>
      <c r="AWS1" s="1945"/>
      <c r="AWT1" s="1945"/>
      <c r="AWU1" s="1945"/>
      <c r="AWV1" s="1945"/>
      <c r="AWW1" s="1945"/>
      <c r="AWX1" s="1945"/>
      <c r="AWY1" s="1945"/>
      <c r="AWZ1" s="1945"/>
      <c r="AXA1" s="1945"/>
      <c r="AXB1" s="1945"/>
      <c r="AXC1" s="1945"/>
      <c r="AXD1" s="1945"/>
      <c r="AXE1" s="1945"/>
      <c r="AXF1" s="1945"/>
      <c r="AXG1" s="1945"/>
      <c r="AXH1" s="1945"/>
      <c r="AXI1" s="1945"/>
      <c r="AXJ1" s="1945"/>
      <c r="AXK1" s="1945"/>
      <c r="AXL1" s="1945"/>
      <c r="AXM1" s="1945"/>
      <c r="AXN1" s="1945"/>
      <c r="AXO1" s="1945"/>
      <c r="AXP1" s="1945"/>
      <c r="AXQ1" s="1945"/>
      <c r="AXR1" s="1945"/>
      <c r="AXS1" s="1945"/>
      <c r="AXT1" s="1945"/>
      <c r="AXU1" s="1945"/>
      <c r="AXV1" s="1945"/>
      <c r="AXW1" s="1945"/>
      <c r="AXX1" s="1945"/>
      <c r="AXY1" s="1945"/>
      <c r="AXZ1" s="1945"/>
      <c r="AYA1" s="1945"/>
      <c r="AYB1" s="1945"/>
      <c r="AYC1" s="1945"/>
      <c r="AYD1" s="1945"/>
      <c r="AYE1" s="1945"/>
      <c r="AYF1" s="1945"/>
      <c r="AYG1" s="1945"/>
      <c r="AYH1" s="1945"/>
      <c r="AYI1" s="1945"/>
      <c r="AYJ1" s="1945"/>
      <c r="AYK1" s="1945"/>
      <c r="AYL1" s="1945"/>
      <c r="AYM1" s="1945"/>
      <c r="AYN1" s="1945"/>
      <c r="AYO1" s="1945"/>
      <c r="AYP1" s="1945"/>
      <c r="AYQ1" s="1945"/>
      <c r="AYR1" s="1945"/>
      <c r="AYS1" s="1945"/>
      <c r="AYT1" s="1945"/>
      <c r="AYU1" s="1945"/>
      <c r="AYV1" s="1945"/>
      <c r="AYW1" s="1945"/>
      <c r="AYX1" s="1945"/>
      <c r="AYY1" s="1945"/>
      <c r="AYZ1" s="1945"/>
      <c r="AZA1" s="1945"/>
      <c r="AZB1" s="1945"/>
      <c r="AZC1" s="1945"/>
      <c r="AZD1" s="1945"/>
      <c r="AZE1" s="1945"/>
      <c r="AZF1" s="1945"/>
      <c r="AZG1" s="1945"/>
      <c r="AZH1" s="1945"/>
      <c r="AZI1" s="1945"/>
      <c r="AZJ1" s="1945"/>
      <c r="AZK1" s="1945"/>
      <c r="AZL1" s="1945"/>
      <c r="AZM1" s="1945"/>
      <c r="AZN1" s="1945"/>
      <c r="AZO1" s="1945"/>
      <c r="AZP1" s="1945"/>
      <c r="AZQ1" s="1945"/>
      <c r="AZR1" s="1945"/>
      <c r="AZS1" s="1945"/>
      <c r="AZT1" s="1945"/>
      <c r="AZU1" s="1945"/>
      <c r="AZV1" s="1945"/>
      <c r="AZW1" s="1945"/>
      <c r="AZX1" s="1945"/>
      <c r="AZY1" s="1945"/>
      <c r="AZZ1" s="1945"/>
      <c r="BAA1" s="1945"/>
      <c r="BAB1" s="1945"/>
      <c r="BAC1" s="1945"/>
      <c r="BAD1" s="1945"/>
      <c r="BAE1" s="1945"/>
      <c r="BAF1" s="1945"/>
      <c r="BAG1" s="1945"/>
      <c r="BAH1" s="1945"/>
      <c r="BAI1" s="1945"/>
      <c r="BAJ1" s="1945"/>
      <c r="BAK1" s="1945"/>
      <c r="BAL1" s="1945"/>
      <c r="BAM1" s="1945"/>
      <c r="BAN1" s="1945"/>
      <c r="BAO1" s="1945"/>
      <c r="BAP1" s="1945"/>
      <c r="BAQ1" s="1945"/>
      <c r="BAR1" s="1945"/>
      <c r="BAS1" s="1945"/>
      <c r="BAT1" s="1945"/>
      <c r="BAU1" s="1945"/>
      <c r="BAV1" s="1945"/>
      <c r="BAW1" s="1945"/>
      <c r="BAX1" s="1945"/>
      <c r="BAY1" s="1945"/>
      <c r="BAZ1" s="1945"/>
      <c r="BBA1" s="1945"/>
      <c r="BBB1" s="1945"/>
      <c r="BBC1" s="1945"/>
      <c r="BBD1" s="1945"/>
      <c r="BBE1" s="1945"/>
      <c r="BBF1" s="1945"/>
      <c r="BBG1" s="1945"/>
      <c r="BBH1" s="1945"/>
      <c r="BBI1" s="1945"/>
      <c r="BBJ1" s="1945"/>
      <c r="BBK1" s="1945"/>
      <c r="BBL1" s="1945"/>
      <c r="BBM1" s="1945"/>
      <c r="BBN1" s="1945"/>
      <c r="BBO1" s="1945"/>
      <c r="BBP1" s="1945"/>
      <c r="BBQ1" s="1945"/>
      <c r="BBR1" s="1945"/>
      <c r="BBS1" s="1945"/>
      <c r="BBT1" s="1945"/>
      <c r="BBU1" s="1945"/>
      <c r="BBV1" s="1945"/>
      <c r="BBW1" s="1945"/>
      <c r="BBX1" s="1945"/>
      <c r="BBY1" s="1945"/>
      <c r="BBZ1" s="1945"/>
      <c r="BCA1" s="1945"/>
      <c r="BCB1" s="1945"/>
      <c r="BCC1" s="1945"/>
      <c r="BCD1" s="1945"/>
      <c r="BCE1" s="1945"/>
      <c r="BCF1" s="1945"/>
      <c r="BCG1" s="1945"/>
      <c r="BCH1" s="1945"/>
      <c r="BCI1" s="1945"/>
      <c r="BCJ1" s="1945"/>
      <c r="BCK1" s="1945"/>
      <c r="BCL1" s="1945"/>
      <c r="BCM1" s="1945"/>
      <c r="BCN1" s="1945"/>
      <c r="BCO1" s="1945"/>
      <c r="BCP1" s="1945"/>
      <c r="BCQ1" s="1945"/>
      <c r="BCR1" s="1945"/>
      <c r="BCS1" s="1945"/>
      <c r="BCT1" s="1945"/>
      <c r="BCU1" s="1945"/>
      <c r="BCV1" s="1945"/>
      <c r="BCW1" s="1945"/>
      <c r="BCX1" s="1945"/>
      <c r="BCY1" s="1945"/>
      <c r="BCZ1" s="1945"/>
      <c r="BDA1" s="1945"/>
      <c r="BDB1" s="1945"/>
      <c r="BDC1" s="1945"/>
      <c r="BDD1" s="1945"/>
      <c r="BDE1" s="1945"/>
      <c r="BDF1" s="1945"/>
      <c r="BDG1" s="1945"/>
      <c r="BDH1" s="1945"/>
      <c r="BDI1" s="1945"/>
      <c r="BDJ1" s="1945"/>
      <c r="BDK1" s="1945"/>
      <c r="BDL1" s="1945"/>
      <c r="BDM1" s="1945"/>
      <c r="BDN1" s="1945"/>
      <c r="BDO1" s="1945"/>
      <c r="BDP1" s="1945"/>
      <c r="BDQ1" s="1945"/>
      <c r="BDR1" s="1945"/>
      <c r="BDS1" s="1945"/>
      <c r="BDT1" s="1945"/>
      <c r="BDU1" s="1945"/>
      <c r="BDV1" s="1945"/>
      <c r="BDW1" s="1945"/>
      <c r="BDX1" s="1945"/>
      <c r="BDY1" s="1945"/>
      <c r="BDZ1" s="1945"/>
      <c r="BEA1" s="1945"/>
      <c r="BEB1" s="1945"/>
      <c r="BEC1" s="1945"/>
      <c r="BED1" s="1945"/>
      <c r="BEE1" s="1945"/>
      <c r="BEF1" s="1945"/>
      <c r="BEG1" s="1945"/>
      <c r="BEH1" s="1945"/>
      <c r="BEI1" s="1945"/>
      <c r="BEJ1" s="1945"/>
      <c r="BEK1" s="1945"/>
      <c r="BEL1" s="1945"/>
      <c r="BEM1" s="1945"/>
      <c r="BEN1" s="1945"/>
      <c r="BEO1" s="1945"/>
      <c r="BEP1" s="1945"/>
      <c r="BEQ1" s="1945"/>
      <c r="BER1" s="1945"/>
      <c r="BES1" s="1945"/>
      <c r="BET1" s="1945"/>
      <c r="BEU1" s="1945"/>
      <c r="BEV1" s="1945"/>
      <c r="BEW1" s="1945"/>
      <c r="BEX1" s="1945"/>
      <c r="BEY1" s="1945"/>
      <c r="BEZ1" s="1945"/>
      <c r="BFA1" s="1945"/>
      <c r="BFB1" s="1945"/>
      <c r="BFC1" s="1945"/>
      <c r="BFD1" s="1945"/>
      <c r="BFE1" s="1945"/>
      <c r="BFF1" s="1945"/>
      <c r="BFG1" s="1945"/>
      <c r="BFH1" s="1945"/>
      <c r="BFI1" s="1945"/>
      <c r="BFJ1" s="1945"/>
      <c r="BFK1" s="1945"/>
      <c r="BFL1" s="1945"/>
      <c r="BFM1" s="1945"/>
      <c r="BFN1" s="1945"/>
      <c r="BFO1" s="1945"/>
      <c r="BFP1" s="1945"/>
      <c r="BFQ1" s="1945"/>
      <c r="BFR1" s="1945"/>
      <c r="BFS1" s="1945"/>
      <c r="BFT1" s="1945"/>
      <c r="BFU1" s="1945"/>
      <c r="BFV1" s="1945"/>
      <c r="BFW1" s="1945"/>
      <c r="BFX1" s="1945"/>
      <c r="BFY1" s="1945"/>
      <c r="BFZ1" s="1945"/>
      <c r="BGA1" s="1945"/>
      <c r="BGB1" s="1945"/>
      <c r="BGC1" s="1945"/>
      <c r="BGD1" s="1945"/>
      <c r="BGE1" s="1945"/>
      <c r="BGF1" s="1945"/>
      <c r="BGG1" s="1945"/>
      <c r="BGH1" s="1945"/>
      <c r="BGI1" s="1945"/>
      <c r="BGJ1" s="1945"/>
      <c r="BGK1" s="1945"/>
      <c r="BGL1" s="1945"/>
      <c r="BGM1" s="1945"/>
      <c r="BGN1" s="1945"/>
      <c r="BGO1" s="1945"/>
      <c r="BGP1" s="1945"/>
      <c r="BGQ1" s="1945"/>
      <c r="BGR1" s="1945"/>
      <c r="BGS1" s="1945"/>
      <c r="BGT1" s="1945"/>
      <c r="BGU1" s="1945"/>
      <c r="BGV1" s="1945"/>
      <c r="BGW1" s="1945"/>
      <c r="BGX1" s="1945"/>
      <c r="BGY1" s="1945"/>
      <c r="BGZ1" s="1945"/>
      <c r="BHA1" s="1945"/>
      <c r="BHB1" s="1945"/>
      <c r="BHC1" s="1945"/>
      <c r="BHD1" s="1945"/>
      <c r="BHE1" s="1945"/>
      <c r="BHF1" s="1945"/>
      <c r="BHG1" s="1945"/>
      <c r="BHH1" s="1945"/>
      <c r="BHI1" s="1945"/>
      <c r="BHJ1" s="1945"/>
      <c r="BHK1" s="1945"/>
      <c r="BHL1" s="1945"/>
      <c r="BHM1" s="1945"/>
      <c r="BHN1" s="1945"/>
      <c r="BHO1" s="1945"/>
      <c r="BHP1" s="1945"/>
      <c r="BHQ1" s="1945"/>
      <c r="BHR1" s="1945"/>
      <c r="BHS1" s="1945"/>
      <c r="BHT1" s="1945"/>
      <c r="BHU1" s="1945"/>
      <c r="BHV1" s="1945"/>
      <c r="BHW1" s="1945"/>
      <c r="BHX1" s="1945"/>
      <c r="BHY1" s="1945"/>
      <c r="BHZ1" s="1945"/>
      <c r="BIA1" s="1945"/>
      <c r="BIB1" s="1945"/>
      <c r="BIC1" s="1945"/>
      <c r="BID1" s="1945"/>
      <c r="BIE1" s="1945"/>
      <c r="BIF1" s="1945"/>
      <c r="BIG1" s="1945"/>
      <c r="BIH1" s="1945"/>
      <c r="BII1" s="1945"/>
      <c r="BIJ1" s="1945"/>
      <c r="BIK1" s="1945"/>
      <c r="BIL1" s="1945"/>
      <c r="BIM1" s="1945"/>
      <c r="BIN1" s="1945"/>
      <c r="BIO1" s="1945"/>
      <c r="BIP1" s="1945"/>
      <c r="BIQ1" s="1945"/>
      <c r="BIR1" s="1945"/>
      <c r="BIS1" s="1945"/>
      <c r="BIT1" s="1945"/>
      <c r="BIU1" s="1945"/>
      <c r="BIV1" s="1945"/>
      <c r="BIW1" s="1945"/>
      <c r="BIX1" s="1945"/>
      <c r="BIY1" s="1945"/>
      <c r="BIZ1" s="1945"/>
      <c r="BJA1" s="1945"/>
      <c r="BJB1" s="1945"/>
      <c r="BJC1" s="1945"/>
      <c r="BJD1" s="1945"/>
      <c r="BJE1" s="1945"/>
      <c r="BJF1" s="1945"/>
      <c r="BJG1" s="1945"/>
      <c r="BJH1" s="1945"/>
      <c r="BJI1" s="1945"/>
      <c r="BJJ1" s="1945"/>
      <c r="BJK1" s="1945"/>
      <c r="BJL1" s="1945"/>
      <c r="BJM1" s="1945"/>
      <c r="BJN1" s="1945"/>
      <c r="BJO1" s="1945"/>
      <c r="BJP1" s="1945"/>
      <c r="BJQ1" s="1945"/>
      <c r="BJR1" s="1945"/>
      <c r="BJS1" s="1945"/>
      <c r="BJT1" s="1945"/>
      <c r="BJU1" s="1945"/>
      <c r="BJV1" s="1945"/>
      <c r="BJW1" s="1945"/>
      <c r="BJX1" s="1945"/>
      <c r="BJY1" s="1945"/>
      <c r="BJZ1" s="1945"/>
      <c r="BKA1" s="1945"/>
      <c r="BKB1" s="1945"/>
      <c r="BKC1" s="1945"/>
      <c r="BKD1" s="1945"/>
      <c r="BKE1" s="1945"/>
      <c r="BKF1" s="1945"/>
      <c r="BKG1" s="1945"/>
      <c r="BKH1" s="1945"/>
      <c r="BKI1" s="1945"/>
      <c r="BKJ1" s="1945"/>
      <c r="BKK1" s="1945"/>
      <c r="BKL1" s="1945"/>
      <c r="BKM1" s="1945"/>
      <c r="BKN1" s="1945"/>
      <c r="BKO1" s="1945"/>
      <c r="BKP1" s="1945"/>
      <c r="BKQ1" s="1945"/>
      <c r="BKR1" s="1945"/>
      <c r="BKS1" s="1945"/>
      <c r="BKT1" s="1945"/>
      <c r="BKU1" s="1945"/>
      <c r="BKV1" s="1945"/>
      <c r="BKW1" s="1945"/>
      <c r="BKX1" s="1945"/>
      <c r="BKY1" s="1945"/>
      <c r="BKZ1" s="1945"/>
      <c r="BLA1" s="1945"/>
      <c r="BLB1" s="1945"/>
      <c r="BLC1" s="1945"/>
      <c r="BLD1" s="1945"/>
      <c r="BLE1" s="1945"/>
      <c r="BLF1" s="1945"/>
      <c r="BLG1" s="1945"/>
      <c r="BLH1" s="1945"/>
      <c r="BLI1" s="1945"/>
      <c r="BLJ1" s="1945"/>
      <c r="BLK1" s="1945"/>
      <c r="BLL1" s="1945"/>
      <c r="BLM1" s="1945"/>
      <c r="BLN1" s="1945"/>
      <c r="BLO1" s="1945"/>
      <c r="BLP1" s="1945"/>
      <c r="BLQ1" s="1945"/>
      <c r="BLR1" s="1945"/>
      <c r="BLS1" s="1945"/>
      <c r="BLT1" s="1945"/>
      <c r="BLU1" s="1945"/>
      <c r="BLV1" s="1945"/>
      <c r="BLW1" s="1945"/>
      <c r="BLX1" s="1945"/>
      <c r="BLY1" s="1945"/>
      <c r="BLZ1" s="1945"/>
      <c r="BMA1" s="1945"/>
      <c r="BMB1" s="1945"/>
      <c r="BMC1" s="1945"/>
      <c r="BMD1" s="1945"/>
      <c r="BME1" s="1945"/>
      <c r="BMF1" s="1945"/>
      <c r="BMG1" s="1945"/>
      <c r="BMH1" s="1945"/>
      <c r="BMI1" s="1945"/>
      <c r="BMJ1" s="1945"/>
      <c r="BMK1" s="1945"/>
      <c r="BML1" s="1945"/>
      <c r="BMM1" s="1945"/>
      <c r="BMN1" s="1945"/>
      <c r="BMO1" s="1945"/>
      <c r="BMP1" s="1945"/>
      <c r="BMQ1" s="1945"/>
      <c r="BMR1" s="1945"/>
      <c r="BMS1" s="1945"/>
      <c r="BMT1" s="1945"/>
      <c r="BMU1" s="1945"/>
      <c r="BMV1" s="1945"/>
      <c r="BMW1" s="1945"/>
      <c r="BMX1" s="1945"/>
      <c r="BMY1" s="1945"/>
      <c r="BMZ1" s="1945"/>
      <c r="BNA1" s="1945"/>
      <c r="BNB1" s="1945"/>
      <c r="BNC1" s="1945"/>
      <c r="BND1" s="1945"/>
      <c r="BNE1" s="1945"/>
      <c r="BNF1" s="1945"/>
      <c r="BNG1" s="1945"/>
      <c r="BNH1" s="1945"/>
      <c r="BNI1" s="1945"/>
      <c r="BNJ1" s="1945"/>
      <c r="BNK1" s="1945"/>
      <c r="BNL1" s="1945"/>
      <c r="BNM1" s="1945"/>
      <c r="BNN1" s="1945"/>
      <c r="BNO1" s="1945"/>
      <c r="BNP1" s="1945"/>
      <c r="BNQ1" s="1945"/>
      <c r="BNR1" s="1945"/>
      <c r="BNS1" s="1945"/>
      <c r="BNT1" s="1945"/>
      <c r="BNU1" s="1945"/>
      <c r="BNV1" s="1945"/>
      <c r="BNW1" s="1945"/>
      <c r="BNX1" s="1945"/>
      <c r="BNY1" s="1945"/>
      <c r="BNZ1" s="1945"/>
      <c r="BOA1" s="1945"/>
      <c r="BOB1" s="1945"/>
      <c r="BOC1" s="1945"/>
      <c r="BOD1" s="1945"/>
      <c r="BOE1" s="1945"/>
      <c r="BOF1" s="1945"/>
      <c r="BOG1" s="1945"/>
      <c r="BOH1" s="1945"/>
      <c r="BOI1" s="1945"/>
      <c r="BOJ1" s="1945"/>
      <c r="BOK1" s="1945"/>
      <c r="BOL1" s="1945"/>
      <c r="BOM1" s="1945"/>
      <c r="BON1" s="1945"/>
      <c r="BOO1" s="1945"/>
      <c r="BOP1" s="1945"/>
      <c r="BOQ1" s="1945"/>
      <c r="BOR1" s="1945"/>
      <c r="BOS1" s="1945"/>
      <c r="BOT1" s="1945"/>
      <c r="BOU1" s="1945"/>
      <c r="BOV1" s="1945"/>
      <c r="BOW1" s="1945"/>
      <c r="BOX1" s="1945"/>
      <c r="BOY1" s="1945"/>
      <c r="BOZ1" s="1945"/>
      <c r="BPA1" s="1945"/>
      <c r="BPB1" s="1945"/>
      <c r="BPC1" s="1945"/>
      <c r="BPD1" s="1945"/>
      <c r="BPE1" s="1945"/>
      <c r="BPF1" s="1945"/>
      <c r="BPG1" s="1945"/>
      <c r="BPH1" s="1945"/>
      <c r="BPI1" s="1945"/>
      <c r="BPJ1" s="1945"/>
      <c r="BPK1" s="1945"/>
      <c r="BPL1" s="1945"/>
      <c r="BPM1" s="1945"/>
      <c r="BPN1" s="1945"/>
      <c r="BPO1" s="1945"/>
      <c r="BPP1" s="1945"/>
      <c r="BPQ1" s="1945"/>
      <c r="BPR1" s="1945"/>
      <c r="BPS1" s="1945"/>
      <c r="BPT1" s="1945"/>
      <c r="BPU1" s="1945"/>
      <c r="BPV1" s="1945"/>
      <c r="BPW1" s="1945"/>
      <c r="BPX1" s="1945"/>
      <c r="BPY1" s="1945"/>
      <c r="BPZ1" s="1945"/>
      <c r="BQA1" s="1945"/>
      <c r="BQB1" s="1945"/>
      <c r="BQC1" s="1945"/>
      <c r="BQD1" s="1945"/>
      <c r="BQE1" s="1945"/>
      <c r="BQF1" s="1945"/>
      <c r="BQG1" s="1945"/>
      <c r="BQH1" s="1945"/>
      <c r="BQI1" s="1945"/>
      <c r="BQJ1" s="1945"/>
      <c r="BQK1" s="1945"/>
      <c r="BQL1" s="1945"/>
      <c r="BQM1" s="1945"/>
      <c r="BQN1" s="1945"/>
      <c r="BQO1" s="1945"/>
      <c r="BQP1" s="1945"/>
      <c r="BQQ1" s="1945"/>
      <c r="BQR1" s="1945"/>
      <c r="BQS1" s="1945"/>
      <c r="BQT1" s="1945"/>
      <c r="BQU1" s="1945"/>
      <c r="BQV1" s="1945"/>
      <c r="BQW1" s="1945"/>
      <c r="BQX1" s="1945"/>
      <c r="BQY1" s="1945"/>
      <c r="BQZ1" s="1945"/>
      <c r="BRA1" s="1945"/>
      <c r="BRB1" s="1945"/>
      <c r="BRC1" s="1945"/>
      <c r="BRD1" s="1945"/>
      <c r="BRE1" s="1945"/>
      <c r="BRF1" s="1945"/>
      <c r="BRG1" s="1945"/>
      <c r="BRH1" s="1945"/>
      <c r="BRI1" s="1945"/>
      <c r="BRJ1" s="1945"/>
      <c r="BRK1" s="1945"/>
      <c r="BRL1" s="1945"/>
      <c r="BRM1" s="1945"/>
      <c r="BRN1" s="1945"/>
      <c r="BRO1" s="1945"/>
      <c r="BRP1" s="1945"/>
      <c r="BRQ1" s="1945"/>
      <c r="BRR1" s="1945"/>
      <c r="BRS1" s="1945"/>
      <c r="BRT1" s="1945"/>
      <c r="BRU1" s="1945"/>
      <c r="BRV1" s="1945"/>
      <c r="BRW1" s="1945"/>
      <c r="BRX1" s="1945"/>
      <c r="BRY1" s="1945"/>
      <c r="BRZ1" s="1945"/>
      <c r="BSA1" s="1945"/>
      <c r="BSB1" s="1945"/>
      <c r="BSC1" s="1945"/>
      <c r="BSD1" s="1945"/>
      <c r="BSE1" s="1945"/>
      <c r="BSF1" s="1945"/>
      <c r="BSG1" s="1945"/>
      <c r="BSH1" s="1945"/>
      <c r="BSI1" s="1945"/>
      <c r="BSJ1" s="1945"/>
      <c r="BSK1" s="1945"/>
      <c r="BSL1" s="1945"/>
      <c r="BSM1" s="1945"/>
      <c r="BSN1" s="1945"/>
      <c r="BSO1" s="1945"/>
      <c r="BSP1" s="1945"/>
      <c r="BSQ1" s="1945"/>
      <c r="BSR1" s="1945"/>
      <c r="BSS1" s="1945"/>
      <c r="BST1" s="1945"/>
      <c r="BSU1" s="1945"/>
      <c r="BSV1" s="1945"/>
      <c r="BSW1" s="1945"/>
      <c r="BSX1" s="1945"/>
      <c r="BSY1" s="1945"/>
      <c r="BSZ1" s="1945"/>
      <c r="BTA1" s="1945"/>
      <c r="BTB1" s="1945"/>
      <c r="BTC1" s="1945"/>
      <c r="BTD1" s="1945"/>
      <c r="BTE1" s="1945"/>
      <c r="BTF1" s="1945"/>
      <c r="BTG1" s="1945"/>
      <c r="BTH1" s="1945"/>
      <c r="BTI1" s="1945"/>
      <c r="BTJ1" s="1945"/>
      <c r="BTK1" s="1945"/>
      <c r="BTL1" s="1945"/>
      <c r="BTM1" s="1945"/>
      <c r="BTN1" s="1945"/>
      <c r="BTO1" s="1945"/>
      <c r="BTP1" s="1945"/>
      <c r="BTQ1" s="1945"/>
      <c r="BTR1" s="1945"/>
      <c r="BTS1" s="1945"/>
      <c r="BTT1" s="1945"/>
      <c r="BTU1" s="1945"/>
      <c r="BTV1" s="1945"/>
      <c r="BTW1" s="1945"/>
      <c r="BTX1" s="1945"/>
      <c r="BTY1" s="1945"/>
      <c r="BTZ1" s="1945"/>
      <c r="BUA1" s="1945"/>
      <c r="BUB1" s="1945"/>
      <c r="BUC1" s="1945"/>
      <c r="BUD1" s="1945"/>
      <c r="BUE1" s="1945"/>
      <c r="BUF1" s="1945"/>
      <c r="BUG1" s="1945"/>
      <c r="BUH1" s="1945"/>
      <c r="BUI1" s="1945"/>
      <c r="BUJ1" s="1945"/>
      <c r="BUK1" s="1945"/>
      <c r="BUL1" s="1945"/>
      <c r="BUM1" s="1945"/>
      <c r="BUN1" s="1945"/>
      <c r="BUO1" s="1945"/>
      <c r="BUP1" s="1945"/>
      <c r="BUQ1" s="1945"/>
      <c r="BUR1" s="1945"/>
      <c r="BUS1" s="1945"/>
      <c r="BUT1" s="1945"/>
      <c r="BUU1" s="1945"/>
      <c r="BUV1" s="1945"/>
      <c r="BUW1" s="1945"/>
      <c r="BUX1" s="1945"/>
      <c r="BUY1" s="1945"/>
      <c r="BUZ1" s="1945"/>
      <c r="BVA1" s="1945"/>
      <c r="BVB1" s="1945"/>
      <c r="BVC1" s="1945"/>
      <c r="BVD1" s="1945"/>
      <c r="BVE1" s="1945"/>
      <c r="BVF1" s="1945"/>
      <c r="BVG1" s="1945"/>
      <c r="BVH1" s="1945"/>
      <c r="BVI1" s="1945"/>
      <c r="BVJ1" s="1945"/>
      <c r="BVK1" s="1945"/>
      <c r="BVL1" s="1945"/>
      <c r="BVM1" s="1945"/>
      <c r="BVN1" s="1945"/>
      <c r="BVO1" s="1945"/>
      <c r="BVP1" s="1945"/>
      <c r="BVQ1" s="1945"/>
      <c r="BVR1" s="1945"/>
      <c r="BVS1" s="1945"/>
      <c r="BVT1" s="1945"/>
      <c r="BVU1" s="1945"/>
      <c r="BVV1" s="1945"/>
      <c r="BVW1" s="1945"/>
      <c r="BVX1" s="1945"/>
      <c r="BVY1" s="1945"/>
      <c r="BVZ1" s="1945"/>
      <c r="BWA1" s="1945"/>
      <c r="BWB1" s="1945"/>
      <c r="BWC1" s="1945"/>
      <c r="BWD1" s="1945"/>
      <c r="BWE1" s="1945"/>
      <c r="BWF1" s="1945"/>
      <c r="BWG1" s="1945"/>
      <c r="BWH1" s="1945"/>
      <c r="BWI1" s="1945"/>
      <c r="BWJ1" s="1945"/>
      <c r="BWK1" s="1945"/>
      <c r="BWL1" s="1945"/>
      <c r="BWM1" s="1945"/>
      <c r="BWN1" s="1945"/>
      <c r="BWO1" s="1945"/>
      <c r="BWP1" s="1945"/>
      <c r="BWQ1" s="1945"/>
      <c r="BWR1" s="1945"/>
      <c r="BWS1" s="1945"/>
      <c r="BWT1" s="1945"/>
      <c r="BWU1" s="1945"/>
      <c r="BWV1" s="1945"/>
      <c r="BWW1" s="1945"/>
      <c r="BWX1" s="1945"/>
      <c r="BWY1" s="1945"/>
      <c r="BWZ1" s="1945"/>
      <c r="BXA1" s="1945"/>
      <c r="BXB1" s="1945"/>
      <c r="BXC1" s="1945"/>
      <c r="BXD1" s="1945"/>
      <c r="BXE1" s="1945"/>
      <c r="BXF1" s="1945"/>
      <c r="BXG1" s="1945"/>
      <c r="BXH1" s="1945"/>
      <c r="BXI1" s="1945"/>
      <c r="BXJ1" s="1945"/>
      <c r="BXK1" s="1945"/>
      <c r="BXL1" s="1945"/>
      <c r="BXM1" s="1945"/>
      <c r="BXN1" s="1945"/>
      <c r="BXO1" s="1945"/>
      <c r="BXP1" s="1945"/>
      <c r="BXQ1" s="1945"/>
      <c r="BXR1" s="1945"/>
      <c r="BXS1" s="1945"/>
      <c r="BXT1" s="1945"/>
      <c r="BXU1" s="1945"/>
      <c r="BXV1" s="1945"/>
      <c r="BXW1" s="1945"/>
      <c r="BXX1" s="1945"/>
      <c r="BXY1" s="1945"/>
      <c r="BXZ1" s="1945"/>
      <c r="BYA1" s="1945"/>
      <c r="BYB1" s="1945"/>
      <c r="BYC1" s="1945"/>
      <c r="BYD1" s="1945"/>
      <c r="BYE1" s="1945"/>
      <c r="BYF1" s="1945"/>
      <c r="BYG1" s="1945"/>
      <c r="BYH1" s="1945"/>
      <c r="BYI1" s="1945"/>
      <c r="BYJ1" s="1945"/>
      <c r="BYK1" s="1945"/>
      <c r="BYL1" s="1945"/>
      <c r="BYM1" s="1945"/>
      <c r="BYN1" s="1945"/>
      <c r="BYO1" s="1945"/>
      <c r="BYP1" s="1945"/>
      <c r="BYQ1" s="1945"/>
      <c r="BYR1" s="1945"/>
      <c r="BYS1" s="1945"/>
      <c r="BYT1" s="1945"/>
      <c r="BYU1" s="1945"/>
      <c r="BYV1" s="1945"/>
      <c r="BYW1" s="1945"/>
      <c r="BYX1" s="1945"/>
      <c r="BYY1" s="1945"/>
      <c r="BYZ1" s="1945"/>
      <c r="BZA1" s="1945"/>
      <c r="BZB1" s="1945"/>
      <c r="BZC1" s="1945"/>
      <c r="BZD1" s="1945"/>
      <c r="BZE1" s="1945"/>
      <c r="BZF1" s="1945"/>
      <c r="BZG1" s="1945"/>
      <c r="BZH1" s="1945"/>
      <c r="BZI1" s="1945"/>
      <c r="BZJ1" s="1945"/>
      <c r="BZK1" s="1945"/>
      <c r="BZL1" s="1945"/>
      <c r="BZM1" s="1945"/>
      <c r="BZN1" s="1945"/>
      <c r="BZO1" s="1945"/>
      <c r="BZP1" s="1945"/>
      <c r="BZQ1" s="1945"/>
      <c r="BZR1" s="1945"/>
      <c r="BZS1" s="1945"/>
      <c r="BZT1" s="1945"/>
      <c r="BZU1" s="1945"/>
      <c r="BZV1" s="1945"/>
      <c r="BZW1" s="1945"/>
      <c r="BZX1" s="1945"/>
      <c r="BZY1" s="1945"/>
      <c r="BZZ1" s="1945"/>
      <c r="CAA1" s="1945"/>
      <c r="CAB1" s="1945"/>
      <c r="CAC1" s="1945"/>
      <c r="CAD1" s="1945"/>
      <c r="CAE1" s="1945"/>
      <c r="CAF1" s="1945"/>
      <c r="CAG1" s="1945"/>
      <c r="CAH1" s="1945"/>
      <c r="CAI1" s="1945"/>
      <c r="CAJ1" s="1945"/>
      <c r="CAK1" s="1945"/>
      <c r="CAL1" s="1945"/>
      <c r="CAM1" s="1945"/>
      <c r="CAN1" s="1945"/>
      <c r="CAO1" s="1945"/>
      <c r="CAP1" s="1945"/>
      <c r="CAQ1" s="1945"/>
      <c r="CAR1" s="1945"/>
      <c r="CAS1" s="1945"/>
      <c r="CAT1" s="1945"/>
      <c r="CAU1" s="1945"/>
      <c r="CAV1" s="1945"/>
      <c r="CAW1" s="1945"/>
      <c r="CAX1" s="1945"/>
      <c r="CAY1" s="1945"/>
      <c r="CAZ1" s="1945"/>
      <c r="CBA1" s="1945"/>
      <c r="CBB1" s="1945"/>
      <c r="CBC1" s="1945"/>
      <c r="CBD1" s="1945"/>
      <c r="CBE1" s="1945"/>
      <c r="CBF1" s="1945"/>
      <c r="CBG1" s="1945"/>
      <c r="CBH1" s="1945"/>
      <c r="CBI1" s="1945"/>
      <c r="CBJ1" s="1945"/>
      <c r="CBK1" s="1945"/>
      <c r="CBL1" s="1945"/>
      <c r="CBM1" s="1945"/>
      <c r="CBN1" s="1945"/>
      <c r="CBO1" s="1945"/>
      <c r="CBP1" s="1945"/>
      <c r="CBQ1" s="1945"/>
      <c r="CBR1" s="1945"/>
      <c r="CBS1" s="1945"/>
      <c r="CBT1" s="1945"/>
      <c r="CBU1" s="1945"/>
      <c r="CBV1" s="1945"/>
      <c r="CBW1" s="1945"/>
      <c r="CBX1" s="1945"/>
      <c r="CBY1" s="1945"/>
      <c r="CBZ1" s="1945"/>
      <c r="CCA1" s="1945"/>
      <c r="CCB1" s="1945"/>
      <c r="CCC1" s="1945"/>
      <c r="CCD1" s="1945"/>
      <c r="CCE1" s="1945"/>
      <c r="CCF1" s="1945"/>
      <c r="CCG1" s="1945"/>
      <c r="CCH1" s="1945"/>
      <c r="CCI1" s="1945"/>
      <c r="CCJ1" s="1945"/>
      <c r="CCK1" s="1945"/>
      <c r="CCL1" s="1945"/>
      <c r="CCM1" s="1945"/>
      <c r="CCN1" s="1945"/>
      <c r="CCO1" s="1945"/>
      <c r="CCP1" s="1945"/>
      <c r="CCQ1" s="1945"/>
      <c r="CCR1" s="1945"/>
      <c r="CCS1" s="1945"/>
      <c r="CCT1" s="1945"/>
      <c r="CCU1" s="1945"/>
      <c r="CCV1" s="1945"/>
      <c r="CCW1" s="1945"/>
      <c r="CCX1" s="1945"/>
      <c r="CCY1" s="1945"/>
      <c r="CCZ1" s="1945"/>
      <c r="CDA1" s="1945"/>
      <c r="CDB1" s="1945"/>
      <c r="CDC1" s="1945"/>
      <c r="CDD1" s="1945"/>
      <c r="CDE1" s="1945"/>
      <c r="CDF1" s="1945"/>
      <c r="CDG1" s="1945"/>
      <c r="CDH1" s="1945"/>
      <c r="CDI1" s="1945"/>
      <c r="CDJ1" s="1945"/>
      <c r="CDK1" s="1945"/>
      <c r="CDL1" s="1945"/>
      <c r="CDM1" s="1945"/>
      <c r="CDN1" s="1945"/>
      <c r="CDO1" s="1945"/>
      <c r="CDP1" s="1945"/>
      <c r="CDQ1" s="1945"/>
      <c r="CDR1" s="1945"/>
      <c r="CDS1" s="1945"/>
      <c r="CDT1" s="1945"/>
      <c r="CDU1" s="1945"/>
      <c r="CDV1" s="1945"/>
      <c r="CDW1" s="1945"/>
      <c r="CDX1" s="1945"/>
      <c r="CDY1" s="1945"/>
      <c r="CDZ1" s="1945"/>
      <c r="CEA1" s="1945"/>
      <c r="CEB1" s="1945"/>
      <c r="CEC1" s="1945"/>
      <c r="CED1" s="1945"/>
      <c r="CEE1" s="1945"/>
      <c r="CEF1" s="1945"/>
      <c r="CEG1" s="1945"/>
      <c r="CEH1" s="1945"/>
      <c r="CEI1" s="1945"/>
      <c r="CEJ1" s="1945"/>
      <c r="CEK1" s="1945"/>
      <c r="CEL1" s="1945"/>
      <c r="CEM1" s="1945"/>
      <c r="CEN1" s="1945"/>
      <c r="CEO1" s="1945"/>
      <c r="CEP1" s="1945"/>
      <c r="CEQ1" s="1945"/>
      <c r="CER1" s="1945"/>
      <c r="CES1" s="1945"/>
      <c r="CET1" s="1945"/>
      <c r="CEU1" s="1945"/>
      <c r="CEV1" s="1945"/>
      <c r="CEW1" s="1945"/>
      <c r="CEX1" s="1945"/>
      <c r="CEY1" s="1945"/>
      <c r="CEZ1" s="1945"/>
      <c r="CFA1" s="1945"/>
      <c r="CFB1" s="1945"/>
      <c r="CFC1" s="1945"/>
      <c r="CFD1" s="1945"/>
      <c r="CFE1" s="1945"/>
      <c r="CFF1" s="1945"/>
      <c r="CFG1" s="1945"/>
      <c r="CFH1" s="1945"/>
      <c r="CFI1" s="1945"/>
      <c r="CFJ1" s="1945"/>
      <c r="CFK1" s="1945"/>
      <c r="CFL1" s="1945"/>
      <c r="CFM1" s="1945"/>
      <c r="CFN1" s="1945"/>
      <c r="CFO1" s="1945"/>
      <c r="CFP1" s="1945"/>
      <c r="CFQ1" s="1945"/>
      <c r="CFR1" s="1945"/>
      <c r="CFS1" s="1945"/>
      <c r="CFT1" s="1945"/>
      <c r="CFU1" s="1945"/>
      <c r="CFV1" s="1945"/>
      <c r="CFW1" s="1945"/>
      <c r="CFX1" s="1945"/>
      <c r="CFY1" s="1945"/>
      <c r="CFZ1" s="1945"/>
      <c r="CGA1" s="1945"/>
      <c r="CGB1" s="1945"/>
      <c r="CGC1" s="1945"/>
      <c r="CGD1" s="1945"/>
      <c r="CGE1" s="1945"/>
      <c r="CGF1" s="1945"/>
      <c r="CGG1" s="1945"/>
      <c r="CGH1" s="1945"/>
      <c r="CGI1" s="1945"/>
      <c r="CGJ1" s="1945"/>
      <c r="CGK1" s="1945"/>
      <c r="CGL1" s="1945"/>
      <c r="CGM1" s="1945"/>
      <c r="CGN1" s="1945"/>
      <c r="CGO1" s="1945"/>
      <c r="CGP1" s="1945"/>
      <c r="CGQ1" s="1945"/>
      <c r="CGR1" s="1945"/>
      <c r="CGS1" s="1945"/>
      <c r="CGT1" s="1945"/>
      <c r="CGU1" s="1945"/>
      <c r="CGV1" s="1945"/>
      <c r="CGW1" s="1945"/>
      <c r="CGX1" s="1945"/>
      <c r="CGY1" s="1945"/>
      <c r="CGZ1" s="1945"/>
      <c r="CHA1" s="1945"/>
      <c r="CHB1" s="1945"/>
      <c r="CHC1" s="1945"/>
      <c r="CHD1" s="1945"/>
      <c r="CHE1" s="1945"/>
      <c r="CHF1" s="1945"/>
      <c r="CHG1" s="1945"/>
      <c r="CHH1" s="1945"/>
      <c r="CHI1" s="1945"/>
      <c r="CHJ1" s="1945"/>
      <c r="CHK1" s="1945"/>
      <c r="CHL1" s="1945"/>
      <c r="CHM1" s="1945"/>
      <c r="CHN1" s="1945"/>
      <c r="CHO1" s="1945"/>
      <c r="CHP1" s="1945"/>
      <c r="CHQ1" s="1945"/>
      <c r="CHR1" s="1945"/>
      <c r="CHS1" s="1945"/>
      <c r="CHT1" s="1945"/>
      <c r="CHU1" s="1945"/>
      <c r="CHV1" s="1945"/>
      <c r="CHW1" s="1945"/>
      <c r="CHX1" s="1945"/>
      <c r="CHY1" s="1945"/>
      <c r="CHZ1" s="1945"/>
      <c r="CIA1" s="1945"/>
      <c r="CIB1" s="1945"/>
      <c r="CIC1" s="1945"/>
      <c r="CID1" s="1945"/>
      <c r="CIE1" s="1945"/>
      <c r="CIF1" s="1945"/>
      <c r="CIG1" s="1945"/>
      <c r="CIH1" s="1945"/>
      <c r="CII1" s="1945"/>
      <c r="CIJ1" s="1945"/>
      <c r="CIK1" s="1945"/>
      <c r="CIL1" s="1945"/>
      <c r="CIM1" s="1945"/>
      <c r="CIN1" s="1945"/>
      <c r="CIO1" s="1945"/>
      <c r="CIP1" s="1945"/>
      <c r="CIQ1" s="1945"/>
      <c r="CIR1" s="1945"/>
      <c r="CIS1" s="1945"/>
      <c r="CIT1" s="1945"/>
      <c r="CIU1" s="1945"/>
      <c r="CIV1" s="1945"/>
      <c r="CIW1" s="1945"/>
      <c r="CIX1" s="1945"/>
      <c r="CIY1" s="1945"/>
      <c r="CIZ1" s="1945"/>
      <c r="CJA1" s="1945"/>
      <c r="CJB1" s="1945"/>
      <c r="CJC1" s="1945"/>
      <c r="CJD1" s="1945"/>
      <c r="CJE1" s="1945"/>
      <c r="CJF1" s="1945"/>
      <c r="CJG1" s="1945"/>
      <c r="CJH1" s="1945"/>
      <c r="CJI1" s="1945"/>
      <c r="CJJ1" s="1945"/>
      <c r="CJK1" s="1945"/>
      <c r="CJL1" s="1945"/>
      <c r="CJM1" s="1945"/>
      <c r="CJN1" s="1945"/>
      <c r="CJO1" s="1945"/>
      <c r="CJP1" s="1945"/>
      <c r="CJQ1" s="1945"/>
      <c r="CJR1" s="1945"/>
      <c r="CJS1" s="1945"/>
      <c r="CJT1" s="1945"/>
      <c r="CJU1" s="1945"/>
      <c r="CJV1" s="1945"/>
      <c r="CJW1" s="1945"/>
      <c r="CJX1" s="1945"/>
      <c r="CJY1" s="1945"/>
      <c r="CJZ1" s="1945"/>
      <c r="CKA1" s="1945"/>
      <c r="CKB1" s="1945"/>
      <c r="CKC1" s="1945"/>
      <c r="CKD1" s="1945"/>
      <c r="CKE1" s="1945"/>
      <c r="CKF1" s="1945"/>
      <c r="CKG1" s="1945"/>
      <c r="CKH1" s="1945"/>
      <c r="CKI1" s="1945"/>
      <c r="CKJ1" s="1945"/>
      <c r="CKK1" s="1945"/>
      <c r="CKL1" s="1945"/>
      <c r="CKM1" s="1945"/>
      <c r="CKN1" s="1945"/>
      <c r="CKO1" s="1945"/>
      <c r="CKP1" s="1945"/>
      <c r="CKQ1" s="1945"/>
      <c r="CKR1" s="1945"/>
      <c r="CKS1" s="1945"/>
      <c r="CKT1" s="1945"/>
      <c r="CKU1" s="1945"/>
      <c r="CKV1" s="1945"/>
      <c r="CKW1" s="1945"/>
      <c r="CKX1" s="1945"/>
      <c r="CKY1" s="1945"/>
      <c r="CKZ1" s="1945"/>
      <c r="CLA1" s="1945"/>
      <c r="CLB1" s="1945"/>
      <c r="CLC1" s="1945"/>
      <c r="CLD1" s="1945"/>
      <c r="CLE1" s="1945"/>
      <c r="CLF1" s="1945"/>
      <c r="CLG1" s="1945"/>
      <c r="CLH1" s="1945"/>
      <c r="CLI1" s="1945"/>
      <c r="CLJ1" s="1945"/>
      <c r="CLK1" s="1945"/>
      <c r="CLL1" s="1945"/>
      <c r="CLM1" s="1945"/>
      <c r="CLN1" s="1945"/>
      <c r="CLO1" s="1945"/>
      <c r="CLP1" s="1945"/>
      <c r="CLQ1" s="1945"/>
      <c r="CLR1" s="1945"/>
      <c r="CLS1" s="1945"/>
      <c r="CLT1" s="1945"/>
      <c r="CLU1" s="1945"/>
      <c r="CLV1" s="1945"/>
      <c r="CLW1" s="1945"/>
      <c r="CLX1" s="1945"/>
      <c r="CLY1" s="1945"/>
      <c r="CLZ1" s="1945"/>
      <c r="CMA1" s="1945"/>
      <c r="CMB1" s="1945"/>
      <c r="CMC1" s="1945"/>
      <c r="CMD1" s="1945"/>
      <c r="CME1" s="1945"/>
      <c r="CMF1" s="1945"/>
      <c r="CMG1" s="1945"/>
      <c r="CMH1" s="1945"/>
      <c r="CMI1" s="1945"/>
      <c r="CMJ1" s="1945"/>
      <c r="CMK1" s="1945"/>
      <c r="CML1" s="1945"/>
      <c r="CMM1" s="1945"/>
      <c r="CMN1" s="1945"/>
      <c r="CMO1" s="1945"/>
      <c r="CMP1" s="1945"/>
      <c r="CMQ1" s="1945"/>
      <c r="CMR1" s="1945"/>
      <c r="CMS1" s="1945"/>
      <c r="CMT1" s="1945"/>
      <c r="CMU1" s="1945"/>
      <c r="CMV1" s="1945"/>
      <c r="CMW1" s="1945"/>
      <c r="CMX1" s="1945"/>
      <c r="CMY1" s="1945"/>
      <c r="CMZ1" s="1945"/>
      <c r="CNA1" s="1945"/>
      <c r="CNB1" s="1945"/>
      <c r="CNC1" s="1945"/>
      <c r="CND1" s="1945"/>
      <c r="CNE1" s="1945"/>
      <c r="CNF1" s="1945"/>
      <c r="CNG1" s="1945"/>
      <c r="CNH1" s="1945"/>
      <c r="CNI1" s="1945"/>
      <c r="CNJ1" s="1945"/>
      <c r="CNK1" s="1945"/>
      <c r="CNL1" s="1945"/>
      <c r="CNM1" s="1945"/>
      <c r="CNN1" s="1945"/>
      <c r="CNO1" s="1945"/>
      <c r="CNP1" s="1945"/>
      <c r="CNQ1" s="1945"/>
      <c r="CNR1" s="1945"/>
      <c r="CNS1" s="1945"/>
      <c r="CNT1" s="1945"/>
      <c r="CNU1" s="1945"/>
      <c r="CNV1" s="1945"/>
      <c r="CNW1" s="1945"/>
      <c r="CNX1" s="1945"/>
      <c r="CNY1" s="1945"/>
      <c r="CNZ1" s="1945"/>
      <c r="COA1" s="1945"/>
      <c r="COB1" s="1945"/>
      <c r="COC1" s="1945"/>
      <c r="COD1" s="1945"/>
      <c r="COE1" s="1945"/>
      <c r="COF1" s="1945"/>
      <c r="COG1" s="1945"/>
      <c r="COH1" s="1945"/>
      <c r="COI1" s="1945"/>
      <c r="COJ1" s="1945"/>
      <c r="COK1" s="1945"/>
      <c r="COL1" s="1945"/>
      <c r="COM1" s="1945"/>
      <c r="CON1" s="1945"/>
      <c r="COO1" s="1945"/>
      <c r="COP1" s="1945"/>
      <c r="COQ1" s="1945"/>
      <c r="COR1" s="1945"/>
      <c r="COS1" s="1945"/>
      <c r="COT1" s="1945"/>
      <c r="COU1" s="1945"/>
      <c r="COV1" s="1945"/>
      <c r="COW1" s="1945"/>
      <c r="COX1" s="1945"/>
      <c r="COY1" s="1945"/>
      <c r="COZ1" s="1945"/>
      <c r="CPA1" s="1945"/>
      <c r="CPB1" s="1945"/>
      <c r="CPC1" s="1945"/>
      <c r="CPD1" s="1945"/>
      <c r="CPE1" s="1945"/>
      <c r="CPF1" s="1945"/>
      <c r="CPG1" s="1945"/>
      <c r="CPH1" s="1945"/>
      <c r="CPI1" s="1945"/>
      <c r="CPJ1" s="1945"/>
      <c r="CPK1" s="1945"/>
      <c r="CPL1" s="1945"/>
      <c r="CPM1" s="1945"/>
      <c r="CPN1" s="1945"/>
      <c r="CPO1" s="1945"/>
      <c r="CPP1" s="1945"/>
      <c r="CPQ1" s="1945"/>
      <c r="CPR1" s="1945"/>
      <c r="CPS1" s="1945"/>
      <c r="CPT1" s="1945"/>
      <c r="CPU1" s="1945"/>
      <c r="CPV1" s="1945"/>
      <c r="CPW1" s="1945"/>
      <c r="CPX1" s="1945"/>
      <c r="CPY1" s="1945"/>
      <c r="CPZ1" s="1945"/>
      <c r="CQA1" s="1945"/>
      <c r="CQB1" s="1945"/>
      <c r="CQC1" s="1945"/>
      <c r="CQD1" s="1945"/>
      <c r="CQE1" s="1945"/>
      <c r="CQF1" s="1945"/>
      <c r="CQG1" s="1945"/>
      <c r="CQH1" s="1945"/>
      <c r="CQI1" s="1945"/>
      <c r="CQJ1" s="1945"/>
      <c r="CQK1" s="1945"/>
      <c r="CQL1" s="1945"/>
      <c r="CQM1" s="1945"/>
      <c r="CQN1" s="1945"/>
      <c r="CQO1" s="1945"/>
      <c r="CQP1" s="1945"/>
      <c r="CQQ1" s="1945"/>
      <c r="CQR1" s="1945"/>
      <c r="CQS1" s="1945"/>
      <c r="CQT1" s="1945"/>
      <c r="CQU1" s="1945"/>
      <c r="CQV1" s="1945"/>
      <c r="CQW1" s="1945"/>
      <c r="CQX1" s="1945"/>
      <c r="CQY1" s="1945"/>
      <c r="CQZ1" s="1945"/>
      <c r="CRA1" s="1945"/>
      <c r="CRB1" s="1945"/>
      <c r="CRC1" s="1945"/>
      <c r="CRD1" s="1945"/>
      <c r="CRE1" s="1945"/>
      <c r="CRF1" s="1945"/>
      <c r="CRG1" s="1945"/>
      <c r="CRH1" s="1945"/>
      <c r="CRI1" s="1945"/>
      <c r="CRJ1" s="1945"/>
      <c r="CRK1" s="1945"/>
      <c r="CRL1" s="1945"/>
      <c r="CRM1" s="1945"/>
      <c r="CRN1" s="1945"/>
      <c r="CRO1" s="1945"/>
      <c r="CRP1" s="1945"/>
      <c r="CRQ1" s="1945"/>
      <c r="CRR1" s="1945"/>
      <c r="CRS1" s="1945"/>
      <c r="CRT1" s="1945"/>
      <c r="CRU1" s="1945"/>
      <c r="CRV1" s="1945"/>
      <c r="CRW1" s="1945"/>
      <c r="CRX1" s="1945"/>
      <c r="CRY1" s="1945"/>
      <c r="CRZ1" s="1945"/>
      <c r="CSA1" s="1945"/>
      <c r="CSB1" s="1945"/>
      <c r="CSC1" s="1945"/>
      <c r="CSD1" s="1945"/>
      <c r="CSE1" s="1945"/>
      <c r="CSF1" s="1945"/>
      <c r="CSG1" s="1945"/>
      <c r="CSH1" s="1945"/>
      <c r="CSI1" s="1945"/>
      <c r="CSJ1" s="1945"/>
      <c r="CSK1" s="1945"/>
      <c r="CSL1" s="1945"/>
      <c r="CSM1" s="1945"/>
      <c r="CSN1" s="1945"/>
      <c r="CSO1" s="1945"/>
      <c r="CSP1" s="1945"/>
      <c r="CSQ1" s="1945"/>
      <c r="CSR1" s="1945"/>
      <c r="CSS1" s="1945"/>
      <c r="CST1" s="1945"/>
      <c r="CSU1" s="1945"/>
      <c r="CSV1" s="1945"/>
      <c r="CSW1" s="1945"/>
      <c r="CSX1" s="1945"/>
      <c r="CSY1" s="1945"/>
      <c r="CSZ1" s="1945"/>
      <c r="CTA1" s="1945"/>
      <c r="CTB1" s="1945"/>
      <c r="CTC1" s="1945"/>
      <c r="CTD1" s="1945"/>
      <c r="CTE1" s="1945"/>
      <c r="CTF1" s="1945"/>
      <c r="CTG1" s="1945"/>
      <c r="CTH1" s="1945"/>
      <c r="CTI1" s="1945"/>
      <c r="CTJ1" s="1945"/>
      <c r="CTK1" s="1945"/>
      <c r="CTL1" s="1945"/>
      <c r="CTM1" s="1945"/>
      <c r="CTN1" s="1945"/>
      <c r="CTO1" s="1945"/>
      <c r="CTP1" s="1945"/>
      <c r="CTQ1" s="1945"/>
      <c r="CTR1" s="1945"/>
      <c r="CTS1" s="1945"/>
      <c r="CTT1" s="1945"/>
      <c r="CTU1" s="1945"/>
      <c r="CTV1" s="1945"/>
      <c r="CTW1" s="1945"/>
      <c r="CTX1" s="1945"/>
      <c r="CTY1" s="1945"/>
      <c r="CTZ1" s="1945"/>
      <c r="CUA1" s="1945"/>
      <c r="CUB1" s="1945"/>
      <c r="CUC1" s="1945"/>
      <c r="CUD1" s="1945"/>
      <c r="CUE1" s="1945"/>
      <c r="CUF1" s="1945"/>
      <c r="CUG1" s="1945"/>
      <c r="CUH1" s="1945"/>
      <c r="CUI1" s="1945"/>
      <c r="CUJ1" s="1945"/>
      <c r="CUK1" s="1945"/>
      <c r="CUL1" s="1945"/>
      <c r="CUM1" s="1945"/>
      <c r="CUN1" s="1945"/>
      <c r="CUO1" s="1945"/>
      <c r="CUP1" s="1945"/>
      <c r="CUQ1" s="1945"/>
      <c r="CUR1" s="1945"/>
      <c r="CUS1" s="1945"/>
      <c r="CUT1" s="1945"/>
      <c r="CUU1" s="1945"/>
      <c r="CUV1" s="1945"/>
      <c r="CUW1" s="1945"/>
      <c r="CUX1" s="1945"/>
      <c r="CUY1" s="1945"/>
      <c r="CUZ1" s="1945"/>
      <c r="CVA1" s="1945"/>
      <c r="CVB1" s="1945"/>
      <c r="CVC1" s="1945"/>
      <c r="CVD1" s="1945"/>
      <c r="CVE1" s="1945"/>
      <c r="CVF1" s="1945"/>
      <c r="CVG1" s="1945"/>
      <c r="CVH1" s="1945"/>
      <c r="CVI1" s="1945"/>
      <c r="CVJ1" s="1945"/>
      <c r="CVK1" s="1945"/>
      <c r="CVL1" s="1945"/>
      <c r="CVM1" s="1945"/>
      <c r="CVN1" s="1945"/>
      <c r="CVO1" s="1945"/>
      <c r="CVP1" s="1945"/>
      <c r="CVQ1" s="1945"/>
      <c r="CVR1" s="1945"/>
      <c r="CVS1" s="1945"/>
      <c r="CVT1" s="1945"/>
      <c r="CVU1" s="1945"/>
      <c r="CVV1" s="1945"/>
      <c r="CVW1" s="1945"/>
      <c r="CVX1" s="1945"/>
      <c r="CVY1" s="1945"/>
      <c r="CVZ1" s="1945"/>
      <c r="CWA1" s="1945"/>
      <c r="CWB1" s="1945"/>
      <c r="CWC1" s="1945"/>
      <c r="CWD1" s="1945"/>
      <c r="CWE1" s="1945"/>
      <c r="CWF1" s="1945"/>
      <c r="CWG1" s="1945"/>
      <c r="CWH1" s="1945"/>
      <c r="CWI1" s="1945"/>
      <c r="CWJ1" s="1945"/>
      <c r="CWK1" s="1945"/>
      <c r="CWL1" s="1945"/>
      <c r="CWM1" s="1945"/>
      <c r="CWN1" s="1945"/>
      <c r="CWO1" s="1945"/>
      <c r="CWP1" s="1945"/>
      <c r="CWQ1" s="1945"/>
      <c r="CWR1" s="1945"/>
      <c r="CWS1" s="1945"/>
      <c r="CWT1" s="1945"/>
      <c r="CWU1" s="1945"/>
      <c r="CWV1" s="1945"/>
      <c r="CWW1" s="1945"/>
      <c r="CWX1" s="1945"/>
      <c r="CWY1" s="1945"/>
      <c r="CWZ1" s="1945"/>
      <c r="CXA1" s="1945"/>
      <c r="CXB1" s="1945"/>
      <c r="CXC1" s="1945"/>
      <c r="CXD1" s="1945"/>
      <c r="CXE1" s="1945"/>
      <c r="CXF1" s="1945"/>
      <c r="CXG1" s="1945"/>
      <c r="CXH1" s="1945"/>
      <c r="CXI1" s="1945"/>
      <c r="CXJ1" s="1945"/>
      <c r="CXK1" s="1945"/>
      <c r="CXL1" s="1945"/>
      <c r="CXM1" s="1945"/>
      <c r="CXN1" s="1945"/>
      <c r="CXO1" s="1945"/>
      <c r="CXP1" s="1945"/>
      <c r="CXQ1" s="1945"/>
      <c r="CXR1" s="1945"/>
      <c r="CXS1" s="1945"/>
      <c r="CXT1" s="1945"/>
      <c r="CXU1" s="1945"/>
      <c r="CXV1" s="1945"/>
      <c r="CXW1" s="1945"/>
      <c r="CXX1" s="1945"/>
      <c r="CXY1" s="1945"/>
      <c r="CXZ1" s="1945"/>
      <c r="CYA1" s="1945"/>
      <c r="CYB1" s="1945"/>
      <c r="CYC1" s="1945"/>
      <c r="CYD1" s="1945"/>
      <c r="CYE1" s="1945"/>
      <c r="CYF1" s="1945"/>
      <c r="CYG1" s="1945"/>
      <c r="CYH1" s="1945"/>
      <c r="CYI1" s="1945"/>
      <c r="CYJ1" s="1945"/>
      <c r="CYK1" s="1945"/>
      <c r="CYL1" s="1945"/>
      <c r="CYM1" s="1945"/>
      <c r="CYN1" s="1945"/>
      <c r="CYO1" s="1945"/>
      <c r="CYP1" s="1945"/>
      <c r="CYQ1" s="1945"/>
      <c r="CYR1" s="1945"/>
      <c r="CYS1" s="1945"/>
      <c r="CYT1" s="1945"/>
      <c r="CYU1" s="1945"/>
      <c r="CYV1" s="1945"/>
      <c r="CYW1" s="1945"/>
      <c r="CYX1" s="1945"/>
      <c r="CYY1" s="1945"/>
      <c r="CYZ1" s="1945"/>
      <c r="CZA1" s="1945"/>
      <c r="CZB1" s="1945"/>
      <c r="CZC1" s="1945"/>
      <c r="CZD1" s="1945"/>
      <c r="CZE1" s="1945"/>
      <c r="CZF1" s="1945"/>
      <c r="CZG1" s="1945"/>
      <c r="CZH1" s="1945"/>
      <c r="CZI1" s="1945"/>
      <c r="CZJ1" s="1945"/>
      <c r="CZK1" s="1945"/>
      <c r="CZL1" s="1945"/>
      <c r="CZM1" s="1945"/>
      <c r="CZN1" s="1945"/>
      <c r="CZO1" s="1945"/>
      <c r="CZP1" s="1945"/>
      <c r="CZQ1" s="1945"/>
      <c r="CZR1" s="1945"/>
      <c r="CZS1" s="1945"/>
      <c r="CZT1" s="1945"/>
      <c r="CZU1" s="1945"/>
      <c r="CZV1" s="1945"/>
      <c r="CZW1" s="1945"/>
      <c r="CZX1" s="1945"/>
      <c r="CZY1" s="1945"/>
      <c r="CZZ1" s="1945"/>
      <c r="DAA1" s="1945"/>
      <c r="DAB1" s="1945"/>
      <c r="DAC1" s="1945"/>
      <c r="DAD1" s="1945"/>
      <c r="DAE1" s="1945"/>
      <c r="DAF1" s="1945"/>
      <c r="DAG1" s="1945"/>
      <c r="DAH1" s="1945"/>
      <c r="DAI1" s="1945"/>
      <c r="DAJ1" s="1945"/>
      <c r="DAK1" s="1945"/>
      <c r="DAL1" s="1945"/>
      <c r="DAM1" s="1945"/>
      <c r="DAN1" s="1945"/>
      <c r="DAO1" s="1945"/>
      <c r="DAP1" s="1945"/>
      <c r="DAQ1" s="1945"/>
      <c r="DAR1" s="1945"/>
      <c r="DAS1" s="1945"/>
      <c r="DAT1" s="1945"/>
      <c r="DAU1" s="1945"/>
      <c r="DAV1" s="1945"/>
      <c r="DAW1" s="1945"/>
      <c r="DAX1" s="1945"/>
      <c r="DAY1" s="1945"/>
      <c r="DAZ1" s="1945"/>
      <c r="DBA1" s="1945"/>
      <c r="DBB1" s="1945"/>
      <c r="DBC1" s="1945"/>
      <c r="DBD1" s="1945"/>
      <c r="DBE1" s="1945"/>
      <c r="DBF1" s="1945"/>
      <c r="DBG1" s="1945"/>
      <c r="DBH1" s="1945"/>
      <c r="DBI1" s="1945"/>
      <c r="DBJ1" s="1945"/>
      <c r="DBK1" s="1945"/>
      <c r="DBL1" s="1945"/>
      <c r="DBM1" s="1945"/>
      <c r="DBN1" s="1945"/>
      <c r="DBO1" s="1945"/>
      <c r="DBP1" s="1945"/>
      <c r="DBQ1" s="1945"/>
      <c r="DBR1" s="1945"/>
      <c r="DBS1" s="1945"/>
      <c r="DBT1" s="1945"/>
      <c r="DBU1" s="1945"/>
      <c r="DBV1" s="1945"/>
      <c r="DBW1" s="1945"/>
      <c r="DBX1" s="1945"/>
      <c r="DBY1" s="1945"/>
      <c r="DBZ1" s="1945"/>
      <c r="DCA1" s="1945"/>
      <c r="DCB1" s="1945"/>
      <c r="DCC1" s="1945"/>
      <c r="DCD1" s="1945"/>
      <c r="DCE1" s="1945"/>
      <c r="DCF1" s="1945"/>
      <c r="DCG1" s="1945"/>
      <c r="DCH1" s="1945"/>
      <c r="DCI1" s="1945"/>
      <c r="DCJ1" s="1945"/>
      <c r="DCK1" s="1945"/>
      <c r="DCL1" s="1945"/>
      <c r="DCM1" s="1945"/>
      <c r="DCN1" s="1945"/>
      <c r="DCO1" s="1945"/>
      <c r="DCP1" s="1945"/>
      <c r="DCQ1" s="1945"/>
      <c r="DCR1" s="1945"/>
      <c r="DCS1" s="1945"/>
      <c r="DCT1" s="1945"/>
      <c r="DCU1" s="1945"/>
      <c r="DCV1" s="1945"/>
      <c r="DCW1" s="1945"/>
      <c r="DCX1" s="1945"/>
      <c r="DCY1" s="1945"/>
      <c r="DCZ1" s="1945"/>
      <c r="DDA1" s="1945"/>
      <c r="DDB1" s="1945"/>
      <c r="DDC1" s="1945"/>
      <c r="DDD1" s="1945"/>
      <c r="DDE1" s="1945"/>
      <c r="DDF1" s="1945"/>
      <c r="DDG1" s="1945"/>
      <c r="DDH1" s="1945"/>
      <c r="DDI1" s="1945"/>
      <c r="DDJ1" s="1945"/>
      <c r="DDK1" s="1945"/>
      <c r="DDL1" s="1945"/>
      <c r="DDM1" s="1945"/>
      <c r="DDN1" s="1945"/>
      <c r="DDO1" s="1945"/>
      <c r="DDP1" s="1945"/>
      <c r="DDQ1" s="1945"/>
      <c r="DDR1" s="1945"/>
      <c r="DDS1" s="1945"/>
      <c r="DDT1" s="1945"/>
      <c r="DDU1" s="1945"/>
      <c r="DDV1" s="1945"/>
      <c r="DDW1" s="1945"/>
      <c r="DDX1" s="1945"/>
      <c r="DDY1" s="1945"/>
      <c r="DDZ1" s="1945"/>
      <c r="DEA1" s="1945"/>
      <c r="DEB1" s="1945"/>
      <c r="DEC1" s="1945"/>
      <c r="DED1" s="1945"/>
      <c r="DEE1" s="1945"/>
      <c r="DEF1" s="1945"/>
      <c r="DEG1" s="1945"/>
      <c r="DEH1" s="1945"/>
      <c r="DEI1" s="1945"/>
      <c r="DEJ1" s="1945"/>
      <c r="DEK1" s="1945"/>
      <c r="DEL1" s="1945"/>
      <c r="DEM1" s="1945"/>
      <c r="DEN1" s="1945"/>
      <c r="DEO1" s="1945"/>
      <c r="DEP1" s="1945"/>
      <c r="DEQ1" s="1945"/>
      <c r="DER1" s="1945"/>
      <c r="DES1" s="1945"/>
      <c r="DET1" s="1945"/>
      <c r="DEU1" s="1945"/>
      <c r="DEV1" s="1945"/>
      <c r="DEW1" s="1945"/>
      <c r="DEX1" s="1945"/>
      <c r="DEY1" s="1945"/>
      <c r="DEZ1" s="1945"/>
      <c r="DFA1" s="1945"/>
      <c r="DFB1" s="1945"/>
      <c r="DFC1" s="1945"/>
      <c r="DFD1" s="1945"/>
      <c r="DFE1" s="1945"/>
      <c r="DFF1" s="1945"/>
      <c r="DFG1" s="1945"/>
      <c r="DFH1" s="1945"/>
      <c r="DFI1" s="1945"/>
      <c r="DFJ1" s="1945"/>
      <c r="DFK1" s="1945"/>
      <c r="DFL1" s="1945"/>
      <c r="DFM1" s="1945"/>
      <c r="DFN1" s="1945"/>
      <c r="DFO1" s="1945"/>
      <c r="DFP1" s="1945"/>
      <c r="DFQ1" s="1945"/>
      <c r="DFR1" s="1945"/>
      <c r="DFS1" s="1945"/>
      <c r="DFT1" s="1945"/>
      <c r="DFU1" s="1945"/>
      <c r="DFV1" s="1945"/>
      <c r="DFW1" s="1945"/>
      <c r="DFX1" s="1945"/>
      <c r="DFY1" s="1945"/>
      <c r="DFZ1" s="1945"/>
      <c r="DGA1" s="1945"/>
      <c r="DGB1" s="1945"/>
      <c r="DGC1" s="1945"/>
      <c r="DGD1" s="1945"/>
      <c r="DGE1" s="1945"/>
      <c r="DGF1" s="1945"/>
      <c r="DGG1" s="1945"/>
      <c r="DGH1" s="1945"/>
      <c r="DGI1" s="1945"/>
      <c r="DGJ1" s="1945"/>
      <c r="DGK1" s="1945"/>
      <c r="DGL1" s="1945"/>
      <c r="DGM1" s="1945"/>
      <c r="DGN1" s="1945"/>
      <c r="DGO1" s="1945"/>
      <c r="DGP1" s="1945"/>
      <c r="DGQ1" s="1945"/>
      <c r="DGR1" s="1945"/>
      <c r="DGS1" s="1945"/>
      <c r="DGT1" s="1945"/>
      <c r="DGU1" s="1945"/>
      <c r="DGV1" s="1945"/>
      <c r="DGW1" s="1945"/>
      <c r="DGX1" s="1945"/>
      <c r="DGY1" s="1945"/>
      <c r="DGZ1" s="1945"/>
      <c r="DHA1" s="1945"/>
      <c r="DHB1" s="1945"/>
      <c r="DHC1" s="1945"/>
      <c r="DHD1" s="1945"/>
      <c r="DHE1" s="1945"/>
      <c r="DHF1" s="1945"/>
      <c r="DHG1" s="1945"/>
      <c r="DHH1" s="1945"/>
      <c r="DHI1" s="1945"/>
      <c r="DHJ1" s="1945"/>
      <c r="DHK1" s="1945"/>
      <c r="DHL1" s="1945"/>
      <c r="DHM1" s="1945"/>
      <c r="DHN1" s="1945"/>
      <c r="DHO1" s="1945"/>
      <c r="DHP1" s="1945"/>
      <c r="DHQ1" s="1945"/>
      <c r="DHR1" s="1945"/>
      <c r="DHS1" s="1945"/>
      <c r="DHT1" s="1945"/>
      <c r="DHU1" s="1945"/>
      <c r="DHV1" s="1945"/>
      <c r="DHW1" s="1945"/>
      <c r="DHX1" s="1945"/>
      <c r="DHY1" s="1945"/>
      <c r="DHZ1" s="1945"/>
      <c r="DIA1" s="1945"/>
      <c r="DIB1" s="1945"/>
      <c r="DIC1" s="1945"/>
      <c r="DID1" s="1945"/>
      <c r="DIE1" s="1945"/>
      <c r="DIF1" s="1945"/>
      <c r="DIG1" s="1945"/>
      <c r="DIH1" s="1945"/>
      <c r="DII1" s="1945"/>
      <c r="DIJ1" s="1945"/>
      <c r="DIK1" s="1945"/>
      <c r="DIL1" s="1945"/>
      <c r="DIM1" s="1945"/>
      <c r="DIN1" s="1945"/>
      <c r="DIO1" s="1945"/>
      <c r="DIP1" s="1945"/>
      <c r="DIQ1" s="1945"/>
      <c r="DIR1" s="1945"/>
      <c r="DIS1" s="1945"/>
      <c r="DIT1" s="1945"/>
      <c r="DIU1" s="1945"/>
      <c r="DIV1" s="1945"/>
      <c r="DIW1" s="1945"/>
      <c r="DIX1" s="1945"/>
      <c r="DIY1" s="1945"/>
      <c r="DIZ1" s="1945"/>
      <c r="DJA1" s="1945"/>
      <c r="DJB1" s="1945"/>
      <c r="DJC1" s="1945"/>
      <c r="DJD1" s="1945"/>
      <c r="DJE1" s="1945"/>
      <c r="DJF1" s="1945"/>
      <c r="DJG1" s="1945"/>
      <c r="DJH1" s="1945"/>
      <c r="DJI1" s="1945"/>
      <c r="DJJ1" s="1945"/>
      <c r="DJK1" s="1945"/>
      <c r="DJL1" s="1945"/>
      <c r="DJM1" s="1945"/>
      <c r="DJN1" s="1945"/>
      <c r="DJO1" s="1945"/>
      <c r="DJP1" s="1945"/>
      <c r="DJQ1" s="1945"/>
      <c r="DJR1" s="1945"/>
      <c r="DJS1" s="1945"/>
      <c r="DJT1" s="1945"/>
      <c r="DJU1" s="1945"/>
      <c r="DJV1" s="1945"/>
      <c r="DJW1" s="1945"/>
      <c r="DJX1" s="1945"/>
      <c r="DJY1" s="1945"/>
      <c r="DJZ1" s="1945"/>
      <c r="DKA1" s="1945"/>
      <c r="DKB1" s="1945"/>
      <c r="DKC1" s="1945"/>
      <c r="DKD1" s="1945"/>
      <c r="DKE1" s="1945"/>
      <c r="DKF1" s="1945"/>
      <c r="DKG1" s="1945"/>
      <c r="DKH1" s="1945"/>
      <c r="DKI1" s="1945"/>
      <c r="DKJ1" s="1945"/>
      <c r="DKK1" s="1945"/>
      <c r="DKL1" s="1945"/>
      <c r="DKM1" s="1945"/>
      <c r="DKN1" s="1945"/>
      <c r="DKO1" s="1945"/>
      <c r="DKP1" s="1945"/>
      <c r="DKQ1" s="1945"/>
      <c r="DKR1" s="1945"/>
      <c r="DKS1" s="1945"/>
      <c r="DKT1" s="1945"/>
      <c r="DKU1" s="1945"/>
      <c r="DKV1" s="1945"/>
      <c r="DKW1" s="1945"/>
      <c r="DKX1" s="1945"/>
      <c r="DKY1" s="1945"/>
      <c r="DKZ1" s="1945"/>
      <c r="DLA1" s="1945"/>
      <c r="DLB1" s="1945"/>
      <c r="DLC1" s="1945"/>
      <c r="DLD1" s="1945"/>
      <c r="DLE1" s="1945"/>
      <c r="DLF1" s="1945"/>
      <c r="DLG1" s="1945"/>
      <c r="DLH1" s="1945"/>
      <c r="DLI1" s="1945"/>
      <c r="DLJ1" s="1945"/>
      <c r="DLK1" s="1945"/>
      <c r="DLL1" s="1945"/>
      <c r="DLM1" s="1945"/>
      <c r="DLN1" s="1945"/>
      <c r="DLO1" s="1945"/>
      <c r="DLP1" s="1945"/>
      <c r="DLQ1" s="1945"/>
      <c r="DLR1" s="1945"/>
      <c r="DLS1" s="1945"/>
      <c r="DLT1" s="1945"/>
      <c r="DLU1" s="1945"/>
      <c r="DLV1" s="1945"/>
      <c r="DLW1" s="1945"/>
      <c r="DLX1" s="1945"/>
      <c r="DLY1" s="1945"/>
      <c r="DLZ1" s="1945"/>
      <c r="DMA1" s="1945"/>
      <c r="DMB1" s="1945"/>
      <c r="DMC1" s="1945"/>
      <c r="DMD1" s="1945"/>
      <c r="DME1" s="1945"/>
      <c r="DMF1" s="1945"/>
      <c r="DMG1" s="1945"/>
      <c r="DMH1" s="1945"/>
      <c r="DMI1" s="1945"/>
      <c r="DMJ1" s="1945"/>
      <c r="DMK1" s="1945"/>
      <c r="DML1" s="1945"/>
      <c r="DMM1" s="1945"/>
      <c r="DMN1" s="1945"/>
      <c r="DMO1" s="1945"/>
      <c r="DMP1" s="1945"/>
      <c r="DMQ1" s="1945"/>
      <c r="DMR1" s="1945"/>
      <c r="DMS1" s="1945"/>
      <c r="DMT1" s="1945"/>
      <c r="DMU1" s="1945"/>
      <c r="DMV1" s="1945"/>
      <c r="DMW1" s="1945"/>
      <c r="DMX1" s="1945"/>
      <c r="DMY1" s="1945"/>
      <c r="DMZ1" s="1945"/>
      <c r="DNA1" s="1945"/>
      <c r="DNB1" s="1945"/>
      <c r="DNC1" s="1945"/>
      <c r="DND1" s="1945"/>
      <c r="DNE1" s="1945"/>
      <c r="DNF1" s="1945"/>
      <c r="DNG1" s="1945"/>
      <c r="DNH1" s="1945"/>
      <c r="DNI1" s="1945"/>
      <c r="DNJ1" s="1945"/>
      <c r="DNK1" s="1945"/>
      <c r="DNL1" s="1945"/>
      <c r="DNM1" s="1945"/>
      <c r="DNN1" s="1945"/>
      <c r="DNO1" s="1945"/>
      <c r="DNP1" s="1945"/>
      <c r="DNQ1" s="1945"/>
      <c r="DNR1" s="1945"/>
      <c r="DNS1" s="1945"/>
      <c r="DNT1" s="1945"/>
      <c r="DNU1" s="1945"/>
      <c r="DNV1" s="1945"/>
      <c r="DNW1" s="1945"/>
      <c r="DNX1" s="1945"/>
      <c r="DNY1" s="1945"/>
      <c r="DNZ1" s="1945"/>
      <c r="DOA1" s="1945"/>
      <c r="DOB1" s="1945"/>
      <c r="DOC1" s="1945"/>
      <c r="DOD1" s="1945"/>
      <c r="DOE1" s="1945"/>
      <c r="DOF1" s="1945"/>
      <c r="DOG1" s="1945"/>
      <c r="DOH1" s="1945"/>
      <c r="DOI1" s="1945"/>
      <c r="DOJ1" s="1945"/>
      <c r="DOK1" s="1945"/>
      <c r="DOL1" s="1945"/>
      <c r="DOM1" s="1945"/>
      <c r="DON1" s="1945"/>
      <c r="DOO1" s="1945"/>
      <c r="DOP1" s="1945"/>
      <c r="DOQ1" s="1945"/>
      <c r="DOR1" s="1945"/>
      <c r="DOS1" s="1945"/>
      <c r="DOT1" s="1945"/>
      <c r="DOU1" s="1945"/>
      <c r="DOV1" s="1945"/>
      <c r="DOW1" s="1945"/>
      <c r="DOX1" s="1945"/>
      <c r="DOY1" s="1945"/>
      <c r="DOZ1" s="1945"/>
      <c r="DPA1" s="1945"/>
      <c r="DPB1" s="1945"/>
      <c r="DPC1" s="1945"/>
      <c r="DPD1" s="1945"/>
      <c r="DPE1" s="1945"/>
      <c r="DPF1" s="1945"/>
      <c r="DPG1" s="1945"/>
      <c r="DPH1" s="1945"/>
      <c r="DPI1" s="1945"/>
      <c r="DPJ1" s="1945"/>
      <c r="DPK1" s="1945"/>
      <c r="DPL1" s="1945"/>
      <c r="DPM1" s="1945"/>
      <c r="DPN1" s="1945"/>
      <c r="DPO1" s="1945"/>
      <c r="DPP1" s="1945"/>
      <c r="DPQ1" s="1945"/>
      <c r="DPR1" s="1945"/>
      <c r="DPS1" s="1945"/>
      <c r="DPT1" s="1945"/>
      <c r="DPU1" s="1945"/>
      <c r="DPV1" s="1945"/>
      <c r="DPW1" s="1945"/>
      <c r="DPX1" s="1945"/>
      <c r="DPY1" s="1945"/>
      <c r="DPZ1" s="1945"/>
      <c r="DQA1" s="1945"/>
      <c r="DQB1" s="1945"/>
      <c r="DQC1" s="1945"/>
      <c r="DQD1" s="1945"/>
      <c r="DQE1" s="1945"/>
      <c r="DQF1" s="1945"/>
      <c r="DQG1" s="1945"/>
      <c r="DQH1" s="1945"/>
      <c r="DQI1" s="1945"/>
      <c r="DQJ1" s="1945"/>
      <c r="DQK1" s="1945"/>
      <c r="DQL1" s="1945"/>
      <c r="DQM1" s="1945"/>
      <c r="DQN1" s="1945"/>
      <c r="DQO1" s="1945"/>
      <c r="DQP1" s="1945"/>
      <c r="DQQ1" s="1945"/>
      <c r="DQR1" s="1945"/>
      <c r="DQS1" s="1945"/>
      <c r="DQT1" s="1945"/>
      <c r="DQU1" s="1945"/>
      <c r="DQV1" s="1945"/>
      <c r="DQW1" s="1945"/>
      <c r="DQX1" s="1945"/>
      <c r="DQY1" s="1945"/>
      <c r="DQZ1" s="1945"/>
      <c r="DRA1" s="1945"/>
      <c r="DRB1" s="1945"/>
      <c r="DRC1" s="1945"/>
      <c r="DRD1" s="1945"/>
      <c r="DRE1" s="1945"/>
      <c r="DRF1" s="1945"/>
      <c r="DRG1" s="1945"/>
      <c r="DRH1" s="1945"/>
      <c r="DRI1" s="1945"/>
      <c r="DRJ1" s="1945"/>
      <c r="DRK1" s="1945"/>
      <c r="DRL1" s="1945"/>
      <c r="DRM1" s="1945"/>
      <c r="DRN1" s="1945"/>
      <c r="DRO1" s="1945"/>
      <c r="DRP1" s="1945"/>
      <c r="DRQ1" s="1945"/>
      <c r="DRR1" s="1945"/>
      <c r="DRS1" s="1945"/>
      <c r="DRT1" s="1945"/>
      <c r="DRU1" s="1945"/>
      <c r="DRV1" s="1945"/>
      <c r="DRW1" s="1945"/>
      <c r="DRX1" s="1945"/>
      <c r="DRY1" s="1945"/>
      <c r="DRZ1" s="1945"/>
      <c r="DSA1" s="1945"/>
      <c r="DSB1" s="1945"/>
      <c r="DSC1" s="1945"/>
      <c r="DSD1" s="1945"/>
      <c r="DSE1" s="1945"/>
      <c r="DSF1" s="1945"/>
      <c r="DSG1" s="1945"/>
      <c r="DSH1" s="1945"/>
      <c r="DSI1" s="1945"/>
      <c r="DSJ1" s="1945"/>
      <c r="DSK1" s="1945"/>
      <c r="DSL1" s="1945"/>
      <c r="DSM1" s="1945"/>
      <c r="DSN1" s="1945"/>
      <c r="DSO1" s="1945"/>
      <c r="DSP1" s="1945"/>
      <c r="DSQ1" s="1945"/>
      <c r="DSR1" s="1945"/>
      <c r="DSS1" s="1945"/>
      <c r="DST1" s="1945"/>
      <c r="DSU1" s="1945"/>
      <c r="DSV1" s="1945"/>
      <c r="DSW1" s="1945"/>
      <c r="DSX1" s="1945"/>
      <c r="DSY1" s="1945"/>
      <c r="DSZ1" s="1945"/>
      <c r="DTA1" s="1945"/>
      <c r="DTB1" s="1945"/>
      <c r="DTC1" s="1945"/>
      <c r="DTD1" s="1945"/>
      <c r="DTE1" s="1945"/>
      <c r="DTF1" s="1945"/>
      <c r="DTG1" s="1945"/>
      <c r="DTH1" s="1945"/>
      <c r="DTI1" s="1945"/>
      <c r="DTJ1" s="1945"/>
      <c r="DTK1" s="1945"/>
      <c r="DTL1" s="1945"/>
      <c r="DTM1" s="1945"/>
      <c r="DTN1" s="1945"/>
      <c r="DTO1" s="1945"/>
      <c r="DTP1" s="1945"/>
      <c r="DTQ1" s="1945"/>
      <c r="DTR1" s="1945"/>
      <c r="DTS1" s="1945"/>
      <c r="DTT1" s="1945"/>
      <c r="DTU1" s="1945"/>
      <c r="DTV1" s="1945"/>
      <c r="DTW1" s="1945"/>
      <c r="DTX1" s="1945"/>
      <c r="DTY1" s="1945"/>
      <c r="DTZ1" s="1945"/>
      <c r="DUA1" s="1945"/>
      <c r="DUB1" s="1945"/>
      <c r="DUC1" s="1945"/>
      <c r="DUD1" s="1945"/>
      <c r="DUE1" s="1945"/>
      <c r="DUF1" s="1945"/>
      <c r="DUG1" s="1945"/>
      <c r="DUH1" s="1945"/>
      <c r="DUI1" s="1945"/>
      <c r="DUJ1" s="1945"/>
      <c r="DUK1" s="1945"/>
      <c r="DUL1" s="1945"/>
      <c r="DUM1" s="1945"/>
      <c r="DUN1" s="1945"/>
      <c r="DUO1" s="1945"/>
      <c r="DUP1" s="1945"/>
      <c r="DUQ1" s="1945"/>
      <c r="DUR1" s="1945"/>
      <c r="DUS1" s="1945"/>
      <c r="DUT1" s="1945"/>
      <c r="DUU1" s="1945"/>
      <c r="DUV1" s="1945"/>
      <c r="DUW1" s="1945"/>
      <c r="DUX1" s="1945"/>
      <c r="DUY1" s="1945"/>
      <c r="DUZ1" s="1945"/>
      <c r="DVA1" s="1945"/>
      <c r="DVB1" s="1945"/>
      <c r="DVC1" s="1945"/>
      <c r="DVD1" s="1945"/>
      <c r="DVE1" s="1945"/>
      <c r="DVF1" s="1945"/>
      <c r="DVG1" s="1945"/>
      <c r="DVH1" s="1945"/>
      <c r="DVI1" s="1945"/>
      <c r="DVJ1" s="1945"/>
      <c r="DVK1" s="1945"/>
      <c r="DVL1" s="1945"/>
      <c r="DVM1" s="1945"/>
      <c r="DVN1" s="1945"/>
      <c r="DVO1" s="1945"/>
      <c r="DVP1" s="1945"/>
      <c r="DVQ1" s="1945"/>
      <c r="DVR1" s="1945"/>
      <c r="DVS1" s="1945"/>
      <c r="DVT1" s="1945"/>
      <c r="DVU1" s="1945"/>
      <c r="DVV1" s="1945"/>
      <c r="DVW1" s="1945"/>
      <c r="DVX1" s="1945"/>
      <c r="DVY1" s="1945"/>
      <c r="DVZ1" s="1945"/>
      <c r="DWA1" s="1945"/>
      <c r="DWB1" s="1945"/>
      <c r="DWC1" s="1945"/>
      <c r="DWD1" s="1945"/>
      <c r="DWE1" s="1945"/>
      <c r="DWF1" s="1945"/>
      <c r="DWG1" s="1945"/>
      <c r="DWH1" s="1945"/>
      <c r="DWI1" s="1945"/>
      <c r="DWJ1" s="1945"/>
      <c r="DWK1" s="1945"/>
      <c r="DWL1" s="1945"/>
      <c r="DWM1" s="1945"/>
      <c r="DWN1" s="1945"/>
      <c r="DWO1" s="1945"/>
      <c r="DWP1" s="1945"/>
      <c r="DWQ1" s="1945"/>
      <c r="DWR1" s="1945"/>
      <c r="DWS1" s="1945"/>
      <c r="DWT1" s="1945"/>
      <c r="DWU1" s="1945"/>
      <c r="DWV1" s="1945"/>
      <c r="DWW1" s="1945"/>
      <c r="DWX1" s="1945"/>
      <c r="DWY1" s="1945"/>
      <c r="DWZ1" s="1945"/>
      <c r="DXA1" s="1945"/>
      <c r="DXB1" s="1945"/>
      <c r="DXC1" s="1945"/>
      <c r="DXD1" s="1945"/>
      <c r="DXE1" s="1945"/>
      <c r="DXF1" s="1945"/>
      <c r="DXG1" s="1945"/>
      <c r="DXH1" s="1945"/>
      <c r="DXI1" s="1945"/>
      <c r="DXJ1" s="1945"/>
      <c r="DXK1" s="1945"/>
      <c r="DXL1" s="1945"/>
      <c r="DXM1" s="1945"/>
      <c r="DXN1" s="1945"/>
      <c r="DXO1" s="1945"/>
      <c r="DXP1" s="1945"/>
      <c r="DXQ1" s="1945"/>
      <c r="DXR1" s="1945"/>
      <c r="DXS1" s="1945"/>
      <c r="DXT1" s="1945"/>
      <c r="DXU1" s="1945"/>
      <c r="DXV1" s="1945"/>
      <c r="DXW1" s="1945"/>
      <c r="DXX1" s="1945"/>
      <c r="DXY1" s="1945"/>
      <c r="DXZ1" s="1945"/>
      <c r="DYA1" s="1945"/>
      <c r="DYB1" s="1945"/>
      <c r="DYC1" s="1945"/>
      <c r="DYD1" s="1945"/>
      <c r="DYE1" s="1945"/>
      <c r="DYF1" s="1945"/>
      <c r="DYG1" s="1945"/>
      <c r="DYH1" s="1945"/>
      <c r="DYI1" s="1945"/>
      <c r="DYJ1" s="1945"/>
      <c r="DYK1" s="1945"/>
      <c r="DYL1" s="1945"/>
      <c r="DYM1" s="1945"/>
      <c r="DYN1" s="1945"/>
      <c r="DYO1" s="1945"/>
      <c r="DYP1" s="1945"/>
      <c r="DYQ1" s="1945"/>
      <c r="DYR1" s="1945"/>
      <c r="DYS1" s="1945"/>
      <c r="DYT1" s="1945"/>
      <c r="DYU1" s="1945"/>
      <c r="DYV1" s="1945"/>
      <c r="DYW1" s="1945"/>
      <c r="DYX1" s="1945"/>
      <c r="DYY1" s="1945"/>
      <c r="DYZ1" s="1945"/>
      <c r="DZA1" s="1945"/>
      <c r="DZB1" s="1945"/>
      <c r="DZC1" s="1945"/>
      <c r="DZD1" s="1945"/>
      <c r="DZE1" s="1945"/>
      <c r="DZF1" s="1945"/>
      <c r="DZG1" s="1945"/>
      <c r="DZH1" s="1945"/>
      <c r="DZI1" s="1945"/>
      <c r="DZJ1" s="1945"/>
      <c r="DZK1" s="1945"/>
      <c r="DZL1" s="1945"/>
      <c r="DZM1" s="1945"/>
      <c r="DZN1" s="1945"/>
      <c r="DZO1" s="1945"/>
      <c r="DZP1" s="1945"/>
      <c r="DZQ1" s="1945"/>
      <c r="DZR1" s="1945"/>
      <c r="DZS1" s="1945"/>
      <c r="DZT1" s="1945"/>
      <c r="DZU1" s="1945"/>
      <c r="DZV1" s="1945"/>
      <c r="DZW1" s="1945"/>
      <c r="DZX1" s="1945"/>
      <c r="DZY1" s="1945"/>
      <c r="DZZ1" s="1945"/>
      <c r="EAA1" s="1945"/>
      <c r="EAB1" s="1945"/>
      <c r="EAC1" s="1945"/>
      <c r="EAD1" s="1945"/>
      <c r="EAE1" s="1945"/>
      <c r="EAF1" s="1945"/>
      <c r="EAG1" s="1945"/>
      <c r="EAH1" s="1945"/>
      <c r="EAI1" s="1945"/>
      <c r="EAJ1" s="1945"/>
      <c r="EAK1" s="1945"/>
      <c r="EAL1" s="1945"/>
      <c r="EAM1" s="1945"/>
      <c r="EAN1" s="1945"/>
      <c r="EAO1" s="1945"/>
      <c r="EAP1" s="1945"/>
      <c r="EAQ1" s="1945"/>
      <c r="EAR1" s="1945"/>
      <c r="EAS1" s="1945"/>
      <c r="EAT1" s="1945"/>
      <c r="EAU1" s="1945"/>
      <c r="EAV1" s="1945"/>
      <c r="EAW1" s="1945"/>
      <c r="EAX1" s="1945"/>
      <c r="EAY1" s="1945"/>
      <c r="EAZ1" s="1945"/>
      <c r="EBA1" s="1945"/>
      <c r="EBB1" s="1945"/>
      <c r="EBC1" s="1945"/>
      <c r="EBD1" s="1945"/>
      <c r="EBE1" s="1945"/>
      <c r="EBF1" s="1945"/>
      <c r="EBG1" s="1945"/>
      <c r="EBH1" s="1945"/>
      <c r="EBI1" s="1945"/>
      <c r="EBJ1" s="1945"/>
      <c r="EBK1" s="1945"/>
      <c r="EBL1" s="1945"/>
      <c r="EBM1" s="1945"/>
      <c r="EBN1" s="1945"/>
      <c r="EBO1" s="1945"/>
      <c r="EBP1" s="1945"/>
      <c r="EBQ1" s="1945"/>
      <c r="EBR1" s="1945"/>
      <c r="EBS1" s="1945"/>
      <c r="EBT1" s="1945"/>
      <c r="EBU1" s="1945"/>
      <c r="EBV1" s="1945"/>
      <c r="EBW1" s="1945"/>
      <c r="EBX1" s="1945"/>
      <c r="EBY1" s="1945"/>
      <c r="EBZ1" s="1945"/>
      <c r="ECA1" s="1945"/>
      <c r="ECB1" s="1945"/>
      <c r="ECC1" s="1945"/>
      <c r="ECD1" s="1945"/>
      <c r="ECE1" s="1945"/>
      <c r="ECF1" s="1945"/>
      <c r="ECG1" s="1945"/>
      <c r="ECH1" s="1945"/>
      <c r="ECI1" s="1945"/>
      <c r="ECJ1" s="1945"/>
      <c r="ECK1" s="1945"/>
      <c r="ECL1" s="1945"/>
      <c r="ECM1" s="1945"/>
      <c r="ECN1" s="1945"/>
      <c r="ECO1" s="1945"/>
      <c r="ECP1" s="1945"/>
      <c r="ECQ1" s="1945"/>
      <c r="ECR1" s="1945"/>
      <c r="ECS1" s="1945"/>
      <c r="ECT1" s="1945"/>
      <c r="ECU1" s="1945"/>
      <c r="ECV1" s="1945"/>
      <c r="ECW1" s="1945"/>
      <c r="ECX1" s="1945"/>
      <c r="ECY1" s="1945"/>
      <c r="ECZ1" s="1945"/>
      <c r="EDA1" s="1945"/>
      <c r="EDB1" s="1945"/>
      <c r="EDC1" s="1945"/>
      <c r="EDD1" s="1945"/>
      <c r="EDE1" s="1945"/>
      <c r="EDF1" s="1945"/>
      <c r="EDG1" s="1945"/>
      <c r="EDH1" s="1945"/>
      <c r="EDI1" s="1945"/>
      <c r="EDJ1" s="1945"/>
      <c r="EDK1" s="1945"/>
      <c r="EDL1" s="1945"/>
      <c r="EDM1" s="1945"/>
      <c r="EDN1" s="1945"/>
      <c r="EDO1" s="1945"/>
      <c r="EDP1" s="1945"/>
      <c r="EDQ1" s="1945"/>
      <c r="EDR1" s="1945"/>
      <c r="EDS1" s="1945"/>
      <c r="EDT1" s="1945"/>
      <c r="EDU1" s="1945"/>
      <c r="EDV1" s="1945"/>
      <c r="EDW1" s="1945"/>
      <c r="EDX1" s="1945"/>
      <c r="EDY1" s="1945"/>
      <c r="EDZ1" s="1945"/>
      <c r="EEA1" s="1945"/>
      <c r="EEB1" s="1945"/>
      <c r="EEC1" s="1945"/>
      <c r="EED1" s="1945"/>
      <c r="EEE1" s="1945"/>
      <c r="EEF1" s="1945"/>
      <c r="EEG1" s="1945"/>
      <c r="EEH1" s="1945"/>
      <c r="EEI1" s="1945"/>
      <c r="EEJ1" s="1945"/>
      <c r="EEK1" s="1945"/>
      <c r="EEL1" s="1945"/>
      <c r="EEM1" s="1945"/>
      <c r="EEN1" s="1945"/>
      <c r="EEO1" s="1945"/>
      <c r="EEP1" s="1945"/>
      <c r="EEQ1" s="1945"/>
      <c r="EER1" s="1945"/>
      <c r="EES1" s="1945"/>
      <c r="EET1" s="1945"/>
      <c r="EEU1" s="1945"/>
      <c r="EEV1" s="1945"/>
      <c r="EEW1" s="1945"/>
      <c r="EEX1" s="1945"/>
      <c r="EEY1" s="1945"/>
      <c r="EEZ1" s="1945"/>
      <c r="EFA1" s="1945"/>
      <c r="EFB1" s="1945"/>
      <c r="EFC1" s="1945"/>
      <c r="EFD1" s="1945"/>
      <c r="EFE1" s="1945"/>
      <c r="EFF1" s="1945"/>
      <c r="EFG1" s="1945"/>
      <c r="EFH1" s="1945"/>
      <c r="EFI1" s="1945"/>
      <c r="EFJ1" s="1945"/>
      <c r="EFK1" s="1945"/>
      <c r="EFL1" s="1945"/>
      <c r="EFM1" s="1945"/>
      <c r="EFN1" s="1945"/>
      <c r="EFO1" s="1945"/>
      <c r="EFP1" s="1945"/>
      <c r="EFQ1" s="1945"/>
      <c r="EFR1" s="1945"/>
      <c r="EFS1" s="1945"/>
      <c r="EFT1" s="1945"/>
      <c r="EFU1" s="1945"/>
      <c r="EFV1" s="1945"/>
      <c r="EFW1" s="1945"/>
      <c r="EFX1" s="1945"/>
      <c r="EFY1" s="1945"/>
      <c r="EFZ1" s="1945"/>
      <c r="EGA1" s="1945"/>
      <c r="EGB1" s="1945"/>
      <c r="EGC1" s="1945"/>
      <c r="EGD1" s="1945"/>
      <c r="EGE1" s="1945"/>
      <c r="EGF1" s="1945"/>
      <c r="EGG1" s="1945"/>
      <c r="EGH1" s="1945"/>
      <c r="EGI1" s="1945"/>
      <c r="EGJ1" s="1945"/>
      <c r="EGK1" s="1945"/>
      <c r="EGL1" s="1945"/>
      <c r="EGM1" s="1945"/>
      <c r="EGN1" s="1945"/>
      <c r="EGO1" s="1945"/>
      <c r="EGP1" s="1945"/>
      <c r="EGQ1" s="1945"/>
      <c r="EGR1" s="1945"/>
      <c r="EGS1" s="1945"/>
      <c r="EGT1" s="1945"/>
      <c r="EGU1" s="1945"/>
      <c r="EGV1" s="1945"/>
      <c r="EGW1" s="1945"/>
      <c r="EGX1" s="1945"/>
      <c r="EGY1" s="1945"/>
      <c r="EGZ1" s="1945"/>
      <c r="EHA1" s="1945"/>
      <c r="EHB1" s="1945"/>
      <c r="EHC1" s="1945"/>
      <c r="EHD1" s="1945"/>
      <c r="EHE1" s="1945"/>
      <c r="EHF1" s="1945"/>
      <c r="EHG1" s="1945"/>
      <c r="EHH1" s="1945"/>
      <c r="EHI1" s="1945"/>
      <c r="EHJ1" s="1945"/>
      <c r="EHK1" s="1945"/>
      <c r="EHL1" s="1945"/>
      <c r="EHM1" s="1945"/>
      <c r="EHN1" s="1945"/>
      <c r="EHO1" s="1945"/>
      <c r="EHP1" s="1945"/>
      <c r="EHQ1" s="1945"/>
      <c r="EHR1" s="1945"/>
      <c r="EHS1" s="1945"/>
      <c r="EHT1" s="1945"/>
      <c r="EHU1" s="1945"/>
      <c r="EHV1" s="1945"/>
      <c r="EHW1" s="1945"/>
      <c r="EHX1" s="1945"/>
      <c r="EHY1" s="1945"/>
      <c r="EHZ1" s="1945"/>
      <c r="EIA1" s="1945"/>
      <c r="EIB1" s="1945"/>
      <c r="EIC1" s="1945"/>
      <c r="EID1" s="1945"/>
      <c r="EIE1" s="1945"/>
      <c r="EIF1" s="1945"/>
      <c r="EIG1" s="1945"/>
      <c r="EIH1" s="1945"/>
      <c r="EII1" s="1945"/>
      <c r="EIJ1" s="1945"/>
      <c r="EIK1" s="1945"/>
      <c r="EIL1" s="1945"/>
      <c r="EIM1" s="1945"/>
      <c r="EIN1" s="1945"/>
      <c r="EIO1" s="1945"/>
      <c r="EIP1" s="1945"/>
      <c r="EIQ1" s="1945"/>
      <c r="EIR1" s="1945"/>
      <c r="EIS1" s="1945"/>
      <c r="EIT1" s="1945"/>
      <c r="EIU1" s="1945"/>
      <c r="EIV1" s="1945"/>
      <c r="EIW1" s="1945"/>
      <c r="EIX1" s="1945"/>
      <c r="EIY1" s="1945"/>
      <c r="EIZ1" s="1945"/>
      <c r="EJA1" s="1945"/>
      <c r="EJB1" s="1945"/>
      <c r="EJC1" s="1945"/>
      <c r="EJD1" s="1945"/>
      <c r="EJE1" s="1945"/>
      <c r="EJF1" s="1945"/>
      <c r="EJG1" s="1945"/>
      <c r="EJH1" s="1945"/>
      <c r="EJI1" s="1945"/>
      <c r="EJJ1" s="1945"/>
      <c r="EJK1" s="1945"/>
      <c r="EJL1" s="1945"/>
      <c r="EJM1" s="1945"/>
      <c r="EJN1" s="1945"/>
      <c r="EJO1" s="1945"/>
      <c r="EJP1" s="1945"/>
      <c r="EJQ1" s="1945"/>
      <c r="EJR1" s="1945"/>
      <c r="EJS1" s="1945"/>
      <c r="EJT1" s="1945"/>
      <c r="EJU1" s="1945"/>
      <c r="EJV1" s="1945"/>
      <c r="EJW1" s="1945"/>
      <c r="EJX1" s="1945"/>
      <c r="EJY1" s="1945"/>
      <c r="EJZ1" s="1945"/>
      <c r="EKA1" s="1945"/>
      <c r="EKB1" s="1945"/>
      <c r="EKC1" s="1945"/>
      <c r="EKD1" s="1945"/>
      <c r="EKE1" s="1945"/>
      <c r="EKF1" s="1945"/>
      <c r="EKG1" s="1945"/>
      <c r="EKH1" s="1945"/>
      <c r="EKI1" s="1945"/>
      <c r="EKJ1" s="1945"/>
      <c r="EKK1" s="1945"/>
      <c r="EKL1" s="1945"/>
      <c r="EKM1" s="1945"/>
      <c r="EKN1" s="1945"/>
      <c r="EKO1" s="1945"/>
      <c r="EKP1" s="1945"/>
      <c r="EKQ1" s="1945"/>
      <c r="EKR1" s="1945"/>
      <c r="EKS1" s="1945"/>
      <c r="EKT1" s="1945"/>
      <c r="EKU1" s="1945"/>
      <c r="EKV1" s="1945"/>
      <c r="EKW1" s="1945"/>
      <c r="EKX1" s="1945"/>
      <c r="EKY1" s="1945"/>
      <c r="EKZ1" s="1945"/>
      <c r="ELA1" s="1945"/>
      <c r="ELB1" s="1945"/>
      <c r="ELC1" s="1945"/>
      <c r="ELD1" s="1945"/>
      <c r="ELE1" s="1945"/>
      <c r="ELF1" s="1945"/>
      <c r="ELG1" s="1945"/>
      <c r="ELH1" s="1945"/>
      <c r="ELI1" s="1945"/>
      <c r="ELJ1" s="1945"/>
      <c r="ELK1" s="1945"/>
      <c r="ELL1" s="1945"/>
      <c r="ELM1" s="1945"/>
      <c r="ELN1" s="1945"/>
      <c r="ELO1" s="1945"/>
      <c r="ELP1" s="1945"/>
      <c r="ELQ1" s="1945"/>
      <c r="ELR1" s="1945"/>
      <c r="ELS1" s="1945"/>
      <c r="ELT1" s="1945"/>
      <c r="ELU1" s="1945"/>
      <c r="ELV1" s="1945"/>
      <c r="ELW1" s="1945"/>
      <c r="ELX1" s="1945"/>
      <c r="ELY1" s="1945"/>
      <c r="ELZ1" s="1945"/>
      <c r="EMA1" s="1945"/>
      <c r="EMB1" s="1945"/>
      <c r="EMC1" s="1945"/>
      <c r="EMD1" s="1945"/>
      <c r="EME1" s="1945"/>
      <c r="EMF1" s="1945"/>
      <c r="EMG1" s="1945"/>
      <c r="EMH1" s="1945"/>
      <c r="EMI1" s="1945"/>
      <c r="EMJ1" s="1945"/>
      <c r="EMK1" s="1945"/>
      <c r="EML1" s="1945"/>
      <c r="EMM1" s="1945"/>
      <c r="EMN1" s="1945"/>
      <c r="EMO1" s="1945"/>
      <c r="EMP1" s="1945"/>
      <c r="EMQ1" s="1945"/>
      <c r="EMR1" s="1945"/>
      <c r="EMS1" s="1945"/>
      <c r="EMT1" s="1945"/>
      <c r="EMU1" s="1945"/>
      <c r="EMV1" s="1945"/>
      <c r="EMW1" s="1945"/>
      <c r="EMX1" s="1945"/>
      <c r="EMY1" s="1945"/>
      <c r="EMZ1" s="1945"/>
      <c r="ENA1" s="1945"/>
      <c r="ENB1" s="1945"/>
      <c r="ENC1" s="1945"/>
      <c r="END1" s="1945"/>
      <c r="ENE1" s="1945"/>
      <c r="ENF1" s="1945"/>
      <c r="ENG1" s="1945"/>
      <c r="ENH1" s="1945"/>
      <c r="ENI1" s="1945"/>
      <c r="ENJ1" s="1945"/>
      <c r="ENK1" s="1945"/>
      <c r="ENL1" s="1945"/>
      <c r="ENM1" s="1945"/>
      <c r="ENN1" s="1945"/>
      <c r="ENO1" s="1945"/>
      <c r="ENP1" s="1945"/>
      <c r="ENQ1" s="1945"/>
      <c r="ENR1" s="1945"/>
      <c r="ENS1" s="1945"/>
      <c r="ENT1" s="1945"/>
      <c r="ENU1" s="1945"/>
      <c r="ENV1" s="1945"/>
      <c r="ENW1" s="1945"/>
      <c r="ENX1" s="1945"/>
      <c r="ENY1" s="1945"/>
      <c r="ENZ1" s="1945"/>
      <c r="EOA1" s="1945"/>
      <c r="EOB1" s="1945"/>
      <c r="EOC1" s="1945"/>
      <c r="EOD1" s="1945"/>
      <c r="EOE1" s="1945"/>
      <c r="EOF1" s="1945"/>
      <c r="EOG1" s="1945"/>
      <c r="EOH1" s="1945"/>
      <c r="EOI1" s="1945"/>
      <c r="EOJ1" s="1945"/>
      <c r="EOK1" s="1945"/>
      <c r="EOL1" s="1945"/>
      <c r="EOM1" s="1945"/>
      <c r="EON1" s="1945"/>
      <c r="EOO1" s="1945"/>
      <c r="EOP1" s="1945"/>
      <c r="EOQ1" s="1945"/>
      <c r="EOR1" s="1945"/>
      <c r="EOS1" s="1945"/>
      <c r="EOT1" s="1945"/>
      <c r="EOU1" s="1945"/>
      <c r="EOV1" s="1945"/>
      <c r="EOW1" s="1945"/>
      <c r="EOX1" s="1945"/>
      <c r="EOY1" s="1945"/>
      <c r="EOZ1" s="1945"/>
      <c r="EPA1" s="1945"/>
      <c r="EPB1" s="1945"/>
      <c r="EPC1" s="1945"/>
      <c r="EPD1" s="1945"/>
      <c r="EPE1" s="1945"/>
      <c r="EPF1" s="1945"/>
      <c r="EPG1" s="1945"/>
      <c r="EPH1" s="1945"/>
      <c r="EPI1" s="1945"/>
      <c r="EPJ1" s="1945"/>
      <c r="EPK1" s="1945"/>
      <c r="EPL1" s="1945"/>
      <c r="EPM1" s="1945"/>
      <c r="EPN1" s="1945"/>
      <c r="EPO1" s="1945"/>
      <c r="EPP1" s="1945"/>
      <c r="EPQ1" s="1945"/>
      <c r="EPR1" s="1945"/>
      <c r="EPS1" s="1945"/>
      <c r="EPT1" s="1945"/>
      <c r="EPU1" s="1945"/>
      <c r="EPV1" s="1945"/>
      <c r="EPW1" s="1945"/>
      <c r="EPX1" s="1945"/>
      <c r="EPY1" s="1945"/>
      <c r="EPZ1" s="1945"/>
      <c r="EQA1" s="1945"/>
      <c r="EQB1" s="1945"/>
      <c r="EQC1" s="1945"/>
      <c r="EQD1" s="1945"/>
      <c r="EQE1" s="1945"/>
      <c r="EQF1" s="1945"/>
      <c r="EQG1" s="1945"/>
      <c r="EQH1" s="1945"/>
      <c r="EQI1" s="1945"/>
      <c r="EQJ1" s="1945"/>
      <c r="EQK1" s="1945"/>
      <c r="EQL1" s="1945"/>
      <c r="EQM1" s="1945"/>
      <c r="EQN1" s="1945"/>
      <c r="EQO1" s="1945"/>
      <c r="EQP1" s="1945"/>
      <c r="EQQ1" s="1945"/>
      <c r="EQR1" s="1945"/>
      <c r="EQS1" s="1945"/>
      <c r="EQT1" s="1945"/>
      <c r="EQU1" s="1945"/>
      <c r="EQV1" s="1945"/>
      <c r="EQW1" s="1945"/>
      <c r="EQX1" s="1945"/>
      <c r="EQY1" s="1945"/>
      <c r="EQZ1" s="1945"/>
      <c r="ERA1" s="1945"/>
      <c r="ERB1" s="1945"/>
      <c r="ERC1" s="1945"/>
      <c r="ERD1" s="1945"/>
      <c r="ERE1" s="1945"/>
      <c r="ERF1" s="1945"/>
      <c r="ERG1" s="1945"/>
      <c r="ERH1" s="1945"/>
      <c r="ERI1" s="1945"/>
      <c r="ERJ1" s="1945"/>
      <c r="ERK1" s="1945"/>
      <c r="ERL1" s="1945"/>
      <c r="ERM1" s="1945"/>
      <c r="ERN1" s="1945"/>
      <c r="ERO1" s="1945"/>
      <c r="ERP1" s="1945"/>
      <c r="ERQ1" s="1945"/>
      <c r="ERR1" s="1945"/>
      <c r="ERS1" s="1945"/>
      <c r="ERT1" s="1945"/>
      <c r="ERU1" s="1945"/>
      <c r="ERV1" s="1945"/>
      <c r="ERW1" s="1945"/>
      <c r="ERX1" s="1945"/>
      <c r="ERY1" s="1945"/>
      <c r="ERZ1" s="1945"/>
      <c r="ESA1" s="1945"/>
      <c r="ESB1" s="1945"/>
      <c r="ESC1" s="1945"/>
      <c r="ESD1" s="1945"/>
      <c r="ESE1" s="1945"/>
      <c r="ESF1" s="1945"/>
      <c r="ESG1" s="1945"/>
      <c r="ESH1" s="1945"/>
      <c r="ESI1" s="1945"/>
      <c r="ESJ1" s="1945"/>
      <c r="ESK1" s="1945"/>
      <c r="ESL1" s="1945"/>
      <c r="ESM1" s="1945"/>
      <c r="ESN1" s="1945"/>
      <c r="ESO1" s="1945"/>
      <c r="ESP1" s="1945"/>
      <c r="ESQ1" s="1945"/>
      <c r="ESR1" s="1945"/>
      <c r="ESS1" s="1945"/>
      <c r="EST1" s="1945"/>
      <c r="ESU1" s="1945"/>
      <c r="ESV1" s="1945"/>
      <c r="ESW1" s="1945"/>
      <c r="ESX1" s="1945"/>
      <c r="ESY1" s="1945"/>
      <c r="ESZ1" s="1945"/>
      <c r="ETA1" s="1945"/>
      <c r="ETB1" s="1945"/>
      <c r="ETC1" s="1945"/>
      <c r="ETD1" s="1945"/>
      <c r="ETE1" s="1945"/>
      <c r="ETF1" s="1945"/>
      <c r="ETG1" s="1945"/>
      <c r="ETH1" s="1945"/>
      <c r="ETI1" s="1945"/>
      <c r="ETJ1" s="1945"/>
      <c r="ETK1" s="1945"/>
      <c r="ETL1" s="1945"/>
      <c r="ETM1" s="1945"/>
      <c r="ETN1" s="1945"/>
      <c r="ETO1" s="1945"/>
      <c r="ETP1" s="1945"/>
      <c r="ETQ1" s="1945"/>
      <c r="ETR1" s="1945"/>
      <c r="ETS1" s="1945"/>
      <c r="ETT1" s="1945"/>
      <c r="ETU1" s="1945"/>
      <c r="ETV1" s="1945"/>
      <c r="ETW1" s="1945"/>
      <c r="ETX1" s="1945"/>
      <c r="ETY1" s="1945"/>
      <c r="ETZ1" s="1945"/>
      <c r="EUA1" s="1945"/>
      <c r="EUB1" s="1945"/>
      <c r="EUC1" s="1945"/>
      <c r="EUD1" s="1945"/>
      <c r="EUE1" s="1945"/>
      <c r="EUF1" s="1945"/>
      <c r="EUG1" s="1945"/>
      <c r="EUH1" s="1945"/>
      <c r="EUI1" s="1945"/>
      <c r="EUJ1" s="1945"/>
      <c r="EUK1" s="1945"/>
      <c r="EUL1" s="1945"/>
      <c r="EUM1" s="1945"/>
      <c r="EUN1" s="1945"/>
      <c r="EUO1" s="1945"/>
      <c r="EUP1" s="1945"/>
      <c r="EUQ1" s="1945"/>
      <c r="EUR1" s="1945"/>
      <c r="EUS1" s="1945"/>
      <c r="EUT1" s="1945"/>
      <c r="EUU1" s="1945"/>
      <c r="EUV1" s="1945"/>
      <c r="EUW1" s="1945"/>
      <c r="EUX1" s="1945"/>
      <c r="EUY1" s="1945"/>
      <c r="EUZ1" s="1945"/>
      <c r="EVA1" s="1945"/>
      <c r="EVB1" s="1945"/>
      <c r="EVC1" s="1945"/>
      <c r="EVD1" s="1945"/>
      <c r="EVE1" s="1945"/>
      <c r="EVF1" s="1945"/>
      <c r="EVG1" s="1945"/>
      <c r="EVH1" s="1945"/>
      <c r="EVI1" s="1945"/>
      <c r="EVJ1" s="1945"/>
      <c r="EVK1" s="1945"/>
      <c r="EVL1" s="1945"/>
      <c r="EVM1" s="1945"/>
      <c r="EVN1" s="1945"/>
      <c r="EVO1" s="1945"/>
      <c r="EVP1" s="1945"/>
      <c r="EVQ1" s="1945"/>
      <c r="EVR1" s="1945"/>
      <c r="EVS1" s="1945"/>
      <c r="EVT1" s="1945"/>
      <c r="EVU1" s="1945"/>
      <c r="EVV1" s="1945"/>
      <c r="EVW1" s="1945"/>
      <c r="EVX1" s="1945"/>
      <c r="EVY1" s="1945"/>
      <c r="EVZ1" s="1945"/>
      <c r="EWA1" s="1945"/>
      <c r="EWB1" s="1945"/>
      <c r="EWC1" s="1945"/>
      <c r="EWD1" s="1945"/>
      <c r="EWE1" s="1945"/>
      <c r="EWF1" s="1945"/>
      <c r="EWG1" s="1945"/>
      <c r="EWH1" s="1945"/>
      <c r="EWI1" s="1945"/>
      <c r="EWJ1" s="1945"/>
      <c r="EWK1" s="1945"/>
      <c r="EWL1" s="1945"/>
      <c r="EWM1" s="1945"/>
      <c r="EWN1" s="1945"/>
      <c r="EWO1" s="1945"/>
      <c r="EWP1" s="1945"/>
      <c r="EWQ1" s="1945"/>
      <c r="EWR1" s="1945"/>
      <c r="EWS1" s="1945"/>
      <c r="EWT1" s="1945"/>
      <c r="EWU1" s="1945"/>
      <c r="EWV1" s="1945"/>
      <c r="EWW1" s="1945"/>
      <c r="EWX1" s="1945"/>
      <c r="EWY1" s="1945"/>
      <c r="EWZ1" s="1945"/>
      <c r="EXA1" s="1945"/>
      <c r="EXB1" s="1945"/>
      <c r="EXC1" s="1945"/>
      <c r="EXD1" s="1945"/>
      <c r="EXE1" s="1945"/>
      <c r="EXF1" s="1945"/>
      <c r="EXG1" s="1945"/>
      <c r="EXH1" s="1945"/>
      <c r="EXI1" s="1945"/>
      <c r="EXJ1" s="1945"/>
      <c r="EXK1" s="1945"/>
      <c r="EXL1" s="1945"/>
      <c r="EXM1" s="1945"/>
      <c r="EXN1" s="1945"/>
      <c r="EXO1" s="1945"/>
      <c r="EXP1" s="1945"/>
      <c r="EXQ1" s="1945"/>
      <c r="EXR1" s="1945"/>
      <c r="EXS1" s="1945"/>
      <c r="EXT1" s="1945"/>
      <c r="EXU1" s="1945"/>
      <c r="EXV1" s="1945"/>
      <c r="EXW1" s="1945"/>
      <c r="EXX1" s="1945"/>
      <c r="EXY1" s="1945"/>
      <c r="EXZ1" s="1945"/>
      <c r="EYA1" s="1945"/>
      <c r="EYB1" s="1945"/>
      <c r="EYC1" s="1945"/>
      <c r="EYD1" s="1945"/>
      <c r="EYE1" s="1945"/>
      <c r="EYF1" s="1945"/>
      <c r="EYG1" s="1945"/>
      <c r="EYH1" s="1945"/>
      <c r="EYI1" s="1945"/>
      <c r="EYJ1" s="1945"/>
      <c r="EYK1" s="1945"/>
      <c r="EYL1" s="1945"/>
      <c r="EYM1" s="1945"/>
      <c r="EYN1" s="1945"/>
      <c r="EYO1" s="1945"/>
      <c r="EYP1" s="1945"/>
      <c r="EYQ1" s="1945"/>
      <c r="EYR1" s="1945"/>
      <c r="EYS1" s="1945"/>
      <c r="EYT1" s="1945"/>
      <c r="EYU1" s="1945"/>
      <c r="EYV1" s="1945"/>
      <c r="EYW1" s="1945"/>
      <c r="EYX1" s="1945"/>
      <c r="EYY1" s="1945"/>
      <c r="EYZ1" s="1945"/>
      <c r="EZA1" s="1945"/>
      <c r="EZB1" s="1945"/>
      <c r="EZC1" s="1945"/>
      <c r="EZD1" s="1945"/>
      <c r="EZE1" s="1945"/>
      <c r="EZF1" s="1945"/>
      <c r="EZG1" s="1945"/>
      <c r="EZH1" s="1945"/>
      <c r="EZI1" s="1945"/>
      <c r="EZJ1" s="1945"/>
      <c r="EZK1" s="1945"/>
      <c r="EZL1" s="1945"/>
      <c r="EZM1" s="1945"/>
      <c r="EZN1" s="1945"/>
      <c r="EZO1" s="1945"/>
      <c r="EZP1" s="1945"/>
      <c r="EZQ1" s="1945"/>
      <c r="EZR1" s="1945"/>
      <c r="EZS1" s="1945"/>
      <c r="EZT1" s="1945"/>
      <c r="EZU1" s="1945"/>
      <c r="EZV1" s="1945"/>
      <c r="EZW1" s="1945"/>
      <c r="EZX1" s="1945"/>
      <c r="EZY1" s="1945"/>
      <c r="EZZ1" s="1945"/>
      <c r="FAA1" s="1945"/>
      <c r="FAB1" s="1945"/>
      <c r="FAC1" s="1945"/>
      <c r="FAD1" s="1945"/>
      <c r="FAE1" s="1945"/>
      <c r="FAF1" s="1945"/>
      <c r="FAG1" s="1945"/>
      <c r="FAH1" s="1945"/>
      <c r="FAI1" s="1945"/>
      <c r="FAJ1" s="1945"/>
      <c r="FAK1" s="1945"/>
      <c r="FAL1" s="1945"/>
      <c r="FAM1" s="1945"/>
      <c r="FAN1" s="1945"/>
      <c r="FAO1" s="1945"/>
      <c r="FAP1" s="1945"/>
      <c r="FAQ1" s="1945"/>
      <c r="FAR1" s="1945"/>
      <c r="FAS1" s="1945"/>
      <c r="FAT1" s="1945"/>
      <c r="FAU1" s="1945"/>
      <c r="FAV1" s="1945"/>
      <c r="FAW1" s="1945"/>
      <c r="FAX1" s="1945"/>
      <c r="FAY1" s="1945"/>
      <c r="FAZ1" s="1945"/>
      <c r="FBA1" s="1945"/>
      <c r="FBB1" s="1945"/>
      <c r="FBC1" s="1945"/>
      <c r="FBD1" s="1945"/>
      <c r="FBE1" s="1945"/>
      <c r="FBF1" s="1945"/>
      <c r="FBG1" s="1945"/>
      <c r="FBH1" s="1945"/>
      <c r="FBI1" s="1945"/>
      <c r="FBJ1" s="1945"/>
      <c r="FBK1" s="1945"/>
      <c r="FBL1" s="1945"/>
      <c r="FBM1" s="1945"/>
      <c r="FBN1" s="1945"/>
      <c r="FBO1" s="1945"/>
      <c r="FBP1" s="1945"/>
      <c r="FBQ1" s="1945"/>
      <c r="FBR1" s="1945"/>
      <c r="FBS1" s="1945"/>
      <c r="FBT1" s="1945"/>
      <c r="FBU1" s="1945"/>
      <c r="FBV1" s="1945"/>
      <c r="FBW1" s="1945"/>
      <c r="FBX1" s="1945"/>
      <c r="FBY1" s="1945"/>
      <c r="FBZ1" s="1945"/>
      <c r="FCA1" s="1945"/>
      <c r="FCB1" s="1945"/>
      <c r="FCC1" s="1945"/>
      <c r="FCD1" s="1945"/>
      <c r="FCE1" s="1945"/>
      <c r="FCF1" s="1945"/>
      <c r="FCG1" s="1945"/>
      <c r="FCH1" s="1945"/>
      <c r="FCI1" s="1945"/>
      <c r="FCJ1" s="1945"/>
      <c r="FCK1" s="1945"/>
      <c r="FCL1" s="1945"/>
      <c r="FCM1" s="1945"/>
      <c r="FCN1" s="1945"/>
      <c r="FCO1" s="1945"/>
      <c r="FCP1" s="1945"/>
      <c r="FCQ1" s="1945"/>
      <c r="FCR1" s="1945"/>
      <c r="FCS1" s="1945"/>
      <c r="FCT1" s="1945"/>
      <c r="FCU1" s="1945"/>
      <c r="FCV1" s="1945"/>
      <c r="FCW1" s="1945"/>
      <c r="FCX1" s="1945"/>
      <c r="FCY1" s="1945"/>
      <c r="FCZ1" s="1945"/>
      <c r="FDA1" s="1945"/>
      <c r="FDB1" s="1945"/>
      <c r="FDC1" s="1945"/>
      <c r="FDD1" s="1945"/>
      <c r="FDE1" s="1945"/>
      <c r="FDF1" s="1945"/>
      <c r="FDG1" s="1945"/>
      <c r="FDH1" s="1945"/>
      <c r="FDI1" s="1945"/>
      <c r="FDJ1" s="1945"/>
      <c r="FDK1" s="1945"/>
      <c r="FDL1" s="1945"/>
      <c r="FDM1" s="1945"/>
      <c r="FDN1" s="1945"/>
      <c r="FDO1" s="1945"/>
      <c r="FDP1" s="1945"/>
      <c r="FDQ1" s="1945"/>
      <c r="FDR1" s="1945"/>
      <c r="FDS1" s="1945"/>
      <c r="FDT1" s="1945"/>
      <c r="FDU1" s="1945"/>
      <c r="FDV1" s="1945"/>
      <c r="FDW1" s="1945"/>
      <c r="FDX1" s="1945"/>
      <c r="FDY1" s="1945"/>
      <c r="FDZ1" s="1945"/>
      <c r="FEA1" s="1945"/>
      <c r="FEB1" s="1945"/>
      <c r="FEC1" s="1945"/>
      <c r="FED1" s="1945"/>
      <c r="FEE1" s="1945"/>
      <c r="FEF1" s="1945"/>
      <c r="FEG1" s="1945"/>
      <c r="FEH1" s="1945"/>
      <c r="FEI1" s="1945"/>
      <c r="FEJ1" s="1945"/>
      <c r="FEK1" s="1945"/>
      <c r="FEL1" s="1945"/>
      <c r="FEM1" s="1945"/>
      <c r="FEN1" s="1945"/>
      <c r="FEO1" s="1945"/>
      <c r="FEP1" s="1945"/>
      <c r="FEQ1" s="1945"/>
      <c r="FER1" s="1945"/>
      <c r="FES1" s="1945"/>
      <c r="FET1" s="1945"/>
      <c r="FEU1" s="1945"/>
      <c r="FEV1" s="1945"/>
      <c r="FEW1" s="1945"/>
      <c r="FEX1" s="1945"/>
      <c r="FEY1" s="1945"/>
      <c r="FEZ1" s="1945"/>
      <c r="FFA1" s="1945"/>
      <c r="FFB1" s="1945"/>
      <c r="FFC1" s="1945"/>
      <c r="FFD1" s="1945"/>
      <c r="FFE1" s="1945"/>
      <c r="FFF1" s="1945"/>
      <c r="FFG1" s="1945"/>
      <c r="FFH1" s="1945"/>
      <c r="FFI1" s="1945"/>
      <c r="FFJ1" s="1945"/>
      <c r="FFK1" s="1945"/>
      <c r="FFL1" s="1945"/>
      <c r="FFM1" s="1945"/>
      <c r="FFN1" s="1945"/>
      <c r="FFO1" s="1945"/>
      <c r="FFP1" s="1945"/>
      <c r="FFQ1" s="1945"/>
      <c r="FFR1" s="1945"/>
      <c r="FFS1" s="1945"/>
      <c r="FFT1" s="1945"/>
      <c r="FFU1" s="1945"/>
      <c r="FFV1" s="1945"/>
      <c r="FFW1" s="1945"/>
      <c r="FFX1" s="1945"/>
      <c r="FFY1" s="1945"/>
      <c r="FFZ1" s="1945"/>
      <c r="FGA1" s="1945"/>
      <c r="FGB1" s="1945"/>
      <c r="FGC1" s="1945"/>
      <c r="FGD1" s="1945"/>
      <c r="FGE1" s="1945"/>
      <c r="FGF1" s="1945"/>
      <c r="FGG1" s="1945"/>
      <c r="FGH1" s="1945"/>
      <c r="FGI1" s="1945"/>
      <c r="FGJ1" s="1945"/>
      <c r="FGK1" s="1945"/>
      <c r="FGL1" s="1945"/>
      <c r="FGM1" s="1945"/>
      <c r="FGN1" s="1945"/>
      <c r="FGO1" s="1945"/>
      <c r="FGP1" s="1945"/>
      <c r="FGQ1" s="1945"/>
      <c r="FGR1" s="1945"/>
      <c r="FGS1" s="1945"/>
      <c r="FGT1" s="1945"/>
      <c r="FGU1" s="1945"/>
      <c r="FGV1" s="1945"/>
      <c r="FGW1" s="1945"/>
      <c r="FGX1" s="1945"/>
      <c r="FGY1" s="1945"/>
      <c r="FGZ1" s="1945"/>
      <c r="FHA1" s="1945"/>
      <c r="FHB1" s="1945"/>
      <c r="FHC1" s="1945"/>
      <c r="FHD1" s="1945"/>
      <c r="FHE1" s="1945"/>
      <c r="FHF1" s="1945"/>
      <c r="FHG1" s="1945"/>
      <c r="FHH1" s="1945"/>
      <c r="FHI1" s="1945"/>
      <c r="FHJ1" s="1945"/>
      <c r="FHK1" s="1945"/>
      <c r="FHL1" s="1945"/>
      <c r="FHM1" s="1945"/>
      <c r="FHN1" s="1945"/>
      <c r="FHO1" s="1945"/>
      <c r="FHP1" s="1945"/>
      <c r="FHQ1" s="1945"/>
      <c r="FHR1" s="1945"/>
      <c r="FHS1" s="1945"/>
      <c r="FHT1" s="1945"/>
      <c r="FHU1" s="1945"/>
      <c r="FHV1" s="1945"/>
      <c r="FHW1" s="1945"/>
      <c r="FHX1" s="1945"/>
      <c r="FHY1" s="1945"/>
      <c r="FHZ1" s="1945"/>
      <c r="FIA1" s="1945"/>
      <c r="FIB1" s="1945"/>
      <c r="FIC1" s="1945"/>
      <c r="FID1" s="1945"/>
      <c r="FIE1" s="1945"/>
      <c r="FIF1" s="1945"/>
      <c r="FIG1" s="1945"/>
      <c r="FIH1" s="1945"/>
      <c r="FII1" s="1945"/>
      <c r="FIJ1" s="1945"/>
      <c r="FIK1" s="1945"/>
      <c r="FIL1" s="1945"/>
      <c r="FIM1" s="1945"/>
      <c r="FIN1" s="1945"/>
      <c r="FIO1" s="1945"/>
      <c r="FIP1" s="1945"/>
      <c r="FIQ1" s="1945"/>
      <c r="FIR1" s="1945"/>
      <c r="FIS1" s="1945"/>
      <c r="FIT1" s="1945"/>
      <c r="FIU1" s="1945"/>
      <c r="FIV1" s="1945"/>
      <c r="FIW1" s="1945"/>
      <c r="FIX1" s="1945"/>
      <c r="FIY1" s="1945"/>
      <c r="FIZ1" s="1945"/>
      <c r="FJA1" s="1945"/>
      <c r="FJB1" s="1945"/>
      <c r="FJC1" s="1945"/>
      <c r="FJD1" s="1945"/>
      <c r="FJE1" s="1945"/>
      <c r="FJF1" s="1945"/>
      <c r="FJG1" s="1945"/>
      <c r="FJH1" s="1945"/>
      <c r="FJI1" s="1945"/>
      <c r="FJJ1" s="1945"/>
      <c r="FJK1" s="1945"/>
      <c r="FJL1" s="1945"/>
      <c r="FJM1" s="1945"/>
      <c r="FJN1" s="1945"/>
      <c r="FJO1" s="1945"/>
      <c r="FJP1" s="1945"/>
      <c r="FJQ1" s="1945"/>
      <c r="FJR1" s="1945"/>
      <c r="FJS1" s="1945"/>
      <c r="FJT1" s="1945"/>
      <c r="FJU1" s="1945"/>
      <c r="FJV1" s="1945"/>
      <c r="FJW1" s="1945"/>
      <c r="FJX1" s="1945"/>
      <c r="FJY1" s="1945"/>
      <c r="FJZ1" s="1945"/>
      <c r="FKA1" s="1945"/>
      <c r="FKB1" s="1945"/>
      <c r="FKC1" s="1945"/>
      <c r="FKD1" s="1945"/>
      <c r="FKE1" s="1945"/>
      <c r="FKF1" s="1945"/>
      <c r="FKG1" s="1945"/>
      <c r="FKH1" s="1945"/>
      <c r="FKI1" s="1945"/>
      <c r="FKJ1" s="1945"/>
      <c r="FKK1" s="1945"/>
      <c r="FKL1" s="1945"/>
      <c r="FKM1" s="1945"/>
      <c r="FKN1" s="1945"/>
      <c r="FKO1" s="1945"/>
      <c r="FKP1" s="1945"/>
      <c r="FKQ1" s="1945"/>
      <c r="FKR1" s="1945"/>
      <c r="FKS1" s="1945"/>
      <c r="FKT1" s="1945"/>
      <c r="FKU1" s="1945"/>
      <c r="FKV1" s="1945"/>
      <c r="FKW1" s="1945"/>
      <c r="FKX1" s="1945"/>
      <c r="FKY1" s="1945"/>
      <c r="FKZ1" s="1945"/>
      <c r="FLA1" s="1945"/>
      <c r="FLB1" s="1945"/>
      <c r="FLC1" s="1945"/>
      <c r="FLD1" s="1945"/>
      <c r="FLE1" s="1945"/>
      <c r="FLF1" s="1945"/>
      <c r="FLG1" s="1945"/>
      <c r="FLH1" s="1945"/>
      <c r="FLI1" s="1945"/>
      <c r="FLJ1" s="1945"/>
      <c r="FLK1" s="1945"/>
      <c r="FLL1" s="1945"/>
      <c r="FLM1" s="1945"/>
      <c r="FLN1" s="1945"/>
      <c r="FLO1" s="1945"/>
      <c r="FLP1" s="1945"/>
      <c r="FLQ1" s="1945"/>
      <c r="FLR1" s="1945"/>
      <c r="FLS1" s="1945"/>
      <c r="FLT1" s="1945"/>
      <c r="FLU1" s="1945"/>
      <c r="FLV1" s="1945"/>
      <c r="FLW1" s="1945"/>
      <c r="FLX1" s="1945"/>
      <c r="FLY1" s="1945"/>
      <c r="FLZ1" s="1945"/>
      <c r="FMA1" s="1945"/>
      <c r="FMB1" s="1945"/>
      <c r="FMC1" s="1945"/>
      <c r="FMD1" s="1945"/>
      <c r="FME1" s="1945"/>
      <c r="FMF1" s="1945"/>
      <c r="FMG1" s="1945"/>
      <c r="FMH1" s="1945"/>
      <c r="FMI1" s="1945"/>
      <c r="FMJ1" s="1945"/>
      <c r="FMK1" s="1945"/>
      <c r="FML1" s="1945"/>
      <c r="FMM1" s="1945"/>
      <c r="FMN1" s="1945"/>
      <c r="FMO1" s="1945"/>
      <c r="FMP1" s="1945"/>
      <c r="FMQ1" s="1945"/>
      <c r="FMR1" s="1945"/>
      <c r="FMS1" s="1945"/>
      <c r="FMT1" s="1945"/>
      <c r="FMU1" s="1945"/>
      <c r="FMV1" s="1945"/>
      <c r="FMW1" s="1945"/>
      <c r="FMX1" s="1945"/>
      <c r="FMY1" s="1945"/>
      <c r="FMZ1" s="1945"/>
      <c r="FNA1" s="1945"/>
      <c r="FNB1" s="1945"/>
      <c r="FNC1" s="1945"/>
      <c r="FND1" s="1945"/>
      <c r="FNE1" s="1945"/>
      <c r="FNF1" s="1945"/>
      <c r="FNG1" s="1945"/>
      <c r="FNH1" s="1945"/>
      <c r="FNI1" s="1945"/>
      <c r="FNJ1" s="1945"/>
      <c r="FNK1" s="1945"/>
      <c r="FNL1" s="1945"/>
      <c r="FNM1" s="1945"/>
      <c r="FNN1" s="1945"/>
      <c r="FNO1" s="1945"/>
      <c r="FNP1" s="1945"/>
      <c r="FNQ1" s="1945"/>
      <c r="FNR1" s="1945"/>
      <c r="FNS1" s="1945"/>
      <c r="FNT1" s="1945"/>
      <c r="FNU1" s="1945"/>
      <c r="FNV1" s="1945"/>
      <c r="FNW1" s="1945"/>
      <c r="FNX1" s="1945"/>
      <c r="FNY1" s="1945"/>
      <c r="FNZ1" s="1945"/>
      <c r="FOA1" s="1945"/>
      <c r="FOB1" s="1945"/>
      <c r="FOC1" s="1945"/>
      <c r="FOD1" s="1945"/>
      <c r="FOE1" s="1945"/>
      <c r="FOF1" s="1945"/>
      <c r="FOG1" s="1945"/>
      <c r="FOH1" s="1945"/>
      <c r="FOI1" s="1945"/>
      <c r="FOJ1" s="1945"/>
      <c r="FOK1" s="1945"/>
      <c r="FOL1" s="1945"/>
      <c r="FOM1" s="1945"/>
      <c r="FON1" s="1945"/>
      <c r="FOO1" s="1945"/>
      <c r="FOP1" s="1945"/>
      <c r="FOQ1" s="1945"/>
      <c r="FOR1" s="1945"/>
      <c r="FOS1" s="1945"/>
      <c r="FOT1" s="1945"/>
      <c r="FOU1" s="1945"/>
      <c r="FOV1" s="1945"/>
      <c r="FOW1" s="1945"/>
      <c r="FOX1" s="1945"/>
      <c r="FOY1" s="1945"/>
      <c r="FOZ1" s="1945"/>
      <c r="FPA1" s="1945"/>
      <c r="FPB1" s="1945"/>
      <c r="FPC1" s="1945"/>
      <c r="FPD1" s="1945"/>
      <c r="FPE1" s="1945"/>
      <c r="FPF1" s="1945"/>
      <c r="FPG1" s="1945"/>
      <c r="FPH1" s="1945"/>
      <c r="FPI1" s="1945"/>
      <c r="FPJ1" s="1945"/>
      <c r="FPK1" s="1945"/>
      <c r="FPL1" s="1945"/>
      <c r="FPM1" s="1945"/>
      <c r="FPN1" s="1945"/>
      <c r="FPO1" s="1945"/>
      <c r="FPP1" s="1945"/>
      <c r="FPQ1" s="1945"/>
      <c r="FPR1" s="1945"/>
      <c r="FPS1" s="1945"/>
      <c r="FPT1" s="1945"/>
      <c r="FPU1" s="1945"/>
      <c r="FPV1" s="1945"/>
      <c r="FPW1" s="1945"/>
      <c r="FPX1" s="1945"/>
      <c r="FPY1" s="1945"/>
      <c r="FPZ1" s="1945"/>
      <c r="FQA1" s="1945"/>
      <c r="FQB1" s="1945"/>
      <c r="FQC1" s="1945"/>
      <c r="FQD1" s="1945"/>
      <c r="FQE1" s="1945"/>
      <c r="FQF1" s="1945"/>
      <c r="FQG1" s="1945"/>
      <c r="FQH1" s="1945"/>
      <c r="FQI1" s="1945"/>
      <c r="FQJ1" s="1945"/>
      <c r="FQK1" s="1945"/>
      <c r="FQL1" s="1945"/>
      <c r="FQM1" s="1945"/>
      <c r="FQN1" s="1945"/>
      <c r="FQO1" s="1945"/>
      <c r="FQP1" s="1945"/>
      <c r="FQQ1" s="1945"/>
      <c r="FQR1" s="1945"/>
      <c r="FQS1" s="1945"/>
      <c r="FQT1" s="1945"/>
      <c r="FQU1" s="1945"/>
      <c r="FQV1" s="1945"/>
      <c r="FQW1" s="1945"/>
      <c r="FQX1" s="1945"/>
      <c r="FQY1" s="1945"/>
      <c r="FQZ1" s="1945"/>
      <c r="FRA1" s="1945"/>
      <c r="FRB1" s="1945"/>
      <c r="FRC1" s="1945"/>
      <c r="FRD1" s="1945"/>
      <c r="FRE1" s="1945"/>
      <c r="FRF1" s="1945"/>
      <c r="FRG1" s="1945"/>
      <c r="FRH1" s="1945"/>
      <c r="FRI1" s="1945"/>
      <c r="FRJ1" s="1945"/>
      <c r="FRK1" s="1945"/>
      <c r="FRL1" s="1945"/>
      <c r="FRM1" s="1945"/>
      <c r="FRN1" s="1945"/>
      <c r="FRO1" s="1945"/>
      <c r="FRP1" s="1945"/>
      <c r="FRQ1" s="1945"/>
      <c r="FRR1" s="1945"/>
      <c r="FRS1" s="1945"/>
      <c r="FRT1" s="1945"/>
      <c r="FRU1" s="1945"/>
      <c r="FRV1" s="1945"/>
      <c r="FRW1" s="1945"/>
      <c r="FRX1" s="1945"/>
      <c r="FRY1" s="1945"/>
      <c r="FRZ1" s="1945"/>
      <c r="FSA1" s="1945"/>
      <c r="FSB1" s="1945"/>
      <c r="FSC1" s="1945"/>
      <c r="FSD1" s="1945"/>
      <c r="FSE1" s="1945"/>
      <c r="FSF1" s="1945"/>
      <c r="FSG1" s="1945"/>
      <c r="FSH1" s="1945"/>
      <c r="FSI1" s="1945"/>
      <c r="FSJ1" s="1945"/>
      <c r="FSK1" s="1945"/>
      <c r="FSL1" s="1945"/>
      <c r="FSM1" s="1945"/>
      <c r="FSN1" s="1945"/>
      <c r="FSO1" s="1945"/>
      <c r="FSP1" s="1945"/>
      <c r="FSQ1" s="1945"/>
      <c r="FSR1" s="1945"/>
      <c r="FSS1" s="1945"/>
      <c r="FST1" s="1945"/>
      <c r="FSU1" s="1945"/>
      <c r="FSV1" s="1945"/>
      <c r="FSW1" s="1945"/>
      <c r="FSX1" s="1945"/>
      <c r="FSY1" s="1945"/>
      <c r="FSZ1" s="1945"/>
      <c r="FTA1" s="1945"/>
      <c r="FTB1" s="1945"/>
      <c r="FTC1" s="1945"/>
      <c r="FTD1" s="1945"/>
      <c r="FTE1" s="1945"/>
      <c r="FTF1" s="1945"/>
      <c r="FTG1" s="1945"/>
      <c r="FTH1" s="1945"/>
      <c r="FTI1" s="1945"/>
      <c r="FTJ1" s="1945"/>
      <c r="FTK1" s="1945"/>
      <c r="FTL1" s="1945"/>
      <c r="FTM1" s="1945"/>
      <c r="FTN1" s="1945"/>
      <c r="FTO1" s="1945"/>
      <c r="FTP1" s="1945"/>
      <c r="FTQ1" s="1945"/>
      <c r="FTR1" s="1945"/>
      <c r="FTS1" s="1945"/>
      <c r="FTT1" s="1945"/>
      <c r="FTU1" s="1945"/>
      <c r="FTV1" s="1945"/>
      <c r="FTW1" s="1945"/>
      <c r="FTX1" s="1945"/>
      <c r="FTY1" s="1945"/>
      <c r="FTZ1" s="1945"/>
      <c r="FUA1" s="1945"/>
      <c r="FUB1" s="1945"/>
      <c r="FUC1" s="1945"/>
      <c r="FUD1" s="1945"/>
      <c r="FUE1" s="1945"/>
      <c r="FUF1" s="1945"/>
      <c r="FUG1" s="1945"/>
      <c r="FUH1" s="1945"/>
      <c r="FUI1" s="1945"/>
      <c r="FUJ1" s="1945"/>
      <c r="FUK1" s="1945"/>
      <c r="FUL1" s="1945"/>
      <c r="FUM1" s="1945"/>
      <c r="FUN1" s="1945"/>
      <c r="FUO1" s="1945"/>
      <c r="FUP1" s="1945"/>
      <c r="FUQ1" s="1945"/>
      <c r="FUR1" s="1945"/>
      <c r="FUS1" s="1945"/>
      <c r="FUT1" s="1945"/>
      <c r="FUU1" s="1945"/>
      <c r="FUV1" s="1945"/>
      <c r="FUW1" s="1945"/>
      <c r="FUX1" s="1945"/>
      <c r="FUY1" s="1945"/>
      <c r="FUZ1" s="1945"/>
      <c r="FVA1" s="1945"/>
      <c r="FVB1" s="1945"/>
      <c r="FVC1" s="1945"/>
      <c r="FVD1" s="1945"/>
      <c r="FVE1" s="1945"/>
      <c r="FVF1" s="1945"/>
      <c r="FVG1" s="1945"/>
      <c r="FVH1" s="1945"/>
      <c r="FVI1" s="1945"/>
      <c r="FVJ1" s="1945"/>
      <c r="FVK1" s="1945"/>
      <c r="FVL1" s="1945"/>
      <c r="FVM1" s="1945"/>
      <c r="FVN1" s="1945"/>
      <c r="FVO1" s="1945"/>
      <c r="FVP1" s="1945"/>
      <c r="FVQ1" s="1945"/>
      <c r="FVR1" s="1945"/>
      <c r="FVS1" s="1945"/>
      <c r="FVT1" s="1945"/>
      <c r="FVU1" s="1945"/>
      <c r="FVV1" s="1945"/>
      <c r="FVW1" s="1945"/>
      <c r="FVX1" s="1945"/>
      <c r="FVY1" s="1945"/>
      <c r="FVZ1" s="1945"/>
      <c r="FWA1" s="1945"/>
      <c r="FWB1" s="1945"/>
      <c r="FWC1" s="1945"/>
      <c r="FWD1" s="1945"/>
      <c r="FWE1" s="1945"/>
      <c r="FWF1" s="1945"/>
      <c r="FWG1" s="1945"/>
      <c r="FWH1" s="1945"/>
      <c r="FWI1" s="1945"/>
      <c r="FWJ1" s="1945"/>
      <c r="FWK1" s="1945"/>
      <c r="FWL1" s="1945"/>
      <c r="FWM1" s="1945"/>
      <c r="FWN1" s="1945"/>
      <c r="FWO1" s="1945"/>
      <c r="FWP1" s="1945"/>
      <c r="FWQ1" s="1945"/>
      <c r="FWR1" s="1945"/>
      <c r="FWS1" s="1945"/>
      <c r="FWT1" s="1945"/>
      <c r="FWU1" s="1945"/>
      <c r="FWV1" s="1945"/>
      <c r="FWW1" s="1945"/>
      <c r="FWX1" s="1945"/>
      <c r="FWY1" s="1945"/>
      <c r="FWZ1" s="1945"/>
      <c r="FXA1" s="1945"/>
      <c r="FXB1" s="1945"/>
      <c r="FXC1" s="1945"/>
      <c r="FXD1" s="1945"/>
      <c r="FXE1" s="1945"/>
      <c r="FXF1" s="1945"/>
      <c r="FXG1" s="1945"/>
      <c r="FXH1" s="1945"/>
      <c r="FXI1" s="1945"/>
      <c r="FXJ1" s="1945"/>
      <c r="FXK1" s="1945"/>
      <c r="FXL1" s="1945"/>
      <c r="FXM1" s="1945"/>
      <c r="FXN1" s="1945"/>
      <c r="FXO1" s="1945"/>
      <c r="FXP1" s="1945"/>
      <c r="FXQ1" s="1945"/>
      <c r="FXR1" s="1945"/>
      <c r="FXS1" s="1945"/>
      <c r="FXT1" s="1945"/>
      <c r="FXU1" s="1945"/>
      <c r="FXV1" s="1945"/>
      <c r="FXW1" s="1945"/>
      <c r="FXX1" s="1945"/>
      <c r="FXY1" s="1945"/>
      <c r="FXZ1" s="1945"/>
      <c r="FYA1" s="1945"/>
      <c r="FYB1" s="1945"/>
      <c r="FYC1" s="1945"/>
      <c r="FYD1" s="1945"/>
      <c r="FYE1" s="1945"/>
      <c r="FYF1" s="1945"/>
      <c r="FYG1" s="1945"/>
      <c r="FYH1" s="1945"/>
      <c r="FYI1" s="1945"/>
      <c r="FYJ1" s="1945"/>
      <c r="FYK1" s="1945"/>
      <c r="FYL1" s="1945"/>
      <c r="FYM1" s="1945"/>
      <c r="FYN1" s="1945"/>
      <c r="FYO1" s="1945"/>
      <c r="FYP1" s="1945"/>
      <c r="FYQ1" s="1945"/>
      <c r="FYR1" s="1945"/>
      <c r="FYS1" s="1945"/>
      <c r="FYT1" s="1945"/>
      <c r="FYU1" s="1945"/>
      <c r="FYV1" s="1945"/>
      <c r="FYW1" s="1945"/>
      <c r="FYX1" s="1945"/>
      <c r="FYY1" s="1945"/>
      <c r="FYZ1" s="1945"/>
      <c r="FZA1" s="1945"/>
      <c r="FZB1" s="1945"/>
      <c r="FZC1" s="1945"/>
      <c r="FZD1" s="1945"/>
      <c r="FZE1" s="1945"/>
      <c r="FZF1" s="1945"/>
      <c r="FZG1" s="1945"/>
      <c r="FZH1" s="1945"/>
      <c r="FZI1" s="1945"/>
      <c r="FZJ1" s="1945"/>
      <c r="FZK1" s="1945"/>
      <c r="FZL1" s="1945"/>
      <c r="FZM1" s="1945"/>
      <c r="FZN1" s="1945"/>
      <c r="FZO1" s="1945"/>
      <c r="FZP1" s="1945"/>
      <c r="FZQ1" s="1945"/>
      <c r="FZR1" s="1945"/>
      <c r="FZS1" s="1945"/>
      <c r="FZT1" s="1945"/>
      <c r="FZU1" s="1945"/>
      <c r="FZV1" s="1945"/>
      <c r="FZW1" s="1945"/>
      <c r="FZX1" s="1945"/>
      <c r="FZY1" s="1945"/>
      <c r="FZZ1" s="1945"/>
      <c r="GAA1" s="1945"/>
      <c r="GAB1" s="1945"/>
      <c r="GAC1" s="1945"/>
      <c r="GAD1" s="1945"/>
      <c r="GAE1" s="1945"/>
      <c r="GAF1" s="1945"/>
      <c r="GAG1" s="1945"/>
      <c r="GAH1" s="1945"/>
      <c r="GAI1" s="1945"/>
      <c r="GAJ1" s="1945"/>
      <c r="GAK1" s="1945"/>
      <c r="GAL1" s="1945"/>
      <c r="GAM1" s="1945"/>
      <c r="GAN1" s="1945"/>
      <c r="GAO1" s="1945"/>
      <c r="GAP1" s="1945"/>
      <c r="GAQ1" s="1945"/>
      <c r="GAR1" s="1945"/>
      <c r="GAS1" s="1945"/>
      <c r="GAT1" s="1945"/>
      <c r="GAU1" s="1945"/>
      <c r="GAV1" s="1945"/>
      <c r="GAW1" s="1945"/>
      <c r="GAX1" s="1945"/>
      <c r="GAY1" s="1945"/>
      <c r="GAZ1" s="1945"/>
      <c r="GBA1" s="1945"/>
      <c r="GBB1" s="1945"/>
      <c r="GBC1" s="1945"/>
      <c r="GBD1" s="1945"/>
      <c r="GBE1" s="1945"/>
      <c r="GBF1" s="1945"/>
      <c r="GBG1" s="1945"/>
      <c r="GBH1" s="1945"/>
      <c r="GBI1" s="1945"/>
      <c r="GBJ1" s="1945"/>
      <c r="GBK1" s="1945"/>
      <c r="GBL1" s="1945"/>
      <c r="GBM1" s="1945"/>
      <c r="GBN1" s="1945"/>
      <c r="GBO1" s="1945"/>
      <c r="GBP1" s="1945"/>
      <c r="GBQ1" s="1945"/>
      <c r="GBR1" s="1945"/>
      <c r="GBS1" s="1945"/>
      <c r="GBT1" s="1945"/>
      <c r="GBU1" s="1945"/>
      <c r="GBV1" s="1945"/>
      <c r="GBW1" s="1945"/>
      <c r="GBX1" s="1945"/>
      <c r="GBY1" s="1945"/>
      <c r="GBZ1" s="1945"/>
      <c r="GCA1" s="1945"/>
      <c r="GCB1" s="1945"/>
      <c r="GCC1" s="1945"/>
      <c r="GCD1" s="1945"/>
      <c r="GCE1" s="1945"/>
      <c r="GCF1" s="1945"/>
      <c r="GCG1" s="1945"/>
      <c r="GCH1" s="1945"/>
      <c r="GCI1" s="1945"/>
      <c r="GCJ1" s="1945"/>
      <c r="GCK1" s="1945"/>
      <c r="GCL1" s="1945"/>
      <c r="GCM1" s="1945"/>
      <c r="GCN1" s="1945"/>
      <c r="GCO1" s="1945"/>
      <c r="GCP1" s="1945"/>
      <c r="GCQ1" s="1945"/>
      <c r="GCR1" s="1945"/>
      <c r="GCS1" s="1945"/>
      <c r="GCT1" s="1945"/>
      <c r="GCU1" s="1945"/>
      <c r="GCV1" s="1945"/>
      <c r="GCW1" s="1945"/>
      <c r="GCX1" s="1945"/>
      <c r="GCY1" s="1945"/>
      <c r="GCZ1" s="1945"/>
      <c r="GDA1" s="1945"/>
      <c r="GDB1" s="1945"/>
      <c r="GDC1" s="1945"/>
      <c r="GDD1" s="1945"/>
      <c r="GDE1" s="1945"/>
      <c r="GDF1" s="1945"/>
      <c r="GDG1" s="1945"/>
      <c r="GDH1" s="1945"/>
      <c r="GDI1" s="1945"/>
      <c r="GDJ1" s="1945"/>
      <c r="GDK1" s="1945"/>
      <c r="GDL1" s="1945"/>
      <c r="GDM1" s="1945"/>
      <c r="GDN1" s="1945"/>
      <c r="GDO1" s="1945"/>
      <c r="GDP1" s="1945"/>
      <c r="GDQ1" s="1945"/>
      <c r="GDR1" s="1945"/>
      <c r="GDS1" s="1945"/>
      <c r="GDT1" s="1945"/>
      <c r="GDU1" s="1945"/>
      <c r="GDV1" s="1945"/>
      <c r="GDW1" s="1945"/>
      <c r="GDX1" s="1945"/>
      <c r="GDY1" s="1945"/>
      <c r="GDZ1" s="1945"/>
      <c r="GEA1" s="1945"/>
      <c r="GEB1" s="1945"/>
      <c r="GEC1" s="1945"/>
      <c r="GED1" s="1945"/>
      <c r="GEE1" s="1945"/>
      <c r="GEF1" s="1945"/>
      <c r="GEG1" s="1945"/>
      <c r="GEH1" s="1945"/>
      <c r="GEI1" s="1945"/>
      <c r="GEJ1" s="1945"/>
      <c r="GEK1" s="1945"/>
      <c r="GEL1" s="1945"/>
      <c r="GEM1" s="1945"/>
      <c r="GEN1" s="1945"/>
      <c r="GEO1" s="1945"/>
      <c r="GEP1" s="1945"/>
      <c r="GEQ1" s="1945"/>
      <c r="GER1" s="1945"/>
      <c r="GES1" s="1945"/>
      <c r="GET1" s="1945"/>
      <c r="GEU1" s="1945"/>
      <c r="GEV1" s="1945"/>
      <c r="GEW1" s="1945"/>
      <c r="GEX1" s="1945"/>
      <c r="GEY1" s="1945"/>
      <c r="GEZ1" s="1945"/>
      <c r="GFA1" s="1945"/>
      <c r="GFB1" s="1945"/>
      <c r="GFC1" s="1945"/>
      <c r="GFD1" s="1945"/>
      <c r="GFE1" s="1945"/>
      <c r="GFF1" s="1945"/>
      <c r="GFG1" s="1945"/>
      <c r="GFH1" s="1945"/>
      <c r="GFI1" s="1945"/>
      <c r="GFJ1" s="1945"/>
      <c r="GFK1" s="1945"/>
      <c r="GFL1" s="1945"/>
      <c r="GFM1" s="1945"/>
      <c r="GFN1" s="1945"/>
      <c r="GFO1" s="1945"/>
      <c r="GFP1" s="1945"/>
      <c r="GFQ1" s="1945"/>
      <c r="GFR1" s="1945"/>
      <c r="GFS1" s="1945"/>
      <c r="GFT1" s="1945"/>
      <c r="GFU1" s="1945"/>
      <c r="GFV1" s="1945"/>
      <c r="GFW1" s="1945"/>
      <c r="GFX1" s="1945"/>
      <c r="GFY1" s="1945"/>
      <c r="GFZ1" s="1945"/>
      <c r="GGA1" s="1945"/>
      <c r="GGB1" s="1945"/>
      <c r="GGC1" s="1945"/>
      <c r="GGD1" s="1945"/>
      <c r="GGE1" s="1945"/>
      <c r="GGF1" s="1945"/>
      <c r="GGG1" s="1945"/>
      <c r="GGH1" s="1945"/>
      <c r="GGI1" s="1945"/>
      <c r="GGJ1" s="1945"/>
      <c r="GGK1" s="1945"/>
      <c r="GGL1" s="1945"/>
      <c r="GGM1" s="1945"/>
      <c r="GGN1" s="1945"/>
      <c r="GGO1" s="1945"/>
      <c r="GGP1" s="1945"/>
      <c r="GGQ1" s="1945"/>
      <c r="GGR1" s="1945"/>
      <c r="GGS1" s="1945"/>
      <c r="GGT1" s="1945"/>
      <c r="GGU1" s="1945"/>
      <c r="GGV1" s="1945"/>
      <c r="GGW1" s="1945"/>
      <c r="GGX1" s="1945"/>
      <c r="GGY1" s="1945"/>
      <c r="GGZ1" s="1945"/>
      <c r="GHA1" s="1945"/>
      <c r="GHB1" s="1945"/>
      <c r="GHC1" s="1945"/>
      <c r="GHD1" s="1945"/>
      <c r="GHE1" s="1945"/>
      <c r="GHF1" s="1945"/>
      <c r="GHG1" s="1945"/>
      <c r="GHH1" s="1945"/>
      <c r="GHI1" s="1945"/>
      <c r="GHJ1" s="1945"/>
      <c r="GHK1" s="1945"/>
      <c r="GHL1" s="1945"/>
      <c r="GHM1" s="1945"/>
      <c r="GHN1" s="1945"/>
      <c r="GHO1" s="1945"/>
      <c r="GHP1" s="1945"/>
      <c r="GHQ1" s="1945"/>
      <c r="GHR1" s="1945"/>
      <c r="GHS1" s="1945"/>
      <c r="GHT1" s="1945"/>
      <c r="GHU1" s="1945"/>
      <c r="GHV1" s="1945"/>
      <c r="GHW1" s="1945"/>
      <c r="GHX1" s="1945"/>
      <c r="GHY1" s="1945"/>
      <c r="GHZ1" s="1945"/>
      <c r="GIA1" s="1945"/>
      <c r="GIB1" s="1945"/>
      <c r="GIC1" s="1945"/>
      <c r="GID1" s="1945"/>
      <c r="GIE1" s="1945"/>
      <c r="GIF1" s="1945"/>
      <c r="GIG1" s="1945"/>
      <c r="GIH1" s="1945"/>
      <c r="GII1" s="1945"/>
      <c r="GIJ1" s="1945"/>
      <c r="GIK1" s="1945"/>
      <c r="GIL1" s="1945"/>
      <c r="GIM1" s="1945"/>
      <c r="GIN1" s="1945"/>
      <c r="GIO1" s="1945"/>
      <c r="GIP1" s="1945"/>
      <c r="GIQ1" s="1945"/>
      <c r="GIR1" s="1945"/>
      <c r="GIS1" s="1945"/>
      <c r="GIT1" s="1945"/>
      <c r="GIU1" s="1945"/>
      <c r="GIV1" s="1945"/>
      <c r="GIW1" s="1945"/>
      <c r="GIX1" s="1945"/>
      <c r="GIY1" s="1945"/>
      <c r="GIZ1" s="1945"/>
      <c r="GJA1" s="1945"/>
      <c r="GJB1" s="1945"/>
      <c r="GJC1" s="1945"/>
      <c r="GJD1" s="1945"/>
      <c r="GJE1" s="1945"/>
      <c r="GJF1" s="1945"/>
      <c r="GJG1" s="1945"/>
      <c r="GJH1" s="1945"/>
      <c r="GJI1" s="1945"/>
      <c r="GJJ1" s="1945"/>
      <c r="GJK1" s="1945"/>
      <c r="GJL1" s="1945"/>
      <c r="GJM1" s="1945"/>
      <c r="GJN1" s="1945"/>
      <c r="GJO1" s="1945"/>
      <c r="GJP1" s="1945"/>
      <c r="GJQ1" s="1945"/>
      <c r="GJR1" s="1945"/>
      <c r="GJS1" s="1945"/>
      <c r="GJT1" s="1945"/>
      <c r="GJU1" s="1945"/>
      <c r="GJV1" s="1945"/>
      <c r="GJW1" s="1945"/>
      <c r="GJX1" s="1945"/>
      <c r="GJY1" s="1945"/>
      <c r="GJZ1" s="1945"/>
      <c r="GKA1" s="1945"/>
      <c r="GKB1" s="1945"/>
      <c r="GKC1" s="1945"/>
      <c r="GKD1" s="1945"/>
      <c r="GKE1" s="1945"/>
      <c r="GKF1" s="1945"/>
      <c r="GKG1" s="1945"/>
      <c r="GKH1" s="1945"/>
      <c r="GKI1" s="1945"/>
      <c r="GKJ1" s="1945"/>
      <c r="GKK1" s="1945"/>
      <c r="GKL1" s="1945"/>
      <c r="GKM1" s="1945"/>
      <c r="GKN1" s="1945"/>
      <c r="GKO1" s="1945"/>
      <c r="GKP1" s="1945"/>
      <c r="GKQ1" s="1945"/>
      <c r="GKR1" s="1945"/>
      <c r="GKS1" s="1945"/>
      <c r="GKT1" s="1945"/>
      <c r="GKU1" s="1945"/>
      <c r="GKV1" s="1945"/>
      <c r="GKW1" s="1945"/>
      <c r="GKX1" s="1945"/>
      <c r="GKY1" s="1945"/>
      <c r="GKZ1" s="1945"/>
      <c r="GLA1" s="1945"/>
      <c r="GLB1" s="1945"/>
      <c r="GLC1" s="1945"/>
      <c r="GLD1" s="1945"/>
      <c r="GLE1" s="1945"/>
      <c r="GLF1" s="1945"/>
      <c r="GLG1" s="1945"/>
      <c r="GLH1" s="1945"/>
      <c r="GLI1" s="1945"/>
      <c r="GLJ1" s="1945"/>
      <c r="GLK1" s="1945"/>
      <c r="GLL1" s="1945"/>
      <c r="GLM1" s="1945"/>
      <c r="GLN1" s="1945"/>
      <c r="GLO1" s="1945"/>
      <c r="GLP1" s="1945"/>
      <c r="GLQ1" s="1945"/>
      <c r="GLR1" s="1945"/>
      <c r="GLS1" s="1945"/>
      <c r="GLT1" s="1945"/>
      <c r="GLU1" s="1945"/>
      <c r="GLV1" s="1945"/>
      <c r="GLW1" s="1945"/>
      <c r="GLX1" s="1945"/>
      <c r="GLY1" s="1945"/>
      <c r="GLZ1" s="1945"/>
      <c r="GMA1" s="1945"/>
      <c r="GMB1" s="1945"/>
      <c r="GMC1" s="1945"/>
      <c r="GMD1" s="1945"/>
      <c r="GME1" s="1945"/>
      <c r="GMF1" s="1945"/>
      <c r="GMG1" s="1945"/>
      <c r="GMH1" s="1945"/>
      <c r="GMI1" s="1945"/>
      <c r="GMJ1" s="1945"/>
      <c r="GMK1" s="1945"/>
      <c r="GML1" s="1945"/>
      <c r="GMM1" s="1945"/>
      <c r="GMN1" s="1945"/>
      <c r="GMO1" s="1945"/>
      <c r="GMP1" s="1945"/>
      <c r="GMQ1" s="1945"/>
      <c r="GMR1" s="1945"/>
      <c r="GMS1" s="1945"/>
      <c r="GMT1" s="1945"/>
      <c r="GMU1" s="1945"/>
      <c r="GMV1" s="1945"/>
      <c r="GMW1" s="1945"/>
      <c r="GMX1" s="1945"/>
      <c r="GMY1" s="1945"/>
      <c r="GMZ1" s="1945"/>
      <c r="GNA1" s="1945"/>
      <c r="GNB1" s="1945"/>
      <c r="GNC1" s="1945"/>
      <c r="GND1" s="1945"/>
      <c r="GNE1" s="1945"/>
      <c r="GNF1" s="1945"/>
      <c r="GNG1" s="1945"/>
      <c r="GNH1" s="1945"/>
      <c r="GNI1" s="1945"/>
      <c r="GNJ1" s="1945"/>
      <c r="GNK1" s="1945"/>
      <c r="GNL1" s="1945"/>
      <c r="GNM1" s="1945"/>
      <c r="GNN1" s="1945"/>
      <c r="GNO1" s="1945"/>
      <c r="GNP1" s="1945"/>
      <c r="GNQ1" s="1945"/>
      <c r="GNR1" s="1945"/>
      <c r="GNS1" s="1945"/>
      <c r="GNT1" s="1945"/>
      <c r="GNU1" s="1945"/>
      <c r="GNV1" s="1945"/>
      <c r="GNW1" s="1945"/>
      <c r="GNX1" s="1945"/>
      <c r="GNY1" s="1945"/>
      <c r="GNZ1" s="1945"/>
      <c r="GOA1" s="1945"/>
      <c r="GOB1" s="1945"/>
      <c r="GOC1" s="1945"/>
      <c r="GOD1" s="1945"/>
      <c r="GOE1" s="1945"/>
      <c r="GOF1" s="1945"/>
      <c r="GOG1" s="1945"/>
      <c r="GOH1" s="1945"/>
      <c r="GOI1" s="1945"/>
      <c r="GOJ1" s="1945"/>
      <c r="GOK1" s="1945"/>
      <c r="GOL1" s="1945"/>
      <c r="GOM1" s="1945"/>
      <c r="GON1" s="1945"/>
      <c r="GOO1" s="1945"/>
      <c r="GOP1" s="1945"/>
      <c r="GOQ1" s="1945"/>
      <c r="GOR1" s="1945"/>
      <c r="GOS1" s="1945"/>
      <c r="GOT1" s="1945"/>
      <c r="GOU1" s="1945"/>
      <c r="GOV1" s="1945"/>
      <c r="GOW1" s="1945"/>
      <c r="GOX1" s="1945"/>
      <c r="GOY1" s="1945"/>
      <c r="GOZ1" s="1945"/>
      <c r="GPA1" s="1945"/>
      <c r="GPB1" s="1945"/>
      <c r="GPC1" s="1945"/>
      <c r="GPD1" s="1945"/>
      <c r="GPE1" s="1945"/>
      <c r="GPF1" s="1945"/>
      <c r="GPG1" s="1945"/>
      <c r="GPH1" s="1945"/>
      <c r="GPI1" s="1945"/>
      <c r="GPJ1" s="1945"/>
      <c r="GPK1" s="1945"/>
      <c r="GPL1" s="1945"/>
      <c r="GPM1" s="1945"/>
      <c r="GPN1" s="1945"/>
      <c r="GPO1" s="1945"/>
      <c r="GPP1" s="1945"/>
      <c r="GPQ1" s="1945"/>
      <c r="GPR1" s="1945"/>
      <c r="GPS1" s="1945"/>
      <c r="GPT1" s="1945"/>
      <c r="GPU1" s="1945"/>
      <c r="GPV1" s="1945"/>
      <c r="GPW1" s="1945"/>
      <c r="GPX1" s="1945"/>
      <c r="GPY1" s="1945"/>
      <c r="GPZ1" s="1945"/>
      <c r="GQA1" s="1945"/>
      <c r="GQB1" s="1945"/>
      <c r="GQC1" s="1945"/>
      <c r="GQD1" s="1945"/>
      <c r="GQE1" s="1945"/>
      <c r="GQF1" s="1945"/>
      <c r="GQG1" s="1945"/>
      <c r="GQH1" s="1945"/>
      <c r="GQI1" s="1945"/>
      <c r="GQJ1" s="1945"/>
      <c r="GQK1" s="1945"/>
      <c r="GQL1" s="1945"/>
      <c r="GQM1" s="1945"/>
      <c r="GQN1" s="1945"/>
      <c r="GQO1" s="1945"/>
      <c r="GQP1" s="1945"/>
      <c r="GQQ1" s="1945"/>
      <c r="GQR1" s="1945"/>
      <c r="GQS1" s="1945"/>
      <c r="GQT1" s="1945"/>
      <c r="GQU1" s="1945"/>
      <c r="GQV1" s="1945"/>
      <c r="GQW1" s="1945"/>
      <c r="GQX1" s="1945"/>
      <c r="GQY1" s="1945"/>
      <c r="GQZ1" s="1945"/>
      <c r="GRA1" s="1945"/>
      <c r="GRB1" s="1945"/>
      <c r="GRC1" s="1945"/>
      <c r="GRD1" s="1945"/>
      <c r="GRE1" s="1945"/>
      <c r="GRF1" s="1945"/>
      <c r="GRG1" s="1945"/>
      <c r="GRH1" s="1945"/>
      <c r="GRI1" s="1945"/>
      <c r="GRJ1" s="1945"/>
      <c r="GRK1" s="1945"/>
      <c r="GRL1" s="1945"/>
      <c r="GRM1" s="1945"/>
      <c r="GRN1" s="1945"/>
      <c r="GRO1" s="1945"/>
      <c r="GRP1" s="1945"/>
      <c r="GRQ1" s="1945"/>
      <c r="GRR1" s="1945"/>
      <c r="GRS1" s="1945"/>
      <c r="GRT1" s="1945"/>
      <c r="GRU1" s="1945"/>
      <c r="GRV1" s="1945"/>
      <c r="GRW1" s="1945"/>
      <c r="GRX1" s="1945"/>
      <c r="GRY1" s="1945"/>
      <c r="GRZ1" s="1945"/>
      <c r="GSA1" s="1945"/>
      <c r="GSB1" s="1945"/>
      <c r="GSC1" s="1945"/>
      <c r="GSD1" s="1945"/>
      <c r="GSE1" s="1945"/>
      <c r="GSF1" s="1945"/>
      <c r="GSG1" s="1945"/>
      <c r="GSH1" s="1945"/>
      <c r="GSI1" s="1945"/>
      <c r="GSJ1" s="1945"/>
      <c r="GSK1" s="1945"/>
      <c r="GSL1" s="1945"/>
      <c r="GSM1" s="1945"/>
      <c r="GSN1" s="1945"/>
      <c r="GSO1" s="1945"/>
      <c r="GSP1" s="1945"/>
      <c r="GSQ1" s="1945"/>
      <c r="GSR1" s="1945"/>
      <c r="GSS1" s="1945"/>
      <c r="GST1" s="1945"/>
      <c r="GSU1" s="1945"/>
      <c r="GSV1" s="1945"/>
      <c r="GSW1" s="1945"/>
      <c r="GSX1" s="1945"/>
      <c r="GSY1" s="1945"/>
      <c r="GSZ1" s="1945"/>
      <c r="GTA1" s="1945"/>
      <c r="GTB1" s="1945"/>
      <c r="GTC1" s="1945"/>
      <c r="GTD1" s="1945"/>
      <c r="GTE1" s="1945"/>
      <c r="GTF1" s="1945"/>
      <c r="GTG1" s="1945"/>
      <c r="GTH1" s="1945"/>
      <c r="GTI1" s="1945"/>
      <c r="GTJ1" s="1945"/>
      <c r="GTK1" s="1945"/>
      <c r="GTL1" s="1945"/>
      <c r="GTM1" s="1945"/>
      <c r="GTN1" s="1945"/>
      <c r="GTO1" s="1945"/>
      <c r="GTP1" s="1945"/>
      <c r="GTQ1" s="1945"/>
      <c r="GTR1" s="1945"/>
      <c r="GTS1" s="1945"/>
      <c r="GTT1" s="1945"/>
      <c r="GTU1" s="1945"/>
      <c r="GTV1" s="1945"/>
      <c r="GTW1" s="1945"/>
      <c r="GTX1" s="1945"/>
      <c r="GTY1" s="1945"/>
      <c r="GTZ1" s="1945"/>
      <c r="GUA1" s="1945"/>
      <c r="GUB1" s="1945"/>
      <c r="GUC1" s="1945"/>
      <c r="GUD1" s="1945"/>
      <c r="GUE1" s="1945"/>
      <c r="GUF1" s="1945"/>
      <c r="GUG1" s="1945"/>
      <c r="GUH1" s="1945"/>
      <c r="GUI1" s="1945"/>
      <c r="GUJ1" s="1945"/>
      <c r="GUK1" s="1945"/>
      <c r="GUL1" s="1945"/>
      <c r="GUM1" s="1945"/>
      <c r="GUN1" s="1945"/>
      <c r="GUO1" s="1945"/>
      <c r="GUP1" s="1945"/>
      <c r="GUQ1" s="1945"/>
      <c r="GUR1" s="1945"/>
      <c r="GUS1" s="1945"/>
      <c r="GUT1" s="1945"/>
      <c r="GUU1" s="1945"/>
      <c r="GUV1" s="1945"/>
      <c r="GUW1" s="1945"/>
      <c r="GUX1" s="1945"/>
      <c r="GUY1" s="1945"/>
      <c r="GUZ1" s="1945"/>
      <c r="GVA1" s="1945"/>
      <c r="GVB1" s="1945"/>
      <c r="GVC1" s="1945"/>
      <c r="GVD1" s="1945"/>
      <c r="GVE1" s="1945"/>
      <c r="GVF1" s="1945"/>
      <c r="GVG1" s="1945"/>
      <c r="GVH1" s="1945"/>
      <c r="GVI1" s="1945"/>
      <c r="GVJ1" s="1945"/>
      <c r="GVK1" s="1945"/>
      <c r="GVL1" s="1945"/>
      <c r="GVM1" s="1945"/>
      <c r="GVN1" s="1945"/>
      <c r="GVO1" s="1945"/>
      <c r="GVP1" s="1945"/>
      <c r="GVQ1" s="1945"/>
      <c r="GVR1" s="1945"/>
      <c r="GVS1" s="1945"/>
      <c r="GVT1" s="1945"/>
      <c r="GVU1" s="1945"/>
      <c r="GVV1" s="1945"/>
      <c r="GVW1" s="1945"/>
      <c r="GVX1" s="1945"/>
      <c r="GVY1" s="1945"/>
      <c r="GVZ1" s="1945"/>
      <c r="GWA1" s="1945"/>
      <c r="GWB1" s="1945"/>
      <c r="GWC1" s="1945"/>
      <c r="GWD1" s="1945"/>
      <c r="GWE1" s="1945"/>
      <c r="GWF1" s="1945"/>
      <c r="GWG1" s="1945"/>
      <c r="GWH1" s="1945"/>
      <c r="GWI1" s="1945"/>
      <c r="GWJ1" s="1945"/>
      <c r="GWK1" s="1945"/>
      <c r="GWL1" s="1945"/>
      <c r="GWM1" s="1945"/>
      <c r="GWN1" s="1945"/>
      <c r="GWO1" s="1945"/>
      <c r="GWP1" s="1945"/>
      <c r="GWQ1" s="1945"/>
      <c r="GWR1" s="1945"/>
      <c r="GWS1" s="1945"/>
      <c r="GWT1" s="1945"/>
      <c r="GWU1" s="1945"/>
      <c r="GWV1" s="1945"/>
      <c r="GWW1" s="1945"/>
      <c r="GWX1" s="1945"/>
      <c r="GWY1" s="1945"/>
      <c r="GWZ1" s="1945"/>
      <c r="GXA1" s="1945"/>
      <c r="GXB1" s="1945"/>
      <c r="GXC1" s="1945"/>
      <c r="GXD1" s="1945"/>
      <c r="GXE1" s="1945"/>
      <c r="GXF1" s="1945"/>
      <c r="GXG1" s="1945"/>
      <c r="GXH1" s="1945"/>
      <c r="GXI1" s="1945"/>
      <c r="GXJ1" s="1945"/>
      <c r="GXK1" s="1945"/>
      <c r="GXL1" s="1945"/>
      <c r="GXM1" s="1945"/>
      <c r="GXN1" s="1945"/>
      <c r="GXO1" s="1945"/>
      <c r="GXP1" s="1945"/>
      <c r="GXQ1" s="1945"/>
      <c r="GXR1" s="1945"/>
      <c r="GXS1" s="1945"/>
      <c r="GXT1" s="1945"/>
      <c r="GXU1" s="1945"/>
      <c r="GXV1" s="1945"/>
      <c r="GXW1" s="1945"/>
      <c r="GXX1" s="1945"/>
      <c r="GXY1" s="1945"/>
      <c r="GXZ1" s="1945"/>
      <c r="GYA1" s="1945"/>
      <c r="GYB1" s="1945"/>
      <c r="GYC1" s="1945"/>
      <c r="GYD1" s="1945"/>
      <c r="GYE1" s="1945"/>
      <c r="GYF1" s="1945"/>
      <c r="GYG1" s="1945"/>
      <c r="GYH1" s="1945"/>
      <c r="GYI1" s="1945"/>
      <c r="GYJ1" s="1945"/>
      <c r="GYK1" s="1945"/>
      <c r="GYL1" s="1945"/>
      <c r="GYM1" s="1945"/>
      <c r="GYN1" s="1945"/>
      <c r="GYO1" s="1945"/>
      <c r="GYP1" s="1945"/>
      <c r="GYQ1" s="1945"/>
      <c r="GYR1" s="1945"/>
      <c r="GYS1" s="1945"/>
      <c r="GYT1" s="1945"/>
      <c r="GYU1" s="1945"/>
      <c r="GYV1" s="1945"/>
      <c r="GYW1" s="1945"/>
      <c r="GYX1" s="1945"/>
      <c r="GYY1" s="1945"/>
      <c r="GYZ1" s="1945"/>
      <c r="GZA1" s="1945"/>
      <c r="GZB1" s="1945"/>
      <c r="GZC1" s="1945"/>
      <c r="GZD1" s="1945"/>
      <c r="GZE1" s="1945"/>
      <c r="GZF1" s="1945"/>
      <c r="GZG1" s="1945"/>
      <c r="GZH1" s="1945"/>
      <c r="GZI1" s="1945"/>
      <c r="GZJ1" s="1945"/>
      <c r="GZK1" s="1945"/>
      <c r="GZL1" s="1945"/>
      <c r="GZM1" s="1945"/>
      <c r="GZN1" s="1945"/>
      <c r="GZO1" s="1945"/>
      <c r="GZP1" s="1945"/>
      <c r="GZQ1" s="1945"/>
      <c r="GZR1" s="1945"/>
      <c r="GZS1" s="1945"/>
      <c r="GZT1" s="1945"/>
      <c r="GZU1" s="1945"/>
      <c r="GZV1" s="1945"/>
      <c r="GZW1" s="1945"/>
      <c r="GZX1" s="1945"/>
      <c r="GZY1" s="1945"/>
      <c r="GZZ1" s="1945"/>
      <c r="HAA1" s="1945"/>
      <c r="HAB1" s="1945"/>
      <c r="HAC1" s="1945"/>
      <c r="HAD1" s="1945"/>
      <c r="HAE1" s="1945"/>
      <c r="HAF1" s="1945"/>
      <c r="HAG1" s="1945"/>
      <c r="HAH1" s="1945"/>
      <c r="HAI1" s="1945"/>
      <c r="HAJ1" s="1945"/>
      <c r="HAK1" s="1945"/>
      <c r="HAL1" s="1945"/>
      <c r="HAM1" s="1945"/>
      <c r="HAN1" s="1945"/>
      <c r="HAO1" s="1945"/>
      <c r="HAP1" s="1945"/>
      <c r="HAQ1" s="1945"/>
      <c r="HAR1" s="1945"/>
      <c r="HAS1" s="1945"/>
      <c r="HAT1" s="1945"/>
      <c r="HAU1" s="1945"/>
      <c r="HAV1" s="1945"/>
      <c r="HAW1" s="1945"/>
      <c r="HAX1" s="1945"/>
      <c r="HAY1" s="1945"/>
      <c r="HAZ1" s="1945"/>
      <c r="HBA1" s="1945"/>
      <c r="HBB1" s="1945"/>
      <c r="HBC1" s="1945"/>
      <c r="HBD1" s="1945"/>
      <c r="HBE1" s="1945"/>
      <c r="HBF1" s="1945"/>
      <c r="HBG1" s="1945"/>
      <c r="HBH1" s="1945"/>
      <c r="HBI1" s="1945"/>
      <c r="HBJ1" s="1945"/>
      <c r="HBK1" s="1945"/>
      <c r="HBL1" s="1945"/>
      <c r="HBM1" s="1945"/>
      <c r="HBN1" s="1945"/>
      <c r="HBO1" s="1945"/>
      <c r="HBP1" s="1945"/>
      <c r="HBQ1" s="1945"/>
      <c r="HBR1" s="1945"/>
      <c r="HBS1" s="1945"/>
      <c r="HBT1" s="1945"/>
      <c r="HBU1" s="1945"/>
      <c r="HBV1" s="1945"/>
      <c r="HBW1" s="1945"/>
      <c r="HBX1" s="1945"/>
      <c r="HBY1" s="1945"/>
      <c r="HBZ1" s="1945"/>
      <c r="HCA1" s="1945"/>
      <c r="HCB1" s="1945"/>
      <c r="HCC1" s="1945"/>
      <c r="HCD1" s="1945"/>
      <c r="HCE1" s="1945"/>
      <c r="HCF1" s="1945"/>
      <c r="HCG1" s="1945"/>
      <c r="HCH1" s="1945"/>
      <c r="HCI1" s="1945"/>
      <c r="HCJ1" s="1945"/>
      <c r="HCK1" s="1945"/>
      <c r="HCL1" s="1945"/>
      <c r="HCM1" s="1945"/>
      <c r="HCN1" s="1945"/>
      <c r="HCO1" s="1945"/>
      <c r="HCP1" s="1945"/>
      <c r="HCQ1" s="1945"/>
      <c r="HCR1" s="1945"/>
      <c r="HCS1" s="1945"/>
      <c r="HCT1" s="1945"/>
      <c r="HCU1" s="1945"/>
      <c r="HCV1" s="1945"/>
      <c r="HCW1" s="1945"/>
      <c r="HCX1" s="1945"/>
      <c r="HCY1" s="1945"/>
      <c r="HCZ1" s="1945"/>
      <c r="HDA1" s="1945"/>
      <c r="HDB1" s="1945"/>
      <c r="HDC1" s="1945"/>
      <c r="HDD1" s="1945"/>
      <c r="HDE1" s="1945"/>
      <c r="HDF1" s="1945"/>
      <c r="HDG1" s="1945"/>
      <c r="HDH1" s="1945"/>
      <c r="HDI1" s="1945"/>
      <c r="HDJ1" s="1945"/>
      <c r="HDK1" s="1945"/>
      <c r="HDL1" s="1945"/>
      <c r="HDM1" s="1945"/>
      <c r="HDN1" s="1945"/>
      <c r="HDO1" s="1945"/>
      <c r="HDP1" s="1945"/>
      <c r="HDQ1" s="1945"/>
      <c r="HDR1" s="1945"/>
      <c r="HDS1" s="1945"/>
      <c r="HDT1" s="1945"/>
      <c r="HDU1" s="1945"/>
      <c r="HDV1" s="1945"/>
      <c r="HDW1" s="1945"/>
      <c r="HDX1" s="1945"/>
      <c r="HDY1" s="1945"/>
      <c r="HDZ1" s="1945"/>
      <c r="HEA1" s="1945"/>
      <c r="HEB1" s="1945"/>
      <c r="HEC1" s="1945"/>
      <c r="HED1" s="1945"/>
      <c r="HEE1" s="1945"/>
      <c r="HEF1" s="1945"/>
      <c r="HEG1" s="1945"/>
      <c r="HEH1" s="1945"/>
      <c r="HEI1" s="1945"/>
      <c r="HEJ1" s="1945"/>
      <c r="HEK1" s="1945"/>
      <c r="HEL1" s="1945"/>
      <c r="HEM1" s="1945"/>
      <c r="HEN1" s="1945"/>
      <c r="HEO1" s="1945"/>
      <c r="HEP1" s="1945"/>
      <c r="HEQ1" s="1945"/>
      <c r="HER1" s="1945"/>
      <c r="HES1" s="1945"/>
      <c r="HET1" s="1945"/>
      <c r="HEU1" s="1945"/>
      <c r="HEV1" s="1945"/>
      <c r="HEW1" s="1945"/>
      <c r="HEX1" s="1945"/>
      <c r="HEY1" s="1945"/>
      <c r="HEZ1" s="1945"/>
      <c r="HFA1" s="1945"/>
      <c r="HFB1" s="1945"/>
      <c r="HFC1" s="1945"/>
      <c r="HFD1" s="1945"/>
      <c r="HFE1" s="1945"/>
      <c r="HFF1" s="1945"/>
      <c r="HFG1" s="1945"/>
      <c r="HFH1" s="1945"/>
      <c r="HFI1" s="1945"/>
      <c r="HFJ1" s="1945"/>
      <c r="HFK1" s="1945"/>
      <c r="HFL1" s="1945"/>
      <c r="HFM1" s="1945"/>
      <c r="HFN1" s="1945"/>
      <c r="HFO1" s="1945"/>
      <c r="HFP1" s="1945"/>
      <c r="HFQ1" s="1945"/>
      <c r="HFR1" s="1945"/>
      <c r="HFS1" s="1945"/>
      <c r="HFT1" s="1945"/>
      <c r="HFU1" s="1945"/>
      <c r="HFV1" s="1945"/>
      <c r="HFW1" s="1945"/>
      <c r="HFX1" s="1945"/>
      <c r="HFY1" s="1945"/>
      <c r="HFZ1" s="1945"/>
      <c r="HGA1" s="1945"/>
      <c r="HGB1" s="1945"/>
      <c r="HGC1" s="1945"/>
      <c r="HGD1" s="1945"/>
      <c r="HGE1" s="1945"/>
      <c r="HGF1" s="1945"/>
      <c r="HGG1" s="1945"/>
      <c r="HGH1" s="1945"/>
      <c r="HGI1" s="1945"/>
      <c r="HGJ1" s="1945"/>
      <c r="HGK1" s="1945"/>
      <c r="HGL1" s="1945"/>
      <c r="HGM1" s="1945"/>
      <c r="HGN1" s="1945"/>
      <c r="HGO1" s="1945"/>
      <c r="HGP1" s="1945"/>
      <c r="HGQ1" s="1945"/>
      <c r="HGR1" s="1945"/>
      <c r="HGS1" s="1945"/>
      <c r="HGT1" s="1945"/>
      <c r="HGU1" s="1945"/>
      <c r="HGV1" s="1945"/>
      <c r="HGW1" s="1945"/>
      <c r="HGX1" s="1945"/>
      <c r="HGY1" s="1945"/>
      <c r="HGZ1" s="1945"/>
      <c r="HHA1" s="1945"/>
      <c r="HHB1" s="1945"/>
      <c r="HHC1" s="1945"/>
      <c r="HHD1" s="1945"/>
      <c r="HHE1" s="1945"/>
      <c r="HHF1" s="1945"/>
      <c r="HHG1" s="1945"/>
      <c r="HHH1" s="1945"/>
      <c r="HHI1" s="1945"/>
      <c r="HHJ1" s="1945"/>
      <c r="HHK1" s="1945"/>
      <c r="HHL1" s="1945"/>
      <c r="HHM1" s="1945"/>
      <c r="HHN1" s="1945"/>
      <c r="HHO1" s="1945"/>
      <c r="HHP1" s="1945"/>
      <c r="HHQ1" s="1945"/>
      <c r="HHR1" s="1945"/>
      <c r="HHS1" s="1945"/>
      <c r="HHT1" s="1945"/>
      <c r="HHU1" s="1945"/>
      <c r="HHV1" s="1945"/>
      <c r="HHW1" s="1945"/>
      <c r="HHX1" s="1945"/>
      <c r="HHY1" s="1945"/>
      <c r="HHZ1" s="1945"/>
      <c r="HIA1" s="1945"/>
      <c r="HIB1" s="1945"/>
      <c r="HIC1" s="1945"/>
      <c r="HID1" s="1945"/>
      <c r="HIE1" s="1945"/>
      <c r="HIF1" s="1945"/>
      <c r="HIG1" s="1945"/>
      <c r="HIH1" s="1945"/>
      <c r="HII1" s="1945"/>
      <c r="HIJ1" s="1945"/>
      <c r="HIK1" s="1945"/>
      <c r="HIL1" s="1945"/>
      <c r="HIM1" s="1945"/>
      <c r="HIN1" s="1945"/>
      <c r="HIO1" s="1945"/>
      <c r="HIP1" s="1945"/>
      <c r="HIQ1" s="1945"/>
      <c r="HIR1" s="1945"/>
      <c r="HIS1" s="1945"/>
      <c r="HIT1" s="1945"/>
      <c r="HIU1" s="1945"/>
      <c r="HIV1" s="1945"/>
      <c r="HIW1" s="1945"/>
      <c r="HIX1" s="1945"/>
      <c r="HIY1" s="1945"/>
      <c r="HIZ1" s="1945"/>
      <c r="HJA1" s="1945"/>
      <c r="HJB1" s="1945"/>
      <c r="HJC1" s="1945"/>
      <c r="HJD1" s="1945"/>
      <c r="HJE1" s="1945"/>
      <c r="HJF1" s="1945"/>
      <c r="HJG1" s="1945"/>
      <c r="HJH1" s="1945"/>
      <c r="HJI1" s="1945"/>
      <c r="HJJ1" s="1945"/>
      <c r="HJK1" s="1945"/>
      <c r="HJL1" s="1945"/>
      <c r="HJM1" s="1945"/>
      <c r="HJN1" s="1945"/>
      <c r="HJO1" s="1945"/>
      <c r="HJP1" s="1945"/>
      <c r="HJQ1" s="1945"/>
      <c r="HJR1" s="1945"/>
      <c r="HJS1" s="1945"/>
      <c r="HJT1" s="1945"/>
      <c r="HJU1" s="1945"/>
      <c r="HJV1" s="1945"/>
      <c r="HJW1" s="1945"/>
      <c r="HJX1" s="1945"/>
      <c r="HJY1" s="1945"/>
      <c r="HJZ1" s="1945"/>
      <c r="HKA1" s="1945"/>
      <c r="HKB1" s="1945"/>
      <c r="HKC1" s="1945"/>
      <c r="HKD1" s="1945"/>
      <c r="HKE1" s="1945"/>
      <c r="HKF1" s="1945"/>
      <c r="HKG1" s="1945"/>
      <c r="HKH1" s="1945"/>
      <c r="HKI1" s="1945"/>
      <c r="HKJ1" s="1945"/>
      <c r="HKK1" s="1945"/>
      <c r="HKL1" s="1945"/>
      <c r="HKM1" s="1945"/>
      <c r="HKN1" s="1945"/>
      <c r="HKO1" s="1945"/>
      <c r="HKP1" s="1945"/>
      <c r="HKQ1" s="1945"/>
      <c r="HKR1" s="1945"/>
      <c r="HKS1" s="1945"/>
      <c r="HKT1" s="1945"/>
      <c r="HKU1" s="1945"/>
      <c r="HKV1" s="1945"/>
      <c r="HKW1" s="1945"/>
      <c r="HKX1" s="1945"/>
      <c r="HKY1" s="1945"/>
      <c r="HKZ1" s="1945"/>
      <c r="HLA1" s="1945"/>
      <c r="HLB1" s="1945"/>
      <c r="HLC1" s="1945"/>
      <c r="HLD1" s="1945"/>
      <c r="HLE1" s="1945"/>
      <c r="HLF1" s="1945"/>
      <c r="HLG1" s="1945"/>
      <c r="HLH1" s="1945"/>
      <c r="HLI1" s="1945"/>
      <c r="HLJ1" s="1945"/>
      <c r="HLK1" s="1945"/>
      <c r="HLL1" s="1945"/>
      <c r="HLM1" s="1945"/>
      <c r="HLN1" s="1945"/>
      <c r="HLO1" s="1945"/>
      <c r="HLP1" s="1945"/>
      <c r="HLQ1" s="1945"/>
      <c r="HLR1" s="1945"/>
      <c r="HLS1" s="1945"/>
      <c r="HLT1" s="1945"/>
      <c r="HLU1" s="1945"/>
      <c r="HLV1" s="1945"/>
      <c r="HLW1" s="1945"/>
      <c r="HLX1" s="1945"/>
      <c r="HLY1" s="1945"/>
      <c r="HLZ1" s="1945"/>
      <c r="HMA1" s="1945"/>
      <c r="HMB1" s="1945"/>
      <c r="HMC1" s="1945"/>
      <c r="HMD1" s="1945"/>
      <c r="HME1" s="1945"/>
      <c r="HMF1" s="1945"/>
      <c r="HMG1" s="1945"/>
      <c r="HMH1" s="1945"/>
      <c r="HMI1" s="1945"/>
      <c r="HMJ1" s="1945"/>
      <c r="HMK1" s="1945"/>
      <c r="HML1" s="1945"/>
      <c r="HMM1" s="1945"/>
      <c r="HMN1" s="1945"/>
      <c r="HMO1" s="1945"/>
      <c r="HMP1" s="1945"/>
      <c r="HMQ1" s="1945"/>
      <c r="HMR1" s="1945"/>
      <c r="HMS1" s="1945"/>
      <c r="HMT1" s="1945"/>
      <c r="HMU1" s="1945"/>
      <c r="HMV1" s="1945"/>
      <c r="HMW1" s="1945"/>
      <c r="HMX1" s="1945"/>
      <c r="HMY1" s="1945"/>
      <c r="HMZ1" s="1945"/>
      <c r="HNA1" s="1945"/>
      <c r="HNB1" s="1945"/>
      <c r="HNC1" s="1945"/>
      <c r="HND1" s="1945"/>
      <c r="HNE1" s="1945"/>
      <c r="HNF1" s="1945"/>
      <c r="HNG1" s="1945"/>
      <c r="HNH1" s="1945"/>
      <c r="HNI1" s="1945"/>
      <c r="HNJ1" s="1945"/>
      <c r="HNK1" s="1945"/>
      <c r="HNL1" s="1945"/>
      <c r="HNM1" s="1945"/>
      <c r="HNN1" s="1945"/>
      <c r="HNO1" s="1945"/>
      <c r="HNP1" s="1945"/>
      <c r="HNQ1" s="1945"/>
      <c r="HNR1" s="1945"/>
      <c r="HNS1" s="1945"/>
      <c r="HNT1" s="1945"/>
      <c r="HNU1" s="1945"/>
      <c r="HNV1" s="1945"/>
      <c r="HNW1" s="1945"/>
      <c r="HNX1" s="1945"/>
      <c r="HNY1" s="1945"/>
      <c r="HNZ1" s="1945"/>
      <c r="HOA1" s="1945"/>
      <c r="HOB1" s="1945"/>
      <c r="HOC1" s="1945"/>
      <c r="HOD1" s="1945"/>
      <c r="HOE1" s="1945"/>
      <c r="HOF1" s="1945"/>
      <c r="HOG1" s="1945"/>
      <c r="HOH1" s="1945"/>
      <c r="HOI1" s="1945"/>
      <c r="HOJ1" s="1945"/>
      <c r="HOK1" s="1945"/>
      <c r="HOL1" s="1945"/>
      <c r="HOM1" s="1945"/>
      <c r="HON1" s="1945"/>
      <c r="HOO1" s="1945"/>
      <c r="HOP1" s="1945"/>
      <c r="HOQ1" s="1945"/>
      <c r="HOR1" s="1945"/>
      <c r="HOS1" s="1945"/>
      <c r="HOT1" s="1945"/>
      <c r="HOU1" s="1945"/>
      <c r="HOV1" s="1945"/>
      <c r="HOW1" s="1945"/>
      <c r="HOX1" s="1945"/>
      <c r="HOY1" s="1945"/>
      <c r="HOZ1" s="1945"/>
      <c r="HPA1" s="1945"/>
      <c r="HPB1" s="1945"/>
      <c r="HPC1" s="1945"/>
      <c r="HPD1" s="1945"/>
      <c r="HPE1" s="1945"/>
      <c r="HPF1" s="1945"/>
      <c r="HPG1" s="1945"/>
      <c r="HPH1" s="1945"/>
      <c r="HPI1" s="1945"/>
      <c r="HPJ1" s="1945"/>
      <c r="HPK1" s="1945"/>
      <c r="HPL1" s="1945"/>
      <c r="HPM1" s="1945"/>
      <c r="HPN1" s="1945"/>
      <c r="HPO1" s="1945"/>
      <c r="HPP1" s="1945"/>
      <c r="HPQ1" s="1945"/>
      <c r="HPR1" s="1945"/>
      <c r="HPS1" s="1945"/>
      <c r="HPT1" s="1945"/>
      <c r="HPU1" s="1945"/>
      <c r="HPV1" s="1945"/>
      <c r="HPW1" s="1945"/>
      <c r="HPX1" s="1945"/>
      <c r="HPY1" s="1945"/>
      <c r="HPZ1" s="1945"/>
      <c r="HQA1" s="1945"/>
      <c r="HQB1" s="1945"/>
      <c r="HQC1" s="1945"/>
      <c r="HQD1" s="1945"/>
      <c r="HQE1" s="1945"/>
      <c r="HQF1" s="1945"/>
      <c r="HQG1" s="1945"/>
      <c r="HQH1" s="1945"/>
      <c r="HQI1" s="1945"/>
      <c r="HQJ1" s="1945"/>
      <c r="HQK1" s="1945"/>
      <c r="HQL1" s="1945"/>
      <c r="HQM1" s="1945"/>
      <c r="HQN1" s="1945"/>
      <c r="HQO1" s="1945"/>
      <c r="HQP1" s="1945"/>
      <c r="HQQ1" s="1945"/>
      <c r="HQR1" s="1945"/>
      <c r="HQS1" s="1945"/>
      <c r="HQT1" s="1945"/>
      <c r="HQU1" s="1945"/>
      <c r="HQV1" s="1945"/>
      <c r="HQW1" s="1945"/>
      <c r="HQX1" s="1945"/>
      <c r="HQY1" s="1945"/>
      <c r="HQZ1" s="1945"/>
      <c r="HRA1" s="1945"/>
      <c r="HRB1" s="1945"/>
      <c r="HRC1" s="1945"/>
      <c r="HRD1" s="1945"/>
      <c r="HRE1" s="1945"/>
      <c r="HRF1" s="1945"/>
      <c r="HRG1" s="1945"/>
      <c r="HRH1" s="1945"/>
      <c r="HRI1" s="1945"/>
      <c r="HRJ1" s="1945"/>
      <c r="HRK1" s="1945"/>
      <c r="HRL1" s="1945"/>
      <c r="HRM1" s="1945"/>
      <c r="HRN1" s="1945"/>
      <c r="HRO1" s="1945"/>
      <c r="HRP1" s="1945"/>
      <c r="HRQ1" s="1945"/>
      <c r="HRR1" s="1945"/>
      <c r="HRS1" s="1945"/>
      <c r="HRT1" s="1945"/>
      <c r="HRU1" s="1945"/>
      <c r="HRV1" s="1945"/>
      <c r="HRW1" s="1945"/>
      <c r="HRX1" s="1945"/>
      <c r="HRY1" s="1945"/>
      <c r="HRZ1" s="1945"/>
      <c r="HSA1" s="1945"/>
      <c r="HSB1" s="1945"/>
      <c r="HSC1" s="1945"/>
      <c r="HSD1" s="1945"/>
      <c r="HSE1" s="1945"/>
      <c r="HSF1" s="1945"/>
      <c r="HSG1" s="1945"/>
      <c r="HSH1" s="1945"/>
      <c r="HSI1" s="1945"/>
      <c r="HSJ1" s="1945"/>
      <c r="HSK1" s="1945"/>
      <c r="HSL1" s="1945"/>
      <c r="HSM1" s="1945"/>
      <c r="HSN1" s="1945"/>
      <c r="HSO1" s="1945"/>
      <c r="HSP1" s="1945"/>
      <c r="HSQ1" s="1945"/>
      <c r="HSR1" s="1945"/>
      <c r="HSS1" s="1945"/>
      <c r="HST1" s="1945"/>
      <c r="HSU1" s="1945"/>
      <c r="HSV1" s="1945"/>
      <c r="HSW1" s="1945"/>
      <c r="HSX1" s="1945"/>
      <c r="HSY1" s="1945"/>
      <c r="HSZ1" s="1945"/>
      <c r="HTA1" s="1945"/>
      <c r="HTB1" s="1945"/>
      <c r="HTC1" s="1945"/>
      <c r="HTD1" s="1945"/>
      <c r="HTE1" s="1945"/>
      <c r="HTF1" s="1945"/>
      <c r="HTG1" s="1945"/>
      <c r="HTH1" s="1945"/>
      <c r="HTI1" s="1945"/>
      <c r="HTJ1" s="1945"/>
      <c r="HTK1" s="1945"/>
      <c r="HTL1" s="1945"/>
      <c r="HTM1" s="1945"/>
      <c r="HTN1" s="1945"/>
      <c r="HTO1" s="1945"/>
      <c r="HTP1" s="1945"/>
      <c r="HTQ1" s="1945"/>
      <c r="HTR1" s="1945"/>
      <c r="HTS1" s="1945"/>
      <c r="HTT1" s="1945"/>
      <c r="HTU1" s="1945"/>
      <c r="HTV1" s="1945"/>
      <c r="HTW1" s="1945"/>
      <c r="HTX1" s="1945"/>
      <c r="HTY1" s="1945"/>
      <c r="HTZ1" s="1945"/>
      <c r="HUA1" s="1945"/>
      <c r="HUB1" s="1945"/>
      <c r="HUC1" s="1945"/>
      <c r="HUD1" s="1945"/>
      <c r="HUE1" s="1945"/>
      <c r="HUF1" s="1945"/>
      <c r="HUG1" s="1945"/>
      <c r="HUH1" s="1945"/>
      <c r="HUI1" s="1945"/>
      <c r="HUJ1" s="1945"/>
      <c r="HUK1" s="1945"/>
      <c r="HUL1" s="1945"/>
      <c r="HUM1" s="1945"/>
      <c r="HUN1" s="1945"/>
      <c r="HUO1" s="1945"/>
      <c r="HUP1" s="1945"/>
      <c r="HUQ1" s="1945"/>
      <c r="HUR1" s="1945"/>
      <c r="HUS1" s="1945"/>
      <c r="HUT1" s="1945"/>
      <c r="HUU1" s="1945"/>
      <c r="HUV1" s="1945"/>
      <c r="HUW1" s="1945"/>
      <c r="HUX1" s="1945"/>
      <c r="HUY1" s="1945"/>
      <c r="HUZ1" s="1945"/>
      <c r="HVA1" s="1945"/>
      <c r="HVB1" s="1945"/>
      <c r="HVC1" s="1945"/>
      <c r="HVD1" s="1945"/>
      <c r="HVE1" s="1945"/>
      <c r="HVF1" s="1945"/>
      <c r="HVG1" s="1945"/>
      <c r="HVH1" s="1945"/>
      <c r="HVI1" s="1945"/>
      <c r="HVJ1" s="1945"/>
      <c r="HVK1" s="1945"/>
      <c r="HVL1" s="1945"/>
      <c r="HVM1" s="1945"/>
      <c r="HVN1" s="1945"/>
      <c r="HVO1" s="1945"/>
      <c r="HVP1" s="1945"/>
      <c r="HVQ1" s="1945"/>
      <c r="HVR1" s="1945"/>
      <c r="HVS1" s="1945"/>
      <c r="HVT1" s="1945"/>
      <c r="HVU1" s="1945"/>
      <c r="HVV1" s="1945"/>
      <c r="HVW1" s="1945"/>
      <c r="HVX1" s="1945"/>
      <c r="HVY1" s="1945"/>
      <c r="HVZ1" s="1945"/>
      <c r="HWA1" s="1945"/>
      <c r="HWB1" s="1945"/>
      <c r="HWC1" s="1945"/>
      <c r="HWD1" s="1945"/>
      <c r="HWE1" s="1945"/>
      <c r="HWF1" s="1945"/>
      <c r="HWG1" s="1945"/>
      <c r="HWH1" s="1945"/>
      <c r="HWI1" s="1945"/>
      <c r="HWJ1" s="1945"/>
      <c r="HWK1" s="1945"/>
      <c r="HWL1" s="1945"/>
      <c r="HWM1" s="1945"/>
      <c r="HWN1" s="1945"/>
      <c r="HWO1" s="1945"/>
      <c r="HWP1" s="1945"/>
      <c r="HWQ1" s="1945"/>
      <c r="HWR1" s="1945"/>
      <c r="HWS1" s="1945"/>
      <c r="HWT1" s="1945"/>
      <c r="HWU1" s="1945"/>
      <c r="HWV1" s="1945"/>
      <c r="HWW1" s="1945"/>
      <c r="HWX1" s="1945"/>
      <c r="HWY1" s="1945"/>
      <c r="HWZ1" s="1945"/>
      <c r="HXA1" s="1945"/>
      <c r="HXB1" s="1945"/>
      <c r="HXC1" s="1945"/>
      <c r="HXD1" s="1945"/>
      <c r="HXE1" s="1945"/>
      <c r="HXF1" s="1945"/>
      <c r="HXG1" s="1945"/>
      <c r="HXH1" s="1945"/>
      <c r="HXI1" s="1945"/>
      <c r="HXJ1" s="1945"/>
      <c r="HXK1" s="1945"/>
      <c r="HXL1" s="1945"/>
      <c r="HXM1" s="1945"/>
      <c r="HXN1" s="1945"/>
      <c r="HXO1" s="1945"/>
      <c r="HXP1" s="1945"/>
      <c r="HXQ1" s="1945"/>
      <c r="HXR1" s="1945"/>
      <c r="HXS1" s="1945"/>
      <c r="HXT1" s="1945"/>
      <c r="HXU1" s="1945"/>
      <c r="HXV1" s="1945"/>
      <c r="HXW1" s="1945"/>
      <c r="HXX1" s="1945"/>
      <c r="HXY1" s="1945"/>
      <c r="HXZ1" s="1945"/>
      <c r="HYA1" s="1945"/>
      <c r="HYB1" s="1945"/>
      <c r="HYC1" s="1945"/>
      <c r="HYD1" s="1945"/>
      <c r="HYE1" s="1945"/>
      <c r="HYF1" s="1945"/>
      <c r="HYG1" s="1945"/>
      <c r="HYH1" s="1945"/>
      <c r="HYI1" s="1945"/>
      <c r="HYJ1" s="1945"/>
      <c r="HYK1" s="1945"/>
      <c r="HYL1" s="1945"/>
      <c r="HYM1" s="1945"/>
      <c r="HYN1" s="1945"/>
      <c r="HYO1" s="1945"/>
      <c r="HYP1" s="1945"/>
      <c r="HYQ1" s="1945"/>
      <c r="HYR1" s="1945"/>
      <c r="HYS1" s="1945"/>
      <c r="HYT1" s="1945"/>
      <c r="HYU1" s="1945"/>
      <c r="HYV1" s="1945"/>
      <c r="HYW1" s="1945"/>
      <c r="HYX1" s="1945"/>
      <c r="HYY1" s="1945"/>
      <c r="HYZ1" s="1945"/>
      <c r="HZA1" s="1945"/>
      <c r="HZB1" s="1945"/>
      <c r="HZC1" s="1945"/>
      <c r="HZD1" s="1945"/>
      <c r="HZE1" s="1945"/>
      <c r="HZF1" s="1945"/>
      <c r="HZG1" s="1945"/>
      <c r="HZH1" s="1945"/>
      <c r="HZI1" s="1945"/>
      <c r="HZJ1" s="1945"/>
      <c r="HZK1" s="1945"/>
      <c r="HZL1" s="1945"/>
      <c r="HZM1" s="1945"/>
      <c r="HZN1" s="1945"/>
      <c r="HZO1" s="1945"/>
      <c r="HZP1" s="1945"/>
      <c r="HZQ1" s="1945"/>
      <c r="HZR1" s="1945"/>
      <c r="HZS1" s="1945"/>
      <c r="HZT1" s="1945"/>
      <c r="HZU1" s="1945"/>
      <c r="HZV1" s="1945"/>
      <c r="HZW1" s="1945"/>
      <c r="HZX1" s="1945"/>
      <c r="HZY1" s="1945"/>
      <c r="HZZ1" s="1945"/>
      <c r="IAA1" s="1945"/>
      <c r="IAB1" s="1945"/>
      <c r="IAC1" s="1945"/>
      <c r="IAD1" s="1945"/>
      <c r="IAE1" s="1945"/>
      <c r="IAF1" s="1945"/>
      <c r="IAG1" s="1945"/>
      <c r="IAH1" s="1945"/>
      <c r="IAI1" s="1945"/>
      <c r="IAJ1" s="1945"/>
      <c r="IAK1" s="1945"/>
      <c r="IAL1" s="1945"/>
      <c r="IAM1" s="1945"/>
      <c r="IAN1" s="1945"/>
      <c r="IAO1" s="1945"/>
      <c r="IAP1" s="1945"/>
      <c r="IAQ1" s="1945"/>
      <c r="IAR1" s="1945"/>
      <c r="IAS1" s="1945"/>
      <c r="IAT1" s="1945"/>
      <c r="IAU1" s="1945"/>
      <c r="IAV1" s="1945"/>
      <c r="IAW1" s="1945"/>
      <c r="IAX1" s="1945"/>
      <c r="IAY1" s="1945"/>
      <c r="IAZ1" s="1945"/>
      <c r="IBA1" s="1945"/>
      <c r="IBB1" s="1945"/>
      <c r="IBC1" s="1945"/>
      <c r="IBD1" s="1945"/>
      <c r="IBE1" s="1945"/>
      <c r="IBF1" s="1945"/>
      <c r="IBG1" s="1945"/>
      <c r="IBH1" s="1945"/>
      <c r="IBI1" s="1945"/>
      <c r="IBJ1" s="1945"/>
      <c r="IBK1" s="1945"/>
      <c r="IBL1" s="1945"/>
      <c r="IBM1" s="1945"/>
      <c r="IBN1" s="1945"/>
      <c r="IBO1" s="1945"/>
      <c r="IBP1" s="1945"/>
      <c r="IBQ1" s="1945"/>
      <c r="IBR1" s="1945"/>
      <c r="IBS1" s="1945"/>
      <c r="IBT1" s="1945"/>
      <c r="IBU1" s="1945"/>
      <c r="IBV1" s="1945"/>
      <c r="IBW1" s="1945"/>
      <c r="IBX1" s="1945"/>
      <c r="IBY1" s="1945"/>
      <c r="IBZ1" s="1945"/>
      <c r="ICA1" s="1945"/>
      <c r="ICB1" s="1945"/>
      <c r="ICC1" s="1945"/>
      <c r="ICD1" s="1945"/>
      <c r="ICE1" s="1945"/>
      <c r="ICF1" s="1945"/>
      <c r="ICG1" s="1945"/>
      <c r="ICH1" s="1945"/>
      <c r="ICI1" s="1945"/>
      <c r="ICJ1" s="1945"/>
      <c r="ICK1" s="1945"/>
      <c r="ICL1" s="1945"/>
      <c r="ICM1" s="1945"/>
      <c r="ICN1" s="1945"/>
      <c r="ICO1" s="1945"/>
      <c r="ICP1" s="1945"/>
      <c r="ICQ1" s="1945"/>
      <c r="ICR1" s="1945"/>
      <c r="ICS1" s="1945"/>
      <c r="ICT1" s="1945"/>
      <c r="ICU1" s="1945"/>
      <c r="ICV1" s="1945"/>
      <c r="ICW1" s="1945"/>
      <c r="ICX1" s="1945"/>
      <c r="ICY1" s="1945"/>
      <c r="ICZ1" s="1945"/>
      <c r="IDA1" s="1945"/>
      <c r="IDB1" s="1945"/>
      <c r="IDC1" s="1945"/>
      <c r="IDD1" s="1945"/>
      <c r="IDE1" s="1945"/>
      <c r="IDF1" s="1945"/>
      <c r="IDG1" s="1945"/>
      <c r="IDH1" s="1945"/>
      <c r="IDI1" s="1945"/>
      <c r="IDJ1" s="1945"/>
      <c r="IDK1" s="1945"/>
      <c r="IDL1" s="1945"/>
      <c r="IDM1" s="1945"/>
      <c r="IDN1" s="1945"/>
      <c r="IDO1" s="1945"/>
      <c r="IDP1" s="1945"/>
      <c r="IDQ1" s="1945"/>
      <c r="IDR1" s="1945"/>
      <c r="IDS1" s="1945"/>
      <c r="IDT1" s="1945"/>
      <c r="IDU1" s="1945"/>
      <c r="IDV1" s="1945"/>
      <c r="IDW1" s="1945"/>
      <c r="IDX1" s="1945"/>
      <c r="IDY1" s="1945"/>
      <c r="IDZ1" s="1945"/>
      <c r="IEA1" s="1945"/>
      <c r="IEB1" s="1945"/>
      <c r="IEC1" s="1945"/>
      <c r="IED1" s="1945"/>
      <c r="IEE1" s="1945"/>
      <c r="IEF1" s="1945"/>
      <c r="IEG1" s="1945"/>
      <c r="IEH1" s="1945"/>
      <c r="IEI1" s="1945"/>
      <c r="IEJ1" s="1945"/>
      <c r="IEK1" s="1945"/>
      <c r="IEL1" s="1945"/>
      <c r="IEM1" s="1945"/>
      <c r="IEN1" s="1945"/>
      <c r="IEO1" s="1945"/>
      <c r="IEP1" s="1945"/>
      <c r="IEQ1" s="1945"/>
      <c r="IER1" s="1945"/>
      <c r="IES1" s="1945"/>
      <c r="IET1" s="1945"/>
      <c r="IEU1" s="1945"/>
      <c r="IEV1" s="1945"/>
      <c r="IEW1" s="1945"/>
      <c r="IEX1" s="1945"/>
      <c r="IEY1" s="1945"/>
      <c r="IEZ1" s="1945"/>
      <c r="IFA1" s="1945"/>
      <c r="IFB1" s="1945"/>
      <c r="IFC1" s="1945"/>
      <c r="IFD1" s="1945"/>
      <c r="IFE1" s="1945"/>
      <c r="IFF1" s="1945"/>
      <c r="IFG1" s="1945"/>
      <c r="IFH1" s="1945"/>
      <c r="IFI1" s="1945"/>
      <c r="IFJ1" s="1945"/>
      <c r="IFK1" s="1945"/>
      <c r="IFL1" s="1945"/>
      <c r="IFM1" s="1945"/>
      <c r="IFN1" s="1945"/>
      <c r="IFO1" s="1945"/>
      <c r="IFP1" s="1945"/>
      <c r="IFQ1" s="1945"/>
      <c r="IFR1" s="1945"/>
      <c r="IFS1" s="1945"/>
      <c r="IFT1" s="1945"/>
      <c r="IFU1" s="1945"/>
      <c r="IFV1" s="1945"/>
      <c r="IFW1" s="1945"/>
      <c r="IFX1" s="1945"/>
      <c r="IFY1" s="1945"/>
      <c r="IFZ1" s="1945"/>
      <c r="IGA1" s="1945"/>
      <c r="IGB1" s="1945"/>
      <c r="IGC1" s="1945"/>
      <c r="IGD1" s="1945"/>
      <c r="IGE1" s="1945"/>
      <c r="IGF1" s="1945"/>
      <c r="IGG1" s="1945"/>
      <c r="IGH1" s="1945"/>
      <c r="IGI1" s="1945"/>
      <c r="IGJ1" s="1945"/>
      <c r="IGK1" s="1945"/>
      <c r="IGL1" s="1945"/>
      <c r="IGM1" s="1945"/>
      <c r="IGN1" s="1945"/>
      <c r="IGO1" s="1945"/>
      <c r="IGP1" s="1945"/>
      <c r="IGQ1" s="1945"/>
      <c r="IGR1" s="1945"/>
      <c r="IGS1" s="1945"/>
      <c r="IGT1" s="1945"/>
      <c r="IGU1" s="1945"/>
      <c r="IGV1" s="1945"/>
      <c r="IGW1" s="1945"/>
      <c r="IGX1" s="1945"/>
      <c r="IGY1" s="1945"/>
      <c r="IGZ1" s="1945"/>
      <c r="IHA1" s="1945"/>
      <c r="IHB1" s="1945"/>
      <c r="IHC1" s="1945"/>
      <c r="IHD1" s="1945"/>
      <c r="IHE1" s="1945"/>
      <c r="IHF1" s="1945"/>
      <c r="IHG1" s="1945"/>
      <c r="IHH1" s="1945"/>
      <c r="IHI1" s="1945"/>
      <c r="IHJ1" s="1945"/>
      <c r="IHK1" s="1945"/>
      <c r="IHL1" s="1945"/>
      <c r="IHM1" s="1945"/>
      <c r="IHN1" s="1945"/>
      <c r="IHO1" s="1945"/>
      <c r="IHP1" s="1945"/>
      <c r="IHQ1" s="1945"/>
      <c r="IHR1" s="1945"/>
      <c r="IHS1" s="1945"/>
      <c r="IHT1" s="1945"/>
      <c r="IHU1" s="1945"/>
      <c r="IHV1" s="1945"/>
      <c r="IHW1" s="1945"/>
      <c r="IHX1" s="1945"/>
      <c r="IHY1" s="1945"/>
      <c r="IHZ1" s="1945"/>
      <c r="IIA1" s="1945"/>
      <c r="IIB1" s="1945"/>
      <c r="IIC1" s="1945"/>
      <c r="IID1" s="1945"/>
      <c r="IIE1" s="1945"/>
      <c r="IIF1" s="1945"/>
      <c r="IIG1" s="1945"/>
      <c r="IIH1" s="1945"/>
      <c r="III1" s="1945"/>
      <c r="IIJ1" s="1945"/>
      <c r="IIK1" s="1945"/>
      <c r="IIL1" s="1945"/>
      <c r="IIM1" s="1945"/>
      <c r="IIN1" s="1945"/>
      <c r="IIO1" s="1945"/>
      <c r="IIP1" s="1945"/>
      <c r="IIQ1" s="1945"/>
      <c r="IIR1" s="1945"/>
      <c r="IIS1" s="1945"/>
      <c r="IIT1" s="1945"/>
      <c r="IIU1" s="1945"/>
      <c r="IIV1" s="1945"/>
      <c r="IIW1" s="1945"/>
      <c r="IIX1" s="1945"/>
      <c r="IIY1" s="1945"/>
      <c r="IIZ1" s="1945"/>
      <c r="IJA1" s="1945"/>
      <c r="IJB1" s="1945"/>
      <c r="IJC1" s="1945"/>
      <c r="IJD1" s="1945"/>
      <c r="IJE1" s="1945"/>
      <c r="IJF1" s="1945"/>
      <c r="IJG1" s="1945"/>
      <c r="IJH1" s="1945"/>
      <c r="IJI1" s="1945"/>
      <c r="IJJ1" s="1945"/>
      <c r="IJK1" s="1945"/>
      <c r="IJL1" s="1945"/>
      <c r="IJM1" s="1945"/>
      <c r="IJN1" s="1945"/>
      <c r="IJO1" s="1945"/>
      <c r="IJP1" s="1945"/>
      <c r="IJQ1" s="1945"/>
      <c r="IJR1" s="1945"/>
      <c r="IJS1" s="1945"/>
      <c r="IJT1" s="1945"/>
      <c r="IJU1" s="1945"/>
      <c r="IJV1" s="1945"/>
      <c r="IJW1" s="1945"/>
      <c r="IJX1" s="1945"/>
      <c r="IJY1" s="1945"/>
      <c r="IJZ1" s="1945"/>
      <c r="IKA1" s="1945"/>
      <c r="IKB1" s="1945"/>
      <c r="IKC1" s="1945"/>
      <c r="IKD1" s="1945"/>
      <c r="IKE1" s="1945"/>
      <c r="IKF1" s="1945"/>
      <c r="IKG1" s="1945"/>
      <c r="IKH1" s="1945"/>
      <c r="IKI1" s="1945"/>
      <c r="IKJ1" s="1945"/>
      <c r="IKK1" s="1945"/>
      <c r="IKL1" s="1945"/>
      <c r="IKM1" s="1945"/>
      <c r="IKN1" s="1945"/>
      <c r="IKO1" s="1945"/>
      <c r="IKP1" s="1945"/>
      <c r="IKQ1" s="1945"/>
      <c r="IKR1" s="1945"/>
      <c r="IKS1" s="1945"/>
      <c r="IKT1" s="1945"/>
      <c r="IKU1" s="1945"/>
      <c r="IKV1" s="1945"/>
      <c r="IKW1" s="1945"/>
      <c r="IKX1" s="1945"/>
      <c r="IKY1" s="1945"/>
      <c r="IKZ1" s="1945"/>
      <c r="ILA1" s="1945"/>
      <c r="ILB1" s="1945"/>
      <c r="ILC1" s="1945"/>
      <c r="ILD1" s="1945"/>
      <c r="ILE1" s="1945"/>
      <c r="ILF1" s="1945"/>
      <c r="ILG1" s="1945"/>
      <c r="ILH1" s="1945"/>
      <c r="ILI1" s="1945"/>
      <c r="ILJ1" s="1945"/>
      <c r="ILK1" s="1945"/>
      <c r="ILL1" s="1945"/>
      <c r="ILM1" s="1945"/>
      <c r="ILN1" s="1945"/>
      <c r="ILO1" s="1945"/>
      <c r="ILP1" s="1945"/>
      <c r="ILQ1" s="1945"/>
      <c r="ILR1" s="1945"/>
      <c r="ILS1" s="1945"/>
      <c r="ILT1" s="1945"/>
      <c r="ILU1" s="1945"/>
      <c r="ILV1" s="1945"/>
      <c r="ILW1" s="1945"/>
      <c r="ILX1" s="1945"/>
      <c r="ILY1" s="1945"/>
      <c r="ILZ1" s="1945"/>
      <c r="IMA1" s="1945"/>
      <c r="IMB1" s="1945"/>
      <c r="IMC1" s="1945"/>
      <c r="IMD1" s="1945"/>
      <c r="IME1" s="1945"/>
      <c r="IMF1" s="1945"/>
      <c r="IMG1" s="1945"/>
      <c r="IMH1" s="1945"/>
      <c r="IMI1" s="1945"/>
      <c r="IMJ1" s="1945"/>
      <c r="IMK1" s="1945"/>
      <c r="IML1" s="1945"/>
      <c r="IMM1" s="1945"/>
      <c r="IMN1" s="1945"/>
      <c r="IMO1" s="1945"/>
      <c r="IMP1" s="1945"/>
      <c r="IMQ1" s="1945"/>
      <c r="IMR1" s="1945"/>
      <c r="IMS1" s="1945"/>
      <c r="IMT1" s="1945"/>
      <c r="IMU1" s="1945"/>
      <c r="IMV1" s="1945"/>
      <c r="IMW1" s="1945"/>
      <c r="IMX1" s="1945"/>
      <c r="IMY1" s="1945"/>
      <c r="IMZ1" s="1945"/>
      <c r="INA1" s="1945"/>
      <c r="INB1" s="1945"/>
      <c r="INC1" s="1945"/>
      <c r="IND1" s="1945"/>
      <c r="INE1" s="1945"/>
      <c r="INF1" s="1945"/>
      <c r="ING1" s="1945"/>
      <c r="INH1" s="1945"/>
      <c r="INI1" s="1945"/>
      <c r="INJ1" s="1945"/>
      <c r="INK1" s="1945"/>
      <c r="INL1" s="1945"/>
      <c r="INM1" s="1945"/>
      <c r="INN1" s="1945"/>
      <c r="INO1" s="1945"/>
      <c r="INP1" s="1945"/>
      <c r="INQ1" s="1945"/>
      <c r="INR1" s="1945"/>
      <c r="INS1" s="1945"/>
      <c r="INT1" s="1945"/>
      <c r="INU1" s="1945"/>
      <c r="INV1" s="1945"/>
      <c r="INW1" s="1945"/>
      <c r="INX1" s="1945"/>
      <c r="INY1" s="1945"/>
      <c r="INZ1" s="1945"/>
      <c r="IOA1" s="1945"/>
      <c r="IOB1" s="1945"/>
      <c r="IOC1" s="1945"/>
      <c r="IOD1" s="1945"/>
      <c r="IOE1" s="1945"/>
      <c r="IOF1" s="1945"/>
      <c r="IOG1" s="1945"/>
      <c r="IOH1" s="1945"/>
      <c r="IOI1" s="1945"/>
      <c r="IOJ1" s="1945"/>
      <c r="IOK1" s="1945"/>
      <c r="IOL1" s="1945"/>
      <c r="IOM1" s="1945"/>
      <c r="ION1" s="1945"/>
      <c r="IOO1" s="1945"/>
      <c r="IOP1" s="1945"/>
      <c r="IOQ1" s="1945"/>
      <c r="IOR1" s="1945"/>
      <c r="IOS1" s="1945"/>
      <c r="IOT1" s="1945"/>
      <c r="IOU1" s="1945"/>
      <c r="IOV1" s="1945"/>
      <c r="IOW1" s="1945"/>
      <c r="IOX1" s="1945"/>
      <c r="IOY1" s="1945"/>
      <c r="IOZ1" s="1945"/>
      <c r="IPA1" s="1945"/>
      <c r="IPB1" s="1945"/>
      <c r="IPC1" s="1945"/>
      <c r="IPD1" s="1945"/>
      <c r="IPE1" s="1945"/>
      <c r="IPF1" s="1945"/>
      <c r="IPG1" s="1945"/>
      <c r="IPH1" s="1945"/>
      <c r="IPI1" s="1945"/>
      <c r="IPJ1" s="1945"/>
      <c r="IPK1" s="1945"/>
      <c r="IPL1" s="1945"/>
      <c r="IPM1" s="1945"/>
      <c r="IPN1" s="1945"/>
      <c r="IPO1" s="1945"/>
      <c r="IPP1" s="1945"/>
      <c r="IPQ1" s="1945"/>
      <c r="IPR1" s="1945"/>
      <c r="IPS1" s="1945"/>
      <c r="IPT1" s="1945"/>
      <c r="IPU1" s="1945"/>
      <c r="IPV1" s="1945"/>
      <c r="IPW1" s="1945"/>
      <c r="IPX1" s="1945"/>
      <c r="IPY1" s="1945"/>
      <c r="IPZ1" s="1945"/>
      <c r="IQA1" s="1945"/>
      <c r="IQB1" s="1945"/>
      <c r="IQC1" s="1945"/>
      <c r="IQD1" s="1945"/>
      <c r="IQE1" s="1945"/>
      <c r="IQF1" s="1945"/>
      <c r="IQG1" s="1945"/>
      <c r="IQH1" s="1945"/>
      <c r="IQI1" s="1945"/>
      <c r="IQJ1" s="1945"/>
      <c r="IQK1" s="1945"/>
      <c r="IQL1" s="1945"/>
      <c r="IQM1" s="1945"/>
      <c r="IQN1" s="1945"/>
      <c r="IQO1" s="1945"/>
      <c r="IQP1" s="1945"/>
      <c r="IQQ1" s="1945"/>
      <c r="IQR1" s="1945"/>
      <c r="IQS1" s="1945"/>
      <c r="IQT1" s="1945"/>
      <c r="IQU1" s="1945"/>
      <c r="IQV1" s="1945"/>
      <c r="IQW1" s="1945"/>
      <c r="IQX1" s="1945"/>
      <c r="IQY1" s="1945"/>
      <c r="IQZ1" s="1945"/>
      <c r="IRA1" s="1945"/>
      <c r="IRB1" s="1945"/>
      <c r="IRC1" s="1945"/>
      <c r="IRD1" s="1945"/>
      <c r="IRE1" s="1945"/>
      <c r="IRF1" s="1945"/>
      <c r="IRG1" s="1945"/>
      <c r="IRH1" s="1945"/>
      <c r="IRI1" s="1945"/>
      <c r="IRJ1" s="1945"/>
      <c r="IRK1" s="1945"/>
      <c r="IRL1" s="1945"/>
      <c r="IRM1" s="1945"/>
      <c r="IRN1" s="1945"/>
      <c r="IRO1" s="1945"/>
      <c r="IRP1" s="1945"/>
      <c r="IRQ1" s="1945"/>
      <c r="IRR1" s="1945"/>
      <c r="IRS1" s="1945"/>
      <c r="IRT1" s="1945"/>
      <c r="IRU1" s="1945"/>
      <c r="IRV1" s="1945"/>
      <c r="IRW1" s="1945"/>
      <c r="IRX1" s="1945"/>
      <c r="IRY1" s="1945"/>
      <c r="IRZ1" s="1945"/>
      <c r="ISA1" s="1945"/>
      <c r="ISB1" s="1945"/>
      <c r="ISC1" s="1945"/>
      <c r="ISD1" s="1945"/>
      <c r="ISE1" s="1945"/>
      <c r="ISF1" s="1945"/>
      <c r="ISG1" s="1945"/>
      <c r="ISH1" s="1945"/>
      <c r="ISI1" s="1945"/>
      <c r="ISJ1" s="1945"/>
      <c r="ISK1" s="1945"/>
      <c r="ISL1" s="1945"/>
      <c r="ISM1" s="1945"/>
      <c r="ISN1" s="1945"/>
      <c r="ISO1" s="1945"/>
      <c r="ISP1" s="1945"/>
      <c r="ISQ1" s="1945"/>
      <c r="ISR1" s="1945"/>
      <c r="ISS1" s="1945"/>
      <c r="IST1" s="1945"/>
      <c r="ISU1" s="1945"/>
      <c r="ISV1" s="1945"/>
      <c r="ISW1" s="1945"/>
      <c r="ISX1" s="1945"/>
      <c r="ISY1" s="1945"/>
      <c r="ISZ1" s="1945"/>
      <c r="ITA1" s="1945"/>
      <c r="ITB1" s="1945"/>
      <c r="ITC1" s="1945"/>
      <c r="ITD1" s="1945"/>
      <c r="ITE1" s="1945"/>
      <c r="ITF1" s="1945"/>
      <c r="ITG1" s="1945"/>
      <c r="ITH1" s="1945"/>
      <c r="ITI1" s="1945"/>
      <c r="ITJ1" s="1945"/>
      <c r="ITK1" s="1945"/>
      <c r="ITL1" s="1945"/>
      <c r="ITM1" s="1945"/>
      <c r="ITN1" s="1945"/>
      <c r="ITO1" s="1945"/>
      <c r="ITP1" s="1945"/>
      <c r="ITQ1" s="1945"/>
      <c r="ITR1" s="1945"/>
      <c r="ITS1" s="1945"/>
      <c r="ITT1" s="1945"/>
      <c r="ITU1" s="1945"/>
      <c r="ITV1" s="1945"/>
      <c r="ITW1" s="1945"/>
      <c r="ITX1" s="1945"/>
      <c r="ITY1" s="1945"/>
      <c r="ITZ1" s="1945"/>
      <c r="IUA1" s="1945"/>
      <c r="IUB1" s="1945"/>
      <c r="IUC1" s="1945"/>
      <c r="IUD1" s="1945"/>
      <c r="IUE1" s="1945"/>
      <c r="IUF1" s="1945"/>
      <c r="IUG1" s="1945"/>
      <c r="IUH1" s="1945"/>
      <c r="IUI1" s="1945"/>
      <c r="IUJ1" s="1945"/>
      <c r="IUK1" s="1945"/>
      <c r="IUL1" s="1945"/>
      <c r="IUM1" s="1945"/>
      <c r="IUN1" s="1945"/>
      <c r="IUO1" s="1945"/>
      <c r="IUP1" s="1945"/>
      <c r="IUQ1" s="1945"/>
      <c r="IUR1" s="1945"/>
      <c r="IUS1" s="1945"/>
      <c r="IUT1" s="1945"/>
      <c r="IUU1" s="1945"/>
      <c r="IUV1" s="1945"/>
      <c r="IUW1" s="1945"/>
      <c r="IUX1" s="1945"/>
      <c r="IUY1" s="1945"/>
      <c r="IUZ1" s="1945"/>
      <c r="IVA1" s="1945"/>
      <c r="IVB1" s="1945"/>
      <c r="IVC1" s="1945"/>
      <c r="IVD1" s="1945"/>
      <c r="IVE1" s="1945"/>
      <c r="IVF1" s="1945"/>
      <c r="IVG1" s="1945"/>
      <c r="IVH1" s="1945"/>
      <c r="IVI1" s="1945"/>
      <c r="IVJ1" s="1945"/>
      <c r="IVK1" s="1945"/>
      <c r="IVL1" s="1945"/>
      <c r="IVM1" s="1945"/>
      <c r="IVN1" s="1945"/>
      <c r="IVO1" s="1945"/>
      <c r="IVP1" s="1945"/>
      <c r="IVQ1" s="1945"/>
      <c r="IVR1" s="1945"/>
      <c r="IVS1" s="1945"/>
      <c r="IVT1" s="1945"/>
      <c r="IVU1" s="1945"/>
      <c r="IVV1" s="1945"/>
      <c r="IVW1" s="1945"/>
      <c r="IVX1" s="1945"/>
      <c r="IVY1" s="1945"/>
      <c r="IVZ1" s="1945"/>
      <c r="IWA1" s="1945"/>
      <c r="IWB1" s="1945"/>
      <c r="IWC1" s="1945"/>
      <c r="IWD1" s="1945"/>
      <c r="IWE1" s="1945"/>
      <c r="IWF1" s="1945"/>
      <c r="IWG1" s="1945"/>
      <c r="IWH1" s="1945"/>
      <c r="IWI1" s="1945"/>
      <c r="IWJ1" s="1945"/>
      <c r="IWK1" s="1945"/>
      <c r="IWL1" s="1945"/>
      <c r="IWM1" s="1945"/>
      <c r="IWN1" s="1945"/>
      <c r="IWO1" s="1945"/>
      <c r="IWP1" s="1945"/>
      <c r="IWQ1" s="1945"/>
      <c r="IWR1" s="1945"/>
      <c r="IWS1" s="1945"/>
      <c r="IWT1" s="1945"/>
      <c r="IWU1" s="1945"/>
      <c r="IWV1" s="1945"/>
      <c r="IWW1" s="1945"/>
      <c r="IWX1" s="1945"/>
      <c r="IWY1" s="1945"/>
      <c r="IWZ1" s="1945"/>
      <c r="IXA1" s="1945"/>
      <c r="IXB1" s="1945"/>
      <c r="IXC1" s="1945"/>
      <c r="IXD1" s="1945"/>
      <c r="IXE1" s="1945"/>
      <c r="IXF1" s="1945"/>
      <c r="IXG1" s="1945"/>
      <c r="IXH1" s="1945"/>
      <c r="IXI1" s="1945"/>
      <c r="IXJ1" s="1945"/>
      <c r="IXK1" s="1945"/>
      <c r="IXL1" s="1945"/>
      <c r="IXM1" s="1945"/>
      <c r="IXN1" s="1945"/>
      <c r="IXO1" s="1945"/>
      <c r="IXP1" s="1945"/>
      <c r="IXQ1" s="1945"/>
      <c r="IXR1" s="1945"/>
      <c r="IXS1" s="1945"/>
      <c r="IXT1" s="1945"/>
      <c r="IXU1" s="1945"/>
      <c r="IXV1" s="1945"/>
      <c r="IXW1" s="1945"/>
      <c r="IXX1" s="1945"/>
      <c r="IXY1" s="1945"/>
      <c r="IXZ1" s="1945"/>
      <c r="IYA1" s="1945"/>
      <c r="IYB1" s="1945"/>
      <c r="IYC1" s="1945"/>
      <c r="IYD1" s="1945"/>
      <c r="IYE1" s="1945"/>
      <c r="IYF1" s="1945"/>
      <c r="IYG1" s="1945"/>
      <c r="IYH1" s="1945"/>
      <c r="IYI1" s="1945"/>
      <c r="IYJ1" s="1945"/>
      <c r="IYK1" s="1945"/>
      <c r="IYL1" s="1945"/>
      <c r="IYM1" s="1945"/>
      <c r="IYN1" s="1945"/>
      <c r="IYO1" s="1945"/>
      <c r="IYP1" s="1945"/>
      <c r="IYQ1" s="1945"/>
      <c r="IYR1" s="1945"/>
      <c r="IYS1" s="1945"/>
      <c r="IYT1" s="1945"/>
      <c r="IYU1" s="1945"/>
      <c r="IYV1" s="1945"/>
      <c r="IYW1" s="1945"/>
      <c r="IYX1" s="1945"/>
      <c r="IYY1" s="1945"/>
      <c r="IYZ1" s="1945"/>
      <c r="IZA1" s="1945"/>
      <c r="IZB1" s="1945"/>
      <c r="IZC1" s="1945"/>
      <c r="IZD1" s="1945"/>
      <c r="IZE1" s="1945"/>
      <c r="IZF1" s="1945"/>
      <c r="IZG1" s="1945"/>
      <c r="IZH1" s="1945"/>
      <c r="IZI1" s="1945"/>
      <c r="IZJ1" s="1945"/>
      <c r="IZK1" s="1945"/>
      <c r="IZL1" s="1945"/>
      <c r="IZM1" s="1945"/>
      <c r="IZN1" s="1945"/>
      <c r="IZO1" s="1945"/>
      <c r="IZP1" s="1945"/>
      <c r="IZQ1" s="1945"/>
      <c r="IZR1" s="1945"/>
      <c r="IZS1" s="1945"/>
      <c r="IZT1" s="1945"/>
      <c r="IZU1" s="1945"/>
      <c r="IZV1" s="1945"/>
      <c r="IZW1" s="1945"/>
      <c r="IZX1" s="1945"/>
      <c r="IZY1" s="1945"/>
      <c r="IZZ1" s="1945"/>
      <c r="JAA1" s="1945"/>
      <c r="JAB1" s="1945"/>
      <c r="JAC1" s="1945"/>
      <c r="JAD1" s="1945"/>
      <c r="JAE1" s="1945"/>
      <c r="JAF1" s="1945"/>
      <c r="JAG1" s="1945"/>
      <c r="JAH1" s="1945"/>
      <c r="JAI1" s="1945"/>
      <c r="JAJ1" s="1945"/>
      <c r="JAK1" s="1945"/>
      <c r="JAL1" s="1945"/>
      <c r="JAM1" s="1945"/>
      <c r="JAN1" s="1945"/>
      <c r="JAO1" s="1945"/>
      <c r="JAP1" s="1945"/>
      <c r="JAQ1" s="1945"/>
      <c r="JAR1" s="1945"/>
      <c r="JAS1" s="1945"/>
      <c r="JAT1" s="1945"/>
      <c r="JAU1" s="1945"/>
      <c r="JAV1" s="1945"/>
      <c r="JAW1" s="1945"/>
      <c r="JAX1" s="1945"/>
      <c r="JAY1" s="1945"/>
      <c r="JAZ1" s="1945"/>
      <c r="JBA1" s="1945"/>
      <c r="JBB1" s="1945"/>
      <c r="JBC1" s="1945"/>
      <c r="JBD1" s="1945"/>
      <c r="JBE1" s="1945"/>
      <c r="JBF1" s="1945"/>
      <c r="JBG1" s="1945"/>
      <c r="JBH1" s="1945"/>
      <c r="JBI1" s="1945"/>
      <c r="JBJ1" s="1945"/>
      <c r="JBK1" s="1945"/>
      <c r="JBL1" s="1945"/>
      <c r="JBM1" s="1945"/>
      <c r="JBN1" s="1945"/>
      <c r="JBO1" s="1945"/>
      <c r="JBP1" s="1945"/>
      <c r="JBQ1" s="1945"/>
      <c r="JBR1" s="1945"/>
      <c r="JBS1" s="1945"/>
      <c r="JBT1" s="1945"/>
      <c r="JBU1" s="1945"/>
      <c r="JBV1" s="1945"/>
      <c r="JBW1" s="1945"/>
      <c r="JBX1" s="1945"/>
      <c r="JBY1" s="1945"/>
      <c r="JBZ1" s="1945"/>
      <c r="JCA1" s="1945"/>
      <c r="JCB1" s="1945"/>
      <c r="JCC1" s="1945"/>
      <c r="JCD1" s="1945"/>
      <c r="JCE1" s="1945"/>
      <c r="JCF1" s="1945"/>
      <c r="JCG1" s="1945"/>
      <c r="JCH1" s="1945"/>
      <c r="JCI1" s="1945"/>
      <c r="JCJ1" s="1945"/>
      <c r="JCK1" s="1945"/>
      <c r="JCL1" s="1945"/>
      <c r="JCM1" s="1945"/>
      <c r="JCN1" s="1945"/>
      <c r="JCO1" s="1945"/>
      <c r="JCP1" s="1945"/>
      <c r="JCQ1" s="1945"/>
      <c r="JCR1" s="1945"/>
      <c r="JCS1" s="1945"/>
      <c r="JCT1" s="1945"/>
      <c r="JCU1" s="1945"/>
      <c r="JCV1" s="1945"/>
      <c r="JCW1" s="1945"/>
      <c r="JCX1" s="1945"/>
      <c r="JCY1" s="1945"/>
      <c r="JCZ1" s="1945"/>
      <c r="JDA1" s="1945"/>
      <c r="JDB1" s="1945"/>
      <c r="JDC1" s="1945"/>
      <c r="JDD1" s="1945"/>
      <c r="JDE1" s="1945"/>
      <c r="JDF1" s="1945"/>
      <c r="JDG1" s="1945"/>
      <c r="JDH1" s="1945"/>
      <c r="JDI1" s="1945"/>
      <c r="JDJ1" s="1945"/>
      <c r="JDK1" s="1945"/>
      <c r="JDL1" s="1945"/>
      <c r="JDM1" s="1945"/>
      <c r="JDN1" s="1945"/>
      <c r="JDO1" s="1945"/>
      <c r="JDP1" s="1945"/>
      <c r="JDQ1" s="1945"/>
      <c r="JDR1" s="1945"/>
      <c r="JDS1" s="1945"/>
      <c r="JDT1" s="1945"/>
      <c r="JDU1" s="1945"/>
      <c r="JDV1" s="1945"/>
      <c r="JDW1" s="1945"/>
      <c r="JDX1" s="1945"/>
      <c r="JDY1" s="1945"/>
      <c r="JDZ1" s="1945"/>
      <c r="JEA1" s="1945"/>
      <c r="JEB1" s="1945"/>
      <c r="JEC1" s="1945"/>
      <c r="JED1" s="1945"/>
      <c r="JEE1" s="1945"/>
      <c r="JEF1" s="1945"/>
      <c r="JEG1" s="1945"/>
      <c r="JEH1" s="1945"/>
      <c r="JEI1" s="1945"/>
      <c r="JEJ1" s="1945"/>
      <c r="JEK1" s="1945"/>
      <c r="JEL1" s="1945"/>
      <c r="JEM1" s="1945"/>
      <c r="JEN1" s="1945"/>
      <c r="JEO1" s="1945"/>
      <c r="JEP1" s="1945"/>
      <c r="JEQ1" s="1945"/>
      <c r="JER1" s="1945"/>
      <c r="JES1" s="1945"/>
      <c r="JET1" s="1945"/>
      <c r="JEU1" s="1945"/>
      <c r="JEV1" s="1945"/>
      <c r="JEW1" s="1945"/>
      <c r="JEX1" s="1945"/>
      <c r="JEY1" s="1945"/>
      <c r="JEZ1" s="1945"/>
      <c r="JFA1" s="1945"/>
      <c r="JFB1" s="1945"/>
      <c r="JFC1" s="1945"/>
      <c r="JFD1" s="1945"/>
      <c r="JFE1" s="1945"/>
      <c r="JFF1" s="1945"/>
      <c r="JFG1" s="1945"/>
      <c r="JFH1" s="1945"/>
      <c r="JFI1" s="1945"/>
      <c r="JFJ1" s="1945"/>
      <c r="JFK1" s="1945"/>
      <c r="JFL1" s="1945"/>
      <c r="JFM1" s="1945"/>
      <c r="JFN1" s="1945"/>
      <c r="JFO1" s="1945"/>
      <c r="JFP1" s="1945"/>
      <c r="JFQ1" s="1945"/>
      <c r="JFR1" s="1945"/>
      <c r="JFS1" s="1945"/>
      <c r="JFT1" s="1945"/>
      <c r="JFU1" s="1945"/>
      <c r="JFV1" s="1945"/>
      <c r="JFW1" s="1945"/>
      <c r="JFX1" s="1945"/>
      <c r="JFY1" s="1945"/>
      <c r="JFZ1" s="1945"/>
      <c r="JGA1" s="1945"/>
      <c r="JGB1" s="1945"/>
      <c r="JGC1" s="1945"/>
      <c r="JGD1" s="1945"/>
      <c r="JGE1" s="1945"/>
      <c r="JGF1" s="1945"/>
      <c r="JGG1" s="1945"/>
      <c r="JGH1" s="1945"/>
      <c r="JGI1" s="1945"/>
      <c r="JGJ1" s="1945"/>
      <c r="JGK1" s="1945"/>
      <c r="JGL1" s="1945"/>
      <c r="JGM1" s="1945"/>
      <c r="JGN1" s="1945"/>
      <c r="JGO1" s="1945"/>
      <c r="JGP1" s="1945"/>
      <c r="JGQ1" s="1945"/>
      <c r="JGR1" s="1945"/>
      <c r="JGS1" s="1945"/>
      <c r="JGT1" s="1945"/>
      <c r="JGU1" s="1945"/>
      <c r="JGV1" s="1945"/>
      <c r="JGW1" s="1945"/>
      <c r="JGX1" s="1945"/>
      <c r="JGY1" s="1945"/>
      <c r="JGZ1" s="1945"/>
      <c r="JHA1" s="1945"/>
      <c r="JHB1" s="1945"/>
      <c r="JHC1" s="1945"/>
      <c r="JHD1" s="1945"/>
      <c r="JHE1" s="1945"/>
      <c r="JHF1" s="1945"/>
      <c r="JHG1" s="1945"/>
      <c r="JHH1" s="1945"/>
      <c r="JHI1" s="1945"/>
      <c r="JHJ1" s="1945"/>
      <c r="JHK1" s="1945"/>
      <c r="JHL1" s="1945"/>
      <c r="JHM1" s="1945"/>
      <c r="JHN1" s="1945"/>
      <c r="JHO1" s="1945"/>
      <c r="JHP1" s="1945"/>
      <c r="JHQ1" s="1945"/>
      <c r="JHR1" s="1945"/>
      <c r="JHS1" s="1945"/>
      <c r="JHT1" s="1945"/>
      <c r="JHU1" s="1945"/>
      <c r="JHV1" s="1945"/>
      <c r="JHW1" s="1945"/>
      <c r="JHX1" s="1945"/>
      <c r="JHY1" s="1945"/>
      <c r="JHZ1" s="1945"/>
      <c r="JIA1" s="1945"/>
      <c r="JIB1" s="1945"/>
      <c r="JIC1" s="1945"/>
      <c r="JID1" s="1945"/>
      <c r="JIE1" s="1945"/>
      <c r="JIF1" s="1945"/>
      <c r="JIG1" s="1945"/>
      <c r="JIH1" s="1945"/>
      <c r="JII1" s="1945"/>
      <c r="JIJ1" s="1945"/>
      <c r="JIK1" s="1945"/>
      <c r="JIL1" s="1945"/>
      <c r="JIM1" s="1945"/>
      <c r="JIN1" s="1945"/>
      <c r="JIO1" s="1945"/>
      <c r="JIP1" s="1945"/>
      <c r="JIQ1" s="1945"/>
      <c r="JIR1" s="1945"/>
      <c r="JIS1" s="1945"/>
      <c r="JIT1" s="1945"/>
      <c r="JIU1" s="1945"/>
      <c r="JIV1" s="1945"/>
      <c r="JIW1" s="1945"/>
      <c r="JIX1" s="1945"/>
      <c r="JIY1" s="1945"/>
      <c r="JIZ1" s="1945"/>
      <c r="JJA1" s="1945"/>
      <c r="JJB1" s="1945"/>
      <c r="JJC1" s="1945"/>
      <c r="JJD1" s="1945"/>
      <c r="JJE1" s="1945"/>
      <c r="JJF1" s="1945"/>
      <c r="JJG1" s="1945"/>
      <c r="JJH1" s="1945"/>
      <c r="JJI1" s="1945"/>
      <c r="JJJ1" s="1945"/>
      <c r="JJK1" s="1945"/>
      <c r="JJL1" s="1945"/>
      <c r="JJM1" s="1945"/>
      <c r="JJN1" s="1945"/>
      <c r="JJO1" s="1945"/>
      <c r="JJP1" s="1945"/>
      <c r="JJQ1" s="1945"/>
      <c r="JJR1" s="1945"/>
      <c r="JJS1" s="1945"/>
      <c r="JJT1" s="1945"/>
      <c r="JJU1" s="1945"/>
      <c r="JJV1" s="1945"/>
      <c r="JJW1" s="1945"/>
      <c r="JJX1" s="1945"/>
      <c r="JJY1" s="1945"/>
      <c r="JJZ1" s="1945"/>
      <c r="JKA1" s="1945"/>
      <c r="JKB1" s="1945"/>
      <c r="JKC1" s="1945"/>
      <c r="JKD1" s="1945"/>
      <c r="JKE1" s="1945"/>
      <c r="JKF1" s="1945"/>
      <c r="JKG1" s="1945"/>
      <c r="JKH1" s="1945"/>
      <c r="JKI1" s="1945"/>
      <c r="JKJ1" s="1945"/>
      <c r="JKK1" s="1945"/>
      <c r="JKL1" s="1945"/>
      <c r="JKM1" s="1945"/>
      <c r="JKN1" s="1945"/>
      <c r="JKO1" s="1945"/>
      <c r="JKP1" s="1945"/>
      <c r="JKQ1" s="1945"/>
      <c r="JKR1" s="1945"/>
      <c r="JKS1" s="1945"/>
      <c r="JKT1" s="1945"/>
      <c r="JKU1" s="1945"/>
      <c r="JKV1" s="1945"/>
      <c r="JKW1" s="1945"/>
      <c r="JKX1" s="1945"/>
      <c r="JKY1" s="1945"/>
      <c r="JKZ1" s="1945"/>
      <c r="JLA1" s="1945"/>
      <c r="JLB1" s="1945"/>
      <c r="JLC1" s="1945"/>
      <c r="JLD1" s="1945"/>
      <c r="JLE1" s="1945"/>
      <c r="JLF1" s="1945"/>
      <c r="JLG1" s="1945"/>
      <c r="JLH1" s="1945"/>
      <c r="JLI1" s="1945"/>
      <c r="JLJ1" s="1945"/>
      <c r="JLK1" s="1945"/>
      <c r="JLL1" s="1945"/>
      <c r="JLM1" s="1945"/>
      <c r="JLN1" s="1945"/>
      <c r="JLO1" s="1945"/>
      <c r="JLP1" s="1945"/>
      <c r="JLQ1" s="1945"/>
      <c r="JLR1" s="1945"/>
      <c r="JLS1" s="1945"/>
      <c r="JLT1" s="1945"/>
      <c r="JLU1" s="1945"/>
      <c r="JLV1" s="1945"/>
      <c r="JLW1" s="1945"/>
      <c r="JLX1" s="1945"/>
      <c r="JLY1" s="1945"/>
      <c r="JLZ1" s="1945"/>
      <c r="JMA1" s="1945"/>
      <c r="JMB1" s="1945"/>
      <c r="JMC1" s="1945"/>
      <c r="JMD1" s="1945"/>
      <c r="JME1" s="1945"/>
      <c r="JMF1" s="1945"/>
      <c r="JMG1" s="1945"/>
      <c r="JMH1" s="1945"/>
      <c r="JMI1" s="1945"/>
      <c r="JMJ1" s="1945"/>
      <c r="JMK1" s="1945"/>
      <c r="JML1" s="1945"/>
      <c r="JMM1" s="1945"/>
      <c r="JMN1" s="1945"/>
      <c r="JMO1" s="1945"/>
      <c r="JMP1" s="1945"/>
      <c r="JMQ1" s="1945"/>
      <c r="JMR1" s="1945"/>
      <c r="JMS1" s="1945"/>
      <c r="JMT1" s="1945"/>
      <c r="JMU1" s="1945"/>
      <c r="JMV1" s="1945"/>
      <c r="JMW1" s="1945"/>
      <c r="JMX1" s="1945"/>
      <c r="JMY1" s="1945"/>
      <c r="JMZ1" s="1945"/>
      <c r="JNA1" s="1945"/>
      <c r="JNB1" s="1945"/>
      <c r="JNC1" s="1945"/>
      <c r="JND1" s="1945"/>
      <c r="JNE1" s="1945"/>
      <c r="JNF1" s="1945"/>
      <c r="JNG1" s="1945"/>
      <c r="JNH1" s="1945"/>
      <c r="JNI1" s="1945"/>
      <c r="JNJ1" s="1945"/>
      <c r="JNK1" s="1945"/>
      <c r="JNL1" s="1945"/>
      <c r="JNM1" s="1945"/>
      <c r="JNN1" s="1945"/>
      <c r="JNO1" s="1945"/>
      <c r="JNP1" s="1945"/>
      <c r="JNQ1" s="1945"/>
      <c r="JNR1" s="1945"/>
      <c r="JNS1" s="1945"/>
      <c r="JNT1" s="1945"/>
      <c r="JNU1" s="1945"/>
      <c r="JNV1" s="1945"/>
      <c r="JNW1" s="1945"/>
      <c r="JNX1" s="1945"/>
      <c r="JNY1" s="1945"/>
      <c r="JNZ1" s="1945"/>
      <c r="JOA1" s="1945"/>
      <c r="JOB1" s="1945"/>
      <c r="JOC1" s="1945"/>
      <c r="JOD1" s="1945"/>
      <c r="JOE1" s="1945"/>
      <c r="JOF1" s="1945"/>
      <c r="JOG1" s="1945"/>
      <c r="JOH1" s="1945"/>
      <c r="JOI1" s="1945"/>
      <c r="JOJ1" s="1945"/>
      <c r="JOK1" s="1945"/>
      <c r="JOL1" s="1945"/>
      <c r="JOM1" s="1945"/>
      <c r="JON1" s="1945"/>
      <c r="JOO1" s="1945"/>
      <c r="JOP1" s="1945"/>
      <c r="JOQ1" s="1945"/>
      <c r="JOR1" s="1945"/>
      <c r="JOS1" s="1945"/>
      <c r="JOT1" s="1945"/>
      <c r="JOU1" s="1945"/>
      <c r="JOV1" s="1945"/>
      <c r="JOW1" s="1945"/>
      <c r="JOX1" s="1945"/>
      <c r="JOY1" s="1945"/>
      <c r="JOZ1" s="1945"/>
      <c r="JPA1" s="1945"/>
      <c r="JPB1" s="1945"/>
      <c r="JPC1" s="1945"/>
      <c r="JPD1" s="1945"/>
      <c r="JPE1" s="1945"/>
      <c r="JPF1" s="1945"/>
      <c r="JPG1" s="1945"/>
      <c r="JPH1" s="1945"/>
      <c r="JPI1" s="1945"/>
      <c r="JPJ1" s="1945"/>
      <c r="JPK1" s="1945"/>
      <c r="JPL1" s="1945"/>
      <c r="JPM1" s="1945"/>
      <c r="JPN1" s="1945"/>
      <c r="JPO1" s="1945"/>
      <c r="JPP1" s="1945"/>
      <c r="JPQ1" s="1945"/>
      <c r="JPR1" s="1945"/>
      <c r="JPS1" s="1945"/>
      <c r="JPT1" s="1945"/>
      <c r="JPU1" s="1945"/>
      <c r="JPV1" s="1945"/>
      <c r="JPW1" s="1945"/>
      <c r="JPX1" s="1945"/>
      <c r="JPY1" s="1945"/>
      <c r="JPZ1" s="1945"/>
      <c r="JQA1" s="1945"/>
      <c r="JQB1" s="1945"/>
      <c r="JQC1" s="1945"/>
      <c r="JQD1" s="1945"/>
      <c r="JQE1" s="1945"/>
      <c r="JQF1" s="1945"/>
      <c r="JQG1" s="1945"/>
      <c r="JQH1" s="1945"/>
      <c r="JQI1" s="1945"/>
      <c r="JQJ1" s="1945"/>
      <c r="JQK1" s="1945"/>
      <c r="JQL1" s="1945"/>
      <c r="JQM1" s="1945"/>
      <c r="JQN1" s="1945"/>
      <c r="JQO1" s="1945"/>
      <c r="JQP1" s="1945"/>
      <c r="JQQ1" s="1945"/>
      <c r="JQR1" s="1945"/>
      <c r="JQS1" s="1945"/>
      <c r="JQT1" s="1945"/>
      <c r="JQU1" s="1945"/>
      <c r="JQV1" s="1945"/>
      <c r="JQW1" s="1945"/>
      <c r="JQX1" s="1945"/>
      <c r="JQY1" s="1945"/>
      <c r="JQZ1" s="1945"/>
      <c r="JRA1" s="1945"/>
      <c r="JRB1" s="1945"/>
      <c r="JRC1" s="1945"/>
      <c r="JRD1" s="1945"/>
      <c r="JRE1" s="1945"/>
      <c r="JRF1" s="1945"/>
      <c r="JRG1" s="1945"/>
      <c r="JRH1" s="1945"/>
      <c r="JRI1" s="1945"/>
      <c r="JRJ1" s="1945"/>
      <c r="JRK1" s="1945"/>
      <c r="JRL1" s="1945"/>
      <c r="JRM1" s="1945"/>
      <c r="JRN1" s="1945"/>
      <c r="JRO1" s="1945"/>
      <c r="JRP1" s="1945"/>
      <c r="JRQ1" s="1945"/>
      <c r="JRR1" s="1945"/>
      <c r="JRS1" s="1945"/>
      <c r="JRT1" s="1945"/>
      <c r="JRU1" s="1945"/>
      <c r="JRV1" s="1945"/>
      <c r="JRW1" s="1945"/>
      <c r="JRX1" s="1945"/>
      <c r="JRY1" s="1945"/>
      <c r="JRZ1" s="1945"/>
      <c r="JSA1" s="1945"/>
      <c r="JSB1" s="1945"/>
      <c r="JSC1" s="1945"/>
      <c r="JSD1" s="1945"/>
      <c r="JSE1" s="1945"/>
      <c r="JSF1" s="1945"/>
      <c r="JSG1" s="1945"/>
      <c r="JSH1" s="1945"/>
      <c r="JSI1" s="1945"/>
      <c r="JSJ1" s="1945"/>
      <c r="JSK1" s="1945"/>
      <c r="JSL1" s="1945"/>
      <c r="JSM1" s="1945"/>
      <c r="JSN1" s="1945"/>
      <c r="JSO1" s="1945"/>
      <c r="JSP1" s="1945"/>
      <c r="JSQ1" s="1945"/>
      <c r="JSR1" s="1945"/>
      <c r="JSS1" s="1945"/>
      <c r="JST1" s="1945"/>
      <c r="JSU1" s="1945"/>
      <c r="JSV1" s="1945"/>
      <c r="JSW1" s="1945"/>
      <c r="JSX1" s="1945"/>
      <c r="JSY1" s="1945"/>
      <c r="JSZ1" s="1945"/>
      <c r="JTA1" s="1945"/>
      <c r="JTB1" s="1945"/>
      <c r="JTC1" s="1945"/>
      <c r="JTD1" s="1945"/>
      <c r="JTE1" s="1945"/>
      <c r="JTF1" s="1945"/>
      <c r="JTG1" s="1945"/>
      <c r="JTH1" s="1945"/>
      <c r="JTI1" s="1945"/>
      <c r="JTJ1" s="1945"/>
      <c r="JTK1" s="1945"/>
      <c r="JTL1" s="1945"/>
      <c r="JTM1" s="1945"/>
      <c r="JTN1" s="1945"/>
      <c r="JTO1" s="1945"/>
      <c r="JTP1" s="1945"/>
      <c r="JTQ1" s="1945"/>
      <c r="JTR1" s="1945"/>
      <c r="JTS1" s="1945"/>
      <c r="JTT1" s="1945"/>
      <c r="JTU1" s="1945"/>
      <c r="JTV1" s="1945"/>
      <c r="JTW1" s="1945"/>
      <c r="JTX1" s="1945"/>
      <c r="JTY1" s="1945"/>
      <c r="JTZ1" s="1945"/>
      <c r="JUA1" s="1945"/>
      <c r="JUB1" s="1945"/>
      <c r="JUC1" s="1945"/>
      <c r="JUD1" s="1945"/>
      <c r="JUE1" s="1945"/>
      <c r="JUF1" s="1945"/>
      <c r="JUG1" s="1945"/>
      <c r="JUH1" s="1945"/>
      <c r="JUI1" s="1945"/>
      <c r="JUJ1" s="1945"/>
      <c r="JUK1" s="1945"/>
      <c r="JUL1" s="1945"/>
      <c r="JUM1" s="1945"/>
      <c r="JUN1" s="1945"/>
      <c r="JUO1" s="1945"/>
      <c r="JUP1" s="1945"/>
      <c r="JUQ1" s="1945"/>
      <c r="JUR1" s="1945"/>
      <c r="JUS1" s="1945"/>
      <c r="JUT1" s="1945"/>
      <c r="JUU1" s="1945"/>
      <c r="JUV1" s="1945"/>
      <c r="JUW1" s="1945"/>
      <c r="JUX1" s="1945"/>
      <c r="JUY1" s="1945"/>
      <c r="JUZ1" s="1945"/>
      <c r="JVA1" s="1945"/>
      <c r="JVB1" s="1945"/>
      <c r="JVC1" s="1945"/>
      <c r="JVD1" s="1945"/>
      <c r="JVE1" s="1945"/>
      <c r="JVF1" s="1945"/>
      <c r="JVG1" s="1945"/>
      <c r="JVH1" s="1945"/>
      <c r="JVI1" s="1945"/>
      <c r="JVJ1" s="1945"/>
      <c r="JVK1" s="1945"/>
      <c r="JVL1" s="1945"/>
      <c r="JVM1" s="1945"/>
      <c r="JVN1" s="1945"/>
      <c r="JVO1" s="1945"/>
      <c r="JVP1" s="1945"/>
      <c r="JVQ1" s="1945"/>
      <c r="JVR1" s="1945"/>
      <c r="JVS1" s="1945"/>
      <c r="JVT1" s="1945"/>
      <c r="JVU1" s="1945"/>
      <c r="JVV1" s="1945"/>
      <c r="JVW1" s="1945"/>
      <c r="JVX1" s="1945"/>
      <c r="JVY1" s="1945"/>
      <c r="JVZ1" s="1945"/>
      <c r="JWA1" s="1945"/>
      <c r="JWB1" s="1945"/>
      <c r="JWC1" s="1945"/>
      <c r="JWD1" s="1945"/>
      <c r="JWE1" s="1945"/>
      <c r="JWF1" s="1945"/>
      <c r="JWG1" s="1945"/>
      <c r="JWH1" s="1945"/>
      <c r="JWI1" s="1945"/>
      <c r="JWJ1" s="1945"/>
      <c r="JWK1" s="1945"/>
      <c r="JWL1" s="1945"/>
      <c r="JWM1" s="1945"/>
      <c r="JWN1" s="1945"/>
      <c r="JWO1" s="1945"/>
      <c r="JWP1" s="1945"/>
      <c r="JWQ1" s="1945"/>
      <c r="JWR1" s="1945"/>
      <c r="JWS1" s="1945"/>
      <c r="JWT1" s="1945"/>
      <c r="JWU1" s="1945"/>
      <c r="JWV1" s="1945"/>
      <c r="JWW1" s="1945"/>
      <c r="JWX1" s="1945"/>
      <c r="JWY1" s="1945"/>
      <c r="JWZ1" s="1945"/>
      <c r="JXA1" s="1945"/>
      <c r="JXB1" s="1945"/>
      <c r="JXC1" s="1945"/>
      <c r="JXD1" s="1945"/>
      <c r="JXE1" s="1945"/>
      <c r="JXF1" s="1945"/>
      <c r="JXG1" s="1945"/>
      <c r="JXH1" s="1945"/>
      <c r="JXI1" s="1945"/>
      <c r="JXJ1" s="1945"/>
      <c r="JXK1" s="1945"/>
      <c r="JXL1" s="1945"/>
      <c r="JXM1" s="1945"/>
      <c r="JXN1" s="1945"/>
      <c r="JXO1" s="1945"/>
      <c r="JXP1" s="1945"/>
      <c r="JXQ1" s="1945"/>
      <c r="JXR1" s="1945"/>
      <c r="JXS1" s="1945"/>
      <c r="JXT1" s="1945"/>
      <c r="JXU1" s="1945"/>
      <c r="JXV1" s="1945"/>
      <c r="JXW1" s="1945"/>
      <c r="JXX1" s="1945"/>
      <c r="JXY1" s="1945"/>
      <c r="JXZ1" s="1945"/>
      <c r="JYA1" s="1945"/>
      <c r="JYB1" s="1945"/>
      <c r="JYC1" s="1945"/>
      <c r="JYD1" s="1945"/>
      <c r="JYE1" s="1945"/>
      <c r="JYF1" s="1945"/>
      <c r="JYG1" s="1945"/>
      <c r="JYH1" s="1945"/>
      <c r="JYI1" s="1945"/>
      <c r="JYJ1" s="1945"/>
      <c r="JYK1" s="1945"/>
      <c r="JYL1" s="1945"/>
      <c r="JYM1" s="1945"/>
      <c r="JYN1" s="1945"/>
      <c r="JYO1" s="1945"/>
      <c r="JYP1" s="1945"/>
      <c r="JYQ1" s="1945"/>
      <c r="JYR1" s="1945"/>
      <c r="JYS1" s="1945"/>
      <c r="JYT1" s="1945"/>
      <c r="JYU1" s="1945"/>
      <c r="JYV1" s="1945"/>
      <c r="JYW1" s="1945"/>
      <c r="JYX1" s="1945"/>
      <c r="JYY1" s="1945"/>
      <c r="JYZ1" s="1945"/>
      <c r="JZA1" s="1945"/>
      <c r="JZB1" s="1945"/>
      <c r="JZC1" s="1945"/>
      <c r="JZD1" s="1945"/>
      <c r="JZE1" s="1945"/>
      <c r="JZF1" s="1945"/>
      <c r="JZG1" s="1945"/>
      <c r="JZH1" s="1945"/>
      <c r="JZI1" s="1945"/>
      <c r="JZJ1" s="1945"/>
      <c r="JZK1" s="1945"/>
      <c r="JZL1" s="1945"/>
      <c r="JZM1" s="1945"/>
      <c r="JZN1" s="1945"/>
      <c r="JZO1" s="1945"/>
      <c r="JZP1" s="1945"/>
      <c r="JZQ1" s="1945"/>
      <c r="JZR1" s="1945"/>
      <c r="JZS1" s="1945"/>
      <c r="JZT1" s="1945"/>
      <c r="JZU1" s="1945"/>
      <c r="JZV1" s="1945"/>
      <c r="JZW1" s="1945"/>
      <c r="JZX1" s="1945"/>
      <c r="JZY1" s="1945"/>
      <c r="JZZ1" s="1945"/>
      <c r="KAA1" s="1945"/>
      <c r="KAB1" s="1945"/>
      <c r="KAC1" s="1945"/>
      <c r="KAD1" s="1945"/>
      <c r="KAE1" s="1945"/>
      <c r="KAF1" s="1945"/>
      <c r="KAG1" s="1945"/>
      <c r="KAH1" s="1945"/>
      <c r="KAI1" s="1945"/>
      <c r="KAJ1" s="1945"/>
      <c r="KAK1" s="1945"/>
      <c r="KAL1" s="1945"/>
      <c r="KAM1" s="1945"/>
      <c r="KAN1" s="1945"/>
      <c r="KAO1" s="1945"/>
      <c r="KAP1" s="1945"/>
      <c r="KAQ1" s="1945"/>
      <c r="KAR1" s="1945"/>
      <c r="KAS1" s="1945"/>
      <c r="KAT1" s="1945"/>
      <c r="KAU1" s="1945"/>
      <c r="KAV1" s="1945"/>
      <c r="KAW1" s="1945"/>
      <c r="KAX1" s="1945"/>
      <c r="KAY1" s="1945"/>
      <c r="KAZ1" s="1945"/>
      <c r="KBA1" s="1945"/>
      <c r="KBB1" s="1945"/>
      <c r="KBC1" s="1945"/>
      <c r="KBD1" s="1945"/>
      <c r="KBE1" s="1945"/>
      <c r="KBF1" s="1945"/>
      <c r="KBG1" s="1945"/>
      <c r="KBH1" s="1945"/>
      <c r="KBI1" s="1945"/>
      <c r="KBJ1" s="1945"/>
      <c r="KBK1" s="1945"/>
      <c r="KBL1" s="1945"/>
      <c r="KBM1" s="1945"/>
      <c r="KBN1" s="1945"/>
      <c r="KBO1" s="1945"/>
      <c r="KBP1" s="1945"/>
      <c r="KBQ1" s="1945"/>
      <c r="KBR1" s="1945"/>
      <c r="KBS1" s="1945"/>
      <c r="KBT1" s="1945"/>
      <c r="KBU1" s="1945"/>
      <c r="KBV1" s="1945"/>
      <c r="KBW1" s="1945"/>
      <c r="KBX1" s="1945"/>
      <c r="KBY1" s="1945"/>
      <c r="KBZ1" s="1945"/>
      <c r="KCA1" s="1945"/>
      <c r="KCB1" s="1945"/>
      <c r="KCC1" s="1945"/>
      <c r="KCD1" s="1945"/>
      <c r="KCE1" s="1945"/>
      <c r="KCF1" s="1945"/>
      <c r="KCG1" s="1945"/>
      <c r="KCH1" s="1945"/>
      <c r="KCI1" s="1945"/>
      <c r="KCJ1" s="1945"/>
      <c r="KCK1" s="1945"/>
      <c r="KCL1" s="1945"/>
      <c r="KCM1" s="1945"/>
      <c r="KCN1" s="1945"/>
      <c r="KCO1" s="1945"/>
      <c r="KCP1" s="1945"/>
      <c r="KCQ1" s="1945"/>
      <c r="KCR1" s="1945"/>
      <c r="KCS1" s="1945"/>
      <c r="KCT1" s="1945"/>
      <c r="KCU1" s="1945"/>
      <c r="KCV1" s="1945"/>
      <c r="KCW1" s="1945"/>
      <c r="KCX1" s="1945"/>
      <c r="KCY1" s="1945"/>
      <c r="KCZ1" s="1945"/>
      <c r="KDA1" s="1945"/>
      <c r="KDB1" s="1945"/>
      <c r="KDC1" s="1945"/>
      <c r="KDD1" s="1945"/>
      <c r="KDE1" s="1945"/>
      <c r="KDF1" s="1945"/>
      <c r="KDG1" s="1945"/>
      <c r="KDH1" s="1945"/>
      <c r="KDI1" s="1945"/>
      <c r="KDJ1" s="1945"/>
      <c r="KDK1" s="1945"/>
      <c r="KDL1" s="1945"/>
      <c r="KDM1" s="1945"/>
      <c r="KDN1" s="1945"/>
      <c r="KDO1" s="1945"/>
      <c r="KDP1" s="1945"/>
      <c r="KDQ1" s="1945"/>
      <c r="KDR1" s="1945"/>
      <c r="KDS1" s="1945"/>
      <c r="KDT1" s="1945"/>
      <c r="KDU1" s="1945"/>
      <c r="KDV1" s="1945"/>
      <c r="KDW1" s="1945"/>
      <c r="KDX1" s="1945"/>
      <c r="KDY1" s="1945"/>
      <c r="KDZ1" s="1945"/>
      <c r="KEA1" s="1945"/>
      <c r="KEB1" s="1945"/>
      <c r="KEC1" s="1945"/>
      <c r="KED1" s="1945"/>
      <c r="KEE1" s="1945"/>
      <c r="KEF1" s="1945"/>
      <c r="KEG1" s="1945"/>
      <c r="KEH1" s="1945"/>
      <c r="KEI1" s="1945"/>
      <c r="KEJ1" s="1945"/>
      <c r="KEK1" s="1945"/>
      <c r="KEL1" s="1945"/>
      <c r="KEM1" s="1945"/>
      <c r="KEN1" s="1945"/>
      <c r="KEO1" s="1945"/>
      <c r="KEP1" s="1945"/>
      <c r="KEQ1" s="1945"/>
      <c r="KER1" s="1945"/>
      <c r="KES1" s="1945"/>
      <c r="KET1" s="1945"/>
      <c r="KEU1" s="1945"/>
      <c r="KEV1" s="1945"/>
      <c r="KEW1" s="1945"/>
      <c r="KEX1" s="1945"/>
      <c r="KEY1" s="1945"/>
      <c r="KEZ1" s="1945"/>
      <c r="KFA1" s="1945"/>
      <c r="KFB1" s="1945"/>
      <c r="KFC1" s="1945"/>
      <c r="KFD1" s="1945"/>
      <c r="KFE1" s="1945"/>
      <c r="KFF1" s="1945"/>
      <c r="KFG1" s="1945"/>
      <c r="KFH1" s="1945"/>
      <c r="KFI1" s="1945"/>
      <c r="KFJ1" s="1945"/>
      <c r="KFK1" s="1945"/>
      <c r="KFL1" s="1945"/>
      <c r="KFM1" s="1945"/>
      <c r="KFN1" s="1945"/>
      <c r="KFO1" s="1945"/>
      <c r="KFP1" s="1945"/>
      <c r="KFQ1" s="1945"/>
      <c r="KFR1" s="1945"/>
      <c r="KFS1" s="1945"/>
      <c r="KFT1" s="1945"/>
      <c r="KFU1" s="1945"/>
      <c r="KFV1" s="1945"/>
      <c r="KFW1" s="1945"/>
      <c r="KFX1" s="1945"/>
      <c r="KFY1" s="1945"/>
      <c r="KFZ1" s="1945"/>
      <c r="KGA1" s="1945"/>
      <c r="KGB1" s="1945"/>
      <c r="KGC1" s="1945"/>
      <c r="KGD1" s="1945"/>
      <c r="KGE1" s="1945"/>
      <c r="KGF1" s="1945"/>
      <c r="KGG1" s="1945"/>
      <c r="KGH1" s="1945"/>
      <c r="KGI1" s="1945"/>
      <c r="KGJ1" s="1945"/>
      <c r="KGK1" s="1945"/>
      <c r="KGL1" s="1945"/>
      <c r="KGM1" s="1945"/>
      <c r="KGN1" s="1945"/>
      <c r="KGO1" s="1945"/>
      <c r="KGP1" s="1945"/>
      <c r="KGQ1" s="1945"/>
      <c r="KGR1" s="1945"/>
      <c r="KGS1" s="1945"/>
      <c r="KGT1" s="1945"/>
      <c r="KGU1" s="1945"/>
      <c r="KGV1" s="1945"/>
      <c r="KGW1" s="1945"/>
      <c r="KGX1" s="1945"/>
      <c r="KGY1" s="1945"/>
      <c r="KGZ1" s="1945"/>
      <c r="KHA1" s="1945"/>
      <c r="KHB1" s="1945"/>
      <c r="KHC1" s="1945"/>
      <c r="KHD1" s="1945"/>
      <c r="KHE1" s="1945"/>
      <c r="KHF1" s="1945"/>
      <c r="KHG1" s="1945"/>
      <c r="KHH1" s="1945"/>
      <c r="KHI1" s="1945"/>
      <c r="KHJ1" s="1945"/>
      <c r="KHK1" s="1945"/>
      <c r="KHL1" s="1945"/>
      <c r="KHM1" s="1945"/>
      <c r="KHN1" s="1945"/>
      <c r="KHO1" s="1945"/>
      <c r="KHP1" s="1945"/>
      <c r="KHQ1" s="1945"/>
      <c r="KHR1" s="1945"/>
      <c r="KHS1" s="1945"/>
      <c r="KHT1" s="1945"/>
      <c r="KHU1" s="1945"/>
      <c r="KHV1" s="1945"/>
      <c r="KHW1" s="1945"/>
      <c r="KHX1" s="1945"/>
      <c r="KHY1" s="1945"/>
      <c r="KHZ1" s="1945"/>
      <c r="KIA1" s="1945"/>
      <c r="KIB1" s="1945"/>
      <c r="KIC1" s="1945"/>
      <c r="KID1" s="1945"/>
      <c r="KIE1" s="1945"/>
      <c r="KIF1" s="1945"/>
      <c r="KIG1" s="1945"/>
      <c r="KIH1" s="1945"/>
      <c r="KII1" s="1945"/>
      <c r="KIJ1" s="1945"/>
      <c r="KIK1" s="1945"/>
      <c r="KIL1" s="1945"/>
      <c r="KIM1" s="1945"/>
      <c r="KIN1" s="1945"/>
      <c r="KIO1" s="1945"/>
      <c r="KIP1" s="1945"/>
      <c r="KIQ1" s="1945"/>
      <c r="KIR1" s="1945"/>
      <c r="KIS1" s="1945"/>
      <c r="KIT1" s="1945"/>
      <c r="KIU1" s="1945"/>
      <c r="KIV1" s="1945"/>
      <c r="KIW1" s="1945"/>
      <c r="KIX1" s="1945"/>
      <c r="KIY1" s="1945"/>
      <c r="KIZ1" s="1945"/>
      <c r="KJA1" s="1945"/>
      <c r="KJB1" s="1945"/>
      <c r="KJC1" s="1945"/>
      <c r="KJD1" s="1945"/>
      <c r="KJE1" s="1945"/>
      <c r="KJF1" s="1945"/>
      <c r="KJG1" s="1945"/>
      <c r="KJH1" s="1945"/>
      <c r="KJI1" s="1945"/>
      <c r="KJJ1" s="1945"/>
      <c r="KJK1" s="1945"/>
      <c r="KJL1" s="1945"/>
      <c r="KJM1" s="1945"/>
      <c r="KJN1" s="1945"/>
      <c r="KJO1" s="1945"/>
      <c r="KJP1" s="1945"/>
      <c r="KJQ1" s="1945"/>
      <c r="KJR1" s="1945"/>
      <c r="KJS1" s="1945"/>
      <c r="KJT1" s="1945"/>
      <c r="KJU1" s="1945"/>
      <c r="KJV1" s="1945"/>
      <c r="KJW1" s="1945"/>
      <c r="KJX1" s="1945"/>
      <c r="KJY1" s="1945"/>
      <c r="KJZ1" s="1945"/>
      <c r="KKA1" s="1945"/>
      <c r="KKB1" s="1945"/>
      <c r="KKC1" s="1945"/>
      <c r="KKD1" s="1945"/>
      <c r="KKE1" s="1945"/>
      <c r="KKF1" s="1945"/>
      <c r="KKG1" s="1945"/>
      <c r="KKH1" s="1945"/>
      <c r="KKI1" s="1945"/>
      <c r="KKJ1" s="1945"/>
      <c r="KKK1" s="1945"/>
      <c r="KKL1" s="1945"/>
      <c r="KKM1" s="1945"/>
      <c r="KKN1" s="1945"/>
      <c r="KKO1" s="1945"/>
      <c r="KKP1" s="1945"/>
      <c r="KKQ1" s="1945"/>
      <c r="KKR1" s="1945"/>
      <c r="KKS1" s="1945"/>
      <c r="KKT1" s="1945"/>
      <c r="KKU1" s="1945"/>
      <c r="KKV1" s="1945"/>
      <c r="KKW1" s="1945"/>
      <c r="KKX1" s="1945"/>
      <c r="KKY1" s="1945"/>
      <c r="KKZ1" s="1945"/>
      <c r="KLA1" s="1945"/>
      <c r="KLB1" s="1945"/>
      <c r="KLC1" s="1945"/>
      <c r="KLD1" s="1945"/>
      <c r="KLE1" s="1945"/>
      <c r="KLF1" s="1945"/>
      <c r="KLG1" s="1945"/>
      <c r="KLH1" s="1945"/>
      <c r="KLI1" s="1945"/>
      <c r="KLJ1" s="1945"/>
      <c r="KLK1" s="1945"/>
      <c r="KLL1" s="1945"/>
      <c r="KLM1" s="1945"/>
      <c r="KLN1" s="1945"/>
      <c r="KLO1" s="1945"/>
      <c r="KLP1" s="1945"/>
      <c r="KLQ1" s="1945"/>
      <c r="KLR1" s="1945"/>
      <c r="KLS1" s="1945"/>
      <c r="KLT1" s="1945"/>
      <c r="KLU1" s="1945"/>
      <c r="KLV1" s="1945"/>
      <c r="KLW1" s="1945"/>
      <c r="KLX1" s="1945"/>
      <c r="KLY1" s="1945"/>
      <c r="KLZ1" s="1945"/>
      <c r="KMA1" s="1945"/>
      <c r="KMB1" s="1945"/>
      <c r="KMC1" s="1945"/>
      <c r="KMD1" s="1945"/>
      <c r="KME1" s="1945"/>
      <c r="KMF1" s="1945"/>
      <c r="KMG1" s="1945"/>
      <c r="KMH1" s="1945"/>
      <c r="KMI1" s="1945"/>
      <c r="KMJ1" s="1945"/>
      <c r="KMK1" s="1945"/>
      <c r="KML1" s="1945"/>
      <c r="KMM1" s="1945"/>
      <c r="KMN1" s="1945"/>
      <c r="KMO1" s="1945"/>
      <c r="KMP1" s="1945"/>
      <c r="KMQ1" s="1945"/>
      <c r="KMR1" s="1945"/>
      <c r="KMS1" s="1945"/>
      <c r="KMT1" s="1945"/>
      <c r="KMU1" s="1945"/>
      <c r="KMV1" s="1945"/>
      <c r="KMW1" s="1945"/>
      <c r="KMX1" s="1945"/>
      <c r="KMY1" s="1945"/>
      <c r="KMZ1" s="1945"/>
      <c r="KNA1" s="1945"/>
      <c r="KNB1" s="1945"/>
      <c r="KNC1" s="1945"/>
      <c r="KND1" s="1945"/>
      <c r="KNE1" s="1945"/>
      <c r="KNF1" s="1945"/>
      <c r="KNG1" s="1945"/>
      <c r="KNH1" s="1945"/>
      <c r="KNI1" s="1945"/>
      <c r="KNJ1" s="1945"/>
      <c r="KNK1" s="1945"/>
      <c r="KNL1" s="1945"/>
      <c r="KNM1" s="1945"/>
      <c r="KNN1" s="1945"/>
      <c r="KNO1" s="1945"/>
      <c r="KNP1" s="1945"/>
      <c r="KNQ1" s="1945"/>
      <c r="KNR1" s="1945"/>
      <c r="KNS1" s="1945"/>
      <c r="KNT1" s="1945"/>
      <c r="KNU1" s="1945"/>
      <c r="KNV1" s="1945"/>
      <c r="KNW1" s="1945"/>
      <c r="KNX1" s="1945"/>
      <c r="KNY1" s="1945"/>
      <c r="KNZ1" s="1945"/>
      <c r="KOA1" s="1945"/>
      <c r="KOB1" s="1945"/>
      <c r="KOC1" s="1945"/>
      <c r="KOD1" s="1945"/>
      <c r="KOE1" s="1945"/>
      <c r="KOF1" s="1945"/>
      <c r="KOG1" s="1945"/>
      <c r="KOH1" s="1945"/>
      <c r="KOI1" s="1945"/>
      <c r="KOJ1" s="1945"/>
      <c r="KOK1" s="1945"/>
      <c r="KOL1" s="1945"/>
      <c r="KOM1" s="1945"/>
      <c r="KON1" s="1945"/>
      <c r="KOO1" s="1945"/>
      <c r="KOP1" s="1945"/>
      <c r="KOQ1" s="1945"/>
      <c r="KOR1" s="1945"/>
      <c r="KOS1" s="1945"/>
      <c r="KOT1" s="1945"/>
      <c r="KOU1" s="1945"/>
      <c r="KOV1" s="1945"/>
      <c r="KOW1" s="1945"/>
      <c r="KOX1" s="1945"/>
      <c r="KOY1" s="1945"/>
      <c r="KOZ1" s="1945"/>
      <c r="KPA1" s="1945"/>
      <c r="KPB1" s="1945"/>
      <c r="KPC1" s="1945"/>
      <c r="KPD1" s="1945"/>
      <c r="KPE1" s="1945"/>
      <c r="KPF1" s="1945"/>
      <c r="KPG1" s="1945"/>
      <c r="KPH1" s="1945"/>
      <c r="KPI1" s="1945"/>
      <c r="KPJ1" s="1945"/>
      <c r="KPK1" s="1945"/>
      <c r="KPL1" s="1945"/>
      <c r="KPM1" s="1945"/>
      <c r="KPN1" s="1945"/>
      <c r="KPO1" s="1945"/>
      <c r="KPP1" s="1945"/>
      <c r="KPQ1" s="1945"/>
      <c r="KPR1" s="1945"/>
      <c r="KPS1" s="1945"/>
      <c r="KPT1" s="1945"/>
      <c r="KPU1" s="1945"/>
      <c r="KPV1" s="1945"/>
      <c r="KPW1" s="1945"/>
      <c r="KPX1" s="1945"/>
      <c r="KPY1" s="1945"/>
      <c r="KPZ1" s="1945"/>
      <c r="KQA1" s="1945"/>
      <c r="KQB1" s="1945"/>
      <c r="KQC1" s="1945"/>
      <c r="KQD1" s="1945"/>
      <c r="KQE1" s="1945"/>
      <c r="KQF1" s="1945"/>
      <c r="KQG1" s="1945"/>
      <c r="KQH1" s="1945"/>
      <c r="KQI1" s="1945"/>
      <c r="KQJ1" s="1945"/>
      <c r="KQK1" s="1945"/>
      <c r="KQL1" s="1945"/>
      <c r="KQM1" s="1945"/>
      <c r="KQN1" s="1945"/>
      <c r="KQO1" s="1945"/>
      <c r="KQP1" s="1945"/>
      <c r="KQQ1" s="1945"/>
      <c r="KQR1" s="1945"/>
      <c r="KQS1" s="1945"/>
      <c r="KQT1" s="1945"/>
      <c r="KQU1" s="1945"/>
      <c r="KQV1" s="1945"/>
      <c r="KQW1" s="1945"/>
      <c r="KQX1" s="1945"/>
      <c r="KQY1" s="1945"/>
      <c r="KQZ1" s="1945"/>
      <c r="KRA1" s="1945"/>
      <c r="KRB1" s="1945"/>
      <c r="KRC1" s="1945"/>
      <c r="KRD1" s="1945"/>
      <c r="KRE1" s="1945"/>
      <c r="KRF1" s="1945"/>
      <c r="KRG1" s="1945"/>
      <c r="KRH1" s="1945"/>
      <c r="KRI1" s="1945"/>
      <c r="KRJ1" s="1945"/>
      <c r="KRK1" s="1945"/>
      <c r="KRL1" s="1945"/>
      <c r="KRM1" s="1945"/>
      <c r="KRN1" s="1945"/>
      <c r="KRO1" s="1945"/>
      <c r="KRP1" s="1945"/>
      <c r="KRQ1" s="1945"/>
      <c r="KRR1" s="1945"/>
      <c r="KRS1" s="1945"/>
      <c r="KRT1" s="1945"/>
      <c r="KRU1" s="1945"/>
      <c r="KRV1" s="1945"/>
      <c r="KRW1" s="1945"/>
      <c r="KRX1" s="1945"/>
      <c r="KRY1" s="1945"/>
      <c r="KRZ1" s="1945"/>
      <c r="KSA1" s="1945"/>
      <c r="KSB1" s="1945"/>
      <c r="KSC1" s="1945"/>
      <c r="KSD1" s="1945"/>
      <c r="KSE1" s="1945"/>
      <c r="KSF1" s="1945"/>
      <c r="KSG1" s="1945"/>
      <c r="KSH1" s="1945"/>
      <c r="KSI1" s="1945"/>
      <c r="KSJ1" s="1945"/>
      <c r="KSK1" s="1945"/>
      <c r="KSL1" s="1945"/>
      <c r="KSM1" s="1945"/>
      <c r="KSN1" s="1945"/>
      <c r="KSO1" s="1945"/>
      <c r="KSP1" s="1945"/>
      <c r="KSQ1" s="1945"/>
      <c r="KSR1" s="1945"/>
      <c r="KSS1" s="1945"/>
      <c r="KST1" s="1945"/>
      <c r="KSU1" s="1945"/>
      <c r="KSV1" s="1945"/>
      <c r="KSW1" s="1945"/>
      <c r="KSX1" s="1945"/>
      <c r="KSY1" s="1945"/>
      <c r="KSZ1" s="1945"/>
      <c r="KTA1" s="1945"/>
      <c r="KTB1" s="1945"/>
      <c r="KTC1" s="1945"/>
      <c r="KTD1" s="1945"/>
      <c r="KTE1" s="1945"/>
      <c r="KTF1" s="1945"/>
      <c r="KTG1" s="1945"/>
      <c r="KTH1" s="1945"/>
      <c r="KTI1" s="1945"/>
      <c r="KTJ1" s="1945"/>
      <c r="KTK1" s="1945"/>
      <c r="KTL1" s="1945"/>
      <c r="KTM1" s="1945"/>
      <c r="KTN1" s="1945"/>
      <c r="KTO1" s="1945"/>
      <c r="KTP1" s="1945"/>
      <c r="KTQ1" s="1945"/>
      <c r="KTR1" s="1945"/>
      <c r="KTS1" s="1945"/>
      <c r="KTT1" s="1945"/>
      <c r="KTU1" s="1945"/>
      <c r="KTV1" s="1945"/>
      <c r="KTW1" s="1945"/>
      <c r="KTX1" s="1945"/>
      <c r="KTY1" s="1945"/>
      <c r="KTZ1" s="1945"/>
      <c r="KUA1" s="1945"/>
      <c r="KUB1" s="1945"/>
      <c r="KUC1" s="1945"/>
      <c r="KUD1" s="1945"/>
      <c r="KUE1" s="1945"/>
      <c r="KUF1" s="1945"/>
      <c r="KUG1" s="1945"/>
      <c r="KUH1" s="1945"/>
      <c r="KUI1" s="1945"/>
      <c r="KUJ1" s="1945"/>
      <c r="KUK1" s="1945"/>
      <c r="KUL1" s="1945"/>
      <c r="KUM1" s="1945"/>
      <c r="KUN1" s="1945"/>
      <c r="KUO1" s="1945"/>
      <c r="KUP1" s="1945"/>
      <c r="KUQ1" s="1945"/>
      <c r="KUR1" s="1945"/>
      <c r="KUS1" s="1945"/>
      <c r="KUT1" s="1945"/>
      <c r="KUU1" s="1945"/>
      <c r="KUV1" s="1945"/>
      <c r="KUW1" s="1945"/>
      <c r="KUX1" s="1945"/>
      <c r="KUY1" s="1945"/>
      <c r="KUZ1" s="1945"/>
      <c r="KVA1" s="1945"/>
      <c r="KVB1" s="1945"/>
      <c r="KVC1" s="1945"/>
      <c r="KVD1" s="1945"/>
      <c r="KVE1" s="1945"/>
      <c r="KVF1" s="1945"/>
      <c r="KVG1" s="1945"/>
      <c r="KVH1" s="1945"/>
      <c r="KVI1" s="1945"/>
      <c r="KVJ1" s="1945"/>
      <c r="KVK1" s="1945"/>
      <c r="KVL1" s="1945"/>
      <c r="KVM1" s="1945"/>
      <c r="KVN1" s="1945"/>
      <c r="KVO1" s="1945"/>
      <c r="KVP1" s="1945"/>
      <c r="KVQ1" s="1945"/>
      <c r="KVR1" s="1945"/>
      <c r="KVS1" s="1945"/>
      <c r="KVT1" s="1945"/>
      <c r="KVU1" s="1945"/>
      <c r="KVV1" s="1945"/>
      <c r="KVW1" s="1945"/>
      <c r="KVX1" s="1945"/>
      <c r="KVY1" s="1945"/>
      <c r="KVZ1" s="1945"/>
      <c r="KWA1" s="1945"/>
      <c r="KWB1" s="1945"/>
      <c r="KWC1" s="1945"/>
      <c r="KWD1" s="1945"/>
      <c r="KWE1" s="1945"/>
      <c r="KWF1" s="1945"/>
      <c r="KWG1" s="1945"/>
      <c r="KWH1" s="1945"/>
      <c r="KWI1" s="1945"/>
      <c r="KWJ1" s="1945"/>
      <c r="KWK1" s="1945"/>
      <c r="KWL1" s="1945"/>
      <c r="KWM1" s="1945"/>
      <c r="KWN1" s="1945"/>
      <c r="KWO1" s="1945"/>
      <c r="KWP1" s="1945"/>
      <c r="KWQ1" s="1945"/>
      <c r="KWR1" s="1945"/>
      <c r="KWS1" s="1945"/>
      <c r="KWT1" s="1945"/>
      <c r="KWU1" s="1945"/>
      <c r="KWV1" s="1945"/>
      <c r="KWW1" s="1945"/>
      <c r="KWX1" s="1945"/>
      <c r="KWY1" s="1945"/>
      <c r="KWZ1" s="1945"/>
      <c r="KXA1" s="1945"/>
      <c r="KXB1" s="1945"/>
      <c r="KXC1" s="1945"/>
      <c r="KXD1" s="1945"/>
      <c r="KXE1" s="1945"/>
      <c r="KXF1" s="1945"/>
      <c r="KXG1" s="1945"/>
      <c r="KXH1" s="1945"/>
      <c r="KXI1" s="1945"/>
      <c r="KXJ1" s="1945"/>
      <c r="KXK1" s="1945"/>
      <c r="KXL1" s="1945"/>
      <c r="KXM1" s="1945"/>
      <c r="KXN1" s="1945"/>
      <c r="KXO1" s="1945"/>
      <c r="KXP1" s="1945"/>
      <c r="KXQ1" s="1945"/>
      <c r="KXR1" s="1945"/>
      <c r="KXS1" s="1945"/>
      <c r="KXT1" s="1945"/>
      <c r="KXU1" s="1945"/>
      <c r="KXV1" s="1945"/>
      <c r="KXW1" s="1945"/>
      <c r="KXX1" s="1945"/>
      <c r="KXY1" s="1945"/>
      <c r="KXZ1" s="1945"/>
      <c r="KYA1" s="1945"/>
      <c r="KYB1" s="1945"/>
      <c r="KYC1" s="1945"/>
      <c r="KYD1" s="1945"/>
      <c r="KYE1" s="1945"/>
      <c r="KYF1" s="1945"/>
      <c r="KYG1" s="1945"/>
      <c r="KYH1" s="1945"/>
      <c r="KYI1" s="1945"/>
      <c r="KYJ1" s="1945"/>
      <c r="KYK1" s="1945"/>
      <c r="KYL1" s="1945"/>
      <c r="KYM1" s="1945"/>
      <c r="KYN1" s="1945"/>
      <c r="KYO1" s="1945"/>
      <c r="KYP1" s="1945"/>
      <c r="KYQ1" s="1945"/>
      <c r="KYR1" s="1945"/>
      <c r="KYS1" s="1945"/>
      <c r="KYT1" s="1945"/>
      <c r="KYU1" s="1945"/>
      <c r="KYV1" s="1945"/>
      <c r="KYW1" s="1945"/>
      <c r="KYX1" s="1945"/>
      <c r="KYY1" s="1945"/>
      <c r="KYZ1" s="1945"/>
      <c r="KZA1" s="1945"/>
      <c r="KZB1" s="1945"/>
      <c r="KZC1" s="1945"/>
      <c r="KZD1" s="1945"/>
      <c r="KZE1" s="1945"/>
      <c r="KZF1" s="1945"/>
      <c r="KZG1" s="1945"/>
      <c r="KZH1" s="1945"/>
      <c r="KZI1" s="1945"/>
      <c r="KZJ1" s="1945"/>
      <c r="KZK1" s="1945"/>
      <c r="KZL1" s="1945"/>
      <c r="KZM1" s="1945"/>
      <c r="KZN1" s="1945"/>
      <c r="KZO1" s="1945"/>
      <c r="KZP1" s="1945"/>
      <c r="KZQ1" s="1945"/>
      <c r="KZR1" s="1945"/>
      <c r="KZS1" s="1945"/>
      <c r="KZT1" s="1945"/>
      <c r="KZU1" s="1945"/>
      <c r="KZV1" s="1945"/>
      <c r="KZW1" s="1945"/>
      <c r="KZX1" s="1945"/>
      <c r="KZY1" s="1945"/>
      <c r="KZZ1" s="1945"/>
      <c r="LAA1" s="1945"/>
      <c r="LAB1" s="1945"/>
      <c r="LAC1" s="1945"/>
      <c r="LAD1" s="1945"/>
      <c r="LAE1" s="1945"/>
      <c r="LAF1" s="1945"/>
      <c r="LAG1" s="1945"/>
      <c r="LAH1" s="1945"/>
      <c r="LAI1" s="1945"/>
      <c r="LAJ1" s="1945"/>
      <c r="LAK1" s="1945"/>
      <c r="LAL1" s="1945"/>
      <c r="LAM1" s="1945"/>
      <c r="LAN1" s="1945"/>
      <c r="LAO1" s="1945"/>
      <c r="LAP1" s="1945"/>
      <c r="LAQ1" s="1945"/>
      <c r="LAR1" s="1945"/>
      <c r="LAS1" s="1945"/>
      <c r="LAT1" s="1945"/>
      <c r="LAU1" s="1945"/>
      <c r="LAV1" s="1945"/>
      <c r="LAW1" s="1945"/>
      <c r="LAX1" s="1945"/>
      <c r="LAY1" s="1945"/>
      <c r="LAZ1" s="1945"/>
      <c r="LBA1" s="1945"/>
      <c r="LBB1" s="1945"/>
      <c r="LBC1" s="1945"/>
      <c r="LBD1" s="1945"/>
      <c r="LBE1" s="1945"/>
      <c r="LBF1" s="1945"/>
      <c r="LBG1" s="1945"/>
      <c r="LBH1" s="1945"/>
      <c r="LBI1" s="1945"/>
      <c r="LBJ1" s="1945"/>
      <c r="LBK1" s="1945"/>
      <c r="LBL1" s="1945"/>
      <c r="LBM1" s="1945"/>
      <c r="LBN1" s="1945"/>
      <c r="LBO1" s="1945"/>
      <c r="LBP1" s="1945"/>
      <c r="LBQ1" s="1945"/>
      <c r="LBR1" s="1945"/>
      <c r="LBS1" s="1945"/>
      <c r="LBT1" s="1945"/>
      <c r="LBU1" s="1945"/>
      <c r="LBV1" s="1945"/>
      <c r="LBW1" s="1945"/>
      <c r="LBX1" s="1945"/>
      <c r="LBY1" s="1945"/>
      <c r="LBZ1" s="1945"/>
      <c r="LCA1" s="1945"/>
      <c r="LCB1" s="1945"/>
      <c r="LCC1" s="1945"/>
      <c r="LCD1" s="1945"/>
      <c r="LCE1" s="1945"/>
      <c r="LCF1" s="1945"/>
      <c r="LCG1" s="1945"/>
      <c r="LCH1" s="1945"/>
      <c r="LCI1" s="1945"/>
      <c r="LCJ1" s="1945"/>
      <c r="LCK1" s="1945"/>
      <c r="LCL1" s="1945"/>
      <c r="LCM1" s="1945"/>
      <c r="LCN1" s="1945"/>
      <c r="LCO1" s="1945"/>
      <c r="LCP1" s="1945"/>
      <c r="LCQ1" s="1945"/>
      <c r="LCR1" s="1945"/>
      <c r="LCS1" s="1945"/>
      <c r="LCT1" s="1945"/>
      <c r="LCU1" s="1945"/>
      <c r="LCV1" s="1945"/>
      <c r="LCW1" s="1945"/>
      <c r="LCX1" s="1945"/>
      <c r="LCY1" s="1945"/>
      <c r="LCZ1" s="1945"/>
      <c r="LDA1" s="1945"/>
      <c r="LDB1" s="1945"/>
      <c r="LDC1" s="1945"/>
      <c r="LDD1" s="1945"/>
      <c r="LDE1" s="1945"/>
      <c r="LDF1" s="1945"/>
      <c r="LDG1" s="1945"/>
      <c r="LDH1" s="1945"/>
      <c r="LDI1" s="1945"/>
      <c r="LDJ1" s="1945"/>
      <c r="LDK1" s="1945"/>
      <c r="LDL1" s="1945"/>
      <c r="LDM1" s="1945"/>
      <c r="LDN1" s="1945"/>
      <c r="LDO1" s="1945"/>
      <c r="LDP1" s="1945"/>
      <c r="LDQ1" s="1945"/>
      <c r="LDR1" s="1945"/>
      <c r="LDS1" s="1945"/>
      <c r="LDT1" s="1945"/>
      <c r="LDU1" s="1945"/>
      <c r="LDV1" s="1945"/>
      <c r="LDW1" s="1945"/>
      <c r="LDX1" s="1945"/>
      <c r="LDY1" s="1945"/>
      <c r="LDZ1" s="1945"/>
      <c r="LEA1" s="1945"/>
      <c r="LEB1" s="1945"/>
      <c r="LEC1" s="1945"/>
      <c r="LED1" s="1945"/>
      <c r="LEE1" s="1945"/>
      <c r="LEF1" s="1945"/>
      <c r="LEG1" s="1945"/>
      <c r="LEH1" s="1945"/>
      <c r="LEI1" s="1945"/>
      <c r="LEJ1" s="1945"/>
      <c r="LEK1" s="1945"/>
      <c r="LEL1" s="1945"/>
      <c r="LEM1" s="1945"/>
      <c r="LEN1" s="1945"/>
      <c r="LEO1" s="1945"/>
      <c r="LEP1" s="1945"/>
      <c r="LEQ1" s="1945"/>
      <c r="LER1" s="1945"/>
      <c r="LES1" s="1945"/>
      <c r="LET1" s="1945"/>
      <c r="LEU1" s="1945"/>
      <c r="LEV1" s="1945"/>
      <c r="LEW1" s="1945"/>
      <c r="LEX1" s="1945"/>
      <c r="LEY1" s="1945"/>
      <c r="LEZ1" s="1945"/>
      <c r="LFA1" s="1945"/>
      <c r="LFB1" s="1945"/>
      <c r="LFC1" s="1945"/>
      <c r="LFD1" s="1945"/>
      <c r="LFE1" s="1945"/>
      <c r="LFF1" s="1945"/>
      <c r="LFG1" s="1945"/>
      <c r="LFH1" s="1945"/>
      <c r="LFI1" s="1945"/>
      <c r="LFJ1" s="1945"/>
      <c r="LFK1" s="1945"/>
      <c r="LFL1" s="1945"/>
      <c r="LFM1" s="1945"/>
      <c r="LFN1" s="1945"/>
      <c r="LFO1" s="1945"/>
      <c r="LFP1" s="1945"/>
      <c r="LFQ1" s="1945"/>
      <c r="LFR1" s="1945"/>
      <c r="LFS1" s="1945"/>
      <c r="LFT1" s="1945"/>
      <c r="LFU1" s="1945"/>
      <c r="LFV1" s="1945"/>
      <c r="LFW1" s="1945"/>
      <c r="LFX1" s="1945"/>
      <c r="LFY1" s="1945"/>
      <c r="LFZ1" s="1945"/>
      <c r="LGA1" s="1945"/>
      <c r="LGB1" s="1945"/>
      <c r="LGC1" s="1945"/>
      <c r="LGD1" s="1945"/>
      <c r="LGE1" s="1945"/>
      <c r="LGF1" s="1945"/>
      <c r="LGG1" s="1945"/>
      <c r="LGH1" s="1945"/>
      <c r="LGI1" s="1945"/>
      <c r="LGJ1" s="1945"/>
      <c r="LGK1" s="1945"/>
      <c r="LGL1" s="1945"/>
      <c r="LGM1" s="1945"/>
      <c r="LGN1" s="1945"/>
      <c r="LGO1" s="1945"/>
      <c r="LGP1" s="1945"/>
      <c r="LGQ1" s="1945"/>
      <c r="LGR1" s="1945"/>
      <c r="LGS1" s="1945"/>
      <c r="LGT1" s="1945"/>
      <c r="LGU1" s="1945"/>
      <c r="LGV1" s="1945"/>
      <c r="LGW1" s="1945"/>
      <c r="LGX1" s="1945"/>
      <c r="LGY1" s="1945"/>
      <c r="LGZ1" s="1945"/>
      <c r="LHA1" s="1945"/>
      <c r="LHB1" s="1945"/>
      <c r="LHC1" s="1945"/>
      <c r="LHD1" s="1945"/>
      <c r="LHE1" s="1945"/>
      <c r="LHF1" s="1945"/>
      <c r="LHG1" s="1945"/>
      <c r="LHH1" s="1945"/>
      <c r="LHI1" s="1945"/>
      <c r="LHJ1" s="1945"/>
      <c r="LHK1" s="1945"/>
      <c r="LHL1" s="1945"/>
      <c r="LHM1" s="1945"/>
      <c r="LHN1" s="1945"/>
      <c r="LHO1" s="1945"/>
      <c r="LHP1" s="1945"/>
      <c r="LHQ1" s="1945"/>
      <c r="LHR1" s="1945"/>
      <c r="LHS1" s="1945"/>
      <c r="LHT1" s="1945"/>
      <c r="LHU1" s="1945"/>
      <c r="LHV1" s="1945"/>
      <c r="LHW1" s="1945"/>
      <c r="LHX1" s="1945"/>
      <c r="LHY1" s="1945"/>
      <c r="LHZ1" s="1945"/>
      <c r="LIA1" s="1945"/>
      <c r="LIB1" s="1945"/>
      <c r="LIC1" s="1945"/>
      <c r="LID1" s="1945"/>
      <c r="LIE1" s="1945"/>
      <c r="LIF1" s="1945"/>
      <c r="LIG1" s="1945"/>
      <c r="LIH1" s="1945"/>
      <c r="LII1" s="1945"/>
      <c r="LIJ1" s="1945"/>
      <c r="LIK1" s="1945"/>
      <c r="LIL1" s="1945"/>
      <c r="LIM1" s="1945"/>
      <c r="LIN1" s="1945"/>
      <c r="LIO1" s="1945"/>
      <c r="LIP1" s="1945"/>
      <c r="LIQ1" s="1945"/>
      <c r="LIR1" s="1945"/>
      <c r="LIS1" s="1945"/>
      <c r="LIT1" s="1945"/>
      <c r="LIU1" s="1945"/>
      <c r="LIV1" s="1945"/>
      <c r="LIW1" s="1945"/>
      <c r="LIX1" s="1945"/>
      <c r="LIY1" s="1945"/>
      <c r="LIZ1" s="1945"/>
      <c r="LJA1" s="1945"/>
      <c r="LJB1" s="1945"/>
      <c r="LJC1" s="1945"/>
      <c r="LJD1" s="1945"/>
      <c r="LJE1" s="1945"/>
      <c r="LJF1" s="1945"/>
      <c r="LJG1" s="1945"/>
      <c r="LJH1" s="1945"/>
      <c r="LJI1" s="1945"/>
      <c r="LJJ1" s="1945"/>
      <c r="LJK1" s="1945"/>
      <c r="LJL1" s="1945"/>
      <c r="LJM1" s="1945"/>
      <c r="LJN1" s="1945"/>
      <c r="LJO1" s="1945"/>
      <c r="LJP1" s="1945"/>
      <c r="LJQ1" s="1945"/>
      <c r="LJR1" s="1945"/>
      <c r="LJS1" s="1945"/>
      <c r="LJT1" s="1945"/>
      <c r="LJU1" s="1945"/>
      <c r="LJV1" s="1945"/>
      <c r="LJW1" s="1945"/>
      <c r="LJX1" s="1945"/>
      <c r="LJY1" s="1945"/>
      <c r="LJZ1" s="1945"/>
      <c r="LKA1" s="1945"/>
      <c r="LKB1" s="1945"/>
      <c r="LKC1" s="1945"/>
      <c r="LKD1" s="1945"/>
      <c r="LKE1" s="1945"/>
      <c r="LKF1" s="1945"/>
      <c r="LKG1" s="1945"/>
      <c r="LKH1" s="1945"/>
      <c r="LKI1" s="1945"/>
      <c r="LKJ1" s="1945"/>
      <c r="LKK1" s="1945"/>
      <c r="LKL1" s="1945"/>
      <c r="LKM1" s="1945"/>
      <c r="LKN1" s="1945"/>
      <c r="LKO1" s="1945"/>
      <c r="LKP1" s="1945"/>
      <c r="LKQ1" s="1945"/>
      <c r="LKR1" s="1945"/>
      <c r="LKS1" s="1945"/>
      <c r="LKT1" s="1945"/>
      <c r="LKU1" s="1945"/>
      <c r="LKV1" s="1945"/>
      <c r="LKW1" s="1945"/>
      <c r="LKX1" s="1945"/>
      <c r="LKY1" s="1945"/>
      <c r="LKZ1" s="1945"/>
      <c r="LLA1" s="1945"/>
      <c r="LLB1" s="1945"/>
      <c r="LLC1" s="1945"/>
      <c r="LLD1" s="1945"/>
      <c r="LLE1" s="1945"/>
      <c r="LLF1" s="1945"/>
      <c r="LLG1" s="1945"/>
      <c r="LLH1" s="1945"/>
      <c r="LLI1" s="1945"/>
      <c r="LLJ1" s="1945"/>
      <c r="LLK1" s="1945"/>
      <c r="LLL1" s="1945"/>
      <c r="LLM1" s="1945"/>
      <c r="LLN1" s="1945"/>
      <c r="LLO1" s="1945"/>
      <c r="LLP1" s="1945"/>
      <c r="LLQ1" s="1945"/>
      <c r="LLR1" s="1945"/>
      <c r="LLS1" s="1945"/>
      <c r="LLT1" s="1945"/>
      <c r="LLU1" s="1945"/>
      <c r="LLV1" s="1945"/>
      <c r="LLW1" s="1945"/>
      <c r="LLX1" s="1945"/>
      <c r="LLY1" s="1945"/>
      <c r="LLZ1" s="1945"/>
      <c r="LMA1" s="1945"/>
      <c r="LMB1" s="1945"/>
      <c r="LMC1" s="1945"/>
      <c r="LMD1" s="1945"/>
      <c r="LME1" s="1945"/>
      <c r="LMF1" s="1945"/>
      <c r="LMG1" s="1945"/>
      <c r="LMH1" s="1945"/>
      <c r="LMI1" s="1945"/>
      <c r="LMJ1" s="1945"/>
      <c r="LMK1" s="1945"/>
      <c r="LML1" s="1945"/>
      <c r="LMM1" s="1945"/>
      <c r="LMN1" s="1945"/>
      <c r="LMO1" s="1945"/>
      <c r="LMP1" s="1945"/>
      <c r="LMQ1" s="1945"/>
      <c r="LMR1" s="1945"/>
      <c r="LMS1" s="1945"/>
      <c r="LMT1" s="1945"/>
      <c r="LMU1" s="1945"/>
      <c r="LMV1" s="1945"/>
      <c r="LMW1" s="1945"/>
      <c r="LMX1" s="1945"/>
      <c r="LMY1" s="1945"/>
      <c r="LMZ1" s="1945"/>
      <c r="LNA1" s="1945"/>
      <c r="LNB1" s="1945"/>
      <c r="LNC1" s="1945"/>
      <c r="LND1" s="1945"/>
      <c r="LNE1" s="1945"/>
      <c r="LNF1" s="1945"/>
      <c r="LNG1" s="1945"/>
      <c r="LNH1" s="1945"/>
      <c r="LNI1" s="1945"/>
      <c r="LNJ1" s="1945"/>
      <c r="LNK1" s="1945"/>
      <c r="LNL1" s="1945"/>
      <c r="LNM1" s="1945"/>
      <c r="LNN1" s="1945"/>
      <c r="LNO1" s="1945"/>
      <c r="LNP1" s="1945"/>
      <c r="LNQ1" s="1945"/>
      <c r="LNR1" s="1945"/>
      <c r="LNS1" s="1945"/>
      <c r="LNT1" s="1945"/>
      <c r="LNU1" s="1945"/>
      <c r="LNV1" s="1945"/>
      <c r="LNW1" s="1945"/>
      <c r="LNX1" s="1945"/>
      <c r="LNY1" s="1945"/>
      <c r="LNZ1" s="1945"/>
      <c r="LOA1" s="1945"/>
      <c r="LOB1" s="1945"/>
      <c r="LOC1" s="1945"/>
      <c r="LOD1" s="1945"/>
      <c r="LOE1" s="1945"/>
      <c r="LOF1" s="1945"/>
      <c r="LOG1" s="1945"/>
      <c r="LOH1" s="1945"/>
      <c r="LOI1" s="1945"/>
      <c r="LOJ1" s="1945"/>
      <c r="LOK1" s="1945"/>
      <c r="LOL1" s="1945"/>
      <c r="LOM1" s="1945"/>
      <c r="LON1" s="1945"/>
      <c r="LOO1" s="1945"/>
      <c r="LOP1" s="1945"/>
      <c r="LOQ1" s="1945"/>
      <c r="LOR1" s="1945"/>
      <c r="LOS1" s="1945"/>
      <c r="LOT1" s="1945"/>
      <c r="LOU1" s="1945"/>
      <c r="LOV1" s="1945"/>
      <c r="LOW1" s="1945"/>
      <c r="LOX1" s="1945"/>
      <c r="LOY1" s="1945"/>
      <c r="LOZ1" s="1945"/>
      <c r="LPA1" s="1945"/>
      <c r="LPB1" s="1945"/>
      <c r="LPC1" s="1945"/>
      <c r="LPD1" s="1945"/>
      <c r="LPE1" s="1945"/>
      <c r="LPF1" s="1945"/>
      <c r="LPG1" s="1945"/>
      <c r="LPH1" s="1945"/>
      <c r="LPI1" s="1945"/>
      <c r="LPJ1" s="1945"/>
      <c r="LPK1" s="1945"/>
      <c r="LPL1" s="1945"/>
      <c r="LPM1" s="1945"/>
      <c r="LPN1" s="1945"/>
      <c r="LPO1" s="1945"/>
      <c r="LPP1" s="1945"/>
      <c r="LPQ1" s="1945"/>
      <c r="LPR1" s="1945"/>
      <c r="LPS1" s="1945"/>
      <c r="LPT1" s="1945"/>
      <c r="LPU1" s="1945"/>
      <c r="LPV1" s="1945"/>
      <c r="LPW1" s="1945"/>
      <c r="LPX1" s="1945"/>
      <c r="LPY1" s="1945"/>
      <c r="LPZ1" s="1945"/>
      <c r="LQA1" s="1945"/>
      <c r="LQB1" s="1945"/>
      <c r="LQC1" s="1945"/>
      <c r="LQD1" s="1945"/>
      <c r="LQE1" s="1945"/>
      <c r="LQF1" s="1945"/>
      <c r="LQG1" s="1945"/>
      <c r="LQH1" s="1945"/>
      <c r="LQI1" s="1945"/>
      <c r="LQJ1" s="1945"/>
      <c r="LQK1" s="1945"/>
      <c r="LQL1" s="1945"/>
      <c r="LQM1" s="1945"/>
      <c r="LQN1" s="1945"/>
      <c r="LQO1" s="1945"/>
      <c r="LQP1" s="1945"/>
      <c r="LQQ1" s="1945"/>
      <c r="LQR1" s="1945"/>
      <c r="LQS1" s="1945"/>
      <c r="LQT1" s="1945"/>
      <c r="LQU1" s="1945"/>
      <c r="LQV1" s="1945"/>
      <c r="LQW1" s="1945"/>
      <c r="LQX1" s="1945"/>
      <c r="LQY1" s="1945"/>
      <c r="LQZ1" s="1945"/>
      <c r="LRA1" s="1945"/>
      <c r="LRB1" s="1945"/>
      <c r="LRC1" s="1945"/>
      <c r="LRD1" s="1945"/>
      <c r="LRE1" s="1945"/>
      <c r="LRF1" s="1945"/>
      <c r="LRG1" s="1945"/>
      <c r="LRH1" s="1945"/>
      <c r="LRI1" s="1945"/>
      <c r="LRJ1" s="1945"/>
      <c r="LRK1" s="1945"/>
      <c r="LRL1" s="1945"/>
      <c r="LRM1" s="1945"/>
      <c r="LRN1" s="1945"/>
      <c r="LRO1" s="1945"/>
      <c r="LRP1" s="1945"/>
      <c r="LRQ1" s="1945"/>
      <c r="LRR1" s="1945"/>
      <c r="LRS1" s="1945"/>
      <c r="LRT1" s="1945"/>
      <c r="LRU1" s="1945"/>
      <c r="LRV1" s="1945"/>
      <c r="LRW1" s="1945"/>
      <c r="LRX1" s="1945"/>
      <c r="LRY1" s="1945"/>
      <c r="LRZ1" s="1945"/>
      <c r="LSA1" s="1945"/>
      <c r="LSB1" s="1945"/>
      <c r="LSC1" s="1945"/>
      <c r="LSD1" s="1945"/>
      <c r="LSE1" s="1945"/>
      <c r="LSF1" s="1945"/>
      <c r="LSG1" s="1945"/>
      <c r="LSH1" s="1945"/>
      <c r="LSI1" s="1945"/>
      <c r="LSJ1" s="1945"/>
      <c r="LSK1" s="1945"/>
      <c r="LSL1" s="1945"/>
      <c r="LSM1" s="1945"/>
      <c r="LSN1" s="1945"/>
      <c r="LSO1" s="1945"/>
      <c r="LSP1" s="1945"/>
      <c r="LSQ1" s="1945"/>
      <c r="LSR1" s="1945"/>
      <c r="LSS1" s="1945"/>
      <c r="LST1" s="1945"/>
      <c r="LSU1" s="1945"/>
      <c r="LSV1" s="1945"/>
      <c r="LSW1" s="1945"/>
      <c r="LSX1" s="1945"/>
      <c r="LSY1" s="1945"/>
      <c r="LSZ1" s="1945"/>
      <c r="LTA1" s="1945"/>
      <c r="LTB1" s="1945"/>
      <c r="LTC1" s="1945"/>
      <c r="LTD1" s="1945"/>
      <c r="LTE1" s="1945"/>
      <c r="LTF1" s="1945"/>
      <c r="LTG1" s="1945"/>
      <c r="LTH1" s="1945"/>
      <c r="LTI1" s="1945"/>
      <c r="LTJ1" s="1945"/>
      <c r="LTK1" s="1945"/>
      <c r="LTL1" s="1945"/>
      <c r="LTM1" s="1945"/>
      <c r="LTN1" s="1945"/>
      <c r="LTO1" s="1945"/>
      <c r="LTP1" s="1945"/>
      <c r="LTQ1" s="1945"/>
      <c r="LTR1" s="1945"/>
      <c r="LTS1" s="1945"/>
      <c r="LTT1" s="1945"/>
      <c r="LTU1" s="1945"/>
      <c r="LTV1" s="1945"/>
      <c r="LTW1" s="1945"/>
      <c r="LTX1" s="1945"/>
      <c r="LTY1" s="1945"/>
      <c r="LTZ1" s="1945"/>
      <c r="LUA1" s="1945"/>
      <c r="LUB1" s="1945"/>
      <c r="LUC1" s="1945"/>
      <c r="LUD1" s="1945"/>
      <c r="LUE1" s="1945"/>
      <c r="LUF1" s="1945"/>
      <c r="LUG1" s="1945"/>
      <c r="LUH1" s="1945"/>
      <c r="LUI1" s="1945"/>
      <c r="LUJ1" s="1945"/>
      <c r="LUK1" s="1945"/>
      <c r="LUL1" s="1945"/>
      <c r="LUM1" s="1945"/>
      <c r="LUN1" s="1945"/>
      <c r="LUO1" s="1945"/>
      <c r="LUP1" s="1945"/>
      <c r="LUQ1" s="1945"/>
      <c r="LUR1" s="1945"/>
      <c r="LUS1" s="1945"/>
      <c r="LUT1" s="1945"/>
      <c r="LUU1" s="1945"/>
      <c r="LUV1" s="1945"/>
      <c r="LUW1" s="1945"/>
      <c r="LUX1" s="1945"/>
      <c r="LUY1" s="1945"/>
      <c r="LUZ1" s="1945"/>
      <c r="LVA1" s="1945"/>
      <c r="LVB1" s="1945"/>
      <c r="LVC1" s="1945"/>
      <c r="LVD1" s="1945"/>
      <c r="LVE1" s="1945"/>
      <c r="LVF1" s="1945"/>
      <c r="LVG1" s="1945"/>
      <c r="LVH1" s="1945"/>
      <c r="LVI1" s="1945"/>
      <c r="LVJ1" s="1945"/>
      <c r="LVK1" s="1945"/>
      <c r="LVL1" s="1945"/>
      <c r="LVM1" s="1945"/>
      <c r="LVN1" s="1945"/>
      <c r="LVO1" s="1945"/>
      <c r="LVP1" s="1945"/>
      <c r="LVQ1" s="1945"/>
      <c r="LVR1" s="1945"/>
      <c r="LVS1" s="1945"/>
      <c r="LVT1" s="1945"/>
      <c r="LVU1" s="1945"/>
      <c r="LVV1" s="1945"/>
      <c r="LVW1" s="1945"/>
      <c r="LVX1" s="1945"/>
      <c r="LVY1" s="1945"/>
      <c r="LVZ1" s="1945"/>
      <c r="LWA1" s="1945"/>
      <c r="LWB1" s="1945"/>
      <c r="LWC1" s="1945"/>
      <c r="LWD1" s="1945"/>
      <c r="LWE1" s="1945"/>
      <c r="LWF1" s="1945"/>
      <c r="LWG1" s="1945"/>
      <c r="LWH1" s="1945"/>
      <c r="LWI1" s="1945"/>
      <c r="LWJ1" s="1945"/>
      <c r="LWK1" s="1945"/>
      <c r="LWL1" s="1945"/>
      <c r="LWM1" s="1945"/>
      <c r="LWN1" s="1945"/>
      <c r="LWO1" s="1945"/>
      <c r="LWP1" s="1945"/>
      <c r="LWQ1" s="1945"/>
      <c r="LWR1" s="1945"/>
      <c r="LWS1" s="1945"/>
      <c r="LWT1" s="1945"/>
      <c r="LWU1" s="1945"/>
      <c r="LWV1" s="1945"/>
      <c r="LWW1" s="1945"/>
      <c r="LWX1" s="1945"/>
      <c r="LWY1" s="1945"/>
      <c r="LWZ1" s="1945"/>
      <c r="LXA1" s="1945"/>
      <c r="LXB1" s="1945"/>
      <c r="LXC1" s="1945"/>
      <c r="LXD1" s="1945"/>
      <c r="LXE1" s="1945"/>
      <c r="LXF1" s="1945"/>
      <c r="LXG1" s="1945"/>
      <c r="LXH1" s="1945"/>
      <c r="LXI1" s="1945"/>
      <c r="LXJ1" s="1945"/>
      <c r="LXK1" s="1945"/>
      <c r="LXL1" s="1945"/>
      <c r="LXM1" s="1945"/>
      <c r="LXN1" s="1945"/>
      <c r="LXO1" s="1945"/>
      <c r="LXP1" s="1945"/>
      <c r="LXQ1" s="1945"/>
      <c r="LXR1" s="1945"/>
      <c r="LXS1" s="1945"/>
      <c r="LXT1" s="1945"/>
      <c r="LXU1" s="1945"/>
      <c r="LXV1" s="1945"/>
      <c r="LXW1" s="1945"/>
      <c r="LXX1" s="1945"/>
      <c r="LXY1" s="1945"/>
      <c r="LXZ1" s="1945"/>
      <c r="LYA1" s="1945"/>
      <c r="LYB1" s="1945"/>
      <c r="LYC1" s="1945"/>
      <c r="LYD1" s="1945"/>
      <c r="LYE1" s="1945"/>
      <c r="LYF1" s="1945"/>
      <c r="LYG1" s="1945"/>
      <c r="LYH1" s="1945"/>
      <c r="LYI1" s="1945"/>
      <c r="LYJ1" s="1945"/>
      <c r="LYK1" s="1945"/>
      <c r="LYL1" s="1945"/>
      <c r="LYM1" s="1945"/>
      <c r="LYN1" s="1945"/>
      <c r="LYO1" s="1945"/>
      <c r="LYP1" s="1945"/>
      <c r="LYQ1" s="1945"/>
      <c r="LYR1" s="1945"/>
      <c r="LYS1" s="1945"/>
      <c r="LYT1" s="1945"/>
      <c r="LYU1" s="1945"/>
      <c r="LYV1" s="1945"/>
      <c r="LYW1" s="1945"/>
      <c r="LYX1" s="1945"/>
      <c r="LYY1" s="1945"/>
      <c r="LYZ1" s="1945"/>
      <c r="LZA1" s="1945"/>
      <c r="LZB1" s="1945"/>
      <c r="LZC1" s="1945"/>
      <c r="LZD1" s="1945"/>
      <c r="LZE1" s="1945"/>
      <c r="LZF1" s="1945"/>
      <c r="LZG1" s="1945"/>
      <c r="LZH1" s="1945"/>
      <c r="LZI1" s="1945"/>
      <c r="LZJ1" s="1945"/>
      <c r="LZK1" s="1945"/>
      <c r="LZL1" s="1945"/>
      <c r="LZM1" s="1945"/>
      <c r="LZN1" s="1945"/>
      <c r="LZO1" s="1945"/>
      <c r="LZP1" s="1945"/>
      <c r="LZQ1" s="1945"/>
      <c r="LZR1" s="1945"/>
      <c r="LZS1" s="1945"/>
      <c r="LZT1" s="1945"/>
      <c r="LZU1" s="1945"/>
      <c r="LZV1" s="1945"/>
      <c r="LZW1" s="1945"/>
      <c r="LZX1" s="1945"/>
      <c r="LZY1" s="1945"/>
      <c r="LZZ1" s="1945"/>
      <c r="MAA1" s="1945"/>
      <c r="MAB1" s="1945"/>
      <c r="MAC1" s="1945"/>
      <c r="MAD1" s="1945"/>
      <c r="MAE1" s="1945"/>
      <c r="MAF1" s="1945"/>
      <c r="MAG1" s="1945"/>
      <c r="MAH1" s="1945"/>
      <c r="MAI1" s="1945"/>
      <c r="MAJ1" s="1945"/>
      <c r="MAK1" s="1945"/>
      <c r="MAL1" s="1945"/>
      <c r="MAM1" s="1945"/>
      <c r="MAN1" s="1945"/>
      <c r="MAO1" s="1945"/>
      <c r="MAP1" s="1945"/>
      <c r="MAQ1" s="1945"/>
      <c r="MAR1" s="1945"/>
      <c r="MAS1" s="1945"/>
      <c r="MAT1" s="1945"/>
      <c r="MAU1" s="1945"/>
      <c r="MAV1" s="1945"/>
      <c r="MAW1" s="1945"/>
      <c r="MAX1" s="1945"/>
      <c r="MAY1" s="1945"/>
      <c r="MAZ1" s="1945"/>
      <c r="MBA1" s="1945"/>
      <c r="MBB1" s="1945"/>
      <c r="MBC1" s="1945"/>
      <c r="MBD1" s="1945"/>
      <c r="MBE1" s="1945"/>
      <c r="MBF1" s="1945"/>
      <c r="MBG1" s="1945"/>
      <c r="MBH1" s="1945"/>
      <c r="MBI1" s="1945"/>
      <c r="MBJ1" s="1945"/>
      <c r="MBK1" s="1945"/>
      <c r="MBL1" s="1945"/>
      <c r="MBM1" s="1945"/>
      <c r="MBN1" s="1945"/>
      <c r="MBO1" s="1945"/>
      <c r="MBP1" s="1945"/>
      <c r="MBQ1" s="1945"/>
      <c r="MBR1" s="1945"/>
      <c r="MBS1" s="1945"/>
      <c r="MBT1" s="1945"/>
      <c r="MBU1" s="1945"/>
      <c r="MBV1" s="1945"/>
      <c r="MBW1" s="1945"/>
      <c r="MBX1" s="1945"/>
      <c r="MBY1" s="1945"/>
      <c r="MBZ1" s="1945"/>
      <c r="MCA1" s="1945"/>
      <c r="MCB1" s="1945"/>
      <c r="MCC1" s="1945"/>
      <c r="MCD1" s="1945"/>
      <c r="MCE1" s="1945"/>
      <c r="MCF1" s="1945"/>
      <c r="MCG1" s="1945"/>
      <c r="MCH1" s="1945"/>
      <c r="MCI1" s="1945"/>
      <c r="MCJ1" s="1945"/>
      <c r="MCK1" s="1945"/>
      <c r="MCL1" s="1945"/>
      <c r="MCM1" s="1945"/>
      <c r="MCN1" s="1945"/>
      <c r="MCO1" s="1945"/>
      <c r="MCP1" s="1945"/>
      <c r="MCQ1" s="1945"/>
      <c r="MCR1" s="1945"/>
      <c r="MCS1" s="1945"/>
      <c r="MCT1" s="1945"/>
      <c r="MCU1" s="1945"/>
      <c r="MCV1" s="1945"/>
      <c r="MCW1" s="1945"/>
      <c r="MCX1" s="1945"/>
      <c r="MCY1" s="1945"/>
      <c r="MCZ1" s="1945"/>
      <c r="MDA1" s="1945"/>
      <c r="MDB1" s="1945"/>
      <c r="MDC1" s="1945"/>
      <c r="MDD1" s="1945"/>
      <c r="MDE1" s="1945"/>
      <c r="MDF1" s="1945"/>
      <c r="MDG1" s="1945"/>
      <c r="MDH1" s="1945"/>
      <c r="MDI1" s="1945"/>
      <c r="MDJ1" s="1945"/>
      <c r="MDK1" s="1945"/>
      <c r="MDL1" s="1945"/>
      <c r="MDM1" s="1945"/>
      <c r="MDN1" s="1945"/>
      <c r="MDO1" s="1945"/>
      <c r="MDP1" s="1945"/>
      <c r="MDQ1" s="1945"/>
      <c r="MDR1" s="1945"/>
      <c r="MDS1" s="1945"/>
      <c r="MDT1" s="1945"/>
      <c r="MDU1" s="1945"/>
      <c r="MDV1" s="1945"/>
      <c r="MDW1" s="1945"/>
      <c r="MDX1" s="1945"/>
      <c r="MDY1" s="1945"/>
      <c r="MDZ1" s="1945"/>
      <c r="MEA1" s="1945"/>
      <c r="MEB1" s="1945"/>
      <c r="MEC1" s="1945"/>
      <c r="MED1" s="1945"/>
      <c r="MEE1" s="1945"/>
      <c r="MEF1" s="1945"/>
      <c r="MEG1" s="1945"/>
      <c r="MEH1" s="1945"/>
      <c r="MEI1" s="1945"/>
      <c r="MEJ1" s="1945"/>
      <c r="MEK1" s="1945"/>
      <c r="MEL1" s="1945"/>
      <c r="MEM1" s="1945"/>
      <c r="MEN1" s="1945"/>
      <c r="MEO1" s="1945"/>
      <c r="MEP1" s="1945"/>
      <c r="MEQ1" s="1945"/>
      <c r="MER1" s="1945"/>
      <c r="MES1" s="1945"/>
      <c r="MET1" s="1945"/>
      <c r="MEU1" s="1945"/>
      <c r="MEV1" s="1945"/>
      <c r="MEW1" s="1945"/>
      <c r="MEX1" s="1945"/>
      <c r="MEY1" s="1945"/>
      <c r="MEZ1" s="1945"/>
      <c r="MFA1" s="1945"/>
      <c r="MFB1" s="1945"/>
      <c r="MFC1" s="1945"/>
      <c r="MFD1" s="1945"/>
      <c r="MFE1" s="1945"/>
      <c r="MFF1" s="1945"/>
      <c r="MFG1" s="1945"/>
      <c r="MFH1" s="1945"/>
      <c r="MFI1" s="1945"/>
      <c r="MFJ1" s="1945"/>
      <c r="MFK1" s="1945"/>
      <c r="MFL1" s="1945"/>
      <c r="MFM1" s="1945"/>
      <c r="MFN1" s="1945"/>
      <c r="MFO1" s="1945"/>
      <c r="MFP1" s="1945"/>
      <c r="MFQ1" s="1945"/>
      <c r="MFR1" s="1945"/>
      <c r="MFS1" s="1945"/>
      <c r="MFT1" s="1945"/>
      <c r="MFU1" s="1945"/>
      <c r="MFV1" s="1945"/>
      <c r="MFW1" s="1945"/>
      <c r="MFX1" s="1945"/>
      <c r="MFY1" s="1945"/>
      <c r="MFZ1" s="1945"/>
      <c r="MGA1" s="1945"/>
      <c r="MGB1" s="1945"/>
      <c r="MGC1" s="1945"/>
      <c r="MGD1" s="1945"/>
      <c r="MGE1" s="1945"/>
      <c r="MGF1" s="1945"/>
      <c r="MGG1" s="1945"/>
      <c r="MGH1" s="1945"/>
      <c r="MGI1" s="1945"/>
      <c r="MGJ1" s="1945"/>
      <c r="MGK1" s="1945"/>
      <c r="MGL1" s="1945"/>
      <c r="MGM1" s="1945"/>
      <c r="MGN1" s="1945"/>
      <c r="MGO1" s="1945"/>
      <c r="MGP1" s="1945"/>
      <c r="MGQ1" s="1945"/>
      <c r="MGR1" s="1945"/>
      <c r="MGS1" s="1945"/>
      <c r="MGT1" s="1945"/>
      <c r="MGU1" s="1945"/>
      <c r="MGV1" s="1945"/>
      <c r="MGW1" s="1945"/>
      <c r="MGX1" s="1945"/>
      <c r="MGY1" s="1945"/>
      <c r="MGZ1" s="1945"/>
      <c r="MHA1" s="1945"/>
      <c r="MHB1" s="1945"/>
      <c r="MHC1" s="1945"/>
      <c r="MHD1" s="1945"/>
      <c r="MHE1" s="1945"/>
      <c r="MHF1" s="1945"/>
      <c r="MHG1" s="1945"/>
      <c r="MHH1" s="1945"/>
      <c r="MHI1" s="1945"/>
      <c r="MHJ1" s="1945"/>
      <c r="MHK1" s="1945"/>
      <c r="MHL1" s="1945"/>
      <c r="MHM1" s="1945"/>
      <c r="MHN1" s="1945"/>
      <c r="MHO1" s="1945"/>
      <c r="MHP1" s="1945"/>
      <c r="MHQ1" s="1945"/>
      <c r="MHR1" s="1945"/>
      <c r="MHS1" s="1945"/>
      <c r="MHT1" s="1945"/>
      <c r="MHU1" s="1945"/>
      <c r="MHV1" s="1945"/>
      <c r="MHW1" s="1945"/>
      <c r="MHX1" s="1945"/>
      <c r="MHY1" s="1945"/>
      <c r="MHZ1" s="1945"/>
      <c r="MIA1" s="1945"/>
      <c r="MIB1" s="1945"/>
      <c r="MIC1" s="1945"/>
      <c r="MID1" s="1945"/>
      <c r="MIE1" s="1945"/>
      <c r="MIF1" s="1945"/>
      <c r="MIG1" s="1945"/>
      <c r="MIH1" s="1945"/>
      <c r="MII1" s="1945"/>
      <c r="MIJ1" s="1945"/>
      <c r="MIK1" s="1945"/>
      <c r="MIL1" s="1945"/>
      <c r="MIM1" s="1945"/>
      <c r="MIN1" s="1945"/>
      <c r="MIO1" s="1945"/>
      <c r="MIP1" s="1945"/>
      <c r="MIQ1" s="1945"/>
      <c r="MIR1" s="1945"/>
      <c r="MIS1" s="1945"/>
      <c r="MIT1" s="1945"/>
      <c r="MIU1" s="1945"/>
      <c r="MIV1" s="1945"/>
      <c r="MIW1" s="1945"/>
      <c r="MIX1" s="1945"/>
      <c r="MIY1" s="1945"/>
      <c r="MIZ1" s="1945"/>
      <c r="MJA1" s="1945"/>
      <c r="MJB1" s="1945"/>
      <c r="MJC1" s="1945"/>
      <c r="MJD1" s="1945"/>
      <c r="MJE1" s="1945"/>
      <c r="MJF1" s="1945"/>
      <c r="MJG1" s="1945"/>
      <c r="MJH1" s="1945"/>
      <c r="MJI1" s="1945"/>
      <c r="MJJ1" s="1945"/>
      <c r="MJK1" s="1945"/>
      <c r="MJL1" s="1945"/>
      <c r="MJM1" s="1945"/>
      <c r="MJN1" s="1945"/>
      <c r="MJO1" s="1945"/>
      <c r="MJP1" s="1945"/>
      <c r="MJQ1" s="1945"/>
      <c r="MJR1" s="1945"/>
      <c r="MJS1" s="1945"/>
      <c r="MJT1" s="1945"/>
      <c r="MJU1" s="1945"/>
      <c r="MJV1" s="1945"/>
      <c r="MJW1" s="1945"/>
      <c r="MJX1" s="1945"/>
      <c r="MJY1" s="1945"/>
      <c r="MJZ1" s="1945"/>
      <c r="MKA1" s="1945"/>
      <c r="MKB1" s="1945"/>
      <c r="MKC1" s="1945"/>
      <c r="MKD1" s="1945"/>
      <c r="MKE1" s="1945"/>
      <c r="MKF1" s="1945"/>
      <c r="MKG1" s="1945"/>
      <c r="MKH1" s="1945"/>
      <c r="MKI1" s="1945"/>
      <c r="MKJ1" s="1945"/>
      <c r="MKK1" s="1945"/>
      <c r="MKL1" s="1945"/>
      <c r="MKM1" s="1945"/>
      <c r="MKN1" s="1945"/>
      <c r="MKO1" s="1945"/>
      <c r="MKP1" s="1945"/>
      <c r="MKQ1" s="1945"/>
      <c r="MKR1" s="1945"/>
      <c r="MKS1" s="1945"/>
      <c r="MKT1" s="1945"/>
      <c r="MKU1" s="1945"/>
      <c r="MKV1" s="1945"/>
      <c r="MKW1" s="1945"/>
      <c r="MKX1" s="1945"/>
      <c r="MKY1" s="1945"/>
      <c r="MKZ1" s="1945"/>
      <c r="MLA1" s="1945"/>
      <c r="MLB1" s="1945"/>
      <c r="MLC1" s="1945"/>
      <c r="MLD1" s="1945"/>
      <c r="MLE1" s="1945"/>
      <c r="MLF1" s="1945"/>
      <c r="MLG1" s="1945"/>
      <c r="MLH1" s="1945"/>
      <c r="MLI1" s="1945"/>
      <c r="MLJ1" s="1945"/>
      <c r="MLK1" s="1945"/>
      <c r="MLL1" s="1945"/>
      <c r="MLM1" s="1945"/>
      <c r="MLN1" s="1945"/>
      <c r="MLO1" s="1945"/>
      <c r="MLP1" s="1945"/>
      <c r="MLQ1" s="1945"/>
      <c r="MLR1" s="1945"/>
      <c r="MLS1" s="1945"/>
      <c r="MLT1" s="1945"/>
      <c r="MLU1" s="1945"/>
      <c r="MLV1" s="1945"/>
      <c r="MLW1" s="1945"/>
      <c r="MLX1" s="1945"/>
      <c r="MLY1" s="1945"/>
      <c r="MLZ1" s="1945"/>
      <c r="MMA1" s="1945"/>
      <c r="MMB1" s="1945"/>
      <c r="MMC1" s="1945"/>
      <c r="MMD1" s="1945"/>
      <c r="MME1" s="1945"/>
      <c r="MMF1" s="1945"/>
      <c r="MMG1" s="1945"/>
      <c r="MMH1" s="1945"/>
      <c r="MMI1" s="1945"/>
      <c r="MMJ1" s="1945"/>
      <c r="MMK1" s="1945"/>
      <c r="MML1" s="1945"/>
      <c r="MMM1" s="1945"/>
      <c r="MMN1" s="1945"/>
      <c r="MMO1" s="1945"/>
      <c r="MMP1" s="1945"/>
      <c r="MMQ1" s="1945"/>
      <c r="MMR1" s="1945"/>
      <c r="MMS1" s="1945"/>
      <c r="MMT1" s="1945"/>
      <c r="MMU1" s="1945"/>
      <c r="MMV1" s="1945"/>
      <c r="MMW1" s="1945"/>
      <c r="MMX1" s="1945"/>
      <c r="MMY1" s="1945"/>
      <c r="MMZ1" s="1945"/>
      <c r="MNA1" s="1945"/>
      <c r="MNB1" s="1945"/>
      <c r="MNC1" s="1945"/>
      <c r="MND1" s="1945"/>
      <c r="MNE1" s="1945"/>
      <c r="MNF1" s="1945"/>
      <c r="MNG1" s="1945"/>
      <c r="MNH1" s="1945"/>
      <c r="MNI1" s="1945"/>
      <c r="MNJ1" s="1945"/>
      <c r="MNK1" s="1945"/>
      <c r="MNL1" s="1945"/>
      <c r="MNM1" s="1945"/>
      <c r="MNN1" s="1945"/>
      <c r="MNO1" s="1945"/>
      <c r="MNP1" s="1945"/>
      <c r="MNQ1" s="1945"/>
      <c r="MNR1" s="1945"/>
      <c r="MNS1" s="1945"/>
      <c r="MNT1" s="1945"/>
      <c r="MNU1" s="1945"/>
      <c r="MNV1" s="1945"/>
      <c r="MNW1" s="1945"/>
      <c r="MNX1" s="1945"/>
      <c r="MNY1" s="1945"/>
      <c r="MNZ1" s="1945"/>
      <c r="MOA1" s="1945"/>
      <c r="MOB1" s="1945"/>
      <c r="MOC1" s="1945"/>
      <c r="MOD1" s="1945"/>
      <c r="MOE1" s="1945"/>
      <c r="MOF1" s="1945"/>
      <c r="MOG1" s="1945"/>
      <c r="MOH1" s="1945"/>
      <c r="MOI1" s="1945"/>
      <c r="MOJ1" s="1945"/>
      <c r="MOK1" s="1945"/>
      <c r="MOL1" s="1945"/>
      <c r="MOM1" s="1945"/>
      <c r="MON1" s="1945"/>
      <c r="MOO1" s="1945"/>
      <c r="MOP1" s="1945"/>
      <c r="MOQ1" s="1945"/>
      <c r="MOR1" s="1945"/>
      <c r="MOS1" s="1945"/>
      <c r="MOT1" s="1945"/>
      <c r="MOU1" s="1945"/>
      <c r="MOV1" s="1945"/>
      <c r="MOW1" s="1945"/>
      <c r="MOX1" s="1945"/>
      <c r="MOY1" s="1945"/>
      <c r="MOZ1" s="1945"/>
      <c r="MPA1" s="1945"/>
      <c r="MPB1" s="1945"/>
      <c r="MPC1" s="1945"/>
      <c r="MPD1" s="1945"/>
      <c r="MPE1" s="1945"/>
      <c r="MPF1" s="1945"/>
      <c r="MPG1" s="1945"/>
      <c r="MPH1" s="1945"/>
      <c r="MPI1" s="1945"/>
      <c r="MPJ1" s="1945"/>
      <c r="MPK1" s="1945"/>
      <c r="MPL1" s="1945"/>
      <c r="MPM1" s="1945"/>
      <c r="MPN1" s="1945"/>
      <c r="MPO1" s="1945"/>
      <c r="MPP1" s="1945"/>
      <c r="MPQ1" s="1945"/>
      <c r="MPR1" s="1945"/>
      <c r="MPS1" s="1945"/>
      <c r="MPT1" s="1945"/>
      <c r="MPU1" s="1945"/>
      <c r="MPV1" s="1945"/>
      <c r="MPW1" s="1945"/>
      <c r="MPX1" s="1945"/>
      <c r="MPY1" s="1945"/>
      <c r="MPZ1" s="1945"/>
      <c r="MQA1" s="1945"/>
      <c r="MQB1" s="1945"/>
      <c r="MQC1" s="1945"/>
      <c r="MQD1" s="1945"/>
      <c r="MQE1" s="1945"/>
      <c r="MQF1" s="1945"/>
      <c r="MQG1" s="1945"/>
      <c r="MQH1" s="1945"/>
      <c r="MQI1" s="1945"/>
      <c r="MQJ1" s="1945"/>
      <c r="MQK1" s="1945"/>
      <c r="MQL1" s="1945"/>
      <c r="MQM1" s="1945"/>
      <c r="MQN1" s="1945"/>
      <c r="MQO1" s="1945"/>
      <c r="MQP1" s="1945"/>
      <c r="MQQ1" s="1945"/>
      <c r="MQR1" s="1945"/>
      <c r="MQS1" s="1945"/>
      <c r="MQT1" s="1945"/>
      <c r="MQU1" s="1945"/>
      <c r="MQV1" s="1945"/>
      <c r="MQW1" s="1945"/>
      <c r="MQX1" s="1945"/>
      <c r="MQY1" s="1945"/>
      <c r="MQZ1" s="1945"/>
      <c r="MRA1" s="1945"/>
      <c r="MRB1" s="1945"/>
      <c r="MRC1" s="1945"/>
      <c r="MRD1" s="1945"/>
      <c r="MRE1" s="1945"/>
      <c r="MRF1" s="1945"/>
      <c r="MRG1" s="1945"/>
      <c r="MRH1" s="1945"/>
      <c r="MRI1" s="1945"/>
      <c r="MRJ1" s="1945"/>
      <c r="MRK1" s="1945"/>
      <c r="MRL1" s="1945"/>
      <c r="MRM1" s="1945"/>
      <c r="MRN1" s="1945"/>
      <c r="MRO1" s="1945"/>
      <c r="MRP1" s="1945"/>
      <c r="MRQ1" s="1945"/>
      <c r="MRR1" s="1945"/>
      <c r="MRS1" s="1945"/>
      <c r="MRT1" s="1945"/>
      <c r="MRU1" s="1945"/>
      <c r="MRV1" s="1945"/>
      <c r="MRW1" s="1945"/>
      <c r="MRX1" s="1945"/>
      <c r="MRY1" s="1945"/>
      <c r="MRZ1" s="1945"/>
      <c r="MSA1" s="1945"/>
      <c r="MSB1" s="1945"/>
      <c r="MSC1" s="1945"/>
      <c r="MSD1" s="1945"/>
      <c r="MSE1" s="1945"/>
      <c r="MSF1" s="1945"/>
      <c r="MSG1" s="1945"/>
      <c r="MSH1" s="1945"/>
      <c r="MSI1" s="1945"/>
      <c r="MSJ1" s="1945"/>
      <c r="MSK1" s="1945"/>
      <c r="MSL1" s="1945"/>
      <c r="MSM1" s="1945"/>
      <c r="MSN1" s="1945"/>
      <c r="MSO1" s="1945"/>
      <c r="MSP1" s="1945"/>
      <c r="MSQ1" s="1945"/>
      <c r="MSR1" s="1945"/>
      <c r="MSS1" s="1945"/>
      <c r="MST1" s="1945"/>
      <c r="MSU1" s="1945"/>
      <c r="MSV1" s="1945"/>
      <c r="MSW1" s="1945"/>
      <c r="MSX1" s="1945"/>
      <c r="MSY1" s="1945"/>
      <c r="MSZ1" s="1945"/>
      <c r="MTA1" s="1945"/>
      <c r="MTB1" s="1945"/>
      <c r="MTC1" s="1945"/>
      <c r="MTD1" s="1945"/>
      <c r="MTE1" s="1945"/>
      <c r="MTF1" s="1945"/>
      <c r="MTG1" s="1945"/>
      <c r="MTH1" s="1945"/>
      <c r="MTI1" s="1945"/>
      <c r="MTJ1" s="1945"/>
      <c r="MTK1" s="1945"/>
      <c r="MTL1" s="1945"/>
      <c r="MTM1" s="1945"/>
      <c r="MTN1" s="1945"/>
      <c r="MTO1" s="1945"/>
      <c r="MTP1" s="1945"/>
      <c r="MTQ1" s="1945"/>
      <c r="MTR1" s="1945"/>
      <c r="MTS1" s="1945"/>
      <c r="MTT1" s="1945"/>
      <c r="MTU1" s="1945"/>
      <c r="MTV1" s="1945"/>
      <c r="MTW1" s="1945"/>
      <c r="MTX1" s="1945"/>
      <c r="MTY1" s="1945"/>
      <c r="MTZ1" s="1945"/>
      <c r="MUA1" s="1945"/>
      <c r="MUB1" s="1945"/>
      <c r="MUC1" s="1945"/>
      <c r="MUD1" s="1945"/>
      <c r="MUE1" s="1945"/>
      <c r="MUF1" s="1945"/>
      <c r="MUG1" s="1945"/>
      <c r="MUH1" s="1945"/>
      <c r="MUI1" s="1945"/>
      <c r="MUJ1" s="1945"/>
      <c r="MUK1" s="1945"/>
      <c r="MUL1" s="1945"/>
      <c r="MUM1" s="1945"/>
      <c r="MUN1" s="1945"/>
      <c r="MUO1" s="1945"/>
      <c r="MUP1" s="1945"/>
      <c r="MUQ1" s="1945"/>
      <c r="MUR1" s="1945"/>
      <c r="MUS1" s="1945"/>
      <c r="MUT1" s="1945"/>
      <c r="MUU1" s="1945"/>
      <c r="MUV1" s="1945"/>
      <c r="MUW1" s="1945"/>
      <c r="MUX1" s="1945"/>
      <c r="MUY1" s="1945"/>
      <c r="MUZ1" s="1945"/>
      <c r="MVA1" s="1945"/>
      <c r="MVB1" s="1945"/>
      <c r="MVC1" s="1945"/>
      <c r="MVD1" s="1945"/>
      <c r="MVE1" s="1945"/>
      <c r="MVF1" s="1945"/>
      <c r="MVG1" s="1945"/>
      <c r="MVH1" s="1945"/>
      <c r="MVI1" s="1945"/>
      <c r="MVJ1" s="1945"/>
      <c r="MVK1" s="1945"/>
      <c r="MVL1" s="1945"/>
      <c r="MVM1" s="1945"/>
      <c r="MVN1" s="1945"/>
      <c r="MVO1" s="1945"/>
      <c r="MVP1" s="1945"/>
      <c r="MVQ1" s="1945"/>
      <c r="MVR1" s="1945"/>
      <c r="MVS1" s="1945"/>
      <c r="MVT1" s="1945"/>
      <c r="MVU1" s="1945"/>
      <c r="MVV1" s="1945"/>
      <c r="MVW1" s="1945"/>
      <c r="MVX1" s="1945"/>
      <c r="MVY1" s="1945"/>
      <c r="MVZ1" s="1945"/>
      <c r="MWA1" s="1945"/>
      <c r="MWB1" s="1945"/>
      <c r="MWC1" s="1945"/>
      <c r="MWD1" s="1945"/>
      <c r="MWE1" s="1945"/>
      <c r="MWF1" s="1945"/>
      <c r="MWG1" s="1945"/>
      <c r="MWH1" s="1945"/>
      <c r="MWI1" s="1945"/>
      <c r="MWJ1" s="1945"/>
      <c r="MWK1" s="1945"/>
      <c r="MWL1" s="1945"/>
      <c r="MWM1" s="1945"/>
      <c r="MWN1" s="1945"/>
      <c r="MWO1" s="1945"/>
      <c r="MWP1" s="1945"/>
      <c r="MWQ1" s="1945"/>
      <c r="MWR1" s="1945"/>
      <c r="MWS1" s="1945"/>
      <c r="MWT1" s="1945"/>
      <c r="MWU1" s="1945"/>
      <c r="MWV1" s="1945"/>
      <c r="MWW1" s="1945"/>
      <c r="MWX1" s="1945"/>
      <c r="MWY1" s="1945"/>
      <c r="MWZ1" s="1945"/>
      <c r="MXA1" s="1945"/>
      <c r="MXB1" s="1945"/>
      <c r="MXC1" s="1945"/>
      <c r="MXD1" s="1945"/>
      <c r="MXE1" s="1945"/>
      <c r="MXF1" s="1945"/>
      <c r="MXG1" s="1945"/>
      <c r="MXH1" s="1945"/>
      <c r="MXI1" s="1945"/>
      <c r="MXJ1" s="1945"/>
      <c r="MXK1" s="1945"/>
      <c r="MXL1" s="1945"/>
      <c r="MXM1" s="1945"/>
      <c r="MXN1" s="1945"/>
      <c r="MXO1" s="1945"/>
      <c r="MXP1" s="1945"/>
      <c r="MXQ1" s="1945"/>
      <c r="MXR1" s="1945"/>
      <c r="MXS1" s="1945"/>
      <c r="MXT1" s="1945"/>
      <c r="MXU1" s="1945"/>
      <c r="MXV1" s="1945"/>
      <c r="MXW1" s="1945"/>
      <c r="MXX1" s="1945"/>
      <c r="MXY1" s="1945"/>
      <c r="MXZ1" s="1945"/>
      <c r="MYA1" s="1945"/>
      <c r="MYB1" s="1945"/>
      <c r="MYC1" s="1945"/>
      <c r="MYD1" s="1945"/>
      <c r="MYE1" s="1945"/>
      <c r="MYF1" s="1945"/>
      <c r="MYG1" s="1945"/>
      <c r="MYH1" s="1945"/>
      <c r="MYI1" s="1945"/>
      <c r="MYJ1" s="1945"/>
      <c r="MYK1" s="1945"/>
      <c r="MYL1" s="1945"/>
      <c r="MYM1" s="1945"/>
      <c r="MYN1" s="1945"/>
      <c r="MYO1" s="1945"/>
      <c r="MYP1" s="1945"/>
      <c r="MYQ1" s="1945"/>
      <c r="MYR1" s="1945"/>
      <c r="MYS1" s="1945"/>
      <c r="MYT1" s="1945"/>
      <c r="MYU1" s="1945"/>
      <c r="MYV1" s="1945"/>
      <c r="MYW1" s="1945"/>
      <c r="MYX1" s="1945"/>
      <c r="MYY1" s="1945"/>
      <c r="MYZ1" s="1945"/>
      <c r="MZA1" s="1945"/>
      <c r="MZB1" s="1945"/>
      <c r="MZC1" s="1945"/>
      <c r="MZD1" s="1945"/>
      <c r="MZE1" s="1945"/>
      <c r="MZF1" s="1945"/>
      <c r="MZG1" s="1945"/>
      <c r="MZH1" s="1945"/>
      <c r="MZI1" s="1945"/>
      <c r="MZJ1" s="1945"/>
      <c r="MZK1" s="1945"/>
      <c r="MZL1" s="1945"/>
      <c r="MZM1" s="1945"/>
      <c r="MZN1" s="1945"/>
      <c r="MZO1" s="1945"/>
      <c r="MZP1" s="1945"/>
      <c r="MZQ1" s="1945"/>
      <c r="MZR1" s="1945"/>
      <c r="MZS1" s="1945"/>
      <c r="MZT1" s="1945"/>
      <c r="MZU1" s="1945"/>
      <c r="MZV1" s="1945"/>
      <c r="MZW1" s="1945"/>
      <c r="MZX1" s="1945"/>
      <c r="MZY1" s="1945"/>
      <c r="MZZ1" s="1945"/>
      <c r="NAA1" s="1945"/>
      <c r="NAB1" s="1945"/>
      <c r="NAC1" s="1945"/>
      <c r="NAD1" s="1945"/>
      <c r="NAE1" s="1945"/>
      <c r="NAF1" s="1945"/>
      <c r="NAG1" s="1945"/>
      <c r="NAH1" s="1945"/>
      <c r="NAI1" s="1945"/>
      <c r="NAJ1" s="1945"/>
      <c r="NAK1" s="1945"/>
      <c r="NAL1" s="1945"/>
      <c r="NAM1" s="1945"/>
      <c r="NAN1" s="1945"/>
      <c r="NAO1" s="1945"/>
      <c r="NAP1" s="1945"/>
      <c r="NAQ1" s="1945"/>
      <c r="NAR1" s="1945"/>
      <c r="NAS1" s="1945"/>
      <c r="NAT1" s="1945"/>
      <c r="NAU1" s="1945"/>
      <c r="NAV1" s="1945"/>
      <c r="NAW1" s="1945"/>
      <c r="NAX1" s="1945"/>
      <c r="NAY1" s="1945"/>
      <c r="NAZ1" s="1945"/>
      <c r="NBA1" s="1945"/>
      <c r="NBB1" s="1945"/>
      <c r="NBC1" s="1945"/>
      <c r="NBD1" s="1945"/>
      <c r="NBE1" s="1945"/>
      <c r="NBF1" s="1945"/>
      <c r="NBG1" s="1945"/>
      <c r="NBH1" s="1945"/>
      <c r="NBI1" s="1945"/>
      <c r="NBJ1" s="1945"/>
      <c r="NBK1" s="1945"/>
      <c r="NBL1" s="1945"/>
      <c r="NBM1" s="1945"/>
      <c r="NBN1" s="1945"/>
      <c r="NBO1" s="1945"/>
      <c r="NBP1" s="1945"/>
      <c r="NBQ1" s="1945"/>
      <c r="NBR1" s="1945"/>
      <c r="NBS1" s="1945"/>
      <c r="NBT1" s="1945"/>
      <c r="NBU1" s="1945"/>
      <c r="NBV1" s="1945"/>
      <c r="NBW1" s="1945"/>
      <c r="NBX1" s="1945"/>
      <c r="NBY1" s="1945"/>
      <c r="NBZ1" s="1945"/>
      <c r="NCA1" s="1945"/>
      <c r="NCB1" s="1945"/>
      <c r="NCC1" s="1945"/>
      <c r="NCD1" s="1945"/>
      <c r="NCE1" s="1945"/>
      <c r="NCF1" s="1945"/>
      <c r="NCG1" s="1945"/>
      <c r="NCH1" s="1945"/>
      <c r="NCI1" s="1945"/>
      <c r="NCJ1" s="1945"/>
      <c r="NCK1" s="1945"/>
      <c r="NCL1" s="1945"/>
      <c r="NCM1" s="1945"/>
      <c r="NCN1" s="1945"/>
      <c r="NCO1" s="1945"/>
      <c r="NCP1" s="1945"/>
      <c r="NCQ1" s="1945"/>
      <c r="NCR1" s="1945"/>
      <c r="NCS1" s="1945"/>
      <c r="NCT1" s="1945"/>
      <c r="NCU1" s="1945"/>
      <c r="NCV1" s="1945"/>
      <c r="NCW1" s="1945"/>
      <c r="NCX1" s="1945"/>
      <c r="NCY1" s="1945"/>
      <c r="NCZ1" s="1945"/>
      <c r="NDA1" s="1945"/>
      <c r="NDB1" s="1945"/>
      <c r="NDC1" s="1945"/>
      <c r="NDD1" s="1945"/>
      <c r="NDE1" s="1945"/>
      <c r="NDF1" s="1945"/>
      <c r="NDG1" s="1945"/>
      <c r="NDH1" s="1945"/>
      <c r="NDI1" s="1945"/>
      <c r="NDJ1" s="1945"/>
      <c r="NDK1" s="1945"/>
      <c r="NDL1" s="1945"/>
      <c r="NDM1" s="1945"/>
      <c r="NDN1" s="1945"/>
      <c r="NDO1" s="1945"/>
      <c r="NDP1" s="1945"/>
      <c r="NDQ1" s="1945"/>
      <c r="NDR1" s="1945"/>
      <c r="NDS1" s="1945"/>
      <c r="NDT1" s="1945"/>
      <c r="NDU1" s="1945"/>
      <c r="NDV1" s="1945"/>
      <c r="NDW1" s="1945"/>
      <c r="NDX1" s="1945"/>
      <c r="NDY1" s="1945"/>
      <c r="NDZ1" s="1945"/>
      <c r="NEA1" s="1945"/>
      <c r="NEB1" s="1945"/>
      <c r="NEC1" s="1945"/>
      <c r="NED1" s="1945"/>
      <c r="NEE1" s="1945"/>
      <c r="NEF1" s="1945"/>
      <c r="NEG1" s="1945"/>
      <c r="NEH1" s="1945"/>
      <c r="NEI1" s="1945"/>
      <c r="NEJ1" s="1945"/>
      <c r="NEK1" s="1945"/>
      <c r="NEL1" s="1945"/>
      <c r="NEM1" s="1945"/>
      <c r="NEN1" s="1945"/>
      <c r="NEO1" s="1945"/>
      <c r="NEP1" s="1945"/>
      <c r="NEQ1" s="1945"/>
      <c r="NER1" s="1945"/>
      <c r="NES1" s="1945"/>
      <c r="NET1" s="1945"/>
      <c r="NEU1" s="1945"/>
      <c r="NEV1" s="1945"/>
      <c r="NEW1" s="1945"/>
      <c r="NEX1" s="1945"/>
      <c r="NEY1" s="1945"/>
      <c r="NEZ1" s="1945"/>
      <c r="NFA1" s="1945"/>
      <c r="NFB1" s="1945"/>
      <c r="NFC1" s="1945"/>
      <c r="NFD1" s="1945"/>
      <c r="NFE1" s="1945"/>
      <c r="NFF1" s="1945"/>
      <c r="NFG1" s="1945"/>
      <c r="NFH1" s="1945"/>
      <c r="NFI1" s="1945"/>
      <c r="NFJ1" s="1945"/>
      <c r="NFK1" s="1945"/>
      <c r="NFL1" s="1945"/>
      <c r="NFM1" s="1945"/>
      <c r="NFN1" s="1945"/>
      <c r="NFO1" s="1945"/>
      <c r="NFP1" s="1945"/>
      <c r="NFQ1" s="1945"/>
      <c r="NFR1" s="1945"/>
      <c r="NFS1" s="1945"/>
      <c r="NFT1" s="1945"/>
      <c r="NFU1" s="1945"/>
      <c r="NFV1" s="1945"/>
      <c r="NFW1" s="1945"/>
      <c r="NFX1" s="1945"/>
      <c r="NFY1" s="1945"/>
      <c r="NFZ1" s="1945"/>
      <c r="NGA1" s="1945"/>
      <c r="NGB1" s="1945"/>
      <c r="NGC1" s="1945"/>
      <c r="NGD1" s="1945"/>
      <c r="NGE1" s="1945"/>
      <c r="NGF1" s="1945"/>
      <c r="NGG1" s="1945"/>
      <c r="NGH1" s="1945"/>
      <c r="NGI1" s="1945"/>
      <c r="NGJ1" s="1945"/>
      <c r="NGK1" s="1945"/>
      <c r="NGL1" s="1945"/>
      <c r="NGM1" s="1945"/>
      <c r="NGN1" s="1945"/>
      <c r="NGO1" s="1945"/>
      <c r="NGP1" s="1945"/>
      <c r="NGQ1" s="1945"/>
      <c r="NGR1" s="1945"/>
      <c r="NGS1" s="1945"/>
      <c r="NGT1" s="1945"/>
      <c r="NGU1" s="1945"/>
      <c r="NGV1" s="1945"/>
      <c r="NGW1" s="1945"/>
      <c r="NGX1" s="1945"/>
      <c r="NGY1" s="1945"/>
      <c r="NGZ1" s="1945"/>
      <c r="NHA1" s="1945"/>
      <c r="NHB1" s="1945"/>
      <c r="NHC1" s="1945"/>
      <c r="NHD1" s="1945"/>
      <c r="NHE1" s="1945"/>
      <c r="NHF1" s="1945"/>
      <c r="NHG1" s="1945"/>
      <c r="NHH1" s="1945"/>
      <c r="NHI1" s="1945"/>
      <c r="NHJ1" s="1945"/>
      <c r="NHK1" s="1945"/>
      <c r="NHL1" s="1945"/>
      <c r="NHM1" s="1945"/>
      <c r="NHN1" s="1945"/>
      <c r="NHO1" s="1945"/>
      <c r="NHP1" s="1945"/>
      <c r="NHQ1" s="1945"/>
      <c r="NHR1" s="1945"/>
      <c r="NHS1" s="1945"/>
      <c r="NHT1" s="1945"/>
      <c r="NHU1" s="1945"/>
      <c r="NHV1" s="1945"/>
      <c r="NHW1" s="1945"/>
      <c r="NHX1" s="1945"/>
      <c r="NHY1" s="1945"/>
      <c r="NHZ1" s="1945"/>
      <c r="NIA1" s="1945"/>
      <c r="NIB1" s="1945"/>
      <c r="NIC1" s="1945"/>
      <c r="NID1" s="1945"/>
      <c r="NIE1" s="1945"/>
      <c r="NIF1" s="1945"/>
      <c r="NIG1" s="1945"/>
      <c r="NIH1" s="1945"/>
      <c r="NII1" s="1945"/>
      <c r="NIJ1" s="1945"/>
      <c r="NIK1" s="1945"/>
      <c r="NIL1" s="1945"/>
      <c r="NIM1" s="1945"/>
      <c r="NIN1" s="1945"/>
      <c r="NIO1" s="1945"/>
      <c r="NIP1" s="1945"/>
      <c r="NIQ1" s="1945"/>
      <c r="NIR1" s="1945"/>
      <c r="NIS1" s="1945"/>
      <c r="NIT1" s="1945"/>
      <c r="NIU1" s="1945"/>
      <c r="NIV1" s="1945"/>
      <c r="NIW1" s="1945"/>
      <c r="NIX1" s="1945"/>
      <c r="NIY1" s="1945"/>
      <c r="NIZ1" s="1945"/>
      <c r="NJA1" s="1945"/>
      <c r="NJB1" s="1945"/>
      <c r="NJC1" s="1945"/>
      <c r="NJD1" s="1945"/>
      <c r="NJE1" s="1945"/>
      <c r="NJF1" s="1945"/>
      <c r="NJG1" s="1945"/>
      <c r="NJH1" s="1945"/>
      <c r="NJI1" s="1945"/>
      <c r="NJJ1" s="1945"/>
      <c r="NJK1" s="1945"/>
      <c r="NJL1" s="1945"/>
      <c r="NJM1" s="1945"/>
      <c r="NJN1" s="1945"/>
      <c r="NJO1" s="1945"/>
      <c r="NJP1" s="1945"/>
      <c r="NJQ1" s="1945"/>
      <c r="NJR1" s="1945"/>
      <c r="NJS1" s="1945"/>
      <c r="NJT1" s="1945"/>
      <c r="NJU1" s="1945"/>
      <c r="NJV1" s="1945"/>
      <c r="NJW1" s="1945"/>
      <c r="NJX1" s="1945"/>
      <c r="NJY1" s="1945"/>
      <c r="NJZ1" s="1945"/>
      <c r="NKA1" s="1945"/>
      <c r="NKB1" s="1945"/>
      <c r="NKC1" s="1945"/>
      <c r="NKD1" s="1945"/>
      <c r="NKE1" s="1945"/>
      <c r="NKF1" s="1945"/>
      <c r="NKG1" s="1945"/>
      <c r="NKH1" s="1945"/>
      <c r="NKI1" s="1945"/>
      <c r="NKJ1" s="1945"/>
      <c r="NKK1" s="1945"/>
      <c r="NKL1" s="1945"/>
      <c r="NKM1" s="1945"/>
      <c r="NKN1" s="1945"/>
      <c r="NKO1" s="1945"/>
      <c r="NKP1" s="1945"/>
      <c r="NKQ1" s="1945"/>
      <c r="NKR1" s="1945"/>
      <c r="NKS1" s="1945"/>
      <c r="NKT1" s="1945"/>
      <c r="NKU1" s="1945"/>
      <c r="NKV1" s="1945"/>
      <c r="NKW1" s="1945"/>
      <c r="NKX1" s="1945"/>
      <c r="NKY1" s="1945"/>
      <c r="NKZ1" s="1945"/>
      <c r="NLA1" s="1945"/>
      <c r="NLB1" s="1945"/>
      <c r="NLC1" s="1945"/>
      <c r="NLD1" s="1945"/>
      <c r="NLE1" s="1945"/>
      <c r="NLF1" s="1945"/>
      <c r="NLG1" s="1945"/>
      <c r="NLH1" s="1945"/>
      <c r="NLI1" s="1945"/>
      <c r="NLJ1" s="1945"/>
      <c r="NLK1" s="1945"/>
      <c r="NLL1" s="1945"/>
      <c r="NLM1" s="1945"/>
      <c r="NLN1" s="1945"/>
      <c r="NLO1" s="1945"/>
      <c r="NLP1" s="1945"/>
      <c r="NLQ1" s="1945"/>
      <c r="NLR1" s="1945"/>
      <c r="NLS1" s="1945"/>
      <c r="NLT1" s="1945"/>
      <c r="NLU1" s="1945"/>
      <c r="NLV1" s="1945"/>
      <c r="NLW1" s="1945"/>
      <c r="NLX1" s="1945"/>
      <c r="NLY1" s="1945"/>
      <c r="NLZ1" s="1945"/>
      <c r="NMA1" s="1945"/>
      <c r="NMB1" s="1945"/>
      <c r="NMC1" s="1945"/>
      <c r="NMD1" s="1945"/>
      <c r="NME1" s="1945"/>
      <c r="NMF1" s="1945"/>
      <c r="NMG1" s="1945"/>
      <c r="NMH1" s="1945"/>
      <c r="NMI1" s="1945"/>
      <c r="NMJ1" s="1945"/>
      <c r="NMK1" s="1945"/>
      <c r="NML1" s="1945"/>
      <c r="NMM1" s="1945"/>
      <c r="NMN1" s="1945"/>
      <c r="NMO1" s="1945"/>
      <c r="NMP1" s="1945"/>
      <c r="NMQ1" s="1945"/>
      <c r="NMR1" s="1945"/>
      <c r="NMS1" s="1945"/>
      <c r="NMT1" s="1945"/>
      <c r="NMU1" s="1945"/>
      <c r="NMV1" s="1945"/>
      <c r="NMW1" s="1945"/>
      <c r="NMX1" s="1945"/>
      <c r="NMY1" s="1945"/>
      <c r="NMZ1" s="1945"/>
      <c r="NNA1" s="1945"/>
      <c r="NNB1" s="1945"/>
      <c r="NNC1" s="1945"/>
      <c r="NND1" s="1945"/>
      <c r="NNE1" s="1945"/>
      <c r="NNF1" s="1945"/>
      <c r="NNG1" s="1945"/>
      <c r="NNH1" s="1945"/>
      <c r="NNI1" s="1945"/>
      <c r="NNJ1" s="1945"/>
      <c r="NNK1" s="1945"/>
      <c r="NNL1" s="1945"/>
      <c r="NNM1" s="1945"/>
      <c r="NNN1" s="1945"/>
      <c r="NNO1" s="1945"/>
      <c r="NNP1" s="1945"/>
      <c r="NNQ1" s="1945"/>
      <c r="NNR1" s="1945"/>
      <c r="NNS1" s="1945"/>
      <c r="NNT1" s="1945"/>
      <c r="NNU1" s="1945"/>
      <c r="NNV1" s="1945"/>
      <c r="NNW1" s="1945"/>
      <c r="NNX1" s="1945"/>
      <c r="NNY1" s="1945"/>
      <c r="NNZ1" s="1945"/>
      <c r="NOA1" s="1945"/>
      <c r="NOB1" s="1945"/>
      <c r="NOC1" s="1945"/>
      <c r="NOD1" s="1945"/>
      <c r="NOE1" s="1945"/>
      <c r="NOF1" s="1945"/>
      <c r="NOG1" s="1945"/>
      <c r="NOH1" s="1945"/>
      <c r="NOI1" s="1945"/>
      <c r="NOJ1" s="1945"/>
      <c r="NOK1" s="1945"/>
      <c r="NOL1" s="1945"/>
      <c r="NOM1" s="1945"/>
      <c r="NON1" s="1945"/>
      <c r="NOO1" s="1945"/>
      <c r="NOP1" s="1945"/>
      <c r="NOQ1" s="1945"/>
      <c r="NOR1" s="1945"/>
      <c r="NOS1" s="1945"/>
      <c r="NOT1" s="1945"/>
      <c r="NOU1" s="1945"/>
      <c r="NOV1" s="1945"/>
      <c r="NOW1" s="1945"/>
      <c r="NOX1" s="1945"/>
      <c r="NOY1" s="1945"/>
      <c r="NOZ1" s="1945"/>
      <c r="NPA1" s="1945"/>
      <c r="NPB1" s="1945"/>
      <c r="NPC1" s="1945"/>
      <c r="NPD1" s="1945"/>
      <c r="NPE1" s="1945"/>
      <c r="NPF1" s="1945"/>
      <c r="NPG1" s="1945"/>
      <c r="NPH1" s="1945"/>
      <c r="NPI1" s="1945"/>
      <c r="NPJ1" s="1945"/>
      <c r="NPK1" s="1945"/>
      <c r="NPL1" s="1945"/>
      <c r="NPM1" s="1945"/>
      <c r="NPN1" s="1945"/>
      <c r="NPO1" s="1945"/>
      <c r="NPP1" s="1945"/>
      <c r="NPQ1" s="1945"/>
      <c r="NPR1" s="1945"/>
      <c r="NPS1" s="1945"/>
      <c r="NPT1" s="1945"/>
      <c r="NPU1" s="1945"/>
      <c r="NPV1" s="1945"/>
      <c r="NPW1" s="1945"/>
      <c r="NPX1" s="1945"/>
      <c r="NPY1" s="1945"/>
      <c r="NPZ1" s="1945"/>
      <c r="NQA1" s="1945"/>
      <c r="NQB1" s="1945"/>
      <c r="NQC1" s="1945"/>
      <c r="NQD1" s="1945"/>
      <c r="NQE1" s="1945"/>
      <c r="NQF1" s="1945"/>
      <c r="NQG1" s="1945"/>
      <c r="NQH1" s="1945"/>
      <c r="NQI1" s="1945"/>
      <c r="NQJ1" s="1945"/>
      <c r="NQK1" s="1945"/>
      <c r="NQL1" s="1945"/>
      <c r="NQM1" s="1945"/>
      <c r="NQN1" s="1945"/>
      <c r="NQO1" s="1945"/>
      <c r="NQP1" s="1945"/>
      <c r="NQQ1" s="1945"/>
      <c r="NQR1" s="1945"/>
      <c r="NQS1" s="1945"/>
      <c r="NQT1" s="1945"/>
      <c r="NQU1" s="1945"/>
      <c r="NQV1" s="1945"/>
      <c r="NQW1" s="1945"/>
      <c r="NQX1" s="1945"/>
      <c r="NQY1" s="1945"/>
      <c r="NQZ1" s="1945"/>
      <c r="NRA1" s="1945"/>
      <c r="NRB1" s="1945"/>
      <c r="NRC1" s="1945"/>
      <c r="NRD1" s="1945"/>
      <c r="NRE1" s="1945"/>
      <c r="NRF1" s="1945"/>
      <c r="NRG1" s="1945"/>
      <c r="NRH1" s="1945"/>
      <c r="NRI1" s="1945"/>
      <c r="NRJ1" s="1945"/>
      <c r="NRK1" s="1945"/>
      <c r="NRL1" s="1945"/>
      <c r="NRM1" s="1945"/>
      <c r="NRN1" s="1945"/>
      <c r="NRO1" s="1945"/>
      <c r="NRP1" s="1945"/>
      <c r="NRQ1" s="1945"/>
      <c r="NRR1" s="1945"/>
      <c r="NRS1" s="1945"/>
      <c r="NRT1" s="1945"/>
      <c r="NRU1" s="1945"/>
      <c r="NRV1" s="1945"/>
      <c r="NRW1" s="1945"/>
      <c r="NRX1" s="1945"/>
      <c r="NRY1" s="1945"/>
      <c r="NRZ1" s="1945"/>
      <c r="NSA1" s="1945"/>
      <c r="NSB1" s="1945"/>
      <c r="NSC1" s="1945"/>
      <c r="NSD1" s="1945"/>
      <c r="NSE1" s="1945"/>
      <c r="NSF1" s="1945"/>
      <c r="NSG1" s="1945"/>
      <c r="NSH1" s="1945"/>
      <c r="NSI1" s="1945"/>
      <c r="NSJ1" s="1945"/>
      <c r="NSK1" s="1945"/>
      <c r="NSL1" s="1945"/>
      <c r="NSM1" s="1945"/>
      <c r="NSN1" s="1945"/>
      <c r="NSO1" s="1945"/>
      <c r="NSP1" s="1945"/>
      <c r="NSQ1" s="1945"/>
      <c r="NSR1" s="1945"/>
      <c r="NSS1" s="1945"/>
      <c r="NST1" s="1945"/>
      <c r="NSU1" s="1945"/>
      <c r="NSV1" s="1945"/>
      <c r="NSW1" s="1945"/>
      <c r="NSX1" s="1945"/>
      <c r="NSY1" s="1945"/>
      <c r="NSZ1" s="1945"/>
      <c r="NTA1" s="1945"/>
      <c r="NTB1" s="1945"/>
      <c r="NTC1" s="1945"/>
      <c r="NTD1" s="1945"/>
      <c r="NTE1" s="1945"/>
      <c r="NTF1" s="1945"/>
      <c r="NTG1" s="1945"/>
      <c r="NTH1" s="1945"/>
      <c r="NTI1" s="1945"/>
      <c r="NTJ1" s="1945"/>
      <c r="NTK1" s="1945"/>
      <c r="NTL1" s="1945"/>
      <c r="NTM1" s="1945"/>
      <c r="NTN1" s="1945"/>
      <c r="NTO1" s="1945"/>
      <c r="NTP1" s="1945"/>
      <c r="NTQ1" s="1945"/>
      <c r="NTR1" s="1945"/>
      <c r="NTS1" s="1945"/>
      <c r="NTT1" s="1945"/>
      <c r="NTU1" s="1945"/>
      <c r="NTV1" s="1945"/>
      <c r="NTW1" s="1945"/>
      <c r="NTX1" s="1945"/>
      <c r="NTY1" s="1945"/>
      <c r="NTZ1" s="1945"/>
      <c r="NUA1" s="1945"/>
      <c r="NUB1" s="1945"/>
      <c r="NUC1" s="1945"/>
      <c r="NUD1" s="1945"/>
      <c r="NUE1" s="1945"/>
      <c r="NUF1" s="1945"/>
      <c r="NUG1" s="1945"/>
      <c r="NUH1" s="1945"/>
      <c r="NUI1" s="1945"/>
      <c r="NUJ1" s="1945"/>
      <c r="NUK1" s="1945"/>
      <c r="NUL1" s="1945"/>
      <c r="NUM1" s="1945"/>
      <c r="NUN1" s="1945"/>
      <c r="NUO1" s="1945"/>
      <c r="NUP1" s="1945"/>
      <c r="NUQ1" s="1945"/>
      <c r="NUR1" s="1945"/>
      <c r="NUS1" s="1945"/>
      <c r="NUT1" s="1945"/>
      <c r="NUU1" s="1945"/>
      <c r="NUV1" s="1945"/>
      <c r="NUW1" s="1945"/>
      <c r="NUX1" s="1945"/>
      <c r="NUY1" s="1945"/>
      <c r="NUZ1" s="1945"/>
      <c r="NVA1" s="1945"/>
      <c r="NVB1" s="1945"/>
      <c r="NVC1" s="1945"/>
      <c r="NVD1" s="1945"/>
      <c r="NVE1" s="1945"/>
      <c r="NVF1" s="1945"/>
      <c r="NVG1" s="1945"/>
      <c r="NVH1" s="1945"/>
      <c r="NVI1" s="1945"/>
      <c r="NVJ1" s="1945"/>
      <c r="NVK1" s="1945"/>
      <c r="NVL1" s="1945"/>
      <c r="NVM1" s="1945"/>
      <c r="NVN1" s="1945"/>
      <c r="NVO1" s="1945"/>
      <c r="NVP1" s="1945"/>
      <c r="NVQ1" s="1945"/>
      <c r="NVR1" s="1945"/>
      <c r="NVS1" s="1945"/>
      <c r="NVT1" s="1945"/>
      <c r="NVU1" s="1945"/>
      <c r="NVV1" s="1945"/>
      <c r="NVW1" s="1945"/>
      <c r="NVX1" s="1945"/>
      <c r="NVY1" s="1945"/>
      <c r="NVZ1" s="1945"/>
      <c r="NWA1" s="1945"/>
      <c r="NWB1" s="1945"/>
      <c r="NWC1" s="1945"/>
      <c r="NWD1" s="1945"/>
      <c r="NWE1" s="1945"/>
      <c r="NWF1" s="1945"/>
      <c r="NWG1" s="1945"/>
      <c r="NWH1" s="1945"/>
      <c r="NWI1" s="1945"/>
      <c r="NWJ1" s="1945"/>
      <c r="NWK1" s="1945"/>
      <c r="NWL1" s="1945"/>
      <c r="NWM1" s="1945"/>
      <c r="NWN1" s="1945"/>
      <c r="NWO1" s="1945"/>
      <c r="NWP1" s="1945"/>
      <c r="NWQ1" s="1945"/>
      <c r="NWR1" s="1945"/>
      <c r="NWS1" s="1945"/>
      <c r="NWT1" s="1945"/>
      <c r="NWU1" s="1945"/>
      <c r="NWV1" s="1945"/>
      <c r="NWW1" s="1945"/>
      <c r="NWX1" s="1945"/>
      <c r="NWY1" s="1945"/>
      <c r="NWZ1" s="1945"/>
      <c r="NXA1" s="1945"/>
      <c r="NXB1" s="1945"/>
      <c r="NXC1" s="1945"/>
      <c r="NXD1" s="1945"/>
      <c r="NXE1" s="1945"/>
      <c r="NXF1" s="1945"/>
      <c r="NXG1" s="1945"/>
      <c r="NXH1" s="1945"/>
      <c r="NXI1" s="1945"/>
      <c r="NXJ1" s="1945"/>
      <c r="NXK1" s="1945"/>
      <c r="NXL1" s="1945"/>
      <c r="NXM1" s="1945"/>
      <c r="NXN1" s="1945"/>
      <c r="NXO1" s="1945"/>
      <c r="NXP1" s="1945"/>
      <c r="NXQ1" s="1945"/>
      <c r="NXR1" s="1945"/>
      <c r="NXS1" s="1945"/>
      <c r="NXT1" s="1945"/>
      <c r="NXU1" s="1945"/>
      <c r="NXV1" s="1945"/>
      <c r="NXW1" s="1945"/>
      <c r="NXX1" s="1945"/>
      <c r="NXY1" s="1945"/>
      <c r="NXZ1" s="1945"/>
      <c r="NYA1" s="1945"/>
      <c r="NYB1" s="1945"/>
      <c r="NYC1" s="1945"/>
      <c r="NYD1" s="1945"/>
      <c r="NYE1" s="1945"/>
      <c r="NYF1" s="1945"/>
      <c r="NYG1" s="1945"/>
      <c r="NYH1" s="1945"/>
      <c r="NYI1" s="1945"/>
      <c r="NYJ1" s="1945"/>
      <c r="NYK1" s="1945"/>
      <c r="NYL1" s="1945"/>
      <c r="NYM1" s="1945"/>
      <c r="NYN1" s="1945"/>
      <c r="NYO1" s="1945"/>
      <c r="NYP1" s="1945"/>
      <c r="NYQ1" s="1945"/>
      <c r="NYR1" s="1945"/>
      <c r="NYS1" s="1945"/>
      <c r="NYT1" s="1945"/>
      <c r="NYU1" s="1945"/>
      <c r="NYV1" s="1945"/>
      <c r="NYW1" s="1945"/>
      <c r="NYX1" s="1945"/>
      <c r="NYY1" s="1945"/>
      <c r="NYZ1" s="1945"/>
      <c r="NZA1" s="1945"/>
      <c r="NZB1" s="1945"/>
      <c r="NZC1" s="1945"/>
      <c r="NZD1" s="1945"/>
      <c r="NZE1" s="1945"/>
      <c r="NZF1" s="1945"/>
      <c r="NZG1" s="1945"/>
      <c r="NZH1" s="1945"/>
      <c r="NZI1" s="1945"/>
      <c r="NZJ1" s="1945"/>
      <c r="NZK1" s="1945"/>
      <c r="NZL1" s="1945"/>
      <c r="NZM1" s="1945"/>
      <c r="NZN1" s="1945"/>
      <c r="NZO1" s="1945"/>
      <c r="NZP1" s="1945"/>
      <c r="NZQ1" s="1945"/>
      <c r="NZR1" s="1945"/>
      <c r="NZS1" s="1945"/>
      <c r="NZT1" s="1945"/>
      <c r="NZU1" s="1945"/>
      <c r="NZV1" s="1945"/>
      <c r="NZW1" s="1945"/>
      <c r="NZX1" s="1945"/>
      <c r="NZY1" s="1945"/>
      <c r="NZZ1" s="1945"/>
      <c r="OAA1" s="1945"/>
      <c r="OAB1" s="1945"/>
      <c r="OAC1" s="1945"/>
      <c r="OAD1" s="1945"/>
      <c r="OAE1" s="1945"/>
      <c r="OAF1" s="1945"/>
      <c r="OAG1" s="1945"/>
      <c r="OAH1" s="1945"/>
      <c r="OAI1" s="1945"/>
      <c r="OAJ1" s="1945"/>
      <c r="OAK1" s="1945"/>
      <c r="OAL1" s="1945"/>
      <c r="OAM1" s="1945"/>
      <c r="OAN1" s="1945"/>
      <c r="OAO1" s="1945"/>
      <c r="OAP1" s="1945"/>
      <c r="OAQ1" s="1945"/>
      <c r="OAR1" s="1945"/>
      <c r="OAS1" s="1945"/>
      <c r="OAT1" s="1945"/>
      <c r="OAU1" s="1945"/>
      <c r="OAV1" s="1945"/>
      <c r="OAW1" s="1945"/>
      <c r="OAX1" s="1945"/>
      <c r="OAY1" s="1945"/>
      <c r="OAZ1" s="1945"/>
      <c r="OBA1" s="1945"/>
      <c r="OBB1" s="1945"/>
      <c r="OBC1" s="1945"/>
      <c r="OBD1" s="1945"/>
      <c r="OBE1" s="1945"/>
      <c r="OBF1" s="1945"/>
      <c r="OBG1" s="1945"/>
      <c r="OBH1" s="1945"/>
      <c r="OBI1" s="1945"/>
      <c r="OBJ1" s="1945"/>
      <c r="OBK1" s="1945"/>
      <c r="OBL1" s="1945"/>
      <c r="OBM1" s="1945"/>
      <c r="OBN1" s="1945"/>
      <c r="OBO1" s="1945"/>
      <c r="OBP1" s="1945"/>
      <c r="OBQ1" s="1945"/>
      <c r="OBR1" s="1945"/>
      <c r="OBS1" s="1945"/>
      <c r="OBT1" s="1945"/>
      <c r="OBU1" s="1945"/>
      <c r="OBV1" s="1945"/>
      <c r="OBW1" s="1945"/>
      <c r="OBX1" s="1945"/>
      <c r="OBY1" s="1945"/>
      <c r="OBZ1" s="1945"/>
      <c r="OCA1" s="1945"/>
      <c r="OCB1" s="1945"/>
      <c r="OCC1" s="1945"/>
      <c r="OCD1" s="1945"/>
      <c r="OCE1" s="1945"/>
      <c r="OCF1" s="1945"/>
      <c r="OCG1" s="1945"/>
      <c r="OCH1" s="1945"/>
      <c r="OCI1" s="1945"/>
      <c r="OCJ1" s="1945"/>
      <c r="OCK1" s="1945"/>
      <c r="OCL1" s="1945"/>
      <c r="OCM1" s="1945"/>
      <c r="OCN1" s="1945"/>
      <c r="OCO1" s="1945"/>
      <c r="OCP1" s="1945"/>
      <c r="OCQ1" s="1945"/>
      <c r="OCR1" s="1945"/>
      <c r="OCS1" s="1945"/>
      <c r="OCT1" s="1945"/>
      <c r="OCU1" s="1945"/>
      <c r="OCV1" s="1945"/>
      <c r="OCW1" s="1945"/>
      <c r="OCX1" s="1945"/>
      <c r="OCY1" s="1945"/>
      <c r="OCZ1" s="1945"/>
      <c r="ODA1" s="1945"/>
      <c r="ODB1" s="1945"/>
      <c r="ODC1" s="1945"/>
      <c r="ODD1" s="1945"/>
      <c r="ODE1" s="1945"/>
      <c r="ODF1" s="1945"/>
      <c r="ODG1" s="1945"/>
      <c r="ODH1" s="1945"/>
      <c r="ODI1" s="1945"/>
      <c r="ODJ1" s="1945"/>
      <c r="ODK1" s="1945"/>
      <c r="ODL1" s="1945"/>
      <c r="ODM1" s="1945"/>
      <c r="ODN1" s="1945"/>
      <c r="ODO1" s="1945"/>
      <c r="ODP1" s="1945"/>
      <c r="ODQ1" s="1945"/>
      <c r="ODR1" s="1945"/>
      <c r="ODS1" s="1945"/>
      <c r="ODT1" s="1945"/>
      <c r="ODU1" s="1945"/>
      <c r="ODV1" s="1945"/>
      <c r="ODW1" s="1945"/>
      <c r="ODX1" s="1945"/>
      <c r="ODY1" s="1945"/>
      <c r="ODZ1" s="1945"/>
      <c r="OEA1" s="1945"/>
      <c r="OEB1" s="1945"/>
      <c r="OEC1" s="1945"/>
      <c r="OED1" s="1945"/>
      <c r="OEE1" s="1945"/>
      <c r="OEF1" s="1945"/>
      <c r="OEG1" s="1945"/>
      <c r="OEH1" s="1945"/>
      <c r="OEI1" s="1945"/>
      <c r="OEJ1" s="1945"/>
      <c r="OEK1" s="1945"/>
      <c r="OEL1" s="1945"/>
      <c r="OEM1" s="1945"/>
      <c r="OEN1" s="1945"/>
      <c r="OEO1" s="1945"/>
      <c r="OEP1" s="1945"/>
      <c r="OEQ1" s="1945"/>
      <c r="OER1" s="1945"/>
      <c r="OES1" s="1945"/>
      <c r="OET1" s="1945"/>
      <c r="OEU1" s="1945"/>
      <c r="OEV1" s="1945"/>
      <c r="OEW1" s="1945"/>
      <c r="OEX1" s="1945"/>
      <c r="OEY1" s="1945"/>
      <c r="OEZ1" s="1945"/>
      <c r="OFA1" s="1945"/>
      <c r="OFB1" s="1945"/>
      <c r="OFC1" s="1945"/>
      <c r="OFD1" s="1945"/>
      <c r="OFE1" s="1945"/>
      <c r="OFF1" s="1945"/>
      <c r="OFG1" s="1945"/>
      <c r="OFH1" s="1945"/>
      <c r="OFI1" s="1945"/>
      <c r="OFJ1" s="1945"/>
      <c r="OFK1" s="1945"/>
      <c r="OFL1" s="1945"/>
      <c r="OFM1" s="1945"/>
      <c r="OFN1" s="1945"/>
      <c r="OFO1" s="1945"/>
      <c r="OFP1" s="1945"/>
      <c r="OFQ1" s="1945"/>
      <c r="OFR1" s="1945"/>
      <c r="OFS1" s="1945"/>
      <c r="OFT1" s="1945"/>
      <c r="OFU1" s="1945"/>
      <c r="OFV1" s="1945"/>
      <c r="OFW1" s="1945"/>
      <c r="OFX1" s="1945"/>
      <c r="OFY1" s="1945"/>
      <c r="OFZ1" s="1945"/>
      <c r="OGA1" s="1945"/>
      <c r="OGB1" s="1945"/>
      <c r="OGC1" s="1945"/>
      <c r="OGD1" s="1945"/>
      <c r="OGE1" s="1945"/>
      <c r="OGF1" s="1945"/>
      <c r="OGG1" s="1945"/>
      <c r="OGH1" s="1945"/>
      <c r="OGI1" s="1945"/>
      <c r="OGJ1" s="1945"/>
      <c r="OGK1" s="1945"/>
      <c r="OGL1" s="1945"/>
      <c r="OGM1" s="1945"/>
      <c r="OGN1" s="1945"/>
      <c r="OGO1" s="1945"/>
      <c r="OGP1" s="1945"/>
      <c r="OGQ1" s="1945"/>
      <c r="OGR1" s="1945"/>
      <c r="OGS1" s="1945"/>
      <c r="OGT1" s="1945"/>
      <c r="OGU1" s="1945"/>
      <c r="OGV1" s="1945"/>
      <c r="OGW1" s="1945"/>
      <c r="OGX1" s="1945"/>
      <c r="OGY1" s="1945"/>
      <c r="OGZ1" s="1945"/>
      <c r="OHA1" s="1945"/>
      <c r="OHB1" s="1945"/>
      <c r="OHC1" s="1945"/>
      <c r="OHD1" s="1945"/>
      <c r="OHE1" s="1945"/>
      <c r="OHF1" s="1945"/>
      <c r="OHG1" s="1945"/>
      <c r="OHH1" s="1945"/>
      <c r="OHI1" s="1945"/>
      <c r="OHJ1" s="1945"/>
      <c r="OHK1" s="1945"/>
      <c r="OHL1" s="1945"/>
      <c r="OHM1" s="1945"/>
      <c r="OHN1" s="1945"/>
      <c r="OHO1" s="1945"/>
      <c r="OHP1" s="1945"/>
      <c r="OHQ1" s="1945"/>
      <c r="OHR1" s="1945"/>
      <c r="OHS1" s="1945"/>
      <c r="OHT1" s="1945"/>
      <c r="OHU1" s="1945"/>
      <c r="OHV1" s="1945"/>
      <c r="OHW1" s="1945"/>
      <c r="OHX1" s="1945"/>
      <c r="OHY1" s="1945"/>
      <c r="OHZ1" s="1945"/>
      <c r="OIA1" s="1945"/>
      <c r="OIB1" s="1945"/>
      <c r="OIC1" s="1945"/>
      <c r="OID1" s="1945"/>
      <c r="OIE1" s="1945"/>
      <c r="OIF1" s="1945"/>
      <c r="OIG1" s="1945"/>
      <c r="OIH1" s="1945"/>
      <c r="OII1" s="1945"/>
      <c r="OIJ1" s="1945"/>
      <c r="OIK1" s="1945"/>
      <c r="OIL1" s="1945"/>
      <c r="OIM1" s="1945"/>
      <c r="OIN1" s="1945"/>
      <c r="OIO1" s="1945"/>
      <c r="OIP1" s="1945"/>
      <c r="OIQ1" s="1945"/>
      <c r="OIR1" s="1945"/>
      <c r="OIS1" s="1945"/>
      <c r="OIT1" s="1945"/>
      <c r="OIU1" s="1945"/>
      <c r="OIV1" s="1945"/>
      <c r="OIW1" s="1945"/>
      <c r="OIX1" s="1945"/>
      <c r="OIY1" s="1945"/>
      <c r="OIZ1" s="1945"/>
      <c r="OJA1" s="1945"/>
      <c r="OJB1" s="1945"/>
      <c r="OJC1" s="1945"/>
      <c r="OJD1" s="1945"/>
      <c r="OJE1" s="1945"/>
      <c r="OJF1" s="1945"/>
      <c r="OJG1" s="1945"/>
      <c r="OJH1" s="1945"/>
      <c r="OJI1" s="1945"/>
      <c r="OJJ1" s="1945"/>
      <c r="OJK1" s="1945"/>
      <c r="OJL1" s="1945"/>
      <c r="OJM1" s="1945"/>
      <c r="OJN1" s="1945"/>
      <c r="OJO1" s="1945"/>
      <c r="OJP1" s="1945"/>
      <c r="OJQ1" s="1945"/>
      <c r="OJR1" s="1945"/>
      <c r="OJS1" s="1945"/>
      <c r="OJT1" s="1945"/>
      <c r="OJU1" s="1945"/>
      <c r="OJV1" s="1945"/>
      <c r="OJW1" s="1945"/>
      <c r="OJX1" s="1945"/>
      <c r="OJY1" s="1945"/>
      <c r="OJZ1" s="1945"/>
      <c r="OKA1" s="1945"/>
      <c r="OKB1" s="1945"/>
      <c r="OKC1" s="1945"/>
      <c r="OKD1" s="1945"/>
      <c r="OKE1" s="1945"/>
      <c r="OKF1" s="1945"/>
      <c r="OKG1" s="1945"/>
      <c r="OKH1" s="1945"/>
      <c r="OKI1" s="1945"/>
      <c r="OKJ1" s="1945"/>
      <c r="OKK1" s="1945"/>
      <c r="OKL1" s="1945"/>
      <c r="OKM1" s="1945"/>
      <c r="OKN1" s="1945"/>
      <c r="OKO1" s="1945"/>
      <c r="OKP1" s="1945"/>
      <c r="OKQ1" s="1945"/>
      <c r="OKR1" s="1945"/>
      <c r="OKS1" s="1945"/>
      <c r="OKT1" s="1945"/>
      <c r="OKU1" s="1945"/>
      <c r="OKV1" s="1945"/>
      <c r="OKW1" s="1945"/>
      <c r="OKX1" s="1945"/>
      <c r="OKY1" s="1945"/>
      <c r="OKZ1" s="1945"/>
      <c r="OLA1" s="1945"/>
      <c r="OLB1" s="1945"/>
      <c r="OLC1" s="1945"/>
      <c r="OLD1" s="1945"/>
      <c r="OLE1" s="1945"/>
      <c r="OLF1" s="1945"/>
      <c r="OLG1" s="1945"/>
      <c r="OLH1" s="1945"/>
      <c r="OLI1" s="1945"/>
      <c r="OLJ1" s="1945"/>
      <c r="OLK1" s="1945"/>
      <c r="OLL1" s="1945"/>
      <c r="OLM1" s="1945"/>
      <c r="OLN1" s="1945"/>
      <c r="OLO1" s="1945"/>
      <c r="OLP1" s="1945"/>
      <c r="OLQ1" s="1945"/>
      <c r="OLR1" s="1945"/>
      <c r="OLS1" s="1945"/>
      <c r="OLT1" s="1945"/>
      <c r="OLU1" s="1945"/>
      <c r="OLV1" s="1945"/>
      <c r="OLW1" s="1945"/>
      <c r="OLX1" s="1945"/>
      <c r="OLY1" s="1945"/>
      <c r="OLZ1" s="1945"/>
      <c r="OMA1" s="1945"/>
      <c r="OMB1" s="1945"/>
      <c r="OMC1" s="1945"/>
      <c r="OMD1" s="1945"/>
      <c r="OME1" s="1945"/>
      <c r="OMF1" s="1945"/>
      <c r="OMG1" s="1945"/>
      <c r="OMH1" s="1945"/>
      <c r="OMI1" s="1945"/>
      <c r="OMJ1" s="1945"/>
      <c r="OMK1" s="1945"/>
      <c r="OML1" s="1945"/>
      <c r="OMM1" s="1945"/>
      <c r="OMN1" s="1945"/>
      <c r="OMO1" s="1945"/>
      <c r="OMP1" s="1945"/>
      <c r="OMQ1" s="1945"/>
      <c r="OMR1" s="1945"/>
      <c r="OMS1" s="1945"/>
      <c r="OMT1" s="1945"/>
      <c r="OMU1" s="1945"/>
      <c r="OMV1" s="1945"/>
      <c r="OMW1" s="1945"/>
      <c r="OMX1" s="1945"/>
      <c r="OMY1" s="1945"/>
      <c r="OMZ1" s="1945"/>
      <c r="ONA1" s="1945"/>
      <c r="ONB1" s="1945"/>
      <c r="ONC1" s="1945"/>
      <c r="OND1" s="1945"/>
      <c r="ONE1" s="1945"/>
      <c r="ONF1" s="1945"/>
      <c r="ONG1" s="1945"/>
      <c r="ONH1" s="1945"/>
      <c r="ONI1" s="1945"/>
      <c r="ONJ1" s="1945"/>
      <c r="ONK1" s="1945"/>
      <c r="ONL1" s="1945"/>
      <c r="ONM1" s="1945"/>
      <c r="ONN1" s="1945"/>
      <c r="ONO1" s="1945"/>
      <c r="ONP1" s="1945"/>
      <c r="ONQ1" s="1945"/>
      <c r="ONR1" s="1945"/>
      <c r="ONS1" s="1945"/>
      <c r="ONT1" s="1945"/>
      <c r="ONU1" s="1945"/>
      <c r="ONV1" s="1945"/>
      <c r="ONW1" s="1945"/>
      <c r="ONX1" s="1945"/>
      <c r="ONY1" s="1945"/>
      <c r="ONZ1" s="1945"/>
      <c r="OOA1" s="1945"/>
      <c r="OOB1" s="1945"/>
      <c r="OOC1" s="1945"/>
      <c r="OOD1" s="1945"/>
      <c r="OOE1" s="1945"/>
      <c r="OOF1" s="1945"/>
      <c r="OOG1" s="1945"/>
      <c r="OOH1" s="1945"/>
      <c r="OOI1" s="1945"/>
      <c r="OOJ1" s="1945"/>
      <c r="OOK1" s="1945"/>
      <c r="OOL1" s="1945"/>
      <c r="OOM1" s="1945"/>
      <c r="OON1" s="1945"/>
      <c r="OOO1" s="1945"/>
      <c r="OOP1" s="1945"/>
      <c r="OOQ1" s="1945"/>
      <c r="OOR1" s="1945"/>
      <c r="OOS1" s="1945"/>
      <c r="OOT1" s="1945"/>
      <c r="OOU1" s="1945"/>
      <c r="OOV1" s="1945"/>
      <c r="OOW1" s="1945"/>
      <c r="OOX1" s="1945"/>
      <c r="OOY1" s="1945"/>
      <c r="OOZ1" s="1945"/>
      <c r="OPA1" s="1945"/>
      <c r="OPB1" s="1945"/>
      <c r="OPC1" s="1945"/>
      <c r="OPD1" s="1945"/>
      <c r="OPE1" s="1945"/>
      <c r="OPF1" s="1945"/>
      <c r="OPG1" s="1945"/>
      <c r="OPH1" s="1945"/>
      <c r="OPI1" s="1945"/>
      <c r="OPJ1" s="1945"/>
      <c r="OPK1" s="1945"/>
      <c r="OPL1" s="1945"/>
      <c r="OPM1" s="1945"/>
      <c r="OPN1" s="1945"/>
      <c r="OPO1" s="1945"/>
      <c r="OPP1" s="1945"/>
      <c r="OPQ1" s="1945"/>
      <c r="OPR1" s="1945"/>
      <c r="OPS1" s="1945"/>
      <c r="OPT1" s="1945"/>
      <c r="OPU1" s="1945"/>
      <c r="OPV1" s="1945"/>
      <c r="OPW1" s="1945"/>
      <c r="OPX1" s="1945"/>
      <c r="OPY1" s="1945"/>
      <c r="OPZ1" s="1945"/>
      <c r="OQA1" s="1945"/>
      <c r="OQB1" s="1945"/>
      <c r="OQC1" s="1945"/>
      <c r="OQD1" s="1945"/>
      <c r="OQE1" s="1945"/>
      <c r="OQF1" s="1945"/>
      <c r="OQG1" s="1945"/>
      <c r="OQH1" s="1945"/>
      <c r="OQI1" s="1945"/>
      <c r="OQJ1" s="1945"/>
      <c r="OQK1" s="1945"/>
      <c r="OQL1" s="1945"/>
      <c r="OQM1" s="1945"/>
      <c r="OQN1" s="1945"/>
      <c r="OQO1" s="1945"/>
      <c r="OQP1" s="1945"/>
      <c r="OQQ1" s="1945"/>
      <c r="OQR1" s="1945"/>
      <c r="OQS1" s="1945"/>
      <c r="OQT1" s="1945"/>
      <c r="OQU1" s="1945"/>
      <c r="OQV1" s="1945"/>
      <c r="OQW1" s="1945"/>
      <c r="OQX1" s="1945"/>
      <c r="OQY1" s="1945"/>
      <c r="OQZ1" s="1945"/>
      <c r="ORA1" s="1945"/>
      <c r="ORB1" s="1945"/>
      <c r="ORC1" s="1945"/>
      <c r="ORD1" s="1945"/>
      <c r="ORE1" s="1945"/>
      <c r="ORF1" s="1945"/>
      <c r="ORG1" s="1945"/>
      <c r="ORH1" s="1945"/>
      <c r="ORI1" s="1945"/>
      <c r="ORJ1" s="1945"/>
      <c r="ORK1" s="1945"/>
      <c r="ORL1" s="1945"/>
      <c r="ORM1" s="1945"/>
      <c r="ORN1" s="1945"/>
      <c r="ORO1" s="1945"/>
      <c r="ORP1" s="1945"/>
      <c r="ORQ1" s="1945"/>
      <c r="ORR1" s="1945"/>
      <c r="ORS1" s="1945"/>
      <c r="ORT1" s="1945"/>
      <c r="ORU1" s="1945"/>
      <c r="ORV1" s="1945"/>
      <c r="ORW1" s="1945"/>
      <c r="ORX1" s="1945"/>
      <c r="ORY1" s="1945"/>
      <c r="ORZ1" s="1945"/>
      <c r="OSA1" s="1945"/>
      <c r="OSB1" s="1945"/>
      <c r="OSC1" s="1945"/>
      <c r="OSD1" s="1945"/>
      <c r="OSE1" s="1945"/>
      <c r="OSF1" s="1945"/>
      <c r="OSG1" s="1945"/>
      <c r="OSH1" s="1945"/>
      <c r="OSI1" s="1945"/>
      <c r="OSJ1" s="1945"/>
      <c r="OSK1" s="1945"/>
      <c r="OSL1" s="1945"/>
      <c r="OSM1" s="1945"/>
      <c r="OSN1" s="1945"/>
      <c r="OSO1" s="1945"/>
      <c r="OSP1" s="1945"/>
      <c r="OSQ1" s="1945"/>
      <c r="OSR1" s="1945"/>
      <c r="OSS1" s="1945"/>
      <c r="OST1" s="1945"/>
      <c r="OSU1" s="1945"/>
      <c r="OSV1" s="1945"/>
      <c r="OSW1" s="1945"/>
      <c r="OSX1" s="1945"/>
      <c r="OSY1" s="1945"/>
      <c r="OSZ1" s="1945"/>
      <c r="OTA1" s="1945"/>
      <c r="OTB1" s="1945"/>
      <c r="OTC1" s="1945"/>
      <c r="OTD1" s="1945"/>
      <c r="OTE1" s="1945"/>
      <c r="OTF1" s="1945"/>
      <c r="OTG1" s="1945"/>
      <c r="OTH1" s="1945"/>
      <c r="OTI1" s="1945"/>
      <c r="OTJ1" s="1945"/>
      <c r="OTK1" s="1945"/>
      <c r="OTL1" s="1945"/>
      <c r="OTM1" s="1945"/>
      <c r="OTN1" s="1945"/>
      <c r="OTO1" s="1945"/>
      <c r="OTP1" s="1945"/>
      <c r="OTQ1" s="1945"/>
      <c r="OTR1" s="1945"/>
      <c r="OTS1" s="1945"/>
      <c r="OTT1" s="1945"/>
      <c r="OTU1" s="1945"/>
      <c r="OTV1" s="1945"/>
      <c r="OTW1" s="1945"/>
      <c r="OTX1" s="1945"/>
      <c r="OTY1" s="1945"/>
      <c r="OTZ1" s="1945"/>
      <c r="OUA1" s="1945"/>
      <c r="OUB1" s="1945"/>
      <c r="OUC1" s="1945"/>
      <c r="OUD1" s="1945"/>
      <c r="OUE1" s="1945"/>
      <c r="OUF1" s="1945"/>
      <c r="OUG1" s="1945"/>
      <c r="OUH1" s="1945"/>
      <c r="OUI1" s="1945"/>
      <c r="OUJ1" s="1945"/>
      <c r="OUK1" s="1945"/>
      <c r="OUL1" s="1945"/>
      <c r="OUM1" s="1945"/>
      <c r="OUN1" s="1945"/>
      <c r="OUO1" s="1945"/>
      <c r="OUP1" s="1945"/>
      <c r="OUQ1" s="1945"/>
      <c r="OUR1" s="1945"/>
      <c r="OUS1" s="1945"/>
      <c r="OUT1" s="1945"/>
      <c r="OUU1" s="1945"/>
      <c r="OUV1" s="1945"/>
      <c r="OUW1" s="1945"/>
      <c r="OUX1" s="1945"/>
      <c r="OUY1" s="1945"/>
      <c r="OUZ1" s="1945"/>
      <c r="OVA1" s="1945"/>
      <c r="OVB1" s="1945"/>
      <c r="OVC1" s="1945"/>
      <c r="OVD1" s="1945"/>
      <c r="OVE1" s="1945"/>
      <c r="OVF1" s="1945"/>
      <c r="OVG1" s="1945"/>
      <c r="OVH1" s="1945"/>
      <c r="OVI1" s="1945"/>
      <c r="OVJ1" s="1945"/>
      <c r="OVK1" s="1945"/>
      <c r="OVL1" s="1945"/>
      <c r="OVM1" s="1945"/>
      <c r="OVN1" s="1945"/>
      <c r="OVO1" s="1945"/>
      <c r="OVP1" s="1945"/>
      <c r="OVQ1" s="1945"/>
      <c r="OVR1" s="1945"/>
      <c r="OVS1" s="1945"/>
      <c r="OVT1" s="1945"/>
      <c r="OVU1" s="1945"/>
      <c r="OVV1" s="1945"/>
      <c r="OVW1" s="1945"/>
      <c r="OVX1" s="1945"/>
      <c r="OVY1" s="1945"/>
      <c r="OVZ1" s="1945"/>
      <c r="OWA1" s="1945"/>
      <c r="OWB1" s="1945"/>
      <c r="OWC1" s="1945"/>
      <c r="OWD1" s="1945"/>
      <c r="OWE1" s="1945"/>
      <c r="OWF1" s="1945"/>
      <c r="OWG1" s="1945"/>
      <c r="OWH1" s="1945"/>
      <c r="OWI1" s="1945"/>
      <c r="OWJ1" s="1945"/>
      <c r="OWK1" s="1945"/>
      <c r="OWL1" s="1945"/>
      <c r="OWM1" s="1945"/>
      <c r="OWN1" s="1945"/>
      <c r="OWO1" s="1945"/>
      <c r="OWP1" s="1945"/>
      <c r="OWQ1" s="1945"/>
      <c r="OWR1" s="1945"/>
      <c r="OWS1" s="1945"/>
      <c r="OWT1" s="1945"/>
      <c r="OWU1" s="1945"/>
      <c r="OWV1" s="1945"/>
      <c r="OWW1" s="1945"/>
      <c r="OWX1" s="1945"/>
      <c r="OWY1" s="1945"/>
      <c r="OWZ1" s="1945"/>
      <c r="OXA1" s="1945"/>
      <c r="OXB1" s="1945"/>
      <c r="OXC1" s="1945"/>
      <c r="OXD1" s="1945"/>
      <c r="OXE1" s="1945"/>
      <c r="OXF1" s="1945"/>
      <c r="OXG1" s="1945"/>
      <c r="OXH1" s="1945"/>
      <c r="OXI1" s="1945"/>
      <c r="OXJ1" s="1945"/>
      <c r="OXK1" s="1945"/>
      <c r="OXL1" s="1945"/>
      <c r="OXM1" s="1945"/>
      <c r="OXN1" s="1945"/>
      <c r="OXO1" s="1945"/>
      <c r="OXP1" s="1945"/>
      <c r="OXQ1" s="1945"/>
      <c r="OXR1" s="1945"/>
      <c r="OXS1" s="1945"/>
      <c r="OXT1" s="1945"/>
      <c r="OXU1" s="1945"/>
      <c r="OXV1" s="1945"/>
      <c r="OXW1" s="1945"/>
      <c r="OXX1" s="1945"/>
      <c r="OXY1" s="1945"/>
      <c r="OXZ1" s="1945"/>
      <c r="OYA1" s="1945"/>
      <c r="OYB1" s="1945"/>
      <c r="OYC1" s="1945"/>
      <c r="OYD1" s="1945"/>
      <c r="OYE1" s="1945"/>
      <c r="OYF1" s="1945"/>
      <c r="OYG1" s="1945"/>
      <c r="OYH1" s="1945"/>
      <c r="OYI1" s="1945"/>
      <c r="OYJ1" s="1945"/>
      <c r="OYK1" s="1945"/>
      <c r="OYL1" s="1945"/>
      <c r="OYM1" s="1945"/>
      <c r="OYN1" s="1945"/>
      <c r="OYO1" s="1945"/>
      <c r="OYP1" s="1945"/>
      <c r="OYQ1" s="1945"/>
      <c r="OYR1" s="1945"/>
      <c r="OYS1" s="1945"/>
      <c r="OYT1" s="1945"/>
      <c r="OYU1" s="1945"/>
      <c r="OYV1" s="1945"/>
      <c r="OYW1" s="1945"/>
      <c r="OYX1" s="1945"/>
      <c r="OYY1" s="1945"/>
      <c r="OYZ1" s="1945"/>
      <c r="OZA1" s="1945"/>
      <c r="OZB1" s="1945"/>
      <c r="OZC1" s="1945"/>
      <c r="OZD1" s="1945"/>
      <c r="OZE1" s="1945"/>
      <c r="OZF1" s="1945"/>
      <c r="OZG1" s="1945"/>
      <c r="OZH1" s="1945"/>
      <c r="OZI1" s="1945"/>
      <c r="OZJ1" s="1945"/>
      <c r="OZK1" s="1945"/>
      <c r="OZL1" s="1945"/>
      <c r="OZM1" s="1945"/>
      <c r="OZN1" s="1945"/>
      <c r="OZO1" s="1945"/>
      <c r="OZP1" s="1945"/>
      <c r="OZQ1" s="1945"/>
      <c r="OZR1" s="1945"/>
      <c r="OZS1" s="1945"/>
      <c r="OZT1" s="1945"/>
      <c r="OZU1" s="1945"/>
      <c r="OZV1" s="1945"/>
      <c r="OZW1" s="1945"/>
      <c r="OZX1" s="1945"/>
      <c r="OZY1" s="1945"/>
      <c r="OZZ1" s="1945"/>
      <c r="PAA1" s="1945"/>
      <c r="PAB1" s="1945"/>
      <c r="PAC1" s="1945"/>
      <c r="PAD1" s="1945"/>
      <c r="PAE1" s="1945"/>
      <c r="PAF1" s="1945"/>
      <c r="PAG1" s="1945"/>
      <c r="PAH1" s="1945"/>
      <c r="PAI1" s="1945"/>
      <c r="PAJ1" s="1945"/>
      <c r="PAK1" s="1945"/>
      <c r="PAL1" s="1945"/>
      <c r="PAM1" s="1945"/>
      <c r="PAN1" s="1945"/>
      <c r="PAO1" s="1945"/>
      <c r="PAP1" s="1945"/>
      <c r="PAQ1" s="1945"/>
      <c r="PAR1" s="1945"/>
      <c r="PAS1" s="1945"/>
      <c r="PAT1" s="1945"/>
      <c r="PAU1" s="1945"/>
      <c r="PAV1" s="1945"/>
      <c r="PAW1" s="1945"/>
      <c r="PAX1" s="1945"/>
      <c r="PAY1" s="1945"/>
      <c r="PAZ1" s="1945"/>
      <c r="PBA1" s="1945"/>
      <c r="PBB1" s="1945"/>
      <c r="PBC1" s="1945"/>
      <c r="PBD1" s="1945"/>
      <c r="PBE1" s="1945"/>
      <c r="PBF1" s="1945"/>
      <c r="PBG1" s="1945"/>
      <c r="PBH1" s="1945"/>
      <c r="PBI1" s="1945"/>
      <c r="PBJ1" s="1945"/>
      <c r="PBK1" s="1945"/>
      <c r="PBL1" s="1945"/>
      <c r="PBM1" s="1945"/>
      <c r="PBN1" s="1945"/>
      <c r="PBO1" s="1945"/>
      <c r="PBP1" s="1945"/>
      <c r="PBQ1" s="1945"/>
      <c r="PBR1" s="1945"/>
      <c r="PBS1" s="1945"/>
      <c r="PBT1" s="1945"/>
      <c r="PBU1" s="1945"/>
      <c r="PBV1" s="1945"/>
      <c r="PBW1" s="1945"/>
      <c r="PBX1" s="1945"/>
      <c r="PBY1" s="1945"/>
      <c r="PBZ1" s="1945"/>
      <c r="PCA1" s="1945"/>
      <c r="PCB1" s="1945"/>
      <c r="PCC1" s="1945"/>
      <c r="PCD1" s="1945"/>
      <c r="PCE1" s="1945"/>
      <c r="PCF1" s="1945"/>
      <c r="PCG1" s="1945"/>
      <c r="PCH1" s="1945"/>
      <c r="PCI1" s="1945"/>
      <c r="PCJ1" s="1945"/>
      <c r="PCK1" s="1945"/>
      <c r="PCL1" s="1945"/>
      <c r="PCM1" s="1945"/>
      <c r="PCN1" s="1945"/>
      <c r="PCO1" s="1945"/>
      <c r="PCP1" s="1945"/>
      <c r="PCQ1" s="1945"/>
      <c r="PCR1" s="1945"/>
      <c r="PCS1" s="1945"/>
      <c r="PCT1" s="1945"/>
      <c r="PCU1" s="1945"/>
      <c r="PCV1" s="1945"/>
      <c r="PCW1" s="1945"/>
      <c r="PCX1" s="1945"/>
      <c r="PCY1" s="1945"/>
      <c r="PCZ1" s="1945"/>
      <c r="PDA1" s="1945"/>
      <c r="PDB1" s="1945"/>
      <c r="PDC1" s="1945"/>
      <c r="PDD1" s="1945"/>
      <c r="PDE1" s="1945"/>
      <c r="PDF1" s="1945"/>
      <c r="PDG1" s="1945"/>
      <c r="PDH1" s="1945"/>
      <c r="PDI1" s="1945"/>
      <c r="PDJ1" s="1945"/>
      <c r="PDK1" s="1945"/>
      <c r="PDL1" s="1945"/>
      <c r="PDM1" s="1945"/>
      <c r="PDN1" s="1945"/>
      <c r="PDO1" s="1945"/>
      <c r="PDP1" s="1945"/>
      <c r="PDQ1" s="1945"/>
      <c r="PDR1" s="1945"/>
      <c r="PDS1" s="1945"/>
      <c r="PDT1" s="1945"/>
      <c r="PDU1" s="1945"/>
      <c r="PDV1" s="1945"/>
      <c r="PDW1" s="1945"/>
      <c r="PDX1" s="1945"/>
      <c r="PDY1" s="1945"/>
      <c r="PDZ1" s="1945"/>
      <c r="PEA1" s="1945"/>
      <c r="PEB1" s="1945"/>
      <c r="PEC1" s="1945"/>
      <c r="PED1" s="1945"/>
      <c r="PEE1" s="1945"/>
      <c r="PEF1" s="1945"/>
      <c r="PEG1" s="1945"/>
      <c r="PEH1" s="1945"/>
      <c r="PEI1" s="1945"/>
      <c r="PEJ1" s="1945"/>
      <c r="PEK1" s="1945"/>
      <c r="PEL1" s="1945"/>
      <c r="PEM1" s="1945"/>
      <c r="PEN1" s="1945"/>
      <c r="PEO1" s="1945"/>
      <c r="PEP1" s="1945"/>
      <c r="PEQ1" s="1945"/>
      <c r="PER1" s="1945"/>
      <c r="PES1" s="1945"/>
      <c r="PET1" s="1945"/>
      <c r="PEU1" s="1945"/>
      <c r="PEV1" s="1945"/>
      <c r="PEW1" s="1945"/>
      <c r="PEX1" s="1945"/>
      <c r="PEY1" s="1945"/>
      <c r="PEZ1" s="1945"/>
      <c r="PFA1" s="1945"/>
      <c r="PFB1" s="1945"/>
      <c r="PFC1" s="1945"/>
      <c r="PFD1" s="1945"/>
      <c r="PFE1" s="1945"/>
      <c r="PFF1" s="1945"/>
      <c r="PFG1" s="1945"/>
      <c r="PFH1" s="1945"/>
      <c r="PFI1" s="1945"/>
      <c r="PFJ1" s="1945"/>
      <c r="PFK1" s="1945"/>
      <c r="PFL1" s="1945"/>
      <c r="PFM1" s="1945"/>
      <c r="PFN1" s="1945"/>
      <c r="PFO1" s="1945"/>
      <c r="PFP1" s="1945"/>
      <c r="PFQ1" s="1945"/>
      <c r="PFR1" s="1945"/>
      <c r="PFS1" s="1945"/>
      <c r="PFT1" s="1945"/>
      <c r="PFU1" s="1945"/>
      <c r="PFV1" s="1945"/>
      <c r="PFW1" s="1945"/>
      <c r="PFX1" s="1945"/>
      <c r="PFY1" s="1945"/>
      <c r="PFZ1" s="1945"/>
      <c r="PGA1" s="1945"/>
      <c r="PGB1" s="1945"/>
      <c r="PGC1" s="1945"/>
      <c r="PGD1" s="1945"/>
      <c r="PGE1" s="1945"/>
      <c r="PGF1" s="1945"/>
      <c r="PGG1" s="1945"/>
      <c r="PGH1" s="1945"/>
      <c r="PGI1" s="1945"/>
      <c r="PGJ1" s="1945"/>
      <c r="PGK1" s="1945"/>
      <c r="PGL1" s="1945"/>
      <c r="PGM1" s="1945"/>
      <c r="PGN1" s="1945"/>
      <c r="PGO1" s="1945"/>
      <c r="PGP1" s="1945"/>
      <c r="PGQ1" s="1945"/>
      <c r="PGR1" s="1945"/>
      <c r="PGS1" s="1945"/>
      <c r="PGT1" s="1945"/>
      <c r="PGU1" s="1945"/>
      <c r="PGV1" s="1945"/>
      <c r="PGW1" s="1945"/>
      <c r="PGX1" s="1945"/>
      <c r="PGY1" s="1945"/>
      <c r="PGZ1" s="1945"/>
      <c r="PHA1" s="1945"/>
      <c r="PHB1" s="1945"/>
      <c r="PHC1" s="1945"/>
      <c r="PHD1" s="1945"/>
      <c r="PHE1" s="1945"/>
      <c r="PHF1" s="1945"/>
      <c r="PHG1" s="1945"/>
      <c r="PHH1" s="1945"/>
      <c r="PHI1" s="1945"/>
      <c r="PHJ1" s="1945"/>
      <c r="PHK1" s="1945"/>
      <c r="PHL1" s="1945"/>
      <c r="PHM1" s="1945"/>
      <c r="PHN1" s="1945"/>
      <c r="PHO1" s="1945"/>
      <c r="PHP1" s="1945"/>
      <c r="PHQ1" s="1945"/>
      <c r="PHR1" s="1945"/>
      <c r="PHS1" s="1945"/>
      <c r="PHT1" s="1945"/>
      <c r="PHU1" s="1945"/>
      <c r="PHV1" s="1945"/>
      <c r="PHW1" s="1945"/>
      <c r="PHX1" s="1945"/>
      <c r="PHY1" s="1945"/>
      <c r="PHZ1" s="1945"/>
      <c r="PIA1" s="1945"/>
      <c r="PIB1" s="1945"/>
      <c r="PIC1" s="1945"/>
      <c r="PID1" s="1945"/>
      <c r="PIE1" s="1945"/>
      <c r="PIF1" s="1945"/>
      <c r="PIG1" s="1945"/>
      <c r="PIH1" s="1945"/>
      <c r="PII1" s="1945"/>
      <c r="PIJ1" s="1945"/>
      <c r="PIK1" s="1945"/>
      <c r="PIL1" s="1945"/>
      <c r="PIM1" s="1945"/>
      <c r="PIN1" s="1945"/>
      <c r="PIO1" s="1945"/>
      <c r="PIP1" s="1945"/>
      <c r="PIQ1" s="1945"/>
      <c r="PIR1" s="1945"/>
      <c r="PIS1" s="1945"/>
      <c r="PIT1" s="1945"/>
      <c r="PIU1" s="1945"/>
      <c r="PIV1" s="1945"/>
      <c r="PIW1" s="1945"/>
      <c r="PIX1" s="1945"/>
      <c r="PIY1" s="1945"/>
      <c r="PIZ1" s="1945"/>
      <c r="PJA1" s="1945"/>
      <c r="PJB1" s="1945"/>
      <c r="PJC1" s="1945"/>
      <c r="PJD1" s="1945"/>
      <c r="PJE1" s="1945"/>
      <c r="PJF1" s="1945"/>
      <c r="PJG1" s="1945"/>
      <c r="PJH1" s="1945"/>
      <c r="PJI1" s="1945"/>
      <c r="PJJ1" s="1945"/>
      <c r="PJK1" s="1945"/>
      <c r="PJL1" s="1945"/>
      <c r="PJM1" s="1945"/>
      <c r="PJN1" s="1945"/>
      <c r="PJO1" s="1945"/>
      <c r="PJP1" s="1945"/>
      <c r="PJQ1" s="1945"/>
      <c r="PJR1" s="1945"/>
      <c r="PJS1" s="1945"/>
      <c r="PJT1" s="1945"/>
      <c r="PJU1" s="1945"/>
      <c r="PJV1" s="1945"/>
      <c r="PJW1" s="1945"/>
      <c r="PJX1" s="1945"/>
      <c r="PJY1" s="1945"/>
      <c r="PJZ1" s="1945"/>
      <c r="PKA1" s="1945"/>
      <c r="PKB1" s="1945"/>
      <c r="PKC1" s="1945"/>
      <c r="PKD1" s="1945"/>
      <c r="PKE1" s="1945"/>
      <c r="PKF1" s="1945"/>
      <c r="PKG1" s="1945"/>
      <c r="PKH1" s="1945"/>
      <c r="PKI1" s="1945"/>
      <c r="PKJ1" s="1945"/>
      <c r="PKK1" s="1945"/>
      <c r="PKL1" s="1945"/>
      <c r="PKM1" s="1945"/>
      <c r="PKN1" s="1945"/>
      <c r="PKO1" s="1945"/>
      <c r="PKP1" s="1945"/>
      <c r="PKQ1" s="1945"/>
      <c r="PKR1" s="1945"/>
      <c r="PKS1" s="1945"/>
      <c r="PKT1" s="1945"/>
      <c r="PKU1" s="1945"/>
      <c r="PKV1" s="1945"/>
      <c r="PKW1" s="1945"/>
      <c r="PKX1" s="1945"/>
      <c r="PKY1" s="1945"/>
      <c r="PKZ1" s="1945"/>
      <c r="PLA1" s="1945"/>
      <c r="PLB1" s="1945"/>
      <c r="PLC1" s="1945"/>
      <c r="PLD1" s="1945"/>
      <c r="PLE1" s="1945"/>
      <c r="PLF1" s="1945"/>
      <c r="PLG1" s="1945"/>
      <c r="PLH1" s="1945"/>
      <c r="PLI1" s="1945"/>
      <c r="PLJ1" s="1945"/>
      <c r="PLK1" s="1945"/>
      <c r="PLL1" s="1945"/>
      <c r="PLM1" s="1945"/>
      <c r="PLN1" s="1945"/>
      <c r="PLO1" s="1945"/>
      <c r="PLP1" s="1945"/>
      <c r="PLQ1" s="1945"/>
      <c r="PLR1" s="1945"/>
      <c r="PLS1" s="1945"/>
      <c r="PLT1" s="1945"/>
      <c r="PLU1" s="1945"/>
      <c r="PLV1" s="1945"/>
      <c r="PLW1" s="1945"/>
      <c r="PLX1" s="1945"/>
      <c r="PLY1" s="1945"/>
      <c r="PLZ1" s="1945"/>
      <c r="PMA1" s="1945"/>
      <c r="PMB1" s="1945"/>
      <c r="PMC1" s="1945"/>
      <c r="PMD1" s="1945"/>
      <c r="PME1" s="1945"/>
      <c r="PMF1" s="1945"/>
      <c r="PMG1" s="1945"/>
      <c r="PMH1" s="1945"/>
      <c r="PMI1" s="1945"/>
      <c r="PMJ1" s="1945"/>
      <c r="PMK1" s="1945"/>
      <c r="PML1" s="1945"/>
      <c r="PMM1" s="1945"/>
      <c r="PMN1" s="1945"/>
      <c r="PMO1" s="1945"/>
      <c r="PMP1" s="1945"/>
      <c r="PMQ1" s="1945"/>
      <c r="PMR1" s="1945"/>
      <c r="PMS1" s="1945"/>
      <c r="PMT1" s="1945"/>
      <c r="PMU1" s="1945"/>
      <c r="PMV1" s="1945"/>
      <c r="PMW1" s="1945"/>
      <c r="PMX1" s="1945"/>
      <c r="PMY1" s="1945"/>
      <c r="PMZ1" s="1945"/>
      <c r="PNA1" s="1945"/>
      <c r="PNB1" s="1945"/>
      <c r="PNC1" s="1945"/>
      <c r="PND1" s="1945"/>
      <c r="PNE1" s="1945"/>
      <c r="PNF1" s="1945"/>
      <c r="PNG1" s="1945"/>
      <c r="PNH1" s="1945"/>
      <c r="PNI1" s="1945"/>
      <c r="PNJ1" s="1945"/>
      <c r="PNK1" s="1945"/>
      <c r="PNL1" s="1945"/>
      <c r="PNM1" s="1945"/>
      <c r="PNN1" s="1945"/>
      <c r="PNO1" s="1945"/>
      <c r="PNP1" s="1945"/>
      <c r="PNQ1" s="1945"/>
      <c r="PNR1" s="1945"/>
      <c r="PNS1" s="1945"/>
      <c r="PNT1" s="1945"/>
      <c r="PNU1" s="1945"/>
      <c r="PNV1" s="1945"/>
      <c r="PNW1" s="1945"/>
      <c r="PNX1" s="1945"/>
      <c r="PNY1" s="1945"/>
      <c r="PNZ1" s="1945"/>
      <c r="POA1" s="1945"/>
      <c r="POB1" s="1945"/>
      <c r="POC1" s="1945"/>
      <c r="POD1" s="1945"/>
      <c r="POE1" s="1945"/>
      <c r="POF1" s="1945"/>
      <c r="POG1" s="1945"/>
      <c r="POH1" s="1945"/>
      <c r="POI1" s="1945"/>
      <c r="POJ1" s="1945"/>
      <c r="POK1" s="1945"/>
      <c r="POL1" s="1945"/>
      <c r="POM1" s="1945"/>
      <c r="PON1" s="1945"/>
      <c r="POO1" s="1945"/>
      <c r="POP1" s="1945"/>
      <c r="POQ1" s="1945"/>
      <c r="POR1" s="1945"/>
      <c r="POS1" s="1945"/>
      <c r="POT1" s="1945"/>
      <c r="POU1" s="1945"/>
      <c r="POV1" s="1945"/>
      <c r="POW1" s="1945"/>
      <c r="POX1" s="1945"/>
      <c r="POY1" s="1945"/>
      <c r="POZ1" s="1945"/>
      <c r="PPA1" s="1945"/>
      <c r="PPB1" s="1945"/>
      <c r="PPC1" s="1945"/>
      <c r="PPD1" s="1945"/>
      <c r="PPE1" s="1945"/>
      <c r="PPF1" s="1945"/>
      <c r="PPG1" s="1945"/>
      <c r="PPH1" s="1945"/>
      <c r="PPI1" s="1945"/>
      <c r="PPJ1" s="1945"/>
      <c r="PPK1" s="1945"/>
      <c r="PPL1" s="1945"/>
      <c r="PPM1" s="1945"/>
      <c r="PPN1" s="1945"/>
      <c r="PPO1" s="1945"/>
      <c r="PPP1" s="1945"/>
      <c r="PPQ1" s="1945"/>
      <c r="PPR1" s="1945"/>
      <c r="PPS1" s="1945"/>
      <c r="PPT1" s="1945"/>
      <c r="PPU1" s="1945"/>
      <c r="PPV1" s="1945"/>
      <c r="PPW1" s="1945"/>
      <c r="PPX1" s="1945"/>
      <c r="PPY1" s="1945"/>
      <c r="PPZ1" s="1945"/>
      <c r="PQA1" s="1945"/>
      <c r="PQB1" s="1945"/>
      <c r="PQC1" s="1945"/>
      <c r="PQD1" s="1945"/>
      <c r="PQE1" s="1945"/>
      <c r="PQF1" s="1945"/>
      <c r="PQG1" s="1945"/>
      <c r="PQH1" s="1945"/>
      <c r="PQI1" s="1945"/>
      <c r="PQJ1" s="1945"/>
      <c r="PQK1" s="1945"/>
      <c r="PQL1" s="1945"/>
      <c r="PQM1" s="1945"/>
      <c r="PQN1" s="1945"/>
      <c r="PQO1" s="1945"/>
      <c r="PQP1" s="1945"/>
      <c r="PQQ1" s="1945"/>
      <c r="PQR1" s="1945"/>
      <c r="PQS1" s="1945"/>
      <c r="PQT1" s="1945"/>
      <c r="PQU1" s="1945"/>
      <c r="PQV1" s="1945"/>
      <c r="PQW1" s="1945"/>
      <c r="PQX1" s="1945"/>
      <c r="PQY1" s="1945"/>
      <c r="PQZ1" s="1945"/>
      <c r="PRA1" s="1945"/>
      <c r="PRB1" s="1945"/>
      <c r="PRC1" s="1945"/>
      <c r="PRD1" s="1945"/>
      <c r="PRE1" s="1945"/>
      <c r="PRF1" s="1945"/>
      <c r="PRG1" s="1945"/>
      <c r="PRH1" s="1945"/>
      <c r="PRI1" s="1945"/>
      <c r="PRJ1" s="1945"/>
      <c r="PRK1" s="1945"/>
      <c r="PRL1" s="1945"/>
      <c r="PRM1" s="1945"/>
      <c r="PRN1" s="1945"/>
      <c r="PRO1" s="1945"/>
      <c r="PRP1" s="1945"/>
      <c r="PRQ1" s="1945"/>
      <c r="PRR1" s="1945"/>
      <c r="PRS1" s="1945"/>
      <c r="PRT1" s="1945"/>
      <c r="PRU1" s="1945"/>
      <c r="PRV1" s="1945"/>
      <c r="PRW1" s="1945"/>
      <c r="PRX1" s="1945"/>
      <c r="PRY1" s="1945"/>
      <c r="PRZ1" s="1945"/>
      <c r="PSA1" s="1945"/>
      <c r="PSB1" s="1945"/>
      <c r="PSC1" s="1945"/>
      <c r="PSD1" s="1945"/>
      <c r="PSE1" s="1945"/>
      <c r="PSF1" s="1945"/>
      <c r="PSG1" s="1945"/>
      <c r="PSH1" s="1945"/>
      <c r="PSI1" s="1945"/>
      <c r="PSJ1" s="1945"/>
      <c r="PSK1" s="1945"/>
      <c r="PSL1" s="1945"/>
      <c r="PSM1" s="1945"/>
      <c r="PSN1" s="1945"/>
      <c r="PSO1" s="1945"/>
      <c r="PSP1" s="1945"/>
      <c r="PSQ1" s="1945"/>
      <c r="PSR1" s="1945"/>
      <c r="PSS1" s="1945"/>
      <c r="PST1" s="1945"/>
      <c r="PSU1" s="1945"/>
      <c r="PSV1" s="1945"/>
      <c r="PSW1" s="1945"/>
      <c r="PSX1" s="1945"/>
      <c r="PSY1" s="1945"/>
      <c r="PSZ1" s="1945"/>
      <c r="PTA1" s="1945"/>
      <c r="PTB1" s="1945"/>
      <c r="PTC1" s="1945"/>
      <c r="PTD1" s="1945"/>
      <c r="PTE1" s="1945"/>
      <c r="PTF1" s="1945"/>
      <c r="PTG1" s="1945"/>
      <c r="PTH1" s="1945"/>
      <c r="PTI1" s="1945"/>
      <c r="PTJ1" s="1945"/>
      <c r="PTK1" s="1945"/>
      <c r="PTL1" s="1945"/>
      <c r="PTM1" s="1945"/>
      <c r="PTN1" s="1945"/>
      <c r="PTO1" s="1945"/>
      <c r="PTP1" s="1945"/>
      <c r="PTQ1" s="1945"/>
      <c r="PTR1" s="1945"/>
      <c r="PTS1" s="1945"/>
      <c r="PTT1" s="1945"/>
      <c r="PTU1" s="1945"/>
      <c r="PTV1" s="1945"/>
      <c r="PTW1" s="1945"/>
      <c r="PTX1" s="1945"/>
      <c r="PTY1" s="1945"/>
      <c r="PTZ1" s="1945"/>
      <c r="PUA1" s="1945"/>
      <c r="PUB1" s="1945"/>
      <c r="PUC1" s="1945"/>
      <c r="PUD1" s="1945"/>
      <c r="PUE1" s="1945"/>
      <c r="PUF1" s="1945"/>
      <c r="PUG1" s="1945"/>
      <c r="PUH1" s="1945"/>
      <c r="PUI1" s="1945"/>
      <c r="PUJ1" s="1945"/>
      <c r="PUK1" s="1945"/>
      <c r="PUL1" s="1945"/>
      <c r="PUM1" s="1945"/>
      <c r="PUN1" s="1945"/>
      <c r="PUO1" s="1945"/>
      <c r="PUP1" s="1945"/>
      <c r="PUQ1" s="1945"/>
      <c r="PUR1" s="1945"/>
      <c r="PUS1" s="1945"/>
      <c r="PUT1" s="1945"/>
      <c r="PUU1" s="1945"/>
      <c r="PUV1" s="1945"/>
      <c r="PUW1" s="1945"/>
      <c r="PUX1" s="1945"/>
      <c r="PUY1" s="1945"/>
      <c r="PUZ1" s="1945"/>
      <c r="PVA1" s="1945"/>
      <c r="PVB1" s="1945"/>
      <c r="PVC1" s="1945"/>
      <c r="PVD1" s="1945"/>
      <c r="PVE1" s="1945"/>
      <c r="PVF1" s="1945"/>
      <c r="PVG1" s="1945"/>
      <c r="PVH1" s="1945"/>
      <c r="PVI1" s="1945"/>
      <c r="PVJ1" s="1945"/>
      <c r="PVK1" s="1945"/>
      <c r="PVL1" s="1945"/>
      <c r="PVM1" s="1945"/>
      <c r="PVN1" s="1945"/>
      <c r="PVO1" s="1945"/>
      <c r="PVP1" s="1945"/>
      <c r="PVQ1" s="1945"/>
      <c r="PVR1" s="1945"/>
      <c r="PVS1" s="1945"/>
      <c r="PVT1" s="1945"/>
      <c r="PVU1" s="1945"/>
      <c r="PVV1" s="1945"/>
      <c r="PVW1" s="1945"/>
      <c r="PVX1" s="1945"/>
      <c r="PVY1" s="1945"/>
      <c r="PVZ1" s="1945"/>
      <c r="PWA1" s="1945"/>
      <c r="PWB1" s="1945"/>
      <c r="PWC1" s="1945"/>
      <c r="PWD1" s="1945"/>
      <c r="PWE1" s="1945"/>
      <c r="PWF1" s="1945"/>
      <c r="PWG1" s="1945"/>
      <c r="PWH1" s="1945"/>
      <c r="PWI1" s="1945"/>
      <c r="PWJ1" s="1945"/>
      <c r="PWK1" s="1945"/>
      <c r="PWL1" s="1945"/>
      <c r="PWM1" s="1945"/>
      <c r="PWN1" s="1945"/>
      <c r="PWO1" s="1945"/>
      <c r="PWP1" s="1945"/>
      <c r="PWQ1" s="1945"/>
      <c r="PWR1" s="1945"/>
      <c r="PWS1" s="1945"/>
      <c r="PWT1" s="1945"/>
      <c r="PWU1" s="1945"/>
      <c r="PWV1" s="1945"/>
      <c r="PWW1" s="1945"/>
      <c r="PWX1" s="1945"/>
      <c r="PWY1" s="1945"/>
      <c r="PWZ1" s="1945"/>
      <c r="PXA1" s="1945"/>
      <c r="PXB1" s="1945"/>
      <c r="PXC1" s="1945"/>
      <c r="PXD1" s="1945"/>
      <c r="PXE1" s="1945"/>
      <c r="PXF1" s="1945"/>
      <c r="PXG1" s="1945"/>
      <c r="PXH1" s="1945"/>
      <c r="PXI1" s="1945"/>
      <c r="PXJ1" s="1945"/>
      <c r="PXK1" s="1945"/>
      <c r="PXL1" s="1945"/>
      <c r="PXM1" s="1945"/>
      <c r="PXN1" s="1945"/>
      <c r="PXO1" s="1945"/>
      <c r="PXP1" s="1945"/>
      <c r="PXQ1" s="1945"/>
      <c r="PXR1" s="1945"/>
      <c r="PXS1" s="1945"/>
      <c r="PXT1" s="1945"/>
      <c r="PXU1" s="1945"/>
      <c r="PXV1" s="1945"/>
      <c r="PXW1" s="1945"/>
      <c r="PXX1" s="1945"/>
      <c r="PXY1" s="1945"/>
      <c r="PXZ1" s="1945"/>
      <c r="PYA1" s="1945"/>
      <c r="PYB1" s="1945"/>
      <c r="PYC1" s="1945"/>
      <c r="PYD1" s="1945"/>
      <c r="PYE1" s="1945"/>
      <c r="PYF1" s="1945"/>
      <c r="PYG1" s="1945"/>
      <c r="PYH1" s="1945"/>
      <c r="PYI1" s="1945"/>
      <c r="PYJ1" s="1945"/>
      <c r="PYK1" s="1945"/>
      <c r="PYL1" s="1945"/>
      <c r="PYM1" s="1945"/>
      <c r="PYN1" s="1945"/>
      <c r="PYO1" s="1945"/>
      <c r="PYP1" s="1945"/>
      <c r="PYQ1" s="1945"/>
      <c r="PYR1" s="1945"/>
      <c r="PYS1" s="1945"/>
      <c r="PYT1" s="1945"/>
      <c r="PYU1" s="1945"/>
      <c r="PYV1" s="1945"/>
      <c r="PYW1" s="1945"/>
      <c r="PYX1" s="1945"/>
      <c r="PYY1" s="1945"/>
      <c r="PYZ1" s="1945"/>
      <c r="PZA1" s="1945"/>
      <c r="PZB1" s="1945"/>
      <c r="PZC1" s="1945"/>
      <c r="PZD1" s="1945"/>
      <c r="PZE1" s="1945"/>
      <c r="PZF1" s="1945"/>
      <c r="PZG1" s="1945"/>
      <c r="PZH1" s="1945"/>
      <c r="PZI1" s="1945"/>
      <c r="PZJ1" s="1945"/>
      <c r="PZK1" s="1945"/>
      <c r="PZL1" s="1945"/>
      <c r="PZM1" s="1945"/>
      <c r="PZN1" s="1945"/>
      <c r="PZO1" s="1945"/>
      <c r="PZP1" s="1945"/>
      <c r="PZQ1" s="1945"/>
      <c r="PZR1" s="1945"/>
      <c r="PZS1" s="1945"/>
      <c r="PZT1" s="1945"/>
      <c r="PZU1" s="1945"/>
      <c r="PZV1" s="1945"/>
      <c r="PZW1" s="1945"/>
      <c r="PZX1" s="1945"/>
      <c r="PZY1" s="1945"/>
      <c r="PZZ1" s="1945"/>
      <c r="QAA1" s="1945"/>
      <c r="QAB1" s="1945"/>
      <c r="QAC1" s="1945"/>
      <c r="QAD1" s="1945"/>
      <c r="QAE1" s="1945"/>
      <c r="QAF1" s="1945"/>
      <c r="QAG1" s="1945"/>
      <c r="QAH1" s="1945"/>
      <c r="QAI1" s="1945"/>
      <c r="QAJ1" s="1945"/>
      <c r="QAK1" s="1945"/>
      <c r="QAL1" s="1945"/>
      <c r="QAM1" s="1945"/>
      <c r="QAN1" s="1945"/>
      <c r="QAO1" s="1945"/>
      <c r="QAP1" s="1945"/>
      <c r="QAQ1" s="1945"/>
      <c r="QAR1" s="1945"/>
      <c r="QAS1" s="1945"/>
      <c r="QAT1" s="1945"/>
      <c r="QAU1" s="1945"/>
      <c r="QAV1" s="1945"/>
      <c r="QAW1" s="1945"/>
      <c r="QAX1" s="1945"/>
      <c r="QAY1" s="1945"/>
      <c r="QAZ1" s="1945"/>
      <c r="QBA1" s="1945"/>
      <c r="QBB1" s="1945"/>
      <c r="QBC1" s="1945"/>
      <c r="QBD1" s="1945"/>
      <c r="QBE1" s="1945"/>
      <c r="QBF1" s="1945"/>
      <c r="QBG1" s="1945"/>
      <c r="QBH1" s="1945"/>
      <c r="QBI1" s="1945"/>
      <c r="QBJ1" s="1945"/>
      <c r="QBK1" s="1945"/>
      <c r="QBL1" s="1945"/>
      <c r="QBM1" s="1945"/>
      <c r="QBN1" s="1945"/>
      <c r="QBO1" s="1945"/>
      <c r="QBP1" s="1945"/>
      <c r="QBQ1" s="1945"/>
      <c r="QBR1" s="1945"/>
      <c r="QBS1" s="1945"/>
      <c r="QBT1" s="1945"/>
      <c r="QBU1" s="1945"/>
      <c r="QBV1" s="1945"/>
      <c r="QBW1" s="1945"/>
      <c r="QBX1" s="1945"/>
      <c r="QBY1" s="1945"/>
      <c r="QBZ1" s="1945"/>
      <c r="QCA1" s="1945"/>
      <c r="QCB1" s="1945"/>
      <c r="QCC1" s="1945"/>
      <c r="QCD1" s="1945"/>
      <c r="QCE1" s="1945"/>
      <c r="QCF1" s="1945"/>
      <c r="QCG1" s="1945"/>
      <c r="QCH1" s="1945"/>
      <c r="QCI1" s="1945"/>
      <c r="QCJ1" s="1945"/>
      <c r="QCK1" s="1945"/>
      <c r="QCL1" s="1945"/>
      <c r="QCM1" s="1945"/>
      <c r="QCN1" s="1945"/>
      <c r="QCO1" s="1945"/>
      <c r="QCP1" s="1945"/>
      <c r="QCQ1" s="1945"/>
      <c r="QCR1" s="1945"/>
      <c r="QCS1" s="1945"/>
      <c r="QCT1" s="1945"/>
      <c r="QCU1" s="1945"/>
      <c r="QCV1" s="1945"/>
      <c r="QCW1" s="1945"/>
      <c r="QCX1" s="1945"/>
      <c r="QCY1" s="1945"/>
      <c r="QCZ1" s="1945"/>
      <c r="QDA1" s="1945"/>
      <c r="QDB1" s="1945"/>
      <c r="QDC1" s="1945"/>
      <c r="QDD1" s="1945"/>
      <c r="QDE1" s="1945"/>
      <c r="QDF1" s="1945"/>
      <c r="QDG1" s="1945"/>
      <c r="QDH1" s="1945"/>
      <c r="QDI1" s="1945"/>
      <c r="QDJ1" s="1945"/>
      <c r="QDK1" s="1945"/>
      <c r="QDL1" s="1945"/>
      <c r="QDM1" s="1945"/>
      <c r="QDN1" s="1945"/>
      <c r="QDO1" s="1945"/>
      <c r="QDP1" s="1945"/>
      <c r="QDQ1" s="1945"/>
      <c r="QDR1" s="1945"/>
      <c r="QDS1" s="1945"/>
      <c r="QDT1" s="1945"/>
      <c r="QDU1" s="1945"/>
      <c r="QDV1" s="1945"/>
      <c r="QDW1" s="1945"/>
      <c r="QDX1" s="1945"/>
      <c r="QDY1" s="1945"/>
      <c r="QDZ1" s="1945"/>
      <c r="QEA1" s="1945"/>
      <c r="QEB1" s="1945"/>
      <c r="QEC1" s="1945"/>
      <c r="QED1" s="1945"/>
      <c r="QEE1" s="1945"/>
      <c r="QEF1" s="1945"/>
      <c r="QEG1" s="1945"/>
      <c r="QEH1" s="1945"/>
      <c r="QEI1" s="1945"/>
      <c r="QEJ1" s="1945"/>
      <c r="QEK1" s="1945"/>
      <c r="QEL1" s="1945"/>
      <c r="QEM1" s="1945"/>
      <c r="QEN1" s="1945"/>
      <c r="QEO1" s="1945"/>
      <c r="QEP1" s="1945"/>
      <c r="QEQ1" s="1945"/>
      <c r="QER1" s="1945"/>
      <c r="QES1" s="1945"/>
      <c r="QET1" s="1945"/>
      <c r="QEU1" s="1945"/>
      <c r="QEV1" s="1945"/>
      <c r="QEW1" s="1945"/>
      <c r="QEX1" s="1945"/>
      <c r="QEY1" s="1945"/>
      <c r="QEZ1" s="1945"/>
      <c r="QFA1" s="1945"/>
      <c r="QFB1" s="1945"/>
      <c r="QFC1" s="1945"/>
      <c r="QFD1" s="1945"/>
      <c r="QFE1" s="1945"/>
      <c r="QFF1" s="1945"/>
      <c r="QFG1" s="1945"/>
      <c r="QFH1" s="1945"/>
      <c r="QFI1" s="1945"/>
      <c r="QFJ1" s="1945"/>
      <c r="QFK1" s="1945"/>
      <c r="QFL1" s="1945"/>
      <c r="QFM1" s="1945"/>
      <c r="QFN1" s="1945"/>
      <c r="QFO1" s="1945"/>
      <c r="QFP1" s="1945"/>
      <c r="QFQ1" s="1945"/>
      <c r="QFR1" s="1945"/>
      <c r="QFS1" s="1945"/>
      <c r="QFT1" s="1945"/>
      <c r="QFU1" s="1945"/>
      <c r="QFV1" s="1945"/>
      <c r="QFW1" s="1945"/>
      <c r="QFX1" s="1945"/>
      <c r="QFY1" s="1945"/>
      <c r="QFZ1" s="1945"/>
      <c r="QGA1" s="1945"/>
      <c r="QGB1" s="1945"/>
      <c r="QGC1" s="1945"/>
      <c r="QGD1" s="1945"/>
      <c r="QGE1" s="1945"/>
      <c r="QGF1" s="1945"/>
      <c r="QGG1" s="1945"/>
      <c r="QGH1" s="1945"/>
      <c r="QGI1" s="1945"/>
      <c r="QGJ1" s="1945"/>
      <c r="QGK1" s="1945"/>
      <c r="QGL1" s="1945"/>
      <c r="QGM1" s="1945"/>
      <c r="QGN1" s="1945"/>
      <c r="QGO1" s="1945"/>
      <c r="QGP1" s="1945"/>
      <c r="QGQ1" s="1945"/>
      <c r="QGR1" s="1945"/>
      <c r="QGS1" s="1945"/>
      <c r="QGT1" s="1945"/>
      <c r="QGU1" s="1945"/>
      <c r="QGV1" s="1945"/>
      <c r="QGW1" s="1945"/>
      <c r="QGX1" s="1945"/>
      <c r="QGY1" s="1945"/>
      <c r="QGZ1" s="1945"/>
      <c r="QHA1" s="1945"/>
      <c r="QHB1" s="1945"/>
      <c r="QHC1" s="1945"/>
      <c r="QHD1" s="1945"/>
      <c r="QHE1" s="1945"/>
      <c r="QHF1" s="1945"/>
      <c r="QHG1" s="1945"/>
      <c r="QHH1" s="1945"/>
      <c r="QHI1" s="1945"/>
      <c r="QHJ1" s="1945"/>
      <c r="QHK1" s="1945"/>
      <c r="QHL1" s="1945"/>
      <c r="QHM1" s="1945"/>
      <c r="QHN1" s="1945"/>
      <c r="QHO1" s="1945"/>
      <c r="QHP1" s="1945"/>
      <c r="QHQ1" s="1945"/>
      <c r="QHR1" s="1945"/>
      <c r="QHS1" s="1945"/>
      <c r="QHT1" s="1945"/>
      <c r="QHU1" s="1945"/>
      <c r="QHV1" s="1945"/>
      <c r="QHW1" s="1945"/>
      <c r="QHX1" s="1945"/>
      <c r="QHY1" s="1945"/>
      <c r="QHZ1" s="1945"/>
      <c r="QIA1" s="1945"/>
      <c r="QIB1" s="1945"/>
      <c r="QIC1" s="1945"/>
      <c r="QID1" s="1945"/>
      <c r="QIE1" s="1945"/>
      <c r="QIF1" s="1945"/>
      <c r="QIG1" s="1945"/>
      <c r="QIH1" s="1945"/>
      <c r="QII1" s="1945"/>
      <c r="QIJ1" s="1945"/>
      <c r="QIK1" s="1945"/>
      <c r="QIL1" s="1945"/>
      <c r="QIM1" s="1945"/>
      <c r="QIN1" s="1945"/>
      <c r="QIO1" s="1945"/>
      <c r="QIP1" s="1945"/>
      <c r="QIQ1" s="1945"/>
      <c r="QIR1" s="1945"/>
      <c r="QIS1" s="1945"/>
      <c r="QIT1" s="1945"/>
      <c r="QIU1" s="1945"/>
      <c r="QIV1" s="1945"/>
      <c r="QIW1" s="1945"/>
      <c r="QIX1" s="1945"/>
      <c r="QIY1" s="1945"/>
      <c r="QIZ1" s="1945"/>
      <c r="QJA1" s="1945"/>
      <c r="QJB1" s="1945"/>
      <c r="QJC1" s="1945"/>
      <c r="QJD1" s="1945"/>
      <c r="QJE1" s="1945"/>
      <c r="QJF1" s="1945"/>
      <c r="QJG1" s="1945"/>
      <c r="QJH1" s="1945"/>
      <c r="QJI1" s="1945"/>
      <c r="QJJ1" s="1945"/>
      <c r="QJK1" s="1945"/>
      <c r="QJL1" s="1945"/>
      <c r="QJM1" s="1945"/>
      <c r="QJN1" s="1945"/>
      <c r="QJO1" s="1945"/>
      <c r="QJP1" s="1945"/>
      <c r="QJQ1" s="1945"/>
      <c r="QJR1" s="1945"/>
      <c r="QJS1" s="1945"/>
      <c r="QJT1" s="1945"/>
      <c r="QJU1" s="1945"/>
      <c r="QJV1" s="1945"/>
      <c r="QJW1" s="1945"/>
      <c r="QJX1" s="1945"/>
      <c r="QJY1" s="1945"/>
      <c r="QJZ1" s="1945"/>
      <c r="QKA1" s="1945"/>
      <c r="QKB1" s="1945"/>
      <c r="QKC1" s="1945"/>
      <c r="QKD1" s="1945"/>
      <c r="QKE1" s="1945"/>
      <c r="QKF1" s="1945"/>
      <c r="QKG1" s="1945"/>
      <c r="QKH1" s="1945"/>
      <c r="QKI1" s="1945"/>
      <c r="QKJ1" s="1945"/>
      <c r="QKK1" s="1945"/>
      <c r="QKL1" s="1945"/>
      <c r="QKM1" s="1945"/>
      <c r="QKN1" s="1945"/>
      <c r="QKO1" s="1945"/>
      <c r="QKP1" s="1945"/>
      <c r="QKQ1" s="1945"/>
      <c r="QKR1" s="1945"/>
      <c r="QKS1" s="1945"/>
      <c r="QKT1" s="1945"/>
      <c r="QKU1" s="1945"/>
      <c r="QKV1" s="1945"/>
      <c r="QKW1" s="1945"/>
      <c r="QKX1" s="1945"/>
      <c r="QKY1" s="1945"/>
      <c r="QKZ1" s="1945"/>
      <c r="QLA1" s="1945"/>
      <c r="QLB1" s="1945"/>
      <c r="QLC1" s="1945"/>
      <c r="QLD1" s="1945"/>
      <c r="QLE1" s="1945"/>
      <c r="QLF1" s="1945"/>
      <c r="QLG1" s="1945"/>
      <c r="QLH1" s="1945"/>
      <c r="QLI1" s="1945"/>
      <c r="QLJ1" s="1945"/>
      <c r="QLK1" s="1945"/>
      <c r="QLL1" s="1945"/>
      <c r="QLM1" s="1945"/>
      <c r="QLN1" s="1945"/>
      <c r="QLO1" s="1945"/>
      <c r="QLP1" s="1945"/>
      <c r="QLQ1" s="1945"/>
      <c r="QLR1" s="1945"/>
      <c r="QLS1" s="1945"/>
      <c r="QLT1" s="1945"/>
      <c r="QLU1" s="1945"/>
      <c r="QLV1" s="1945"/>
      <c r="QLW1" s="1945"/>
      <c r="QLX1" s="1945"/>
      <c r="QLY1" s="1945"/>
      <c r="QLZ1" s="1945"/>
      <c r="QMA1" s="1945"/>
      <c r="QMB1" s="1945"/>
      <c r="QMC1" s="1945"/>
      <c r="QMD1" s="1945"/>
      <c r="QME1" s="1945"/>
      <c r="QMF1" s="1945"/>
      <c r="QMG1" s="1945"/>
      <c r="QMH1" s="1945"/>
      <c r="QMI1" s="1945"/>
      <c r="QMJ1" s="1945"/>
      <c r="QMK1" s="1945"/>
      <c r="QML1" s="1945"/>
      <c r="QMM1" s="1945"/>
      <c r="QMN1" s="1945"/>
      <c r="QMO1" s="1945"/>
      <c r="QMP1" s="1945"/>
      <c r="QMQ1" s="1945"/>
      <c r="QMR1" s="1945"/>
      <c r="QMS1" s="1945"/>
      <c r="QMT1" s="1945"/>
      <c r="QMU1" s="1945"/>
      <c r="QMV1" s="1945"/>
      <c r="QMW1" s="1945"/>
      <c r="QMX1" s="1945"/>
      <c r="QMY1" s="1945"/>
      <c r="QMZ1" s="1945"/>
      <c r="QNA1" s="1945"/>
      <c r="QNB1" s="1945"/>
      <c r="QNC1" s="1945"/>
      <c r="QND1" s="1945"/>
      <c r="QNE1" s="1945"/>
      <c r="QNF1" s="1945"/>
      <c r="QNG1" s="1945"/>
      <c r="QNH1" s="1945"/>
      <c r="QNI1" s="1945"/>
      <c r="QNJ1" s="1945"/>
      <c r="QNK1" s="1945"/>
      <c r="QNL1" s="1945"/>
      <c r="QNM1" s="1945"/>
      <c r="QNN1" s="1945"/>
      <c r="QNO1" s="1945"/>
      <c r="QNP1" s="1945"/>
      <c r="QNQ1" s="1945"/>
      <c r="QNR1" s="1945"/>
      <c r="QNS1" s="1945"/>
      <c r="QNT1" s="1945"/>
      <c r="QNU1" s="1945"/>
      <c r="QNV1" s="1945"/>
      <c r="QNW1" s="1945"/>
      <c r="QNX1" s="1945"/>
      <c r="QNY1" s="1945"/>
      <c r="QNZ1" s="1945"/>
      <c r="QOA1" s="1945"/>
      <c r="QOB1" s="1945"/>
      <c r="QOC1" s="1945"/>
      <c r="QOD1" s="1945"/>
      <c r="QOE1" s="1945"/>
      <c r="QOF1" s="1945"/>
      <c r="QOG1" s="1945"/>
      <c r="QOH1" s="1945"/>
      <c r="QOI1" s="1945"/>
      <c r="QOJ1" s="1945"/>
      <c r="QOK1" s="1945"/>
      <c r="QOL1" s="1945"/>
      <c r="QOM1" s="1945"/>
      <c r="QON1" s="1945"/>
      <c r="QOO1" s="1945"/>
      <c r="QOP1" s="1945"/>
      <c r="QOQ1" s="1945"/>
      <c r="QOR1" s="1945"/>
      <c r="QOS1" s="1945"/>
      <c r="QOT1" s="1945"/>
      <c r="QOU1" s="1945"/>
      <c r="QOV1" s="1945"/>
      <c r="QOW1" s="1945"/>
      <c r="QOX1" s="1945"/>
      <c r="QOY1" s="1945"/>
      <c r="QOZ1" s="1945"/>
      <c r="QPA1" s="1945"/>
      <c r="QPB1" s="1945"/>
      <c r="QPC1" s="1945"/>
      <c r="QPD1" s="1945"/>
      <c r="QPE1" s="1945"/>
      <c r="QPF1" s="1945"/>
      <c r="QPG1" s="1945"/>
      <c r="QPH1" s="1945"/>
      <c r="QPI1" s="1945"/>
      <c r="QPJ1" s="1945"/>
      <c r="QPK1" s="1945"/>
      <c r="QPL1" s="1945"/>
      <c r="QPM1" s="1945"/>
      <c r="QPN1" s="1945"/>
      <c r="QPO1" s="1945"/>
      <c r="QPP1" s="1945"/>
      <c r="QPQ1" s="1945"/>
      <c r="QPR1" s="1945"/>
      <c r="QPS1" s="1945"/>
      <c r="QPT1" s="1945"/>
      <c r="QPU1" s="1945"/>
      <c r="QPV1" s="1945"/>
      <c r="QPW1" s="1945"/>
      <c r="QPX1" s="1945"/>
      <c r="QPY1" s="1945"/>
      <c r="QPZ1" s="1945"/>
      <c r="QQA1" s="1945"/>
      <c r="QQB1" s="1945"/>
      <c r="QQC1" s="1945"/>
      <c r="QQD1" s="1945"/>
      <c r="QQE1" s="1945"/>
      <c r="QQF1" s="1945"/>
      <c r="QQG1" s="1945"/>
      <c r="QQH1" s="1945"/>
      <c r="QQI1" s="1945"/>
      <c r="QQJ1" s="1945"/>
      <c r="QQK1" s="1945"/>
      <c r="QQL1" s="1945"/>
      <c r="QQM1" s="1945"/>
      <c r="QQN1" s="1945"/>
      <c r="QQO1" s="1945"/>
      <c r="QQP1" s="1945"/>
      <c r="QQQ1" s="1945"/>
      <c r="QQR1" s="1945"/>
      <c r="QQS1" s="1945"/>
      <c r="QQT1" s="1945"/>
      <c r="QQU1" s="1945"/>
      <c r="QQV1" s="1945"/>
      <c r="QQW1" s="1945"/>
      <c r="QQX1" s="1945"/>
      <c r="QQY1" s="1945"/>
      <c r="QQZ1" s="1945"/>
      <c r="QRA1" s="1945"/>
      <c r="QRB1" s="1945"/>
      <c r="QRC1" s="1945"/>
      <c r="QRD1" s="1945"/>
      <c r="QRE1" s="1945"/>
      <c r="QRF1" s="1945"/>
      <c r="QRG1" s="1945"/>
      <c r="QRH1" s="1945"/>
      <c r="QRI1" s="1945"/>
      <c r="QRJ1" s="1945"/>
      <c r="QRK1" s="1945"/>
      <c r="QRL1" s="1945"/>
      <c r="QRM1" s="1945"/>
      <c r="QRN1" s="1945"/>
      <c r="QRO1" s="1945"/>
      <c r="QRP1" s="1945"/>
      <c r="QRQ1" s="1945"/>
      <c r="QRR1" s="1945"/>
      <c r="QRS1" s="1945"/>
      <c r="QRT1" s="1945"/>
      <c r="QRU1" s="1945"/>
      <c r="QRV1" s="1945"/>
      <c r="QRW1" s="1945"/>
      <c r="QRX1" s="1945"/>
      <c r="QRY1" s="1945"/>
      <c r="QRZ1" s="1945"/>
      <c r="QSA1" s="1945"/>
      <c r="QSB1" s="1945"/>
      <c r="QSC1" s="1945"/>
      <c r="QSD1" s="1945"/>
      <c r="QSE1" s="1945"/>
      <c r="QSF1" s="1945"/>
      <c r="QSG1" s="1945"/>
      <c r="QSH1" s="1945"/>
      <c r="QSI1" s="1945"/>
      <c r="QSJ1" s="1945"/>
      <c r="QSK1" s="1945"/>
      <c r="QSL1" s="1945"/>
      <c r="QSM1" s="1945"/>
      <c r="QSN1" s="1945"/>
      <c r="QSO1" s="1945"/>
      <c r="QSP1" s="1945"/>
      <c r="QSQ1" s="1945"/>
      <c r="QSR1" s="1945"/>
      <c r="QSS1" s="1945"/>
      <c r="QST1" s="1945"/>
      <c r="QSU1" s="1945"/>
      <c r="QSV1" s="1945"/>
      <c r="QSW1" s="1945"/>
      <c r="QSX1" s="1945"/>
      <c r="QSY1" s="1945"/>
      <c r="QSZ1" s="1945"/>
      <c r="QTA1" s="1945"/>
      <c r="QTB1" s="1945"/>
      <c r="QTC1" s="1945"/>
      <c r="QTD1" s="1945"/>
      <c r="QTE1" s="1945"/>
      <c r="QTF1" s="1945"/>
      <c r="QTG1" s="1945"/>
      <c r="QTH1" s="1945"/>
      <c r="QTI1" s="1945"/>
      <c r="QTJ1" s="1945"/>
      <c r="QTK1" s="1945"/>
      <c r="QTL1" s="1945"/>
      <c r="QTM1" s="1945"/>
      <c r="QTN1" s="1945"/>
      <c r="QTO1" s="1945"/>
      <c r="QTP1" s="1945"/>
      <c r="QTQ1" s="1945"/>
      <c r="QTR1" s="1945"/>
      <c r="QTS1" s="1945"/>
      <c r="QTT1" s="1945"/>
      <c r="QTU1" s="1945"/>
      <c r="QTV1" s="1945"/>
      <c r="QTW1" s="1945"/>
      <c r="QTX1" s="1945"/>
      <c r="QTY1" s="1945"/>
      <c r="QTZ1" s="1945"/>
      <c r="QUA1" s="1945"/>
      <c r="QUB1" s="1945"/>
      <c r="QUC1" s="1945"/>
      <c r="QUD1" s="1945"/>
      <c r="QUE1" s="1945"/>
      <c r="QUF1" s="1945"/>
      <c r="QUG1" s="1945"/>
      <c r="QUH1" s="1945"/>
      <c r="QUI1" s="1945"/>
      <c r="QUJ1" s="1945"/>
      <c r="QUK1" s="1945"/>
      <c r="QUL1" s="1945"/>
      <c r="QUM1" s="1945"/>
      <c r="QUN1" s="1945"/>
      <c r="QUO1" s="1945"/>
      <c r="QUP1" s="1945"/>
      <c r="QUQ1" s="1945"/>
      <c r="QUR1" s="1945"/>
      <c r="QUS1" s="1945"/>
      <c r="QUT1" s="1945"/>
      <c r="QUU1" s="1945"/>
      <c r="QUV1" s="1945"/>
      <c r="QUW1" s="1945"/>
      <c r="QUX1" s="1945"/>
      <c r="QUY1" s="1945"/>
      <c r="QUZ1" s="1945"/>
      <c r="QVA1" s="1945"/>
      <c r="QVB1" s="1945"/>
      <c r="QVC1" s="1945"/>
      <c r="QVD1" s="1945"/>
      <c r="QVE1" s="1945"/>
      <c r="QVF1" s="1945"/>
      <c r="QVG1" s="1945"/>
      <c r="QVH1" s="1945"/>
      <c r="QVI1" s="1945"/>
      <c r="QVJ1" s="1945"/>
      <c r="QVK1" s="1945"/>
      <c r="QVL1" s="1945"/>
      <c r="QVM1" s="1945"/>
      <c r="QVN1" s="1945"/>
      <c r="QVO1" s="1945"/>
      <c r="QVP1" s="1945"/>
      <c r="QVQ1" s="1945"/>
      <c r="QVR1" s="1945"/>
      <c r="QVS1" s="1945"/>
      <c r="QVT1" s="1945"/>
      <c r="QVU1" s="1945"/>
      <c r="QVV1" s="1945"/>
      <c r="QVW1" s="1945"/>
      <c r="QVX1" s="1945"/>
      <c r="QVY1" s="1945"/>
      <c r="QVZ1" s="1945"/>
      <c r="QWA1" s="1945"/>
      <c r="QWB1" s="1945"/>
      <c r="QWC1" s="1945"/>
      <c r="QWD1" s="1945"/>
      <c r="QWE1" s="1945"/>
      <c r="QWF1" s="1945"/>
      <c r="QWG1" s="1945"/>
      <c r="QWH1" s="1945"/>
      <c r="QWI1" s="1945"/>
      <c r="QWJ1" s="1945"/>
      <c r="QWK1" s="1945"/>
      <c r="QWL1" s="1945"/>
      <c r="QWM1" s="1945"/>
      <c r="QWN1" s="1945"/>
      <c r="QWO1" s="1945"/>
      <c r="QWP1" s="1945"/>
      <c r="QWQ1" s="1945"/>
      <c r="QWR1" s="1945"/>
      <c r="QWS1" s="1945"/>
      <c r="QWT1" s="1945"/>
      <c r="QWU1" s="1945"/>
      <c r="QWV1" s="1945"/>
      <c r="QWW1" s="1945"/>
      <c r="QWX1" s="1945"/>
      <c r="QWY1" s="1945"/>
      <c r="QWZ1" s="1945"/>
      <c r="QXA1" s="1945"/>
      <c r="QXB1" s="1945"/>
      <c r="QXC1" s="1945"/>
      <c r="QXD1" s="1945"/>
      <c r="QXE1" s="1945"/>
      <c r="QXF1" s="1945"/>
      <c r="QXG1" s="1945"/>
      <c r="QXH1" s="1945"/>
      <c r="QXI1" s="1945"/>
      <c r="QXJ1" s="1945"/>
      <c r="QXK1" s="1945"/>
      <c r="QXL1" s="1945"/>
      <c r="QXM1" s="1945"/>
      <c r="QXN1" s="1945"/>
      <c r="QXO1" s="1945"/>
      <c r="QXP1" s="1945"/>
      <c r="QXQ1" s="1945"/>
      <c r="QXR1" s="1945"/>
      <c r="QXS1" s="1945"/>
      <c r="QXT1" s="1945"/>
      <c r="QXU1" s="1945"/>
      <c r="QXV1" s="1945"/>
      <c r="QXW1" s="1945"/>
      <c r="QXX1" s="1945"/>
      <c r="QXY1" s="1945"/>
      <c r="QXZ1" s="1945"/>
      <c r="QYA1" s="1945"/>
      <c r="QYB1" s="1945"/>
      <c r="QYC1" s="1945"/>
      <c r="QYD1" s="1945"/>
      <c r="QYE1" s="1945"/>
      <c r="QYF1" s="1945"/>
      <c r="QYG1" s="1945"/>
      <c r="QYH1" s="1945"/>
      <c r="QYI1" s="1945"/>
      <c r="QYJ1" s="1945"/>
      <c r="QYK1" s="1945"/>
      <c r="QYL1" s="1945"/>
      <c r="QYM1" s="1945"/>
      <c r="QYN1" s="1945"/>
      <c r="QYO1" s="1945"/>
      <c r="QYP1" s="1945"/>
      <c r="QYQ1" s="1945"/>
      <c r="QYR1" s="1945"/>
      <c r="QYS1" s="1945"/>
      <c r="QYT1" s="1945"/>
      <c r="QYU1" s="1945"/>
      <c r="QYV1" s="1945"/>
      <c r="QYW1" s="1945"/>
      <c r="QYX1" s="1945"/>
      <c r="QYY1" s="1945"/>
      <c r="QYZ1" s="1945"/>
      <c r="QZA1" s="1945"/>
      <c r="QZB1" s="1945"/>
      <c r="QZC1" s="1945"/>
      <c r="QZD1" s="1945"/>
      <c r="QZE1" s="1945"/>
      <c r="QZF1" s="1945"/>
      <c r="QZG1" s="1945"/>
      <c r="QZH1" s="1945"/>
      <c r="QZI1" s="1945"/>
      <c r="QZJ1" s="1945"/>
      <c r="QZK1" s="1945"/>
      <c r="QZL1" s="1945"/>
      <c r="QZM1" s="1945"/>
      <c r="QZN1" s="1945"/>
      <c r="QZO1" s="1945"/>
      <c r="QZP1" s="1945"/>
      <c r="QZQ1" s="1945"/>
      <c r="QZR1" s="1945"/>
      <c r="QZS1" s="1945"/>
      <c r="QZT1" s="1945"/>
      <c r="QZU1" s="1945"/>
      <c r="QZV1" s="1945"/>
      <c r="QZW1" s="1945"/>
      <c r="QZX1" s="1945"/>
      <c r="QZY1" s="1945"/>
      <c r="QZZ1" s="1945"/>
      <c r="RAA1" s="1945"/>
      <c r="RAB1" s="1945"/>
      <c r="RAC1" s="1945"/>
      <c r="RAD1" s="1945"/>
      <c r="RAE1" s="1945"/>
      <c r="RAF1" s="1945"/>
      <c r="RAG1" s="1945"/>
      <c r="RAH1" s="1945"/>
      <c r="RAI1" s="1945"/>
      <c r="RAJ1" s="1945"/>
      <c r="RAK1" s="1945"/>
      <c r="RAL1" s="1945"/>
      <c r="RAM1" s="1945"/>
      <c r="RAN1" s="1945"/>
      <c r="RAO1" s="1945"/>
      <c r="RAP1" s="1945"/>
      <c r="RAQ1" s="1945"/>
      <c r="RAR1" s="1945"/>
      <c r="RAS1" s="1945"/>
      <c r="RAT1" s="1945"/>
      <c r="RAU1" s="1945"/>
      <c r="RAV1" s="1945"/>
      <c r="RAW1" s="1945"/>
      <c r="RAX1" s="1945"/>
      <c r="RAY1" s="1945"/>
      <c r="RAZ1" s="1945"/>
      <c r="RBA1" s="1945"/>
      <c r="RBB1" s="1945"/>
      <c r="RBC1" s="1945"/>
      <c r="RBD1" s="1945"/>
      <c r="RBE1" s="1945"/>
      <c r="RBF1" s="1945"/>
      <c r="RBG1" s="1945"/>
      <c r="RBH1" s="1945"/>
      <c r="RBI1" s="1945"/>
      <c r="RBJ1" s="1945"/>
      <c r="RBK1" s="1945"/>
      <c r="RBL1" s="1945"/>
      <c r="RBM1" s="1945"/>
      <c r="RBN1" s="1945"/>
      <c r="RBO1" s="1945"/>
      <c r="RBP1" s="1945"/>
      <c r="RBQ1" s="1945"/>
      <c r="RBR1" s="1945"/>
      <c r="RBS1" s="1945"/>
      <c r="RBT1" s="1945"/>
      <c r="RBU1" s="1945"/>
      <c r="RBV1" s="1945"/>
      <c r="RBW1" s="1945"/>
      <c r="RBX1" s="1945"/>
      <c r="RBY1" s="1945"/>
      <c r="RBZ1" s="1945"/>
      <c r="RCA1" s="1945"/>
      <c r="RCB1" s="1945"/>
      <c r="RCC1" s="1945"/>
      <c r="RCD1" s="1945"/>
      <c r="RCE1" s="1945"/>
      <c r="RCF1" s="1945"/>
      <c r="RCG1" s="1945"/>
      <c r="RCH1" s="1945"/>
      <c r="RCI1" s="1945"/>
      <c r="RCJ1" s="1945"/>
      <c r="RCK1" s="1945"/>
      <c r="RCL1" s="1945"/>
      <c r="RCM1" s="1945"/>
      <c r="RCN1" s="1945"/>
      <c r="RCO1" s="1945"/>
      <c r="RCP1" s="1945"/>
      <c r="RCQ1" s="1945"/>
      <c r="RCR1" s="1945"/>
      <c r="RCS1" s="1945"/>
      <c r="RCT1" s="1945"/>
      <c r="RCU1" s="1945"/>
      <c r="RCV1" s="1945"/>
      <c r="RCW1" s="1945"/>
      <c r="RCX1" s="1945"/>
      <c r="RCY1" s="1945"/>
      <c r="RCZ1" s="1945"/>
      <c r="RDA1" s="1945"/>
      <c r="RDB1" s="1945"/>
      <c r="RDC1" s="1945"/>
      <c r="RDD1" s="1945"/>
      <c r="RDE1" s="1945"/>
      <c r="RDF1" s="1945"/>
      <c r="RDG1" s="1945"/>
      <c r="RDH1" s="1945"/>
      <c r="RDI1" s="1945"/>
      <c r="RDJ1" s="1945"/>
      <c r="RDK1" s="1945"/>
      <c r="RDL1" s="1945"/>
      <c r="RDM1" s="1945"/>
      <c r="RDN1" s="1945"/>
      <c r="RDO1" s="1945"/>
      <c r="RDP1" s="1945"/>
      <c r="RDQ1" s="1945"/>
      <c r="RDR1" s="1945"/>
      <c r="RDS1" s="1945"/>
      <c r="RDT1" s="1945"/>
      <c r="RDU1" s="1945"/>
      <c r="RDV1" s="1945"/>
      <c r="RDW1" s="1945"/>
      <c r="RDX1" s="1945"/>
      <c r="RDY1" s="1945"/>
      <c r="RDZ1" s="1945"/>
      <c r="REA1" s="1945"/>
      <c r="REB1" s="1945"/>
      <c r="REC1" s="1945"/>
      <c r="RED1" s="1945"/>
      <c r="REE1" s="1945"/>
      <c r="REF1" s="1945"/>
      <c r="REG1" s="1945"/>
      <c r="REH1" s="1945"/>
      <c r="REI1" s="1945"/>
      <c r="REJ1" s="1945"/>
      <c r="REK1" s="1945"/>
      <c r="REL1" s="1945"/>
      <c r="REM1" s="1945"/>
      <c r="REN1" s="1945"/>
      <c r="REO1" s="1945"/>
      <c r="REP1" s="1945"/>
      <c r="REQ1" s="1945"/>
      <c r="RER1" s="1945"/>
      <c r="RES1" s="1945"/>
      <c r="RET1" s="1945"/>
      <c r="REU1" s="1945"/>
      <c r="REV1" s="1945"/>
      <c r="REW1" s="1945"/>
      <c r="REX1" s="1945"/>
      <c r="REY1" s="1945"/>
      <c r="REZ1" s="1945"/>
      <c r="RFA1" s="1945"/>
      <c r="RFB1" s="1945"/>
      <c r="RFC1" s="1945"/>
      <c r="RFD1" s="1945"/>
      <c r="RFE1" s="1945"/>
      <c r="RFF1" s="1945"/>
      <c r="RFG1" s="1945"/>
      <c r="RFH1" s="1945"/>
      <c r="RFI1" s="1945"/>
      <c r="RFJ1" s="1945"/>
      <c r="RFK1" s="1945"/>
      <c r="RFL1" s="1945"/>
      <c r="RFM1" s="1945"/>
      <c r="RFN1" s="1945"/>
      <c r="RFO1" s="1945"/>
      <c r="RFP1" s="1945"/>
      <c r="RFQ1" s="1945"/>
      <c r="RFR1" s="1945"/>
      <c r="RFS1" s="1945"/>
      <c r="RFT1" s="1945"/>
      <c r="RFU1" s="1945"/>
      <c r="RFV1" s="1945"/>
      <c r="RFW1" s="1945"/>
      <c r="RFX1" s="1945"/>
      <c r="RFY1" s="1945"/>
      <c r="RFZ1" s="1945"/>
      <c r="RGA1" s="1945"/>
      <c r="RGB1" s="1945"/>
      <c r="RGC1" s="1945"/>
      <c r="RGD1" s="1945"/>
      <c r="RGE1" s="1945"/>
      <c r="RGF1" s="1945"/>
      <c r="RGG1" s="1945"/>
      <c r="RGH1" s="1945"/>
      <c r="RGI1" s="1945"/>
      <c r="RGJ1" s="1945"/>
      <c r="RGK1" s="1945"/>
      <c r="RGL1" s="1945"/>
      <c r="RGM1" s="1945"/>
      <c r="RGN1" s="1945"/>
      <c r="RGO1" s="1945"/>
      <c r="RGP1" s="1945"/>
      <c r="RGQ1" s="1945"/>
      <c r="RGR1" s="1945"/>
      <c r="RGS1" s="1945"/>
      <c r="RGT1" s="1945"/>
      <c r="RGU1" s="1945"/>
      <c r="RGV1" s="1945"/>
      <c r="RGW1" s="1945"/>
      <c r="RGX1" s="1945"/>
      <c r="RGY1" s="1945"/>
      <c r="RGZ1" s="1945"/>
      <c r="RHA1" s="1945"/>
      <c r="RHB1" s="1945"/>
      <c r="RHC1" s="1945"/>
      <c r="RHD1" s="1945"/>
      <c r="RHE1" s="1945"/>
      <c r="RHF1" s="1945"/>
      <c r="RHG1" s="1945"/>
      <c r="RHH1" s="1945"/>
      <c r="RHI1" s="1945"/>
      <c r="RHJ1" s="1945"/>
      <c r="RHK1" s="1945"/>
      <c r="RHL1" s="1945"/>
      <c r="RHM1" s="1945"/>
      <c r="RHN1" s="1945"/>
      <c r="RHO1" s="1945"/>
      <c r="RHP1" s="1945"/>
      <c r="RHQ1" s="1945"/>
      <c r="RHR1" s="1945"/>
      <c r="RHS1" s="1945"/>
      <c r="RHT1" s="1945"/>
      <c r="RHU1" s="1945"/>
      <c r="RHV1" s="1945"/>
      <c r="RHW1" s="1945"/>
      <c r="RHX1" s="1945"/>
      <c r="RHY1" s="1945"/>
      <c r="RHZ1" s="1945"/>
      <c r="RIA1" s="1945"/>
      <c r="RIB1" s="1945"/>
      <c r="RIC1" s="1945"/>
      <c r="RID1" s="1945"/>
      <c r="RIE1" s="1945"/>
      <c r="RIF1" s="1945"/>
      <c r="RIG1" s="1945"/>
      <c r="RIH1" s="1945"/>
      <c r="RII1" s="1945"/>
      <c r="RIJ1" s="1945"/>
      <c r="RIK1" s="1945"/>
      <c r="RIL1" s="1945"/>
      <c r="RIM1" s="1945"/>
      <c r="RIN1" s="1945"/>
      <c r="RIO1" s="1945"/>
      <c r="RIP1" s="1945"/>
      <c r="RIQ1" s="1945"/>
      <c r="RIR1" s="1945"/>
      <c r="RIS1" s="1945"/>
      <c r="RIT1" s="1945"/>
      <c r="RIU1" s="1945"/>
      <c r="RIV1" s="1945"/>
      <c r="RIW1" s="1945"/>
      <c r="RIX1" s="1945"/>
      <c r="RIY1" s="1945"/>
      <c r="RIZ1" s="1945"/>
      <c r="RJA1" s="1945"/>
      <c r="RJB1" s="1945"/>
      <c r="RJC1" s="1945"/>
      <c r="RJD1" s="1945"/>
      <c r="RJE1" s="1945"/>
      <c r="RJF1" s="1945"/>
      <c r="RJG1" s="1945"/>
      <c r="RJH1" s="1945"/>
      <c r="RJI1" s="1945"/>
      <c r="RJJ1" s="1945"/>
      <c r="RJK1" s="1945"/>
      <c r="RJL1" s="1945"/>
      <c r="RJM1" s="1945"/>
      <c r="RJN1" s="1945"/>
      <c r="RJO1" s="1945"/>
      <c r="RJP1" s="1945"/>
      <c r="RJQ1" s="1945"/>
      <c r="RJR1" s="1945"/>
      <c r="RJS1" s="1945"/>
      <c r="RJT1" s="1945"/>
      <c r="RJU1" s="1945"/>
      <c r="RJV1" s="1945"/>
      <c r="RJW1" s="1945"/>
      <c r="RJX1" s="1945"/>
      <c r="RJY1" s="1945"/>
      <c r="RJZ1" s="1945"/>
      <c r="RKA1" s="1945"/>
      <c r="RKB1" s="1945"/>
      <c r="RKC1" s="1945"/>
      <c r="RKD1" s="1945"/>
      <c r="RKE1" s="1945"/>
      <c r="RKF1" s="1945"/>
      <c r="RKG1" s="1945"/>
      <c r="RKH1" s="1945"/>
      <c r="RKI1" s="1945"/>
      <c r="RKJ1" s="1945"/>
      <c r="RKK1" s="1945"/>
      <c r="RKL1" s="1945"/>
      <c r="RKM1" s="1945"/>
      <c r="RKN1" s="1945"/>
      <c r="RKO1" s="1945"/>
      <c r="RKP1" s="1945"/>
      <c r="RKQ1" s="1945"/>
      <c r="RKR1" s="1945"/>
      <c r="RKS1" s="1945"/>
      <c r="RKT1" s="1945"/>
      <c r="RKU1" s="1945"/>
      <c r="RKV1" s="1945"/>
      <c r="RKW1" s="1945"/>
      <c r="RKX1" s="1945"/>
      <c r="RKY1" s="1945"/>
      <c r="RKZ1" s="1945"/>
      <c r="RLA1" s="1945"/>
      <c r="RLB1" s="1945"/>
      <c r="RLC1" s="1945"/>
      <c r="RLD1" s="1945"/>
      <c r="RLE1" s="1945"/>
      <c r="RLF1" s="1945"/>
      <c r="RLG1" s="1945"/>
      <c r="RLH1" s="1945"/>
      <c r="RLI1" s="1945"/>
      <c r="RLJ1" s="1945"/>
      <c r="RLK1" s="1945"/>
      <c r="RLL1" s="1945"/>
      <c r="RLM1" s="1945"/>
      <c r="RLN1" s="1945"/>
      <c r="RLO1" s="1945"/>
      <c r="RLP1" s="1945"/>
      <c r="RLQ1" s="1945"/>
      <c r="RLR1" s="1945"/>
      <c r="RLS1" s="1945"/>
      <c r="RLT1" s="1945"/>
      <c r="RLU1" s="1945"/>
      <c r="RLV1" s="1945"/>
      <c r="RLW1" s="1945"/>
      <c r="RLX1" s="1945"/>
      <c r="RLY1" s="1945"/>
      <c r="RLZ1" s="1945"/>
      <c r="RMA1" s="1945"/>
      <c r="RMB1" s="1945"/>
      <c r="RMC1" s="1945"/>
      <c r="RMD1" s="1945"/>
      <c r="RME1" s="1945"/>
      <c r="RMF1" s="1945"/>
      <c r="RMG1" s="1945"/>
      <c r="RMH1" s="1945"/>
      <c r="RMI1" s="1945"/>
      <c r="RMJ1" s="1945"/>
      <c r="RMK1" s="1945"/>
      <c r="RML1" s="1945"/>
      <c r="RMM1" s="1945"/>
      <c r="RMN1" s="1945"/>
      <c r="RMO1" s="1945"/>
      <c r="RMP1" s="1945"/>
      <c r="RMQ1" s="1945"/>
      <c r="RMR1" s="1945"/>
      <c r="RMS1" s="1945"/>
      <c r="RMT1" s="1945"/>
      <c r="RMU1" s="1945"/>
      <c r="RMV1" s="1945"/>
      <c r="RMW1" s="1945"/>
      <c r="RMX1" s="1945"/>
      <c r="RMY1" s="1945"/>
      <c r="RMZ1" s="1945"/>
      <c r="RNA1" s="1945"/>
      <c r="RNB1" s="1945"/>
      <c r="RNC1" s="1945"/>
      <c r="RND1" s="1945"/>
      <c r="RNE1" s="1945"/>
      <c r="RNF1" s="1945"/>
      <c r="RNG1" s="1945"/>
      <c r="RNH1" s="1945"/>
      <c r="RNI1" s="1945"/>
      <c r="RNJ1" s="1945"/>
      <c r="RNK1" s="1945"/>
      <c r="RNL1" s="1945"/>
      <c r="RNM1" s="1945"/>
      <c r="RNN1" s="1945"/>
      <c r="RNO1" s="1945"/>
      <c r="RNP1" s="1945"/>
      <c r="RNQ1" s="1945"/>
      <c r="RNR1" s="1945"/>
      <c r="RNS1" s="1945"/>
      <c r="RNT1" s="1945"/>
      <c r="RNU1" s="1945"/>
      <c r="RNV1" s="1945"/>
      <c r="RNW1" s="1945"/>
      <c r="RNX1" s="1945"/>
      <c r="RNY1" s="1945"/>
      <c r="RNZ1" s="1945"/>
      <c r="ROA1" s="1945"/>
      <c r="ROB1" s="1945"/>
      <c r="ROC1" s="1945"/>
      <c r="ROD1" s="1945"/>
      <c r="ROE1" s="1945"/>
      <c r="ROF1" s="1945"/>
      <c r="ROG1" s="1945"/>
      <c r="ROH1" s="1945"/>
      <c r="ROI1" s="1945"/>
      <c r="ROJ1" s="1945"/>
      <c r="ROK1" s="1945"/>
      <c r="ROL1" s="1945"/>
      <c r="ROM1" s="1945"/>
      <c r="RON1" s="1945"/>
      <c r="ROO1" s="1945"/>
      <c r="ROP1" s="1945"/>
      <c r="ROQ1" s="1945"/>
      <c r="ROR1" s="1945"/>
      <c r="ROS1" s="1945"/>
      <c r="ROT1" s="1945"/>
      <c r="ROU1" s="1945"/>
      <c r="ROV1" s="1945"/>
      <c r="ROW1" s="1945"/>
      <c r="ROX1" s="1945"/>
      <c r="ROY1" s="1945"/>
      <c r="ROZ1" s="1945"/>
      <c r="RPA1" s="1945"/>
      <c r="RPB1" s="1945"/>
      <c r="RPC1" s="1945"/>
      <c r="RPD1" s="1945"/>
      <c r="RPE1" s="1945"/>
      <c r="RPF1" s="1945"/>
      <c r="RPG1" s="1945"/>
      <c r="RPH1" s="1945"/>
      <c r="RPI1" s="1945"/>
      <c r="RPJ1" s="1945"/>
      <c r="RPK1" s="1945"/>
      <c r="RPL1" s="1945"/>
      <c r="RPM1" s="1945"/>
      <c r="RPN1" s="1945"/>
      <c r="RPO1" s="1945"/>
      <c r="RPP1" s="1945"/>
      <c r="RPQ1" s="1945"/>
      <c r="RPR1" s="1945"/>
      <c r="RPS1" s="1945"/>
      <c r="RPT1" s="1945"/>
      <c r="RPU1" s="1945"/>
      <c r="RPV1" s="1945"/>
      <c r="RPW1" s="1945"/>
      <c r="RPX1" s="1945"/>
      <c r="RPY1" s="1945"/>
      <c r="RPZ1" s="1945"/>
      <c r="RQA1" s="1945"/>
      <c r="RQB1" s="1945"/>
      <c r="RQC1" s="1945"/>
      <c r="RQD1" s="1945"/>
      <c r="RQE1" s="1945"/>
      <c r="RQF1" s="1945"/>
      <c r="RQG1" s="1945"/>
      <c r="RQH1" s="1945"/>
      <c r="RQI1" s="1945"/>
      <c r="RQJ1" s="1945"/>
      <c r="RQK1" s="1945"/>
      <c r="RQL1" s="1945"/>
      <c r="RQM1" s="1945"/>
      <c r="RQN1" s="1945"/>
      <c r="RQO1" s="1945"/>
      <c r="RQP1" s="1945"/>
      <c r="RQQ1" s="1945"/>
      <c r="RQR1" s="1945"/>
      <c r="RQS1" s="1945"/>
      <c r="RQT1" s="1945"/>
      <c r="RQU1" s="1945"/>
      <c r="RQV1" s="1945"/>
      <c r="RQW1" s="1945"/>
      <c r="RQX1" s="1945"/>
      <c r="RQY1" s="1945"/>
      <c r="RQZ1" s="1945"/>
      <c r="RRA1" s="1945"/>
      <c r="RRB1" s="1945"/>
      <c r="RRC1" s="1945"/>
      <c r="RRD1" s="1945"/>
      <c r="RRE1" s="1945"/>
      <c r="RRF1" s="1945"/>
      <c r="RRG1" s="1945"/>
      <c r="RRH1" s="1945"/>
      <c r="RRI1" s="1945"/>
      <c r="RRJ1" s="1945"/>
      <c r="RRK1" s="1945"/>
      <c r="RRL1" s="1945"/>
      <c r="RRM1" s="1945"/>
      <c r="RRN1" s="1945"/>
      <c r="RRO1" s="1945"/>
      <c r="RRP1" s="1945"/>
      <c r="RRQ1" s="1945"/>
      <c r="RRR1" s="1945"/>
      <c r="RRS1" s="1945"/>
      <c r="RRT1" s="1945"/>
      <c r="RRU1" s="1945"/>
      <c r="RRV1" s="1945"/>
      <c r="RRW1" s="1945"/>
      <c r="RRX1" s="1945"/>
      <c r="RRY1" s="1945"/>
      <c r="RRZ1" s="1945"/>
      <c r="RSA1" s="1945"/>
      <c r="RSB1" s="1945"/>
      <c r="RSC1" s="1945"/>
      <c r="RSD1" s="1945"/>
      <c r="RSE1" s="1945"/>
      <c r="RSF1" s="1945"/>
      <c r="RSG1" s="1945"/>
      <c r="RSH1" s="1945"/>
      <c r="RSI1" s="1945"/>
      <c r="RSJ1" s="1945"/>
      <c r="RSK1" s="1945"/>
      <c r="RSL1" s="1945"/>
      <c r="RSM1" s="1945"/>
      <c r="RSN1" s="1945"/>
      <c r="RSO1" s="1945"/>
      <c r="RSP1" s="1945"/>
      <c r="RSQ1" s="1945"/>
      <c r="RSR1" s="1945"/>
      <c r="RSS1" s="1945"/>
      <c r="RST1" s="1945"/>
      <c r="RSU1" s="1945"/>
      <c r="RSV1" s="1945"/>
      <c r="RSW1" s="1945"/>
      <c r="RSX1" s="1945"/>
      <c r="RSY1" s="1945"/>
      <c r="RSZ1" s="1945"/>
      <c r="RTA1" s="1945"/>
      <c r="RTB1" s="1945"/>
      <c r="RTC1" s="1945"/>
      <c r="RTD1" s="1945"/>
      <c r="RTE1" s="1945"/>
      <c r="RTF1" s="1945"/>
      <c r="RTG1" s="1945"/>
      <c r="RTH1" s="1945"/>
      <c r="RTI1" s="1945"/>
      <c r="RTJ1" s="1945"/>
      <c r="RTK1" s="1945"/>
      <c r="RTL1" s="1945"/>
      <c r="RTM1" s="1945"/>
      <c r="RTN1" s="1945"/>
      <c r="RTO1" s="1945"/>
      <c r="RTP1" s="1945"/>
      <c r="RTQ1" s="1945"/>
      <c r="RTR1" s="1945"/>
      <c r="RTS1" s="1945"/>
      <c r="RTT1" s="1945"/>
      <c r="RTU1" s="1945"/>
      <c r="RTV1" s="1945"/>
      <c r="RTW1" s="1945"/>
      <c r="RTX1" s="1945"/>
      <c r="RTY1" s="1945"/>
      <c r="RTZ1" s="1945"/>
      <c r="RUA1" s="1945"/>
      <c r="RUB1" s="1945"/>
      <c r="RUC1" s="1945"/>
      <c r="RUD1" s="1945"/>
      <c r="RUE1" s="1945"/>
      <c r="RUF1" s="1945"/>
      <c r="RUG1" s="1945"/>
      <c r="RUH1" s="1945"/>
      <c r="RUI1" s="1945"/>
      <c r="RUJ1" s="1945"/>
      <c r="RUK1" s="1945"/>
      <c r="RUL1" s="1945"/>
      <c r="RUM1" s="1945"/>
      <c r="RUN1" s="1945"/>
      <c r="RUO1" s="1945"/>
      <c r="RUP1" s="1945"/>
      <c r="RUQ1" s="1945"/>
      <c r="RUR1" s="1945"/>
      <c r="RUS1" s="1945"/>
      <c r="RUT1" s="1945"/>
      <c r="RUU1" s="1945"/>
      <c r="RUV1" s="1945"/>
      <c r="RUW1" s="1945"/>
      <c r="RUX1" s="1945"/>
      <c r="RUY1" s="1945"/>
      <c r="RUZ1" s="1945"/>
      <c r="RVA1" s="1945"/>
      <c r="RVB1" s="1945"/>
      <c r="RVC1" s="1945"/>
      <c r="RVD1" s="1945"/>
      <c r="RVE1" s="1945"/>
      <c r="RVF1" s="1945"/>
      <c r="RVG1" s="1945"/>
      <c r="RVH1" s="1945"/>
      <c r="RVI1" s="1945"/>
      <c r="RVJ1" s="1945"/>
      <c r="RVK1" s="1945"/>
      <c r="RVL1" s="1945"/>
      <c r="RVM1" s="1945"/>
      <c r="RVN1" s="1945"/>
      <c r="RVO1" s="1945"/>
      <c r="RVP1" s="1945"/>
      <c r="RVQ1" s="1945"/>
      <c r="RVR1" s="1945"/>
      <c r="RVS1" s="1945"/>
      <c r="RVT1" s="1945"/>
      <c r="RVU1" s="1945"/>
      <c r="RVV1" s="1945"/>
      <c r="RVW1" s="1945"/>
      <c r="RVX1" s="1945"/>
      <c r="RVY1" s="1945"/>
      <c r="RVZ1" s="1945"/>
      <c r="RWA1" s="1945"/>
      <c r="RWB1" s="1945"/>
      <c r="RWC1" s="1945"/>
      <c r="RWD1" s="1945"/>
      <c r="RWE1" s="1945"/>
      <c r="RWF1" s="1945"/>
      <c r="RWG1" s="1945"/>
      <c r="RWH1" s="1945"/>
      <c r="RWI1" s="1945"/>
      <c r="RWJ1" s="1945"/>
      <c r="RWK1" s="1945"/>
      <c r="RWL1" s="1945"/>
      <c r="RWM1" s="1945"/>
      <c r="RWN1" s="1945"/>
      <c r="RWO1" s="1945"/>
      <c r="RWP1" s="1945"/>
      <c r="RWQ1" s="1945"/>
      <c r="RWR1" s="1945"/>
      <c r="RWS1" s="1945"/>
      <c r="RWT1" s="1945"/>
      <c r="RWU1" s="1945"/>
      <c r="RWV1" s="1945"/>
      <c r="RWW1" s="1945"/>
      <c r="RWX1" s="1945"/>
      <c r="RWY1" s="1945"/>
      <c r="RWZ1" s="1945"/>
      <c r="RXA1" s="1945"/>
      <c r="RXB1" s="1945"/>
      <c r="RXC1" s="1945"/>
      <c r="RXD1" s="1945"/>
      <c r="RXE1" s="1945"/>
      <c r="RXF1" s="1945"/>
      <c r="RXG1" s="1945"/>
      <c r="RXH1" s="1945"/>
      <c r="RXI1" s="1945"/>
      <c r="RXJ1" s="1945"/>
      <c r="RXK1" s="1945"/>
      <c r="RXL1" s="1945"/>
      <c r="RXM1" s="1945"/>
      <c r="RXN1" s="1945"/>
      <c r="RXO1" s="1945"/>
      <c r="RXP1" s="1945"/>
      <c r="RXQ1" s="1945"/>
      <c r="RXR1" s="1945"/>
      <c r="RXS1" s="1945"/>
      <c r="RXT1" s="1945"/>
      <c r="RXU1" s="1945"/>
      <c r="RXV1" s="1945"/>
      <c r="RXW1" s="1945"/>
      <c r="RXX1" s="1945"/>
      <c r="RXY1" s="1945"/>
      <c r="RXZ1" s="1945"/>
      <c r="RYA1" s="1945"/>
      <c r="RYB1" s="1945"/>
      <c r="RYC1" s="1945"/>
      <c r="RYD1" s="1945"/>
      <c r="RYE1" s="1945"/>
      <c r="RYF1" s="1945"/>
      <c r="RYG1" s="1945"/>
      <c r="RYH1" s="1945"/>
      <c r="RYI1" s="1945"/>
      <c r="RYJ1" s="1945"/>
      <c r="RYK1" s="1945"/>
      <c r="RYL1" s="1945"/>
      <c r="RYM1" s="1945"/>
      <c r="RYN1" s="1945"/>
      <c r="RYO1" s="1945"/>
      <c r="RYP1" s="1945"/>
      <c r="RYQ1" s="1945"/>
      <c r="RYR1" s="1945"/>
      <c r="RYS1" s="1945"/>
      <c r="RYT1" s="1945"/>
      <c r="RYU1" s="1945"/>
      <c r="RYV1" s="1945"/>
      <c r="RYW1" s="1945"/>
      <c r="RYX1" s="1945"/>
      <c r="RYY1" s="1945"/>
      <c r="RYZ1" s="1945"/>
      <c r="RZA1" s="1945"/>
      <c r="RZB1" s="1945"/>
      <c r="RZC1" s="1945"/>
      <c r="RZD1" s="1945"/>
      <c r="RZE1" s="1945"/>
      <c r="RZF1" s="1945"/>
      <c r="RZG1" s="1945"/>
      <c r="RZH1" s="1945"/>
      <c r="RZI1" s="1945"/>
      <c r="RZJ1" s="1945"/>
      <c r="RZK1" s="1945"/>
      <c r="RZL1" s="1945"/>
      <c r="RZM1" s="1945"/>
      <c r="RZN1" s="1945"/>
      <c r="RZO1" s="1945"/>
      <c r="RZP1" s="1945"/>
      <c r="RZQ1" s="1945"/>
      <c r="RZR1" s="1945"/>
      <c r="RZS1" s="1945"/>
      <c r="RZT1" s="1945"/>
      <c r="RZU1" s="1945"/>
      <c r="RZV1" s="1945"/>
      <c r="RZW1" s="1945"/>
      <c r="RZX1" s="1945"/>
      <c r="RZY1" s="1945"/>
      <c r="RZZ1" s="1945"/>
      <c r="SAA1" s="1945"/>
      <c r="SAB1" s="1945"/>
      <c r="SAC1" s="1945"/>
      <c r="SAD1" s="1945"/>
      <c r="SAE1" s="1945"/>
      <c r="SAF1" s="1945"/>
      <c r="SAG1" s="1945"/>
      <c r="SAH1" s="1945"/>
      <c r="SAI1" s="1945"/>
      <c r="SAJ1" s="1945"/>
      <c r="SAK1" s="1945"/>
      <c r="SAL1" s="1945"/>
      <c r="SAM1" s="1945"/>
      <c r="SAN1" s="1945"/>
      <c r="SAO1" s="1945"/>
      <c r="SAP1" s="1945"/>
      <c r="SAQ1" s="1945"/>
      <c r="SAR1" s="1945"/>
      <c r="SAS1" s="1945"/>
      <c r="SAT1" s="1945"/>
      <c r="SAU1" s="1945"/>
      <c r="SAV1" s="1945"/>
      <c r="SAW1" s="1945"/>
      <c r="SAX1" s="1945"/>
      <c r="SAY1" s="1945"/>
      <c r="SAZ1" s="1945"/>
      <c r="SBA1" s="1945"/>
      <c r="SBB1" s="1945"/>
      <c r="SBC1" s="1945"/>
      <c r="SBD1" s="1945"/>
      <c r="SBE1" s="1945"/>
      <c r="SBF1" s="1945"/>
      <c r="SBG1" s="1945"/>
      <c r="SBH1" s="1945"/>
      <c r="SBI1" s="1945"/>
      <c r="SBJ1" s="1945"/>
      <c r="SBK1" s="1945"/>
      <c r="SBL1" s="1945"/>
      <c r="SBM1" s="1945"/>
      <c r="SBN1" s="1945"/>
      <c r="SBO1" s="1945"/>
      <c r="SBP1" s="1945"/>
      <c r="SBQ1" s="1945"/>
      <c r="SBR1" s="1945"/>
      <c r="SBS1" s="1945"/>
      <c r="SBT1" s="1945"/>
      <c r="SBU1" s="1945"/>
      <c r="SBV1" s="1945"/>
      <c r="SBW1" s="1945"/>
      <c r="SBX1" s="1945"/>
      <c r="SBY1" s="1945"/>
      <c r="SBZ1" s="1945"/>
      <c r="SCA1" s="1945"/>
      <c r="SCB1" s="1945"/>
      <c r="SCC1" s="1945"/>
      <c r="SCD1" s="1945"/>
      <c r="SCE1" s="1945"/>
      <c r="SCF1" s="1945"/>
      <c r="SCG1" s="1945"/>
      <c r="SCH1" s="1945"/>
      <c r="SCI1" s="1945"/>
      <c r="SCJ1" s="1945"/>
      <c r="SCK1" s="1945"/>
      <c r="SCL1" s="1945"/>
      <c r="SCM1" s="1945"/>
      <c r="SCN1" s="1945"/>
      <c r="SCO1" s="1945"/>
      <c r="SCP1" s="1945"/>
      <c r="SCQ1" s="1945"/>
      <c r="SCR1" s="1945"/>
      <c r="SCS1" s="1945"/>
      <c r="SCT1" s="1945"/>
      <c r="SCU1" s="1945"/>
      <c r="SCV1" s="1945"/>
      <c r="SCW1" s="1945"/>
      <c r="SCX1" s="1945"/>
      <c r="SCY1" s="1945"/>
      <c r="SCZ1" s="1945"/>
      <c r="SDA1" s="1945"/>
      <c r="SDB1" s="1945"/>
      <c r="SDC1" s="1945"/>
      <c r="SDD1" s="1945"/>
      <c r="SDE1" s="1945"/>
      <c r="SDF1" s="1945"/>
      <c r="SDG1" s="1945"/>
      <c r="SDH1" s="1945"/>
      <c r="SDI1" s="1945"/>
      <c r="SDJ1" s="1945"/>
      <c r="SDK1" s="1945"/>
      <c r="SDL1" s="1945"/>
      <c r="SDM1" s="1945"/>
      <c r="SDN1" s="1945"/>
      <c r="SDO1" s="1945"/>
      <c r="SDP1" s="1945"/>
      <c r="SDQ1" s="1945"/>
      <c r="SDR1" s="1945"/>
      <c r="SDS1" s="1945"/>
      <c r="SDT1" s="1945"/>
      <c r="SDU1" s="1945"/>
      <c r="SDV1" s="1945"/>
      <c r="SDW1" s="1945"/>
      <c r="SDX1" s="1945"/>
      <c r="SDY1" s="1945"/>
      <c r="SDZ1" s="1945"/>
      <c r="SEA1" s="1945"/>
      <c r="SEB1" s="1945"/>
      <c r="SEC1" s="1945"/>
      <c r="SED1" s="1945"/>
      <c r="SEE1" s="1945"/>
      <c r="SEF1" s="1945"/>
      <c r="SEG1" s="1945"/>
      <c r="SEH1" s="1945"/>
      <c r="SEI1" s="1945"/>
      <c r="SEJ1" s="1945"/>
      <c r="SEK1" s="1945"/>
      <c r="SEL1" s="1945"/>
      <c r="SEM1" s="1945"/>
      <c r="SEN1" s="1945"/>
      <c r="SEO1" s="1945"/>
      <c r="SEP1" s="1945"/>
      <c r="SEQ1" s="1945"/>
      <c r="SER1" s="1945"/>
      <c r="SES1" s="1945"/>
      <c r="SET1" s="1945"/>
      <c r="SEU1" s="1945"/>
      <c r="SEV1" s="1945"/>
      <c r="SEW1" s="1945"/>
      <c r="SEX1" s="1945"/>
      <c r="SEY1" s="1945"/>
      <c r="SEZ1" s="1945"/>
      <c r="SFA1" s="1945"/>
      <c r="SFB1" s="1945"/>
      <c r="SFC1" s="1945"/>
      <c r="SFD1" s="1945"/>
      <c r="SFE1" s="1945"/>
      <c r="SFF1" s="1945"/>
      <c r="SFG1" s="1945"/>
      <c r="SFH1" s="1945"/>
      <c r="SFI1" s="1945"/>
      <c r="SFJ1" s="1945"/>
      <c r="SFK1" s="1945"/>
      <c r="SFL1" s="1945"/>
      <c r="SFM1" s="1945"/>
      <c r="SFN1" s="1945"/>
      <c r="SFO1" s="1945"/>
      <c r="SFP1" s="1945"/>
      <c r="SFQ1" s="1945"/>
      <c r="SFR1" s="1945"/>
      <c r="SFS1" s="1945"/>
      <c r="SFT1" s="1945"/>
      <c r="SFU1" s="1945"/>
      <c r="SFV1" s="1945"/>
      <c r="SFW1" s="1945"/>
      <c r="SFX1" s="1945"/>
      <c r="SFY1" s="1945"/>
      <c r="SFZ1" s="1945"/>
      <c r="SGA1" s="1945"/>
      <c r="SGB1" s="1945"/>
      <c r="SGC1" s="1945"/>
      <c r="SGD1" s="1945"/>
      <c r="SGE1" s="1945"/>
      <c r="SGF1" s="1945"/>
      <c r="SGG1" s="1945"/>
      <c r="SGH1" s="1945"/>
      <c r="SGI1" s="1945"/>
      <c r="SGJ1" s="1945"/>
      <c r="SGK1" s="1945"/>
      <c r="SGL1" s="1945"/>
      <c r="SGM1" s="1945"/>
      <c r="SGN1" s="1945"/>
      <c r="SGO1" s="1945"/>
      <c r="SGP1" s="1945"/>
      <c r="SGQ1" s="1945"/>
      <c r="SGR1" s="1945"/>
      <c r="SGS1" s="1945"/>
      <c r="SGT1" s="1945"/>
      <c r="SGU1" s="1945"/>
      <c r="SGV1" s="1945"/>
      <c r="SGW1" s="1945"/>
      <c r="SGX1" s="1945"/>
      <c r="SGY1" s="1945"/>
      <c r="SGZ1" s="1945"/>
      <c r="SHA1" s="1945"/>
      <c r="SHB1" s="1945"/>
      <c r="SHC1" s="1945"/>
      <c r="SHD1" s="1945"/>
      <c r="SHE1" s="1945"/>
      <c r="SHF1" s="1945"/>
      <c r="SHG1" s="1945"/>
      <c r="SHH1" s="1945"/>
      <c r="SHI1" s="1945"/>
      <c r="SHJ1" s="1945"/>
      <c r="SHK1" s="1945"/>
      <c r="SHL1" s="1945"/>
      <c r="SHM1" s="1945"/>
      <c r="SHN1" s="1945"/>
      <c r="SHO1" s="1945"/>
      <c r="SHP1" s="1945"/>
      <c r="SHQ1" s="1945"/>
      <c r="SHR1" s="1945"/>
      <c r="SHS1" s="1945"/>
      <c r="SHT1" s="1945"/>
      <c r="SHU1" s="1945"/>
      <c r="SHV1" s="1945"/>
      <c r="SHW1" s="1945"/>
      <c r="SHX1" s="1945"/>
      <c r="SHY1" s="1945"/>
      <c r="SHZ1" s="1945"/>
      <c r="SIA1" s="1945"/>
      <c r="SIB1" s="1945"/>
      <c r="SIC1" s="1945"/>
      <c r="SID1" s="1945"/>
      <c r="SIE1" s="1945"/>
      <c r="SIF1" s="1945"/>
      <c r="SIG1" s="1945"/>
      <c r="SIH1" s="1945"/>
      <c r="SII1" s="1945"/>
      <c r="SIJ1" s="1945"/>
      <c r="SIK1" s="1945"/>
      <c r="SIL1" s="1945"/>
      <c r="SIM1" s="1945"/>
      <c r="SIN1" s="1945"/>
      <c r="SIO1" s="1945"/>
      <c r="SIP1" s="1945"/>
      <c r="SIQ1" s="1945"/>
      <c r="SIR1" s="1945"/>
      <c r="SIS1" s="1945"/>
      <c r="SIT1" s="1945"/>
      <c r="SIU1" s="1945"/>
      <c r="SIV1" s="1945"/>
      <c r="SIW1" s="1945"/>
      <c r="SIX1" s="1945"/>
      <c r="SIY1" s="1945"/>
      <c r="SIZ1" s="1945"/>
      <c r="SJA1" s="1945"/>
      <c r="SJB1" s="1945"/>
      <c r="SJC1" s="1945"/>
      <c r="SJD1" s="1945"/>
      <c r="SJE1" s="1945"/>
      <c r="SJF1" s="1945"/>
      <c r="SJG1" s="1945"/>
      <c r="SJH1" s="1945"/>
      <c r="SJI1" s="1945"/>
      <c r="SJJ1" s="1945"/>
      <c r="SJK1" s="1945"/>
      <c r="SJL1" s="1945"/>
      <c r="SJM1" s="1945"/>
      <c r="SJN1" s="1945"/>
      <c r="SJO1" s="1945"/>
      <c r="SJP1" s="1945"/>
      <c r="SJQ1" s="1945"/>
      <c r="SJR1" s="1945"/>
      <c r="SJS1" s="1945"/>
      <c r="SJT1" s="1945"/>
      <c r="SJU1" s="1945"/>
      <c r="SJV1" s="1945"/>
      <c r="SJW1" s="1945"/>
      <c r="SJX1" s="1945"/>
      <c r="SJY1" s="1945"/>
      <c r="SJZ1" s="1945"/>
      <c r="SKA1" s="1945"/>
      <c r="SKB1" s="1945"/>
      <c r="SKC1" s="1945"/>
      <c r="SKD1" s="1945"/>
      <c r="SKE1" s="1945"/>
      <c r="SKF1" s="1945"/>
      <c r="SKG1" s="1945"/>
      <c r="SKH1" s="1945"/>
      <c r="SKI1" s="1945"/>
      <c r="SKJ1" s="1945"/>
      <c r="SKK1" s="1945"/>
      <c r="SKL1" s="1945"/>
      <c r="SKM1" s="1945"/>
      <c r="SKN1" s="1945"/>
      <c r="SKO1" s="1945"/>
      <c r="SKP1" s="1945"/>
      <c r="SKQ1" s="1945"/>
      <c r="SKR1" s="1945"/>
      <c r="SKS1" s="1945"/>
      <c r="SKT1" s="1945"/>
      <c r="SKU1" s="1945"/>
      <c r="SKV1" s="1945"/>
      <c r="SKW1" s="1945"/>
      <c r="SKX1" s="1945"/>
      <c r="SKY1" s="1945"/>
      <c r="SKZ1" s="1945"/>
      <c r="SLA1" s="1945"/>
      <c r="SLB1" s="1945"/>
      <c r="SLC1" s="1945"/>
      <c r="SLD1" s="1945"/>
      <c r="SLE1" s="1945"/>
      <c r="SLF1" s="1945"/>
      <c r="SLG1" s="1945"/>
      <c r="SLH1" s="1945"/>
      <c r="SLI1" s="1945"/>
      <c r="SLJ1" s="1945"/>
      <c r="SLK1" s="1945"/>
      <c r="SLL1" s="1945"/>
      <c r="SLM1" s="1945"/>
      <c r="SLN1" s="1945"/>
      <c r="SLO1" s="1945"/>
      <c r="SLP1" s="1945"/>
      <c r="SLQ1" s="1945"/>
      <c r="SLR1" s="1945"/>
      <c r="SLS1" s="1945"/>
      <c r="SLT1" s="1945"/>
      <c r="SLU1" s="1945"/>
      <c r="SLV1" s="1945"/>
      <c r="SLW1" s="1945"/>
      <c r="SLX1" s="1945"/>
      <c r="SLY1" s="1945"/>
      <c r="SLZ1" s="1945"/>
      <c r="SMA1" s="1945"/>
      <c r="SMB1" s="1945"/>
      <c r="SMC1" s="1945"/>
      <c r="SMD1" s="1945"/>
      <c r="SME1" s="1945"/>
      <c r="SMF1" s="1945"/>
      <c r="SMG1" s="1945"/>
      <c r="SMH1" s="1945"/>
      <c r="SMI1" s="1945"/>
      <c r="SMJ1" s="1945"/>
      <c r="SMK1" s="1945"/>
      <c r="SML1" s="1945"/>
      <c r="SMM1" s="1945"/>
      <c r="SMN1" s="1945"/>
      <c r="SMO1" s="1945"/>
      <c r="SMP1" s="1945"/>
      <c r="SMQ1" s="1945"/>
      <c r="SMR1" s="1945"/>
      <c r="SMS1" s="1945"/>
      <c r="SMT1" s="1945"/>
      <c r="SMU1" s="1945"/>
      <c r="SMV1" s="1945"/>
      <c r="SMW1" s="1945"/>
      <c r="SMX1" s="1945"/>
      <c r="SMY1" s="1945"/>
      <c r="SMZ1" s="1945"/>
      <c r="SNA1" s="1945"/>
      <c r="SNB1" s="1945"/>
      <c r="SNC1" s="1945"/>
      <c r="SND1" s="1945"/>
      <c r="SNE1" s="1945"/>
      <c r="SNF1" s="1945"/>
      <c r="SNG1" s="1945"/>
      <c r="SNH1" s="1945"/>
      <c r="SNI1" s="1945"/>
      <c r="SNJ1" s="1945"/>
      <c r="SNK1" s="1945"/>
      <c r="SNL1" s="1945"/>
      <c r="SNM1" s="1945"/>
      <c r="SNN1" s="1945"/>
      <c r="SNO1" s="1945"/>
      <c r="SNP1" s="1945"/>
      <c r="SNQ1" s="1945"/>
      <c r="SNR1" s="1945"/>
      <c r="SNS1" s="1945"/>
      <c r="SNT1" s="1945"/>
      <c r="SNU1" s="1945"/>
      <c r="SNV1" s="1945"/>
      <c r="SNW1" s="1945"/>
      <c r="SNX1" s="1945"/>
      <c r="SNY1" s="1945"/>
      <c r="SNZ1" s="1945"/>
      <c r="SOA1" s="1945"/>
      <c r="SOB1" s="1945"/>
      <c r="SOC1" s="1945"/>
      <c r="SOD1" s="1945"/>
      <c r="SOE1" s="1945"/>
      <c r="SOF1" s="1945"/>
      <c r="SOG1" s="1945"/>
      <c r="SOH1" s="1945"/>
      <c r="SOI1" s="1945"/>
      <c r="SOJ1" s="1945"/>
      <c r="SOK1" s="1945"/>
      <c r="SOL1" s="1945"/>
      <c r="SOM1" s="1945"/>
      <c r="SON1" s="1945"/>
      <c r="SOO1" s="1945"/>
      <c r="SOP1" s="1945"/>
      <c r="SOQ1" s="1945"/>
      <c r="SOR1" s="1945"/>
      <c r="SOS1" s="1945"/>
      <c r="SOT1" s="1945"/>
      <c r="SOU1" s="1945"/>
      <c r="SOV1" s="1945"/>
      <c r="SOW1" s="1945"/>
      <c r="SOX1" s="1945"/>
      <c r="SOY1" s="1945"/>
      <c r="SOZ1" s="1945"/>
      <c r="SPA1" s="1945"/>
      <c r="SPB1" s="1945"/>
      <c r="SPC1" s="1945"/>
      <c r="SPD1" s="1945"/>
      <c r="SPE1" s="1945"/>
      <c r="SPF1" s="1945"/>
      <c r="SPG1" s="1945"/>
      <c r="SPH1" s="1945"/>
      <c r="SPI1" s="1945"/>
      <c r="SPJ1" s="1945"/>
      <c r="SPK1" s="1945"/>
      <c r="SPL1" s="1945"/>
      <c r="SPM1" s="1945"/>
      <c r="SPN1" s="1945"/>
      <c r="SPO1" s="1945"/>
      <c r="SPP1" s="1945"/>
      <c r="SPQ1" s="1945"/>
      <c r="SPR1" s="1945"/>
      <c r="SPS1" s="1945"/>
      <c r="SPT1" s="1945"/>
      <c r="SPU1" s="1945"/>
      <c r="SPV1" s="1945"/>
      <c r="SPW1" s="1945"/>
      <c r="SPX1" s="1945"/>
      <c r="SPY1" s="1945"/>
      <c r="SPZ1" s="1945"/>
      <c r="SQA1" s="1945"/>
      <c r="SQB1" s="1945"/>
      <c r="SQC1" s="1945"/>
      <c r="SQD1" s="1945"/>
      <c r="SQE1" s="1945"/>
      <c r="SQF1" s="1945"/>
      <c r="SQG1" s="1945"/>
      <c r="SQH1" s="1945"/>
      <c r="SQI1" s="1945"/>
      <c r="SQJ1" s="1945"/>
      <c r="SQK1" s="1945"/>
      <c r="SQL1" s="1945"/>
      <c r="SQM1" s="1945"/>
      <c r="SQN1" s="1945"/>
      <c r="SQO1" s="1945"/>
      <c r="SQP1" s="1945"/>
      <c r="SQQ1" s="1945"/>
      <c r="SQR1" s="1945"/>
      <c r="SQS1" s="1945"/>
      <c r="SQT1" s="1945"/>
      <c r="SQU1" s="1945"/>
      <c r="SQV1" s="1945"/>
      <c r="SQW1" s="1945"/>
      <c r="SQX1" s="1945"/>
      <c r="SQY1" s="1945"/>
      <c r="SQZ1" s="1945"/>
      <c r="SRA1" s="1945"/>
      <c r="SRB1" s="1945"/>
      <c r="SRC1" s="1945"/>
      <c r="SRD1" s="1945"/>
      <c r="SRE1" s="1945"/>
      <c r="SRF1" s="1945"/>
      <c r="SRG1" s="1945"/>
      <c r="SRH1" s="1945"/>
      <c r="SRI1" s="1945"/>
      <c r="SRJ1" s="1945"/>
      <c r="SRK1" s="1945"/>
      <c r="SRL1" s="1945"/>
      <c r="SRM1" s="1945"/>
      <c r="SRN1" s="1945"/>
      <c r="SRO1" s="1945"/>
      <c r="SRP1" s="1945"/>
      <c r="SRQ1" s="1945"/>
      <c r="SRR1" s="1945"/>
      <c r="SRS1" s="1945"/>
      <c r="SRT1" s="1945"/>
      <c r="SRU1" s="1945"/>
      <c r="SRV1" s="1945"/>
      <c r="SRW1" s="1945"/>
      <c r="SRX1" s="1945"/>
      <c r="SRY1" s="1945"/>
      <c r="SRZ1" s="1945"/>
      <c r="SSA1" s="1945"/>
      <c r="SSB1" s="1945"/>
      <c r="SSC1" s="1945"/>
      <c r="SSD1" s="1945"/>
      <c r="SSE1" s="1945"/>
      <c r="SSF1" s="1945"/>
      <c r="SSG1" s="1945"/>
      <c r="SSH1" s="1945"/>
      <c r="SSI1" s="1945"/>
      <c r="SSJ1" s="1945"/>
      <c r="SSK1" s="1945"/>
      <c r="SSL1" s="1945"/>
      <c r="SSM1" s="1945"/>
      <c r="SSN1" s="1945"/>
      <c r="SSO1" s="1945"/>
      <c r="SSP1" s="1945"/>
      <c r="SSQ1" s="1945"/>
      <c r="SSR1" s="1945"/>
      <c r="SSS1" s="1945"/>
      <c r="SST1" s="1945"/>
      <c r="SSU1" s="1945"/>
      <c r="SSV1" s="1945"/>
      <c r="SSW1" s="1945"/>
      <c r="SSX1" s="1945"/>
      <c r="SSY1" s="1945"/>
      <c r="SSZ1" s="1945"/>
      <c r="STA1" s="1945"/>
      <c r="STB1" s="1945"/>
      <c r="STC1" s="1945"/>
      <c r="STD1" s="1945"/>
      <c r="STE1" s="1945"/>
      <c r="STF1" s="1945"/>
      <c r="STG1" s="1945"/>
      <c r="STH1" s="1945"/>
      <c r="STI1" s="1945"/>
      <c r="STJ1" s="1945"/>
      <c r="STK1" s="1945"/>
      <c r="STL1" s="1945"/>
      <c r="STM1" s="1945"/>
      <c r="STN1" s="1945"/>
      <c r="STO1" s="1945"/>
      <c r="STP1" s="1945"/>
      <c r="STQ1" s="1945"/>
      <c r="STR1" s="1945"/>
      <c r="STS1" s="1945"/>
      <c r="STT1" s="1945"/>
      <c r="STU1" s="1945"/>
      <c r="STV1" s="1945"/>
      <c r="STW1" s="1945"/>
      <c r="STX1" s="1945"/>
      <c r="STY1" s="1945"/>
      <c r="STZ1" s="1945"/>
      <c r="SUA1" s="1945"/>
      <c r="SUB1" s="1945"/>
      <c r="SUC1" s="1945"/>
      <c r="SUD1" s="1945"/>
      <c r="SUE1" s="1945"/>
      <c r="SUF1" s="1945"/>
      <c r="SUG1" s="1945"/>
      <c r="SUH1" s="1945"/>
      <c r="SUI1" s="1945"/>
      <c r="SUJ1" s="1945"/>
      <c r="SUK1" s="1945"/>
      <c r="SUL1" s="1945"/>
      <c r="SUM1" s="1945"/>
      <c r="SUN1" s="1945"/>
      <c r="SUO1" s="1945"/>
      <c r="SUP1" s="1945"/>
      <c r="SUQ1" s="1945"/>
      <c r="SUR1" s="1945"/>
      <c r="SUS1" s="1945"/>
      <c r="SUT1" s="1945"/>
      <c r="SUU1" s="1945"/>
      <c r="SUV1" s="1945"/>
      <c r="SUW1" s="1945"/>
      <c r="SUX1" s="1945"/>
      <c r="SUY1" s="1945"/>
      <c r="SUZ1" s="1945"/>
      <c r="SVA1" s="1945"/>
      <c r="SVB1" s="1945"/>
      <c r="SVC1" s="1945"/>
      <c r="SVD1" s="1945"/>
      <c r="SVE1" s="1945"/>
      <c r="SVF1" s="1945"/>
      <c r="SVG1" s="1945"/>
      <c r="SVH1" s="1945"/>
      <c r="SVI1" s="1945"/>
      <c r="SVJ1" s="1945"/>
      <c r="SVK1" s="1945"/>
      <c r="SVL1" s="1945"/>
      <c r="SVM1" s="1945"/>
      <c r="SVN1" s="1945"/>
      <c r="SVO1" s="1945"/>
      <c r="SVP1" s="1945"/>
      <c r="SVQ1" s="1945"/>
      <c r="SVR1" s="1945"/>
      <c r="SVS1" s="1945"/>
      <c r="SVT1" s="1945"/>
      <c r="SVU1" s="1945"/>
      <c r="SVV1" s="1945"/>
      <c r="SVW1" s="1945"/>
      <c r="SVX1" s="1945"/>
      <c r="SVY1" s="1945"/>
      <c r="SVZ1" s="1945"/>
      <c r="SWA1" s="1945"/>
      <c r="SWB1" s="1945"/>
      <c r="SWC1" s="1945"/>
      <c r="SWD1" s="1945"/>
      <c r="SWE1" s="1945"/>
      <c r="SWF1" s="1945"/>
      <c r="SWG1" s="1945"/>
      <c r="SWH1" s="1945"/>
      <c r="SWI1" s="1945"/>
      <c r="SWJ1" s="1945"/>
      <c r="SWK1" s="1945"/>
      <c r="SWL1" s="1945"/>
      <c r="SWM1" s="1945"/>
      <c r="SWN1" s="1945"/>
      <c r="SWO1" s="1945"/>
      <c r="SWP1" s="1945"/>
      <c r="SWQ1" s="1945"/>
      <c r="SWR1" s="1945"/>
      <c r="SWS1" s="1945"/>
      <c r="SWT1" s="1945"/>
      <c r="SWU1" s="1945"/>
      <c r="SWV1" s="1945"/>
      <c r="SWW1" s="1945"/>
      <c r="SWX1" s="1945"/>
      <c r="SWY1" s="1945"/>
      <c r="SWZ1" s="1945"/>
      <c r="SXA1" s="1945"/>
      <c r="SXB1" s="1945"/>
      <c r="SXC1" s="1945"/>
      <c r="SXD1" s="1945"/>
      <c r="SXE1" s="1945"/>
      <c r="SXF1" s="1945"/>
      <c r="SXG1" s="1945"/>
      <c r="SXH1" s="1945"/>
      <c r="SXI1" s="1945"/>
      <c r="SXJ1" s="1945"/>
      <c r="SXK1" s="1945"/>
      <c r="SXL1" s="1945"/>
      <c r="SXM1" s="1945"/>
      <c r="SXN1" s="1945"/>
      <c r="SXO1" s="1945"/>
      <c r="SXP1" s="1945"/>
      <c r="SXQ1" s="1945"/>
      <c r="SXR1" s="1945"/>
      <c r="SXS1" s="1945"/>
      <c r="SXT1" s="1945"/>
      <c r="SXU1" s="1945"/>
      <c r="SXV1" s="1945"/>
      <c r="SXW1" s="1945"/>
      <c r="SXX1" s="1945"/>
      <c r="SXY1" s="1945"/>
      <c r="SXZ1" s="1945"/>
      <c r="SYA1" s="1945"/>
      <c r="SYB1" s="1945"/>
      <c r="SYC1" s="1945"/>
      <c r="SYD1" s="1945"/>
      <c r="SYE1" s="1945"/>
      <c r="SYF1" s="1945"/>
      <c r="SYG1" s="1945"/>
      <c r="SYH1" s="1945"/>
      <c r="SYI1" s="1945"/>
      <c r="SYJ1" s="1945"/>
      <c r="SYK1" s="1945"/>
      <c r="SYL1" s="1945"/>
      <c r="SYM1" s="1945"/>
      <c r="SYN1" s="1945"/>
      <c r="SYO1" s="1945"/>
      <c r="SYP1" s="1945"/>
      <c r="SYQ1" s="1945"/>
      <c r="SYR1" s="1945"/>
      <c r="SYS1" s="1945"/>
      <c r="SYT1" s="1945"/>
      <c r="SYU1" s="1945"/>
      <c r="SYV1" s="1945"/>
      <c r="SYW1" s="1945"/>
      <c r="SYX1" s="1945"/>
      <c r="SYY1" s="1945"/>
      <c r="SYZ1" s="1945"/>
      <c r="SZA1" s="1945"/>
      <c r="SZB1" s="1945"/>
      <c r="SZC1" s="1945"/>
      <c r="SZD1" s="1945"/>
      <c r="SZE1" s="1945"/>
      <c r="SZF1" s="1945"/>
      <c r="SZG1" s="1945"/>
      <c r="SZH1" s="1945"/>
      <c r="SZI1" s="1945"/>
      <c r="SZJ1" s="1945"/>
      <c r="SZK1" s="1945"/>
      <c r="SZL1" s="1945"/>
      <c r="SZM1" s="1945"/>
      <c r="SZN1" s="1945"/>
      <c r="SZO1" s="1945"/>
      <c r="SZP1" s="1945"/>
      <c r="SZQ1" s="1945"/>
      <c r="SZR1" s="1945"/>
      <c r="SZS1" s="1945"/>
      <c r="SZT1" s="1945"/>
      <c r="SZU1" s="1945"/>
      <c r="SZV1" s="1945"/>
      <c r="SZW1" s="1945"/>
      <c r="SZX1" s="1945"/>
      <c r="SZY1" s="1945"/>
      <c r="SZZ1" s="1945"/>
      <c r="TAA1" s="1945"/>
      <c r="TAB1" s="1945"/>
      <c r="TAC1" s="1945"/>
      <c r="TAD1" s="1945"/>
      <c r="TAE1" s="1945"/>
      <c r="TAF1" s="1945"/>
      <c r="TAG1" s="1945"/>
      <c r="TAH1" s="1945"/>
      <c r="TAI1" s="1945"/>
      <c r="TAJ1" s="1945"/>
      <c r="TAK1" s="1945"/>
      <c r="TAL1" s="1945"/>
      <c r="TAM1" s="1945"/>
      <c r="TAN1" s="1945"/>
      <c r="TAO1" s="1945"/>
      <c r="TAP1" s="1945"/>
      <c r="TAQ1" s="1945"/>
      <c r="TAR1" s="1945"/>
      <c r="TAS1" s="1945"/>
      <c r="TAT1" s="1945"/>
      <c r="TAU1" s="1945"/>
      <c r="TAV1" s="1945"/>
      <c r="TAW1" s="1945"/>
      <c r="TAX1" s="1945"/>
      <c r="TAY1" s="1945"/>
      <c r="TAZ1" s="1945"/>
      <c r="TBA1" s="1945"/>
      <c r="TBB1" s="1945"/>
      <c r="TBC1" s="1945"/>
      <c r="TBD1" s="1945"/>
      <c r="TBE1" s="1945"/>
      <c r="TBF1" s="1945"/>
      <c r="TBG1" s="1945"/>
      <c r="TBH1" s="1945"/>
      <c r="TBI1" s="1945"/>
      <c r="TBJ1" s="1945"/>
      <c r="TBK1" s="1945"/>
      <c r="TBL1" s="1945"/>
      <c r="TBM1" s="1945"/>
      <c r="TBN1" s="1945"/>
      <c r="TBO1" s="1945"/>
      <c r="TBP1" s="1945"/>
      <c r="TBQ1" s="1945"/>
      <c r="TBR1" s="1945"/>
      <c r="TBS1" s="1945"/>
      <c r="TBT1" s="1945"/>
      <c r="TBU1" s="1945"/>
      <c r="TBV1" s="1945"/>
      <c r="TBW1" s="1945"/>
      <c r="TBX1" s="1945"/>
      <c r="TBY1" s="1945"/>
      <c r="TBZ1" s="1945"/>
      <c r="TCA1" s="1945"/>
      <c r="TCB1" s="1945"/>
      <c r="TCC1" s="1945"/>
      <c r="TCD1" s="1945"/>
      <c r="TCE1" s="1945"/>
      <c r="TCF1" s="1945"/>
      <c r="TCG1" s="1945"/>
      <c r="TCH1" s="1945"/>
      <c r="TCI1" s="1945"/>
      <c r="TCJ1" s="1945"/>
      <c r="TCK1" s="1945"/>
      <c r="TCL1" s="1945"/>
      <c r="TCM1" s="1945"/>
      <c r="TCN1" s="1945"/>
      <c r="TCO1" s="1945"/>
      <c r="TCP1" s="1945"/>
      <c r="TCQ1" s="1945"/>
      <c r="TCR1" s="1945"/>
      <c r="TCS1" s="1945"/>
      <c r="TCT1" s="1945"/>
      <c r="TCU1" s="1945"/>
      <c r="TCV1" s="1945"/>
      <c r="TCW1" s="1945"/>
      <c r="TCX1" s="1945"/>
      <c r="TCY1" s="1945"/>
      <c r="TCZ1" s="1945"/>
      <c r="TDA1" s="1945"/>
      <c r="TDB1" s="1945"/>
      <c r="TDC1" s="1945"/>
      <c r="TDD1" s="1945"/>
      <c r="TDE1" s="1945"/>
      <c r="TDF1" s="1945"/>
      <c r="TDG1" s="1945"/>
      <c r="TDH1" s="1945"/>
      <c r="TDI1" s="1945"/>
      <c r="TDJ1" s="1945"/>
      <c r="TDK1" s="1945"/>
      <c r="TDL1" s="1945"/>
      <c r="TDM1" s="1945"/>
      <c r="TDN1" s="1945"/>
      <c r="TDO1" s="1945"/>
      <c r="TDP1" s="1945"/>
      <c r="TDQ1" s="1945"/>
      <c r="TDR1" s="1945"/>
      <c r="TDS1" s="1945"/>
      <c r="TDT1" s="1945"/>
      <c r="TDU1" s="1945"/>
      <c r="TDV1" s="1945"/>
      <c r="TDW1" s="1945"/>
      <c r="TDX1" s="1945"/>
      <c r="TDY1" s="1945"/>
      <c r="TDZ1" s="1945"/>
      <c r="TEA1" s="1945"/>
      <c r="TEB1" s="1945"/>
      <c r="TEC1" s="1945"/>
      <c r="TED1" s="1945"/>
      <c r="TEE1" s="1945"/>
      <c r="TEF1" s="1945"/>
      <c r="TEG1" s="1945"/>
      <c r="TEH1" s="1945"/>
      <c r="TEI1" s="1945"/>
      <c r="TEJ1" s="1945"/>
      <c r="TEK1" s="1945"/>
      <c r="TEL1" s="1945"/>
      <c r="TEM1" s="1945"/>
      <c r="TEN1" s="1945"/>
      <c r="TEO1" s="1945"/>
      <c r="TEP1" s="1945"/>
      <c r="TEQ1" s="1945"/>
      <c r="TER1" s="1945"/>
      <c r="TES1" s="1945"/>
      <c r="TET1" s="1945"/>
      <c r="TEU1" s="1945"/>
      <c r="TEV1" s="1945"/>
      <c r="TEW1" s="1945"/>
      <c r="TEX1" s="1945"/>
      <c r="TEY1" s="1945"/>
      <c r="TEZ1" s="1945"/>
      <c r="TFA1" s="1945"/>
      <c r="TFB1" s="1945"/>
      <c r="TFC1" s="1945"/>
      <c r="TFD1" s="1945"/>
      <c r="TFE1" s="1945"/>
      <c r="TFF1" s="1945"/>
      <c r="TFG1" s="1945"/>
      <c r="TFH1" s="1945"/>
      <c r="TFI1" s="1945"/>
      <c r="TFJ1" s="1945"/>
      <c r="TFK1" s="1945"/>
      <c r="TFL1" s="1945"/>
      <c r="TFM1" s="1945"/>
      <c r="TFN1" s="1945"/>
      <c r="TFO1" s="1945"/>
      <c r="TFP1" s="1945"/>
      <c r="TFQ1" s="1945"/>
      <c r="TFR1" s="1945"/>
      <c r="TFS1" s="1945"/>
      <c r="TFT1" s="1945"/>
      <c r="TFU1" s="1945"/>
      <c r="TFV1" s="1945"/>
      <c r="TFW1" s="1945"/>
      <c r="TFX1" s="1945"/>
      <c r="TFY1" s="1945"/>
      <c r="TFZ1" s="1945"/>
      <c r="TGA1" s="1945"/>
      <c r="TGB1" s="1945"/>
      <c r="TGC1" s="1945"/>
      <c r="TGD1" s="1945"/>
      <c r="TGE1" s="1945"/>
      <c r="TGF1" s="1945"/>
      <c r="TGG1" s="1945"/>
      <c r="TGH1" s="1945"/>
      <c r="TGI1" s="1945"/>
      <c r="TGJ1" s="1945"/>
      <c r="TGK1" s="1945"/>
      <c r="TGL1" s="1945"/>
      <c r="TGM1" s="1945"/>
      <c r="TGN1" s="1945"/>
      <c r="TGO1" s="1945"/>
      <c r="TGP1" s="1945"/>
      <c r="TGQ1" s="1945"/>
      <c r="TGR1" s="1945"/>
      <c r="TGS1" s="1945"/>
      <c r="TGT1" s="1945"/>
      <c r="TGU1" s="1945"/>
      <c r="TGV1" s="1945"/>
      <c r="TGW1" s="1945"/>
      <c r="TGX1" s="1945"/>
      <c r="TGY1" s="1945"/>
      <c r="TGZ1" s="1945"/>
      <c r="THA1" s="1945"/>
      <c r="THB1" s="1945"/>
      <c r="THC1" s="1945"/>
      <c r="THD1" s="1945"/>
      <c r="THE1" s="1945"/>
      <c r="THF1" s="1945"/>
      <c r="THG1" s="1945"/>
      <c r="THH1" s="1945"/>
      <c r="THI1" s="1945"/>
      <c r="THJ1" s="1945"/>
      <c r="THK1" s="1945"/>
      <c r="THL1" s="1945"/>
      <c r="THM1" s="1945"/>
      <c r="THN1" s="1945"/>
      <c r="THO1" s="1945"/>
      <c r="THP1" s="1945"/>
      <c r="THQ1" s="1945"/>
      <c r="THR1" s="1945"/>
      <c r="THS1" s="1945"/>
      <c r="THT1" s="1945"/>
      <c r="THU1" s="1945"/>
      <c r="THV1" s="1945"/>
      <c r="THW1" s="1945"/>
      <c r="THX1" s="1945"/>
      <c r="THY1" s="1945"/>
      <c r="THZ1" s="1945"/>
      <c r="TIA1" s="1945"/>
      <c r="TIB1" s="1945"/>
      <c r="TIC1" s="1945"/>
      <c r="TID1" s="1945"/>
      <c r="TIE1" s="1945"/>
      <c r="TIF1" s="1945"/>
      <c r="TIG1" s="1945"/>
      <c r="TIH1" s="1945"/>
      <c r="TII1" s="1945"/>
      <c r="TIJ1" s="1945"/>
      <c r="TIK1" s="1945"/>
      <c r="TIL1" s="1945"/>
      <c r="TIM1" s="1945"/>
      <c r="TIN1" s="1945"/>
      <c r="TIO1" s="1945"/>
      <c r="TIP1" s="1945"/>
      <c r="TIQ1" s="1945"/>
      <c r="TIR1" s="1945"/>
      <c r="TIS1" s="1945"/>
      <c r="TIT1" s="1945"/>
      <c r="TIU1" s="1945"/>
      <c r="TIV1" s="1945"/>
      <c r="TIW1" s="1945"/>
      <c r="TIX1" s="1945"/>
      <c r="TIY1" s="1945"/>
      <c r="TIZ1" s="1945"/>
      <c r="TJA1" s="1945"/>
      <c r="TJB1" s="1945"/>
      <c r="TJC1" s="1945"/>
      <c r="TJD1" s="1945"/>
      <c r="TJE1" s="1945"/>
      <c r="TJF1" s="1945"/>
      <c r="TJG1" s="1945"/>
      <c r="TJH1" s="1945"/>
      <c r="TJI1" s="1945"/>
      <c r="TJJ1" s="1945"/>
      <c r="TJK1" s="1945"/>
      <c r="TJL1" s="1945"/>
      <c r="TJM1" s="1945"/>
      <c r="TJN1" s="1945"/>
      <c r="TJO1" s="1945"/>
      <c r="TJP1" s="1945"/>
      <c r="TJQ1" s="1945"/>
      <c r="TJR1" s="1945"/>
      <c r="TJS1" s="1945"/>
      <c r="TJT1" s="1945"/>
      <c r="TJU1" s="1945"/>
      <c r="TJV1" s="1945"/>
      <c r="TJW1" s="1945"/>
      <c r="TJX1" s="1945"/>
      <c r="TJY1" s="1945"/>
      <c r="TJZ1" s="1945"/>
      <c r="TKA1" s="1945"/>
      <c r="TKB1" s="1945"/>
      <c r="TKC1" s="1945"/>
      <c r="TKD1" s="1945"/>
      <c r="TKE1" s="1945"/>
      <c r="TKF1" s="1945"/>
      <c r="TKG1" s="1945"/>
      <c r="TKH1" s="1945"/>
      <c r="TKI1" s="1945"/>
      <c r="TKJ1" s="1945"/>
      <c r="TKK1" s="1945"/>
      <c r="TKL1" s="1945"/>
      <c r="TKM1" s="1945"/>
      <c r="TKN1" s="1945"/>
      <c r="TKO1" s="1945"/>
      <c r="TKP1" s="1945"/>
      <c r="TKQ1" s="1945"/>
      <c r="TKR1" s="1945"/>
      <c r="TKS1" s="1945"/>
      <c r="TKT1" s="1945"/>
      <c r="TKU1" s="1945"/>
      <c r="TKV1" s="1945"/>
      <c r="TKW1" s="1945"/>
      <c r="TKX1" s="1945"/>
      <c r="TKY1" s="1945"/>
      <c r="TKZ1" s="1945"/>
      <c r="TLA1" s="1945"/>
      <c r="TLB1" s="1945"/>
      <c r="TLC1" s="1945"/>
      <c r="TLD1" s="1945"/>
      <c r="TLE1" s="1945"/>
      <c r="TLF1" s="1945"/>
      <c r="TLG1" s="1945"/>
      <c r="TLH1" s="1945"/>
      <c r="TLI1" s="1945"/>
      <c r="TLJ1" s="1945"/>
      <c r="TLK1" s="1945"/>
      <c r="TLL1" s="1945"/>
      <c r="TLM1" s="1945"/>
      <c r="TLN1" s="1945"/>
      <c r="TLO1" s="1945"/>
      <c r="TLP1" s="1945"/>
      <c r="TLQ1" s="1945"/>
      <c r="TLR1" s="1945"/>
      <c r="TLS1" s="1945"/>
      <c r="TLT1" s="1945"/>
      <c r="TLU1" s="1945"/>
      <c r="TLV1" s="1945"/>
      <c r="TLW1" s="1945"/>
      <c r="TLX1" s="1945"/>
      <c r="TLY1" s="1945"/>
      <c r="TLZ1" s="1945"/>
      <c r="TMA1" s="1945"/>
      <c r="TMB1" s="1945"/>
      <c r="TMC1" s="1945"/>
      <c r="TMD1" s="1945"/>
      <c r="TME1" s="1945"/>
      <c r="TMF1" s="1945"/>
      <c r="TMG1" s="1945"/>
      <c r="TMH1" s="1945"/>
      <c r="TMI1" s="1945"/>
      <c r="TMJ1" s="1945"/>
      <c r="TMK1" s="1945"/>
      <c r="TML1" s="1945"/>
      <c r="TMM1" s="1945"/>
      <c r="TMN1" s="1945"/>
      <c r="TMO1" s="1945"/>
      <c r="TMP1" s="1945"/>
      <c r="TMQ1" s="1945"/>
      <c r="TMR1" s="1945"/>
      <c r="TMS1" s="1945"/>
      <c r="TMT1" s="1945"/>
      <c r="TMU1" s="1945"/>
      <c r="TMV1" s="1945"/>
      <c r="TMW1" s="1945"/>
      <c r="TMX1" s="1945"/>
      <c r="TMY1" s="1945"/>
      <c r="TMZ1" s="1945"/>
      <c r="TNA1" s="1945"/>
      <c r="TNB1" s="1945"/>
      <c r="TNC1" s="1945"/>
      <c r="TND1" s="1945"/>
      <c r="TNE1" s="1945"/>
      <c r="TNF1" s="1945"/>
      <c r="TNG1" s="1945"/>
      <c r="TNH1" s="1945"/>
      <c r="TNI1" s="1945"/>
      <c r="TNJ1" s="1945"/>
      <c r="TNK1" s="1945"/>
      <c r="TNL1" s="1945"/>
      <c r="TNM1" s="1945"/>
      <c r="TNN1" s="1945"/>
      <c r="TNO1" s="1945"/>
      <c r="TNP1" s="1945"/>
      <c r="TNQ1" s="1945"/>
      <c r="TNR1" s="1945"/>
      <c r="TNS1" s="1945"/>
      <c r="TNT1" s="1945"/>
      <c r="TNU1" s="1945"/>
      <c r="TNV1" s="1945"/>
      <c r="TNW1" s="1945"/>
      <c r="TNX1" s="1945"/>
      <c r="TNY1" s="1945"/>
      <c r="TNZ1" s="1945"/>
      <c r="TOA1" s="1945"/>
      <c r="TOB1" s="1945"/>
      <c r="TOC1" s="1945"/>
      <c r="TOD1" s="1945"/>
      <c r="TOE1" s="1945"/>
      <c r="TOF1" s="1945"/>
      <c r="TOG1" s="1945"/>
      <c r="TOH1" s="1945"/>
      <c r="TOI1" s="1945"/>
      <c r="TOJ1" s="1945"/>
      <c r="TOK1" s="1945"/>
      <c r="TOL1" s="1945"/>
      <c r="TOM1" s="1945"/>
      <c r="TON1" s="1945"/>
      <c r="TOO1" s="1945"/>
      <c r="TOP1" s="1945"/>
      <c r="TOQ1" s="1945"/>
      <c r="TOR1" s="1945"/>
      <c r="TOS1" s="1945"/>
      <c r="TOT1" s="1945"/>
      <c r="TOU1" s="1945"/>
      <c r="TOV1" s="1945"/>
      <c r="TOW1" s="1945"/>
      <c r="TOX1" s="1945"/>
      <c r="TOY1" s="1945"/>
      <c r="TOZ1" s="1945"/>
      <c r="TPA1" s="1945"/>
      <c r="TPB1" s="1945"/>
      <c r="TPC1" s="1945"/>
      <c r="TPD1" s="1945"/>
      <c r="TPE1" s="1945"/>
      <c r="TPF1" s="1945"/>
      <c r="TPG1" s="1945"/>
      <c r="TPH1" s="1945"/>
      <c r="TPI1" s="1945"/>
      <c r="TPJ1" s="1945"/>
      <c r="TPK1" s="1945"/>
      <c r="TPL1" s="1945"/>
      <c r="TPM1" s="1945"/>
      <c r="TPN1" s="1945"/>
      <c r="TPO1" s="1945"/>
      <c r="TPP1" s="1945"/>
      <c r="TPQ1" s="1945"/>
      <c r="TPR1" s="1945"/>
      <c r="TPS1" s="1945"/>
      <c r="TPT1" s="1945"/>
      <c r="TPU1" s="1945"/>
      <c r="TPV1" s="1945"/>
      <c r="TPW1" s="1945"/>
      <c r="TPX1" s="1945"/>
      <c r="TPY1" s="1945"/>
      <c r="TPZ1" s="1945"/>
      <c r="TQA1" s="1945"/>
      <c r="TQB1" s="1945"/>
      <c r="TQC1" s="1945"/>
      <c r="TQD1" s="1945"/>
      <c r="TQE1" s="1945"/>
      <c r="TQF1" s="1945"/>
      <c r="TQG1" s="1945"/>
      <c r="TQH1" s="1945"/>
      <c r="TQI1" s="1945"/>
      <c r="TQJ1" s="1945"/>
      <c r="TQK1" s="1945"/>
      <c r="TQL1" s="1945"/>
      <c r="TQM1" s="1945"/>
      <c r="TQN1" s="1945"/>
      <c r="TQO1" s="1945"/>
      <c r="TQP1" s="1945"/>
      <c r="TQQ1" s="1945"/>
      <c r="TQR1" s="1945"/>
      <c r="TQS1" s="1945"/>
      <c r="TQT1" s="1945"/>
      <c r="TQU1" s="1945"/>
      <c r="TQV1" s="1945"/>
      <c r="TQW1" s="1945"/>
      <c r="TQX1" s="1945"/>
      <c r="TQY1" s="1945"/>
      <c r="TQZ1" s="1945"/>
      <c r="TRA1" s="1945"/>
      <c r="TRB1" s="1945"/>
      <c r="TRC1" s="1945"/>
      <c r="TRD1" s="1945"/>
      <c r="TRE1" s="1945"/>
      <c r="TRF1" s="1945"/>
      <c r="TRG1" s="1945"/>
      <c r="TRH1" s="1945"/>
      <c r="TRI1" s="1945"/>
      <c r="TRJ1" s="1945"/>
      <c r="TRK1" s="1945"/>
      <c r="TRL1" s="1945"/>
      <c r="TRM1" s="1945"/>
      <c r="TRN1" s="1945"/>
      <c r="TRO1" s="1945"/>
      <c r="TRP1" s="1945"/>
      <c r="TRQ1" s="1945"/>
      <c r="TRR1" s="1945"/>
      <c r="TRS1" s="1945"/>
      <c r="TRT1" s="1945"/>
      <c r="TRU1" s="1945"/>
      <c r="TRV1" s="1945"/>
      <c r="TRW1" s="1945"/>
      <c r="TRX1" s="1945"/>
      <c r="TRY1" s="1945"/>
      <c r="TRZ1" s="1945"/>
      <c r="TSA1" s="1945"/>
      <c r="TSB1" s="1945"/>
      <c r="TSC1" s="1945"/>
      <c r="TSD1" s="1945"/>
      <c r="TSE1" s="1945"/>
      <c r="TSF1" s="1945"/>
      <c r="TSG1" s="1945"/>
      <c r="TSH1" s="1945"/>
      <c r="TSI1" s="1945"/>
      <c r="TSJ1" s="1945"/>
      <c r="TSK1" s="1945"/>
      <c r="TSL1" s="1945"/>
      <c r="TSM1" s="1945"/>
      <c r="TSN1" s="1945"/>
      <c r="TSO1" s="1945"/>
      <c r="TSP1" s="1945"/>
      <c r="TSQ1" s="1945"/>
      <c r="TSR1" s="1945"/>
      <c r="TSS1" s="1945"/>
      <c r="TST1" s="1945"/>
      <c r="TSU1" s="1945"/>
      <c r="TSV1" s="1945"/>
      <c r="TSW1" s="1945"/>
      <c r="TSX1" s="1945"/>
      <c r="TSY1" s="1945"/>
      <c r="TSZ1" s="1945"/>
      <c r="TTA1" s="1945"/>
      <c r="TTB1" s="1945"/>
      <c r="TTC1" s="1945"/>
      <c r="TTD1" s="1945"/>
      <c r="TTE1" s="1945"/>
      <c r="TTF1" s="1945"/>
      <c r="TTG1" s="1945"/>
      <c r="TTH1" s="1945"/>
      <c r="TTI1" s="1945"/>
      <c r="TTJ1" s="1945"/>
      <c r="TTK1" s="1945"/>
      <c r="TTL1" s="1945"/>
      <c r="TTM1" s="1945"/>
      <c r="TTN1" s="1945"/>
      <c r="TTO1" s="1945"/>
      <c r="TTP1" s="1945"/>
      <c r="TTQ1" s="1945"/>
      <c r="TTR1" s="1945"/>
      <c r="TTS1" s="1945"/>
      <c r="TTT1" s="1945"/>
      <c r="TTU1" s="1945"/>
      <c r="TTV1" s="1945"/>
      <c r="TTW1" s="1945"/>
      <c r="TTX1" s="1945"/>
      <c r="TTY1" s="1945"/>
      <c r="TTZ1" s="1945"/>
      <c r="TUA1" s="1945"/>
      <c r="TUB1" s="1945"/>
      <c r="TUC1" s="1945"/>
      <c r="TUD1" s="1945"/>
      <c r="TUE1" s="1945"/>
      <c r="TUF1" s="1945"/>
      <c r="TUG1" s="1945"/>
      <c r="TUH1" s="1945"/>
      <c r="TUI1" s="1945"/>
      <c r="TUJ1" s="1945"/>
      <c r="TUK1" s="1945"/>
      <c r="TUL1" s="1945"/>
      <c r="TUM1" s="1945"/>
      <c r="TUN1" s="1945"/>
      <c r="TUO1" s="1945"/>
      <c r="TUP1" s="1945"/>
      <c r="TUQ1" s="1945"/>
      <c r="TUR1" s="1945"/>
      <c r="TUS1" s="1945"/>
      <c r="TUT1" s="1945"/>
      <c r="TUU1" s="1945"/>
      <c r="TUV1" s="1945"/>
      <c r="TUW1" s="1945"/>
      <c r="TUX1" s="1945"/>
      <c r="TUY1" s="1945"/>
      <c r="TUZ1" s="1945"/>
      <c r="TVA1" s="1945"/>
      <c r="TVB1" s="1945"/>
      <c r="TVC1" s="1945"/>
      <c r="TVD1" s="1945"/>
      <c r="TVE1" s="1945"/>
      <c r="TVF1" s="1945"/>
      <c r="TVG1" s="1945"/>
      <c r="TVH1" s="1945"/>
      <c r="TVI1" s="1945"/>
      <c r="TVJ1" s="1945"/>
      <c r="TVK1" s="1945"/>
      <c r="TVL1" s="1945"/>
      <c r="TVM1" s="1945"/>
      <c r="TVN1" s="1945"/>
      <c r="TVO1" s="1945"/>
      <c r="TVP1" s="1945"/>
      <c r="TVQ1" s="1945"/>
      <c r="TVR1" s="1945"/>
      <c r="TVS1" s="1945"/>
      <c r="TVT1" s="1945"/>
      <c r="TVU1" s="1945"/>
      <c r="TVV1" s="1945"/>
      <c r="TVW1" s="1945"/>
      <c r="TVX1" s="1945"/>
      <c r="TVY1" s="1945"/>
      <c r="TVZ1" s="1945"/>
      <c r="TWA1" s="1945"/>
      <c r="TWB1" s="1945"/>
      <c r="TWC1" s="1945"/>
      <c r="TWD1" s="1945"/>
      <c r="TWE1" s="1945"/>
      <c r="TWF1" s="1945"/>
      <c r="TWG1" s="1945"/>
      <c r="TWH1" s="1945"/>
      <c r="TWI1" s="1945"/>
      <c r="TWJ1" s="1945"/>
      <c r="TWK1" s="1945"/>
      <c r="TWL1" s="1945"/>
      <c r="TWM1" s="1945"/>
      <c r="TWN1" s="1945"/>
      <c r="TWO1" s="1945"/>
      <c r="TWP1" s="1945"/>
      <c r="TWQ1" s="1945"/>
      <c r="TWR1" s="1945"/>
      <c r="TWS1" s="1945"/>
      <c r="TWT1" s="1945"/>
      <c r="TWU1" s="1945"/>
      <c r="TWV1" s="1945"/>
      <c r="TWW1" s="1945"/>
      <c r="TWX1" s="1945"/>
      <c r="TWY1" s="1945"/>
      <c r="TWZ1" s="1945"/>
      <c r="TXA1" s="1945"/>
      <c r="TXB1" s="1945"/>
      <c r="TXC1" s="1945"/>
      <c r="TXD1" s="1945"/>
      <c r="TXE1" s="1945"/>
      <c r="TXF1" s="1945"/>
      <c r="TXG1" s="1945"/>
      <c r="TXH1" s="1945"/>
      <c r="TXI1" s="1945"/>
      <c r="TXJ1" s="1945"/>
      <c r="TXK1" s="1945"/>
      <c r="TXL1" s="1945"/>
      <c r="TXM1" s="1945"/>
      <c r="TXN1" s="1945"/>
      <c r="TXO1" s="1945"/>
      <c r="TXP1" s="1945"/>
      <c r="TXQ1" s="1945"/>
      <c r="TXR1" s="1945"/>
      <c r="TXS1" s="1945"/>
      <c r="TXT1" s="1945"/>
      <c r="TXU1" s="1945"/>
      <c r="TXV1" s="1945"/>
      <c r="TXW1" s="1945"/>
      <c r="TXX1" s="1945"/>
      <c r="TXY1" s="1945"/>
      <c r="TXZ1" s="1945"/>
      <c r="TYA1" s="1945"/>
      <c r="TYB1" s="1945"/>
      <c r="TYC1" s="1945"/>
      <c r="TYD1" s="1945"/>
      <c r="TYE1" s="1945"/>
      <c r="TYF1" s="1945"/>
      <c r="TYG1" s="1945"/>
      <c r="TYH1" s="1945"/>
      <c r="TYI1" s="1945"/>
      <c r="TYJ1" s="1945"/>
      <c r="TYK1" s="1945"/>
      <c r="TYL1" s="1945"/>
      <c r="TYM1" s="1945"/>
      <c r="TYN1" s="1945"/>
      <c r="TYO1" s="1945"/>
      <c r="TYP1" s="1945"/>
      <c r="TYQ1" s="1945"/>
      <c r="TYR1" s="1945"/>
      <c r="TYS1" s="1945"/>
      <c r="TYT1" s="1945"/>
      <c r="TYU1" s="1945"/>
      <c r="TYV1" s="1945"/>
      <c r="TYW1" s="1945"/>
      <c r="TYX1" s="1945"/>
      <c r="TYY1" s="1945"/>
      <c r="TYZ1" s="1945"/>
      <c r="TZA1" s="1945"/>
      <c r="TZB1" s="1945"/>
      <c r="TZC1" s="1945"/>
      <c r="TZD1" s="1945"/>
      <c r="TZE1" s="1945"/>
      <c r="TZF1" s="1945"/>
      <c r="TZG1" s="1945"/>
      <c r="TZH1" s="1945"/>
      <c r="TZI1" s="1945"/>
      <c r="TZJ1" s="1945"/>
      <c r="TZK1" s="1945"/>
      <c r="TZL1" s="1945"/>
      <c r="TZM1" s="1945"/>
      <c r="TZN1" s="1945"/>
      <c r="TZO1" s="1945"/>
      <c r="TZP1" s="1945"/>
      <c r="TZQ1" s="1945"/>
      <c r="TZR1" s="1945"/>
      <c r="TZS1" s="1945"/>
      <c r="TZT1" s="1945"/>
      <c r="TZU1" s="1945"/>
      <c r="TZV1" s="1945"/>
      <c r="TZW1" s="1945"/>
      <c r="TZX1" s="1945"/>
      <c r="TZY1" s="1945"/>
      <c r="TZZ1" s="1945"/>
      <c r="UAA1" s="1945"/>
      <c r="UAB1" s="1945"/>
      <c r="UAC1" s="1945"/>
      <c r="UAD1" s="1945"/>
      <c r="UAE1" s="1945"/>
      <c r="UAF1" s="1945"/>
      <c r="UAG1" s="1945"/>
      <c r="UAH1" s="1945"/>
      <c r="UAI1" s="1945"/>
      <c r="UAJ1" s="1945"/>
      <c r="UAK1" s="1945"/>
      <c r="UAL1" s="1945"/>
      <c r="UAM1" s="1945"/>
      <c r="UAN1" s="1945"/>
      <c r="UAO1" s="1945"/>
      <c r="UAP1" s="1945"/>
      <c r="UAQ1" s="1945"/>
      <c r="UAR1" s="1945"/>
      <c r="UAS1" s="1945"/>
      <c r="UAT1" s="1945"/>
      <c r="UAU1" s="1945"/>
      <c r="UAV1" s="1945"/>
      <c r="UAW1" s="1945"/>
      <c r="UAX1" s="1945"/>
      <c r="UAY1" s="1945"/>
      <c r="UAZ1" s="1945"/>
      <c r="UBA1" s="1945"/>
      <c r="UBB1" s="1945"/>
      <c r="UBC1" s="1945"/>
      <c r="UBD1" s="1945"/>
      <c r="UBE1" s="1945"/>
      <c r="UBF1" s="1945"/>
      <c r="UBG1" s="1945"/>
      <c r="UBH1" s="1945"/>
      <c r="UBI1" s="1945"/>
      <c r="UBJ1" s="1945"/>
      <c r="UBK1" s="1945"/>
      <c r="UBL1" s="1945"/>
      <c r="UBM1" s="1945"/>
      <c r="UBN1" s="1945"/>
      <c r="UBO1" s="1945"/>
      <c r="UBP1" s="1945"/>
      <c r="UBQ1" s="1945"/>
      <c r="UBR1" s="1945"/>
      <c r="UBS1" s="1945"/>
      <c r="UBT1" s="1945"/>
      <c r="UBU1" s="1945"/>
      <c r="UBV1" s="1945"/>
      <c r="UBW1" s="1945"/>
      <c r="UBX1" s="1945"/>
      <c r="UBY1" s="1945"/>
      <c r="UBZ1" s="1945"/>
      <c r="UCA1" s="1945"/>
      <c r="UCB1" s="1945"/>
      <c r="UCC1" s="1945"/>
      <c r="UCD1" s="1945"/>
      <c r="UCE1" s="1945"/>
      <c r="UCF1" s="1945"/>
      <c r="UCG1" s="1945"/>
      <c r="UCH1" s="1945"/>
      <c r="UCI1" s="1945"/>
      <c r="UCJ1" s="1945"/>
      <c r="UCK1" s="1945"/>
      <c r="UCL1" s="1945"/>
      <c r="UCM1" s="1945"/>
      <c r="UCN1" s="1945"/>
      <c r="UCO1" s="1945"/>
      <c r="UCP1" s="1945"/>
      <c r="UCQ1" s="1945"/>
      <c r="UCR1" s="1945"/>
      <c r="UCS1" s="1945"/>
      <c r="UCT1" s="1945"/>
      <c r="UCU1" s="1945"/>
      <c r="UCV1" s="1945"/>
      <c r="UCW1" s="1945"/>
      <c r="UCX1" s="1945"/>
      <c r="UCY1" s="1945"/>
      <c r="UCZ1" s="1945"/>
      <c r="UDA1" s="1945"/>
      <c r="UDB1" s="1945"/>
      <c r="UDC1" s="1945"/>
      <c r="UDD1" s="1945"/>
      <c r="UDE1" s="1945"/>
      <c r="UDF1" s="1945"/>
      <c r="UDG1" s="1945"/>
      <c r="UDH1" s="1945"/>
      <c r="UDI1" s="1945"/>
      <c r="UDJ1" s="1945"/>
      <c r="UDK1" s="1945"/>
      <c r="UDL1" s="1945"/>
      <c r="UDM1" s="1945"/>
      <c r="UDN1" s="1945"/>
      <c r="UDO1" s="1945"/>
      <c r="UDP1" s="1945"/>
      <c r="UDQ1" s="1945"/>
      <c r="UDR1" s="1945"/>
      <c r="UDS1" s="1945"/>
      <c r="UDT1" s="1945"/>
      <c r="UDU1" s="1945"/>
      <c r="UDV1" s="1945"/>
      <c r="UDW1" s="1945"/>
      <c r="UDX1" s="1945"/>
      <c r="UDY1" s="1945"/>
      <c r="UDZ1" s="1945"/>
      <c r="UEA1" s="1945"/>
      <c r="UEB1" s="1945"/>
      <c r="UEC1" s="1945"/>
      <c r="UED1" s="1945"/>
      <c r="UEE1" s="1945"/>
      <c r="UEF1" s="1945"/>
      <c r="UEG1" s="1945"/>
      <c r="UEH1" s="1945"/>
      <c r="UEI1" s="1945"/>
      <c r="UEJ1" s="1945"/>
      <c r="UEK1" s="1945"/>
      <c r="UEL1" s="1945"/>
      <c r="UEM1" s="1945"/>
      <c r="UEN1" s="1945"/>
      <c r="UEO1" s="1945"/>
      <c r="UEP1" s="1945"/>
      <c r="UEQ1" s="1945"/>
      <c r="UER1" s="1945"/>
      <c r="UES1" s="1945"/>
      <c r="UET1" s="1945"/>
      <c r="UEU1" s="1945"/>
      <c r="UEV1" s="1945"/>
      <c r="UEW1" s="1945"/>
      <c r="UEX1" s="1945"/>
      <c r="UEY1" s="1945"/>
      <c r="UEZ1" s="1945"/>
      <c r="UFA1" s="1945"/>
      <c r="UFB1" s="1945"/>
      <c r="UFC1" s="1945"/>
      <c r="UFD1" s="1945"/>
      <c r="UFE1" s="1945"/>
      <c r="UFF1" s="1945"/>
      <c r="UFG1" s="1945"/>
      <c r="UFH1" s="1945"/>
      <c r="UFI1" s="1945"/>
      <c r="UFJ1" s="1945"/>
      <c r="UFK1" s="1945"/>
      <c r="UFL1" s="1945"/>
      <c r="UFM1" s="1945"/>
      <c r="UFN1" s="1945"/>
      <c r="UFO1" s="1945"/>
      <c r="UFP1" s="1945"/>
      <c r="UFQ1" s="1945"/>
      <c r="UFR1" s="1945"/>
      <c r="UFS1" s="1945"/>
      <c r="UFT1" s="1945"/>
      <c r="UFU1" s="1945"/>
      <c r="UFV1" s="1945"/>
      <c r="UFW1" s="1945"/>
      <c r="UFX1" s="1945"/>
      <c r="UFY1" s="1945"/>
      <c r="UFZ1" s="1945"/>
      <c r="UGA1" s="1945"/>
      <c r="UGB1" s="1945"/>
      <c r="UGC1" s="1945"/>
      <c r="UGD1" s="1945"/>
      <c r="UGE1" s="1945"/>
      <c r="UGF1" s="1945"/>
      <c r="UGG1" s="1945"/>
      <c r="UGH1" s="1945"/>
      <c r="UGI1" s="1945"/>
      <c r="UGJ1" s="1945"/>
      <c r="UGK1" s="1945"/>
      <c r="UGL1" s="1945"/>
      <c r="UGM1" s="1945"/>
      <c r="UGN1" s="1945"/>
      <c r="UGO1" s="1945"/>
      <c r="UGP1" s="1945"/>
      <c r="UGQ1" s="1945"/>
      <c r="UGR1" s="1945"/>
      <c r="UGS1" s="1945"/>
      <c r="UGT1" s="1945"/>
      <c r="UGU1" s="1945"/>
      <c r="UGV1" s="1945"/>
      <c r="UGW1" s="1945"/>
      <c r="UGX1" s="1945"/>
      <c r="UGY1" s="1945"/>
      <c r="UGZ1" s="1945"/>
      <c r="UHA1" s="1945"/>
      <c r="UHB1" s="1945"/>
      <c r="UHC1" s="1945"/>
      <c r="UHD1" s="1945"/>
      <c r="UHE1" s="1945"/>
      <c r="UHF1" s="1945"/>
      <c r="UHG1" s="1945"/>
      <c r="UHH1" s="1945"/>
      <c r="UHI1" s="1945"/>
      <c r="UHJ1" s="1945"/>
      <c r="UHK1" s="1945"/>
      <c r="UHL1" s="1945"/>
      <c r="UHM1" s="1945"/>
      <c r="UHN1" s="1945"/>
      <c r="UHO1" s="1945"/>
      <c r="UHP1" s="1945"/>
      <c r="UHQ1" s="1945"/>
      <c r="UHR1" s="1945"/>
      <c r="UHS1" s="1945"/>
      <c r="UHT1" s="1945"/>
      <c r="UHU1" s="1945"/>
      <c r="UHV1" s="1945"/>
      <c r="UHW1" s="1945"/>
      <c r="UHX1" s="1945"/>
      <c r="UHY1" s="1945"/>
      <c r="UHZ1" s="1945"/>
      <c r="UIA1" s="1945"/>
      <c r="UIB1" s="1945"/>
      <c r="UIC1" s="1945"/>
      <c r="UID1" s="1945"/>
      <c r="UIE1" s="1945"/>
      <c r="UIF1" s="1945"/>
      <c r="UIG1" s="1945"/>
      <c r="UIH1" s="1945"/>
      <c r="UII1" s="1945"/>
      <c r="UIJ1" s="1945"/>
      <c r="UIK1" s="1945"/>
      <c r="UIL1" s="1945"/>
      <c r="UIM1" s="1945"/>
      <c r="UIN1" s="1945"/>
      <c r="UIO1" s="1945"/>
      <c r="UIP1" s="1945"/>
      <c r="UIQ1" s="1945"/>
      <c r="UIR1" s="1945"/>
      <c r="UIS1" s="1945"/>
      <c r="UIT1" s="1945"/>
      <c r="UIU1" s="1945"/>
      <c r="UIV1" s="1945"/>
      <c r="UIW1" s="1945"/>
      <c r="UIX1" s="1945"/>
      <c r="UIY1" s="1945"/>
      <c r="UIZ1" s="1945"/>
      <c r="UJA1" s="1945"/>
      <c r="UJB1" s="1945"/>
      <c r="UJC1" s="1945"/>
      <c r="UJD1" s="1945"/>
      <c r="UJE1" s="1945"/>
      <c r="UJF1" s="1945"/>
      <c r="UJG1" s="1945"/>
      <c r="UJH1" s="1945"/>
      <c r="UJI1" s="1945"/>
      <c r="UJJ1" s="1945"/>
      <c r="UJK1" s="1945"/>
      <c r="UJL1" s="1945"/>
      <c r="UJM1" s="1945"/>
      <c r="UJN1" s="1945"/>
      <c r="UJO1" s="1945"/>
      <c r="UJP1" s="1945"/>
      <c r="UJQ1" s="1945"/>
      <c r="UJR1" s="1945"/>
      <c r="UJS1" s="1945"/>
      <c r="UJT1" s="1945"/>
      <c r="UJU1" s="1945"/>
      <c r="UJV1" s="1945"/>
      <c r="UJW1" s="1945"/>
      <c r="UJX1" s="1945"/>
      <c r="UJY1" s="1945"/>
      <c r="UJZ1" s="1945"/>
      <c r="UKA1" s="1945"/>
      <c r="UKB1" s="1945"/>
      <c r="UKC1" s="1945"/>
      <c r="UKD1" s="1945"/>
      <c r="UKE1" s="1945"/>
      <c r="UKF1" s="1945"/>
      <c r="UKG1" s="1945"/>
      <c r="UKH1" s="1945"/>
      <c r="UKI1" s="1945"/>
      <c r="UKJ1" s="1945"/>
      <c r="UKK1" s="1945"/>
      <c r="UKL1" s="1945"/>
      <c r="UKM1" s="1945"/>
      <c r="UKN1" s="1945"/>
      <c r="UKO1" s="1945"/>
      <c r="UKP1" s="1945"/>
      <c r="UKQ1" s="1945"/>
      <c r="UKR1" s="1945"/>
      <c r="UKS1" s="1945"/>
      <c r="UKT1" s="1945"/>
      <c r="UKU1" s="1945"/>
      <c r="UKV1" s="1945"/>
      <c r="UKW1" s="1945"/>
      <c r="UKX1" s="1945"/>
      <c r="UKY1" s="1945"/>
      <c r="UKZ1" s="1945"/>
      <c r="ULA1" s="1945"/>
      <c r="ULB1" s="1945"/>
      <c r="ULC1" s="1945"/>
      <c r="ULD1" s="1945"/>
      <c r="ULE1" s="1945"/>
      <c r="ULF1" s="1945"/>
      <c r="ULG1" s="1945"/>
      <c r="ULH1" s="1945"/>
      <c r="ULI1" s="1945"/>
      <c r="ULJ1" s="1945"/>
      <c r="ULK1" s="1945"/>
      <c r="ULL1" s="1945"/>
      <c r="ULM1" s="1945"/>
      <c r="ULN1" s="1945"/>
      <c r="ULO1" s="1945"/>
      <c r="ULP1" s="1945"/>
      <c r="ULQ1" s="1945"/>
      <c r="ULR1" s="1945"/>
      <c r="ULS1" s="1945"/>
      <c r="ULT1" s="1945"/>
      <c r="ULU1" s="1945"/>
      <c r="ULV1" s="1945"/>
      <c r="ULW1" s="1945"/>
      <c r="ULX1" s="1945"/>
      <c r="ULY1" s="1945"/>
      <c r="ULZ1" s="1945"/>
      <c r="UMA1" s="1945"/>
      <c r="UMB1" s="1945"/>
      <c r="UMC1" s="1945"/>
      <c r="UMD1" s="1945"/>
      <c r="UME1" s="1945"/>
      <c r="UMF1" s="1945"/>
      <c r="UMG1" s="1945"/>
      <c r="UMH1" s="1945"/>
      <c r="UMI1" s="1945"/>
      <c r="UMJ1" s="1945"/>
      <c r="UMK1" s="1945"/>
      <c r="UML1" s="1945"/>
      <c r="UMM1" s="1945"/>
      <c r="UMN1" s="1945"/>
      <c r="UMO1" s="1945"/>
      <c r="UMP1" s="1945"/>
      <c r="UMQ1" s="1945"/>
      <c r="UMR1" s="1945"/>
      <c r="UMS1" s="1945"/>
      <c r="UMT1" s="1945"/>
      <c r="UMU1" s="1945"/>
      <c r="UMV1" s="1945"/>
      <c r="UMW1" s="1945"/>
      <c r="UMX1" s="1945"/>
      <c r="UMY1" s="1945"/>
      <c r="UMZ1" s="1945"/>
      <c r="UNA1" s="1945"/>
      <c r="UNB1" s="1945"/>
      <c r="UNC1" s="1945"/>
      <c r="UND1" s="1945"/>
      <c r="UNE1" s="1945"/>
      <c r="UNF1" s="1945"/>
      <c r="UNG1" s="1945"/>
      <c r="UNH1" s="1945"/>
      <c r="UNI1" s="1945"/>
      <c r="UNJ1" s="1945"/>
      <c r="UNK1" s="1945"/>
      <c r="UNL1" s="1945"/>
      <c r="UNM1" s="1945"/>
      <c r="UNN1" s="1945"/>
      <c r="UNO1" s="1945"/>
      <c r="UNP1" s="1945"/>
      <c r="UNQ1" s="1945"/>
      <c r="UNR1" s="1945"/>
      <c r="UNS1" s="1945"/>
      <c r="UNT1" s="1945"/>
      <c r="UNU1" s="1945"/>
      <c r="UNV1" s="1945"/>
      <c r="UNW1" s="1945"/>
      <c r="UNX1" s="1945"/>
      <c r="UNY1" s="1945"/>
      <c r="UNZ1" s="1945"/>
      <c r="UOA1" s="1945"/>
      <c r="UOB1" s="1945"/>
      <c r="UOC1" s="1945"/>
      <c r="UOD1" s="1945"/>
      <c r="UOE1" s="1945"/>
      <c r="UOF1" s="1945"/>
      <c r="UOG1" s="1945"/>
      <c r="UOH1" s="1945"/>
      <c r="UOI1" s="1945"/>
      <c r="UOJ1" s="1945"/>
      <c r="UOK1" s="1945"/>
      <c r="UOL1" s="1945"/>
      <c r="UOM1" s="1945"/>
      <c r="UON1" s="1945"/>
      <c r="UOO1" s="1945"/>
      <c r="UOP1" s="1945"/>
      <c r="UOQ1" s="1945"/>
      <c r="UOR1" s="1945"/>
      <c r="UOS1" s="1945"/>
      <c r="UOT1" s="1945"/>
      <c r="UOU1" s="1945"/>
      <c r="UOV1" s="1945"/>
      <c r="UOW1" s="1945"/>
      <c r="UOX1" s="1945"/>
      <c r="UOY1" s="1945"/>
      <c r="UOZ1" s="1945"/>
      <c r="UPA1" s="1945"/>
      <c r="UPB1" s="1945"/>
      <c r="UPC1" s="1945"/>
      <c r="UPD1" s="1945"/>
      <c r="UPE1" s="1945"/>
      <c r="UPF1" s="1945"/>
      <c r="UPG1" s="1945"/>
      <c r="UPH1" s="1945"/>
      <c r="UPI1" s="1945"/>
      <c r="UPJ1" s="1945"/>
      <c r="UPK1" s="1945"/>
      <c r="UPL1" s="1945"/>
      <c r="UPM1" s="1945"/>
      <c r="UPN1" s="1945"/>
      <c r="UPO1" s="1945"/>
      <c r="UPP1" s="1945"/>
      <c r="UPQ1" s="1945"/>
      <c r="UPR1" s="1945"/>
      <c r="UPS1" s="1945"/>
      <c r="UPT1" s="1945"/>
      <c r="UPU1" s="1945"/>
      <c r="UPV1" s="1945"/>
      <c r="UPW1" s="1945"/>
      <c r="UPX1" s="1945"/>
      <c r="UPY1" s="1945"/>
      <c r="UPZ1" s="1945"/>
      <c r="UQA1" s="1945"/>
      <c r="UQB1" s="1945"/>
      <c r="UQC1" s="1945"/>
      <c r="UQD1" s="1945"/>
      <c r="UQE1" s="1945"/>
      <c r="UQF1" s="1945"/>
      <c r="UQG1" s="1945"/>
      <c r="UQH1" s="1945"/>
      <c r="UQI1" s="1945"/>
      <c r="UQJ1" s="1945"/>
      <c r="UQK1" s="1945"/>
      <c r="UQL1" s="1945"/>
      <c r="UQM1" s="1945"/>
      <c r="UQN1" s="1945"/>
      <c r="UQO1" s="1945"/>
      <c r="UQP1" s="1945"/>
      <c r="UQQ1" s="1945"/>
      <c r="UQR1" s="1945"/>
      <c r="UQS1" s="1945"/>
      <c r="UQT1" s="1945"/>
      <c r="UQU1" s="1945"/>
      <c r="UQV1" s="1945"/>
      <c r="UQW1" s="1945"/>
      <c r="UQX1" s="1945"/>
      <c r="UQY1" s="1945"/>
      <c r="UQZ1" s="1945"/>
      <c r="URA1" s="1945"/>
      <c r="URB1" s="1945"/>
      <c r="URC1" s="1945"/>
      <c r="URD1" s="1945"/>
      <c r="URE1" s="1945"/>
      <c r="URF1" s="1945"/>
      <c r="URG1" s="1945"/>
      <c r="URH1" s="1945"/>
      <c r="URI1" s="1945"/>
      <c r="URJ1" s="1945"/>
      <c r="URK1" s="1945"/>
      <c r="URL1" s="1945"/>
      <c r="URM1" s="1945"/>
      <c r="URN1" s="1945"/>
      <c r="URO1" s="1945"/>
      <c r="URP1" s="1945"/>
      <c r="URQ1" s="1945"/>
      <c r="URR1" s="1945"/>
      <c r="URS1" s="1945"/>
      <c r="URT1" s="1945"/>
      <c r="URU1" s="1945"/>
      <c r="URV1" s="1945"/>
      <c r="URW1" s="1945"/>
      <c r="URX1" s="1945"/>
      <c r="URY1" s="1945"/>
      <c r="URZ1" s="1945"/>
      <c r="USA1" s="1945"/>
      <c r="USB1" s="1945"/>
      <c r="USC1" s="1945"/>
      <c r="USD1" s="1945"/>
      <c r="USE1" s="1945"/>
      <c r="USF1" s="1945"/>
      <c r="USG1" s="1945"/>
      <c r="USH1" s="1945"/>
      <c r="USI1" s="1945"/>
      <c r="USJ1" s="1945"/>
      <c r="USK1" s="1945"/>
      <c r="USL1" s="1945"/>
      <c r="USM1" s="1945"/>
      <c r="USN1" s="1945"/>
      <c r="USO1" s="1945"/>
      <c r="USP1" s="1945"/>
      <c r="USQ1" s="1945"/>
      <c r="USR1" s="1945"/>
      <c r="USS1" s="1945"/>
      <c r="UST1" s="1945"/>
      <c r="USU1" s="1945"/>
      <c r="USV1" s="1945"/>
      <c r="USW1" s="1945"/>
      <c r="USX1" s="1945"/>
      <c r="USY1" s="1945"/>
      <c r="USZ1" s="1945"/>
      <c r="UTA1" s="1945"/>
      <c r="UTB1" s="1945"/>
      <c r="UTC1" s="1945"/>
      <c r="UTD1" s="1945"/>
      <c r="UTE1" s="1945"/>
      <c r="UTF1" s="1945"/>
      <c r="UTG1" s="1945"/>
      <c r="UTH1" s="1945"/>
      <c r="UTI1" s="1945"/>
      <c r="UTJ1" s="1945"/>
      <c r="UTK1" s="1945"/>
      <c r="UTL1" s="1945"/>
      <c r="UTM1" s="1945"/>
      <c r="UTN1" s="1945"/>
      <c r="UTO1" s="1945"/>
      <c r="UTP1" s="1945"/>
      <c r="UTQ1" s="1945"/>
      <c r="UTR1" s="1945"/>
      <c r="UTS1" s="1945"/>
      <c r="UTT1" s="1945"/>
      <c r="UTU1" s="1945"/>
      <c r="UTV1" s="1945"/>
      <c r="UTW1" s="1945"/>
      <c r="UTX1" s="1945"/>
      <c r="UTY1" s="1945"/>
      <c r="UTZ1" s="1945"/>
      <c r="UUA1" s="1945"/>
      <c r="UUB1" s="1945"/>
      <c r="UUC1" s="1945"/>
      <c r="UUD1" s="1945"/>
      <c r="UUE1" s="1945"/>
      <c r="UUF1" s="1945"/>
      <c r="UUG1" s="1945"/>
      <c r="UUH1" s="1945"/>
      <c r="UUI1" s="1945"/>
      <c r="UUJ1" s="1945"/>
      <c r="UUK1" s="1945"/>
      <c r="UUL1" s="1945"/>
      <c r="UUM1" s="1945"/>
      <c r="UUN1" s="1945"/>
      <c r="UUO1" s="1945"/>
      <c r="UUP1" s="1945"/>
      <c r="UUQ1" s="1945"/>
      <c r="UUR1" s="1945"/>
      <c r="UUS1" s="1945"/>
      <c r="UUT1" s="1945"/>
      <c r="UUU1" s="1945"/>
      <c r="UUV1" s="1945"/>
      <c r="UUW1" s="1945"/>
      <c r="UUX1" s="1945"/>
      <c r="UUY1" s="1945"/>
      <c r="UUZ1" s="1945"/>
      <c r="UVA1" s="1945"/>
      <c r="UVB1" s="1945"/>
      <c r="UVC1" s="1945"/>
      <c r="UVD1" s="1945"/>
      <c r="UVE1" s="1945"/>
      <c r="UVF1" s="1945"/>
      <c r="UVG1" s="1945"/>
      <c r="UVH1" s="1945"/>
      <c r="UVI1" s="1945"/>
      <c r="UVJ1" s="1945"/>
      <c r="UVK1" s="1945"/>
      <c r="UVL1" s="1945"/>
      <c r="UVM1" s="1945"/>
      <c r="UVN1" s="1945"/>
      <c r="UVO1" s="1945"/>
      <c r="UVP1" s="1945"/>
      <c r="UVQ1" s="1945"/>
      <c r="UVR1" s="1945"/>
      <c r="UVS1" s="1945"/>
      <c r="UVT1" s="1945"/>
      <c r="UVU1" s="1945"/>
      <c r="UVV1" s="1945"/>
      <c r="UVW1" s="1945"/>
      <c r="UVX1" s="1945"/>
      <c r="UVY1" s="1945"/>
      <c r="UVZ1" s="1945"/>
      <c r="UWA1" s="1945"/>
      <c r="UWB1" s="1945"/>
      <c r="UWC1" s="1945"/>
      <c r="UWD1" s="1945"/>
      <c r="UWE1" s="1945"/>
      <c r="UWF1" s="1945"/>
      <c r="UWG1" s="1945"/>
      <c r="UWH1" s="1945"/>
      <c r="UWI1" s="1945"/>
      <c r="UWJ1" s="1945"/>
      <c r="UWK1" s="1945"/>
      <c r="UWL1" s="1945"/>
      <c r="UWM1" s="1945"/>
      <c r="UWN1" s="1945"/>
      <c r="UWO1" s="1945"/>
      <c r="UWP1" s="1945"/>
      <c r="UWQ1" s="1945"/>
      <c r="UWR1" s="1945"/>
      <c r="UWS1" s="1945"/>
      <c r="UWT1" s="1945"/>
      <c r="UWU1" s="1945"/>
      <c r="UWV1" s="1945"/>
      <c r="UWW1" s="1945"/>
      <c r="UWX1" s="1945"/>
      <c r="UWY1" s="1945"/>
      <c r="UWZ1" s="1945"/>
      <c r="UXA1" s="1945"/>
      <c r="UXB1" s="1945"/>
      <c r="UXC1" s="1945"/>
      <c r="UXD1" s="1945"/>
      <c r="UXE1" s="1945"/>
      <c r="UXF1" s="1945"/>
      <c r="UXG1" s="1945"/>
      <c r="UXH1" s="1945"/>
      <c r="UXI1" s="1945"/>
      <c r="UXJ1" s="1945"/>
      <c r="UXK1" s="1945"/>
      <c r="UXL1" s="1945"/>
      <c r="UXM1" s="1945"/>
      <c r="UXN1" s="1945"/>
      <c r="UXO1" s="1945"/>
      <c r="UXP1" s="1945"/>
      <c r="UXQ1" s="1945"/>
      <c r="UXR1" s="1945"/>
      <c r="UXS1" s="1945"/>
      <c r="UXT1" s="1945"/>
      <c r="UXU1" s="1945"/>
      <c r="UXV1" s="1945"/>
      <c r="UXW1" s="1945"/>
      <c r="UXX1" s="1945"/>
      <c r="UXY1" s="1945"/>
      <c r="UXZ1" s="1945"/>
      <c r="UYA1" s="1945"/>
      <c r="UYB1" s="1945"/>
      <c r="UYC1" s="1945"/>
      <c r="UYD1" s="1945"/>
      <c r="UYE1" s="1945"/>
      <c r="UYF1" s="1945"/>
      <c r="UYG1" s="1945"/>
      <c r="UYH1" s="1945"/>
      <c r="UYI1" s="1945"/>
      <c r="UYJ1" s="1945"/>
      <c r="UYK1" s="1945"/>
      <c r="UYL1" s="1945"/>
      <c r="UYM1" s="1945"/>
      <c r="UYN1" s="1945"/>
      <c r="UYO1" s="1945"/>
      <c r="UYP1" s="1945"/>
      <c r="UYQ1" s="1945"/>
      <c r="UYR1" s="1945"/>
      <c r="UYS1" s="1945"/>
      <c r="UYT1" s="1945"/>
      <c r="UYU1" s="1945"/>
      <c r="UYV1" s="1945"/>
      <c r="UYW1" s="1945"/>
      <c r="UYX1" s="1945"/>
      <c r="UYY1" s="1945"/>
      <c r="UYZ1" s="1945"/>
      <c r="UZA1" s="1945"/>
      <c r="UZB1" s="1945"/>
      <c r="UZC1" s="1945"/>
      <c r="UZD1" s="1945"/>
      <c r="UZE1" s="1945"/>
      <c r="UZF1" s="1945"/>
      <c r="UZG1" s="1945"/>
      <c r="UZH1" s="1945"/>
      <c r="UZI1" s="1945"/>
      <c r="UZJ1" s="1945"/>
      <c r="UZK1" s="1945"/>
      <c r="UZL1" s="1945"/>
      <c r="UZM1" s="1945"/>
      <c r="UZN1" s="1945"/>
      <c r="UZO1" s="1945"/>
      <c r="UZP1" s="1945"/>
      <c r="UZQ1" s="1945"/>
      <c r="UZR1" s="1945"/>
      <c r="UZS1" s="1945"/>
      <c r="UZT1" s="1945"/>
      <c r="UZU1" s="1945"/>
      <c r="UZV1" s="1945"/>
      <c r="UZW1" s="1945"/>
      <c r="UZX1" s="1945"/>
      <c r="UZY1" s="1945"/>
      <c r="UZZ1" s="1945"/>
      <c r="VAA1" s="1945"/>
      <c r="VAB1" s="1945"/>
      <c r="VAC1" s="1945"/>
      <c r="VAD1" s="1945"/>
      <c r="VAE1" s="1945"/>
      <c r="VAF1" s="1945"/>
      <c r="VAG1" s="1945"/>
      <c r="VAH1" s="1945"/>
      <c r="VAI1" s="1945"/>
      <c r="VAJ1" s="1945"/>
      <c r="VAK1" s="1945"/>
      <c r="VAL1" s="1945"/>
      <c r="VAM1" s="1945"/>
      <c r="VAN1" s="1945"/>
      <c r="VAO1" s="1945"/>
      <c r="VAP1" s="1945"/>
      <c r="VAQ1" s="1945"/>
      <c r="VAR1" s="1945"/>
      <c r="VAS1" s="1945"/>
      <c r="VAT1" s="1945"/>
      <c r="VAU1" s="1945"/>
      <c r="VAV1" s="1945"/>
      <c r="VAW1" s="1945"/>
      <c r="VAX1" s="1945"/>
      <c r="VAY1" s="1945"/>
      <c r="VAZ1" s="1945"/>
      <c r="VBA1" s="1945"/>
      <c r="VBB1" s="1945"/>
      <c r="VBC1" s="1945"/>
      <c r="VBD1" s="1945"/>
      <c r="VBE1" s="1945"/>
      <c r="VBF1" s="1945"/>
      <c r="VBG1" s="1945"/>
      <c r="VBH1" s="1945"/>
      <c r="VBI1" s="1945"/>
      <c r="VBJ1" s="1945"/>
      <c r="VBK1" s="1945"/>
      <c r="VBL1" s="1945"/>
      <c r="VBM1" s="1945"/>
      <c r="VBN1" s="1945"/>
      <c r="VBO1" s="1945"/>
      <c r="VBP1" s="1945"/>
      <c r="VBQ1" s="1945"/>
      <c r="VBR1" s="1945"/>
      <c r="VBS1" s="1945"/>
      <c r="VBT1" s="1945"/>
      <c r="VBU1" s="1945"/>
      <c r="VBV1" s="1945"/>
      <c r="VBW1" s="1945"/>
      <c r="VBX1" s="1945"/>
      <c r="VBY1" s="1945"/>
      <c r="VBZ1" s="1945"/>
      <c r="VCA1" s="1945"/>
      <c r="VCB1" s="1945"/>
      <c r="VCC1" s="1945"/>
      <c r="VCD1" s="1945"/>
      <c r="VCE1" s="1945"/>
      <c r="VCF1" s="1945"/>
      <c r="VCG1" s="1945"/>
      <c r="VCH1" s="1945"/>
      <c r="VCI1" s="1945"/>
      <c r="VCJ1" s="1945"/>
      <c r="VCK1" s="1945"/>
      <c r="VCL1" s="1945"/>
      <c r="VCM1" s="1945"/>
      <c r="VCN1" s="1945"/>
      <c r="VCO1" s="1945"/>
      <c r="VCP1" s="1945"/>
      <c r="VCQ1" s="1945"/>
      <c r="VCR1" s="1945"/>
      <c r="VCS1" s="1945"/>
      <c r="VCT1" s="1945"/>
      <c r="VCU1" s="1945"/>
      <c r="VCV1" s="1945"/>
      <c r="VCW1" s="1945"/>
      <c r="VCX1" s="1945"/>
      <c r="VCY1" s="1945"/>
      <c r="VCZ1" s="1945"/>
      <c r="VDA1" s="1945"/>
      <c r="VDB1" s="1945"/>
      <c r="VDC1" s="1945"/>
      <c r="VDD1" s="1945"/>
      <c r="VDE1" s="1945"/>
      <c r="VDF1" s="1945"/>
      <c r="VDG1" s="1945"/>
      <c r="VDH1" s="1945"/>
      <c r="VDI1" s="1945"/>
      <c r="VDJ1" s="1945"/>
      <c r="VDK1" s="1945"/>
      <c r="VDL1" s="1945"/>
      <c r="VDM1" s="1945"/>
      <c r="VDN1" s="1945"/>
      <c r="VDO1" s="1945"/>
      <c r="VDP1" s="1945"/>
      <c r="VDQ1" s="1945"/>
      <c r="VDR1" s="1945"/>
      <c r="VDS1" s="1945"/>
      <c r="VDT1" s="1945"/>
      <c r="VDU1" s="1945"/>
      <c r="VDV1" s="1945"/>
      <c r="VDW1" s="1945"/>
      <c r="VDX1" s="1945"/>
      <c r="VDY1" s="1945"/>
      <c r="VDZ1" s="1945"/>
      <c r="VEA1" s="1945"/>
      <c r="VEB1" s="1945"/>
      <c r="VEC1" s="1945"/>
      <c r="VED1" s="1945"/>
      <c r="VEE1" s="1945"/>
      <c r="VEF1" s="1945"/>
      <c r="VEG1" s="1945"/>
      <c r="VEH1" s="1945"/>
      <c r="VEI1" s="1945"/>
      <c r="VEJ1" s="1945"/>
      <c r="VEK1" s="1945"/>
      <c r="VEL1" s="1945"/>
      <c r="VEM1" s="1945"/>
      <c r="VEN1" s="1945"/>
      <c r="VEO1" s="1945"/>
      <c r="VEP1" s="1945"/>
      <c r="VEQ1" s="1945"/>
      <c r="VER1" s="1945"/>
      <c r="VES1" s="1945"/>
      <c r="VET1" s="1945"/>
      <c r="VEU1" s="1945"/>
      <c r="VEV1" s="1945"/>
      <c r="VEW1" s="1945"/>
      <c r="VEX1" s="1945"/>
      <c r="VEY1" s="1945"/>
      <c r="VEZ1" s="1945"/>
      <c r="VFA1" s="1945"/>
      <c r="VFB1" s="1945"/>
      <c r="VFC1" s="1945"/>
      <c r="VFD1" s="1945"/>
      <c r="VFE1" s="1945"/>
      <c r="VFF1" s="1945"/>
      <c r="VFG1" s="1945"/>
      <c r="VFH1" s="1945"/>
      <c r="VFI1" s="1945"/>
      <c r="VFJ1" s="1945"/>
      <c r="VFK1" s="1945"/>
      <c r="VFL1" s="1945"/>
      <c r="VFM1" s="1945"/>
      <c r="VFN1" s="1945"/>
      <c r="VFO1" s="1945"/>
      <c r="VFP1" s="1945"/>
      <c r="VFQ1" s="1945"/>
      <c r="VFR1" s="1945"/>
      <c r="VFS1" s="1945"/>
      <c r="VFT1" s="1945"/>
      <c r="VFU1" s="1945"/>
      <c r="VFV1" s="1945"/>
      <c r="VFW1" s="1945"/>
      <c r="VFX1" s="1945"/>
      <c r="VFY1" s="1945"/>
      <c r="VFZ1" s="1945"/>
      <c r="VGA1" s="1945"/>
      <c r="VGB1" s="1945"/>
      <c r="VGC1" s="1945"/>
      <c r="VGD1" s="1945"/>
      <c r="VGE1" s="1945"/>
      <c r="VGF1" s="1945"/>
      <c r="VGG1" s="1945"/>
      <c r="VGH1" s="1945"/>
      <c r="VGI1" s="1945"/>
      <c r="VGJ1" s="1945"/>
      <c r="VGK1" s="1945"/>
      <c r="VGL1" s="1945"/>
      <c r="VGM1" s="1945"/>
      <c r="VGN1" s="1945"/>
      <c r="VGO1" s="1945"/>
      <c r="VGP1" s="1945"/>
      <c r="VGQ1" s="1945"/>
      <c r="VGR1" s="1945"/>
      <c r="VGS1" s="1945"/>
      <c r="VGT1" s="1945"/>
      <c r="VGU1" s="1945"/>
      <c r="VGV1" s="1945"/>
      <c r="VGW1" s="1945"/>
      <c r="VGX1" s="1945"/>
      <c r="VGY1" s="1945"/>
      <c r="VGZ1" s="1945"/>
      <c r="VHA1" s="1945"/>
      <c r="VHB1" s="1945"/>
      <c r="VHC1" s="1945"/>
      <c r="VHD1" s="1945"/>
      <c r="VHE1" s="1945"/>
      <c r="VHF1" s="1945"/>
      <c r="VHG1" s="1945"/>
      <c r="VHH1" s="1945"/>
      <c r="VHI1" s="1945"/>
      <c r="VHJ1" s="1945"/>
      <c r="VHK1" s="1945"/>
      <c r="VHL1" s="1945"/>
      <c r="VHM1" s="1945"/>
      <c r="VHN1" s="1945"/>
      <c r="VHO1" s="1945"/>
      <c r="VHP1" s="1945"/>
      <c r="VHQ1" s="1945"/>
      <c r="VHR1" s="1945"/>
      <c r="VHS1" s="1945"/>
      <c r="VHT1" s="1945"/>
      <c r="VHU1" s="1945"/>
      <c r="VHV1" s="1945"/>
      <c r="VHW1" s="1945"/>
      <c r="VHX1" s="1945"/>
      <c r="VHY1" s="1945"/>
      <c r="VHZ1" s="1945"/>
      <c r="VIA1" s="1945"/>
      <c r="VIB1" s="1945"/>
      <c r="VIC1" s="1945"/>
      <c r="VID1" s="1945"/>
      <c r="VIE1" s="1945"/>
      <c r="VIF1" s="1945"/>
      <c r="VIG1" s="1945"/>
      <c r="VIH1" s="1945"/>
      <c r="VII1" s="1945"/>
      <c r="VIJ1" s="1945"/>
      <c r="VIK1" s="1945"/>
      <c r="VIL1" s="1945"/>
      <c r="VIM1" s="1945"/>
      <c r="VIN1" s="1945"/>
      <c r="VIO1" s="1945"/>
      <c r="VIP1" s="1945"/>
      <c r="VIQ1" s="1945"/>
      <c r="VIR1" s="1945"/>
      <c r="VIS1" s="1945"/>
      <c r="VIT1" s="1945"/>
      <c r="VIU1" s="1945"/>
      <c r="VIV1" s="1945"/>
      <c r="VIW1" s="1945"/>
      <c r="VIX1" s="1945"/>
      <c r="VIY1" s="1945"/>
      <c r="VIZ1" s="1945"/>
      <c r="VJA1" s="1945"/>
      <c r="VJB1" s="1945"/>
      <c r="VJC1" s="1945"/>
      <c r="VJD1" s="1945"/>
      <c r="VJE1" s="1945"/>
      <c r="VJF1" s="1945"/>
      <c r="VJG1" s="1945"/>
      <c r="VJH1" s="1945"/>
      <c r="VJI1" s="1945"/>
      <c r="VJJ1" s="1945"/>
      <c r="VJK1" s="1945"/>
      <c r="VJL1" s="1945"/>
      <c r="VJM1" s="1945"/>
      <c r="VJN1" s="1945"/>
      <c r="VJO1" s="1945"/>
      <c r="VJP1" s="1945"/>
      <c r="VJQ1" s="1945"/>
      <c r="VJR1" s="1945"/>
      <c r="VJS1" s="1945"/>
      <c r="VJT1" s="1945"/>
      <c r="VJU1" s="1945"/>
      <c r="VJV1" s="1945"/>
      <c r="VJW1" s="1945"/>
      <c r="VJX1" s="1945"/>
      <c r="VJY1" s="1945"/>
      <c r="VJZ1" s="1945"/>
      <c r="VKA1" s="1945"/>
      <c r="VKB1" s="1945"/>
      <c r="VKC1" s="1945"/>
      <c r="VKD1" s="1945"/>
      <c r="VKE1" s="1945"/>
      <c r="VKF1" s="1945"/>
      <c r="VKG1" s="1945"/>
      <c r="VKH1" s="1945"/>
      <c r="VKI1" s="1945"/>
      <c r="VKJ1" s="1945"/>
      <c r="VKK1" s="1945"/>
      <c r="VKL1" s="1945"/>
      <c r="VKM1" s="1945"/>
      <c r="VKN1" s="1945"/>
      <c r="VKO1" s="1945"/>
      <c r="VKP1" s="1945"/>
      <c r="VKQ1" s="1945"/>
      <c r="VKR1" s="1945"/>
      <c r="VKS1" s="1945"/>
      <c r="VKT1" s="1945"/>
      <c r="VKU1" s="1945"/>
      <c r="VKV1" s="1945"/>
      <c r="VKW1" s="1945"/>
      <c r="VKX1" s="1945"/>
      <c r="VKY1" s="1945"/>
      <c r="VKZ1" s="1945"/>
      <c r="VLA1" s="1945"/>
      <c r="VLB1" s="1945"/>
      <c r="VLC1" s="1945"/>
      <c r="VLD1" s="1945"/>
      <c r="VLE1" s="1945"/>
      <c r="VLF1" s="1945"/>
      <c r="VLG1" s="1945"/>
      <c r="VLH1" s="1945"/>
      <c r="VLI1" s="1945"/>
      <c r="VLJ1" s="1945"/>
      <c r="VLK1" s="1945"/>
      <c r="VLL1" s="1945"/>
      <c r="VLM1" s="1945"/>
      <c r="VLN1" s="1945"/>
      <c r="VLO1" s="1945"/>
      <c r="VLP1" s="1945"/>
      <c r="VLQ1" s="1945"/>
      <c r="VLR1" s="1945"/>
      <c r="VLS1" s="1945"/>
      <c r="VLT1" s="1945"/>
      <c r="VLU1" s="1945"/>
      <c r="VLV1" s="1945"/>
      <c r="VLW1" s="1945"/>
      <c r="VLX1" s="1945"/>
      <c r="VLY1" s="1945"/>
      <c r="VLZ1" s="1945"/>
      <c r="VMA1" s="1945"/>
      <c r="VMB1" s="1945"/>
      <c r="VMC1" s="1945"/>
      <c r="VMD1" s="1945"/>
      <c r="VME1" s="1945"/>
      <c r="VMF1" s="1945"/>
      <c r="VMG1" s="1945"/>
      <c r="VMH1" s="1945"/>
      <c r="VMI1" s="1945"/>
      <c r="VMJ1" s="1945"/>
      <c r="VMK1" s="1945"/>
      <c r="VML1" s="1945"/>
      <c r="VMM1" s="1945"/>
      <c r="VMN1" s="1945"/>
      <c r="VMO1" s="1945"/>
      <c r="VMP1" s="1945"/>
      <c r="VMQ1" s="1945"/>
      <c r="VMR1" s="1945"/>
      <c r="VMS1" s="1945"/>
      <c r="VMT1" s="1945"/>
      <c r="VMU1" s="1945"/>
      <c r="VMV1" s="1945"/>
      <c r="VMW1" s="1945"/>
      <c r="VMX1" s="1945"/>
      <c r="VMY1" s="1945"/>
      <c r="VMZ1" s="1945"/>
      <c r="VNA1" s="1945"/>
      <c r="VNB1" s="1945"/>
      <c r="VNC1" s="1945"/>
      <c r="VND1" s="1945"/>
      <c r="VNE1" s="1945"/>
      <c r="VNF1" s="1945"/>
      <c r="VNG1" s="1945"/>
      <c r="VNH1" s="1945"/>
      <c r="VNI1" s="1945"/>
      <c r="VNJ1" s="1945"/>
      <c r="VNK1" s="1945"/>
      <c r="VNL1" s="1945"/>
      <c r="VNM1" s="1945"/>
      <c r="VNN1" s="1945"/>
      <c r="VNO1" s="1945"/>
      <c r="VNP1" s="1945"/>
      <c r="VNQ1" s="1945"/>
      <c r="VNR1" s="1945"/>
      <c r="VNS1" s="1945"/>
      <c r="VNT1" s="1945"/>
      <c r="VNU1" s="1945"/>
      <c r="VNV1" s="1945"/>
      <c r="VNW1" s="1945"/>
      <c r="VNX1" s="1945"/>
      <c r="VNY1" s="1945"/>
      <c r="VNZ1" s="1945"/>
      <c r="VOA1" s="1945"/>
      <c r="VOB1" s="1945"/>
      <c r="VOC1" s="1945"/>
      <c r="VOD1" s="1945"/>
      <c r="VOE1" s="1945"/>
      <c r="VOF1" s="1945"/>
      <c r="VOG1" s="1945"/>
      <c r="VOH1" s="1945"/>
      <c r="VOI1" s="1945"/>
      <c r="VOJ1" s="1945"/>
      <c r="VOK1" s="1945"/>
      <c r="VOL1" s="1945"/>
      <c r="VOM1" s="1945"/>
      <c r="VON1" s="1945"/>
      <c r="VOO1" s="1945"/>
      <c r="VOP1" s="1945"/>
      <c r="VOQ1" s="1945"/>
      <c r="VOR1" s="1945"/>
      <c r="VOS1" s="1945"/>
      <c r="VOT1" s="1945"/>
      <c r="VOU1" s="1945"/>
      <c r="VOV1" s="1945"/>
      <c r="VOW1" s="1945"/>
      <c r="VOX1" s="1945"/>
      <c r="VOY1" s="1945"/>
      <c r="VOZ1" s="1945"/>
      <c r="VPA1" s="1945"/>
      <c r="VPB1" s="1945"/>
      <c r="VPC1" s="1945"/>
      <c r="VPD1" s="1945"/>
      <c r="VPE1" s="1945"/>
      <c r="VPF1" s="1945"/>
      <c r="VPG1" s="1945"/>
      <c r="VPH1" s="1945"/>
      <c r="VPI1" s="1945"/>
      <c r="VPJ1" s="1945"/>
      <c r="VPK1" s="1945"/>
      <c r="VPL1" s="1945"/>
      <c r="VPM1" s="1945"/>
      <c r="VPN1" s="1945"/>
      <c r="VPO1" s="1945"/>
      <c r="VPP1" s="1945"/>
      <c r="VPQ1" s="1945"/>
      <c r="VPR1" s="1945"/>
      <c r="VPS1" s="1945"/>
      <c r="VPT1" s="1945"/>
      <c r="VPU1" s="1945"/>
      <c r="VPV1" s="1945"/>
      <c r="VPW1" s="1945"/>
      <c r="VPX1" s="1945"/>
      <c r="VPY1" s="1945"/>
      <c r="VPZ1" s="1945"/>
      <c r="VQA1" s="1945"/>
      <c r="VQB1" s="1945"/>
      <c r="VQC1" s="1945"/>
      <c r="VQD1" s="1945"/>
      <c r="VQE1" s="1945"/>
      <c r="VQF1" s="1945"/>
      <c r="VQG1" s="1945"/>
      <c r="VQH1" s="1945"/>
      <c r="VQI1" s="1945"/>
      <c r="VQJ1" s="1945"/>
      <c r="VQK1" s="1945"/>
      <c r="VQL1" s="1945"/>
      <c r="VQM1" s="1945"/>
      <c r="VQN1" s="1945"/>
      <c r="VQO1" s="1945"/>
      <c r="VQP1" s="1945"/>
      <c r="VQQ1" s="1945"/>
      <c r="VQR1" s="1945"/>
      <c r="VQS1" s="1945"/>
      <c r="VQT1" s="1945"/>
      <c r="VQU1" s="1945"/>
      <c r="VQV1" s="1945"/>
      <c r="VQW1" s="1945"/>
      <c r="VQX1" s="1945"/>
      <c r="VQY1" s="1945"/>
      <c r="VQZ1" s="1945"/>
      <c r="VRA1" s="1945"/>
      <c r="VRB1" s="1945"/>
      <c r="VRC1" s="1945"/>
      <c r="VRD1" s="1945"/>
      <c r="VRE1" s="1945"/>
      <c r="VRF1" s="1945"/>
      <c r="VRG1" s="1945"/>
      <c r="VRH1" s="1945"/>
      <c r="VRI1" s="1945"/>
      <c r="VRJ1" s="1945"/>
      <c r="VRK1" s="1945"/>
      <c r="VRL1" s="1945"/>
      <c r="VRM1" s="1945"/>
      <c r="VRN1" s="1945"/>
      <c r="VRO1" s="1945"/>
      <c r="VRP1" s="1945"/>
      <c r="VRQ1" s="1945"/>
      <c r="VRR1" s="1945"/>
      <c r="VRS1" s="1945"/>
      <c r="VRT1" s="1945"/>
      <c r="VRU1" s="1945"/>
      <c r="VRV1" s="1945"/>
      <c r="VRW1" s="1945"/>
      <c r="VRX1" s="1945"/>
      <c r="VRY1" s="1945"/>
      <c r="VRZ1" s="1945"/>
      <c r="VSA1" s="1945"/>
      <c r="VSB1" s="1945"/>
      <c r="VSC1" s="1945"/>
      <c r="VSD1" s="1945"/>
      <c r="VSE1" s="1945"/>
      <c r="VSF1" s="1945"/>
      <c r="VSG1" s="1945"/>
      <c r="VSH1" s="1945"/>
      <c r="VSI1" s="1945"/>
      <c r="VSJ1" s="1945"/>
      <c r="VSK1" s="1945"/>
      <c r="VSL1" s="1945"/>
      <c r="VSM1" s="1945"/>
      <c r="VSN1" s="1945"/>
      <c r="VSO1" s="1945"/>
      <c r="VSP1" s="1945"/>
      <c r="VSQ1" s="1945"/>
      <c r="VSR1" s="1945"/>
      <c r="VSS1" s="1945"/>
      <c r="VST1" s="1945"/>
      <c r="VSU1" s="1945"/>
      <c r="VSV1" s="1945"/>
      <c r="VSW1" s="1945"/>
      <c r="VSX1" s="1945"/>
      <c r="VSY1" s="1945"/>
      <c r="VSZ1" s="1945"/>
      <c r="VTA1" s="1945"/>
      <c r="VTB1" s="1945"/>
      <c r="VTC1" s="1945"/>
      <c r="VTD1" s="1945"/>
      <c r="VTE1" s="1945"/>
      <c r="VTF1" s="1945"/>
      <c r="VTG1" s="1945"/>
      <c r="VTH1" s="1945"/>
      <c r="VTI1" s="1945"/>
      <c r="VTJ1" s="1945"/>
      <c r="VTK1" s="1945"/>
      <c r="VTL1" s="1945"/>
      <c r="VTM1" s="1945"/>
      <c r="VTN1" s="1945"/>
      <c r="VTO1" s="1945"/>
      <c r="VTP1" s="1945"/>
      <c r="VTQ1" s="1945"/>
      <c r="VTR1" s="1945"/>
      <c r="VTS1" s="1945"/>
      <c r="VTT1" s="1945"/>
      <c r="VTU1" s="1945"/>
      <c r="VTV1" s="1945"/>
      <c r="VTW1" s="1945"/>
      <c r="VTX1" s="1945"/>
      <c r="VTY1" s="1945"/>
      <c r="VTZ1" s="1945"/>
      <c r="VUA1" s="1945"/>
      <c r="VUB1" s="1945"/>
      <c r="VUC1" s="1945"/>
      <c r="VUD1" s="1945"/>
      <c r="VUE1" s="1945"/>
      <c r="VUF1" s="1945"/>
      <c r="VUG1" s="1945"/>
      <c r="VUH1" s="1945"/>
      <c r="VUI1" s="1945"/>
      <c r="VUJ1" s="1945"/>
      <c r="VUK1" s="1945"/>
      <c r="VUL1" s="1945"/>
      <c r="VUM1" s="1945"/>
      <c r="VUN1" s="1945"/>
      <c r="VUO1" s="1945"/>
      <c r="VUP1" s="1945"/>
      <c r="VUQ1" s="1945"/>
      <c r="VUR1" s="1945"/>
      <c r="VUS1" s="1945"/>
      <c r="VUT1" s="1945"/>
      <c r="VUU1" s="1945"/>
      <c r="VUV1" s="1945"/>
      <c r="VUW1" s="1945"/>
      <c r="VUX1" s="1945"/>
      <c r="VUY1" s="1945"/>
      <c r="VUZ1" s="1945"/>
      <c r="VVA1" s="1945"/>
      <c r="VVB1" s="1945"/>
      <c r="VVC1" s="1945"/>
      <c r="VVD1" s="1945"/>
      <c r="VVE1" s="1945"/>
      <c r="VVF1" s="1945"/>
      <c r="VVG1" s="1945"/>
      <c r="VVH1" s="1945"/>
      <c r="VVI1" s="1945"/>
      <c r="VVJ1" s="1945"/>
      <c r="VVK1" s="1945"/>
      <c r="VVL1" s="1945"/>
      <c r="VVM1" s="1945"/>
      <c r="VVN1" s="1945"/>
      <c r="VVO1" s="1945"/>
      <c r="VVP1" s="1945"/>
      <c r="VVQ1" s="1945"/>
      <c r="VVR1" s="1945"/>
      <c r="VVS1" s="1945"/>
      <c r="VVT1" s="1945"/>
      <c r="VVU1" s="1945"/>
      <c r="VVV1" s="1945"/>
      <c r="VVW1" s="1945"/>
      <c r="VVX1" s="1945"/>
      <c r="VVY1" s="1945"/>
      <c r="VVZ1" s="1945"/>
      <c r="VWA1" s="1945"/>
      <c r="VWB1" s="1945"/>
      <c r="VWC1" s="1945"/>
      <c r="VWD1" s="1945"/>
      <c r="VWE1" s="1945"/>
      <c r="VWF1" s="1945"/>
      <c r="VWG1" s="1945"/>
      <c r="VWH1" s="1945"/>
      <c r="VWI1" s="1945"/>
      <c r="VWJ1" s="1945"/>
      <c r="VWK1" s="1945"/>
      <c r="VWL1" s="1945"/>
      <c r="VWM1" s="1945"/>
      <c r="VWN1" s="1945"/>
      <c r="VWO1" s="1945"/>
      <c r="VWP1" s="1945"/>
      <c r="VWQ1" s="1945"/>
      <c r="VWR1" s="1945"/>
      <c r="VWS1" s="1945"/>
      <c r="VWT1" s="1945"/>
      <c r="VWU1" s="1945"/>
      <c r="VWV1" s="1945"/>
      <c r="VWW1" s="1945"/>
      <c r="VWX1" s="1945"/>
      <c r="VWY1" s="1945"/>
      <c r="VWZ1" s="1945"/>
      <c r="VXA1" s="1945"/>
      <c r="VXB1" s="1945"/>
      <c r="VXC1" s="1945"/>
      <c r="VXD1" s="1945"/>
      <c r="VXE1" s="1945"/>
      <c r="VXF1" s="1945"/>
      <c r="VXG1" s="1945"/>
      <c r="VXH1" s="1945"/>
      <c r="VXI1" s="1945"/>
      <c r="VXJ1" s="1945"/>
      <c r="VXK1" s="1945"/>
      <c r="VXL1" s="1945"/>
      <c r="VXM1" s="1945"/>
      <c r="VXN1" s="1945"/>
      <c r="VXO1" s="1945"/>
      <c r="VXP1" s="1945"/>
      <c r="VXQ1" s="1945"/>
      <c r="VXR1" s="1945"/>
      <c r="VXS1" s="1945"/>
      <c r="VXT1" s="1945"/>
      <c r="VXU1" s="1945"/>
      <c r="VXV1" s="1945"/>
      <c r="VXW1" s="1945"/>
      <c r="VXX1" s="1945"/>
      <c r="VXY1" s="1945"/>
      <c r="VXZ1" s="1945"/>
      <c r="VYA1" s="1945"/>
      <c r="VYB1" s="1945"/>
      <c r="VYC1" s="1945"/>
      <c r="VYD1" s="1945"/>
      <c r="VYE1" s="1945"/>
      <c r="VYF1" s="1945"/>
      <c r="VYG1" s="1945"/>
      <c r="VYH1" s="1945"/>
      <c r="VYI1" s="1945"/>
      <c r="VYJ1" s="1945"/>
      <c r="VYK1" s="1945"/>
      <c r="VYL1" s="1945"/>
      <c r="VYM1" s="1945"/>
      <c r="VYN1" s="1945"/>
      <c r="VYO1" s="1945"/>
      <c r="VYP1" s="1945"/>
      <c r="VYQ1" s="1945"/>
      <c r="VYR1" s="1945"/>
      <c r="VYS1" s="1945"/>
      <c r="VYT1" s="1945"/>
      <c r="VYU1" s="1945"/>
      <c r="VYV1" s="1945"/>
      <c r="VYW1" s="1945"/>
      <c r="VYX1" s="1945"/>
      <c r="VYY1" s="1945"/>
      <c r="VYZ1" s="1945"/>
      <c r="VZA1" s="1945"/>
      <c r="VZB1" s="1945"/>
      <c r="VZC1" s="1945"/>
      <c r="VZD1" s="1945"/>
      <c r="VZE1" s="1945"/>
      <c r="VZF1" s="1945"/>
      <c r="VZG1" s="1945"/>
      <c r="VZH1" s="1945"/>
      <c r="VZI1" s="1945"/>
      <c r="VZJ1" s="1945"/>
      <c r="VZK1" s="1945"/>
      <c r="VZL1" s="1945"/>
      <c r="VZM1" s="1945"/>
      <c r="VZN1" s="1945"/>
      <c r="VZO1" s="1945"/>
      <c r="VZP1" s="1945"/>
      <c r="VZQ1" s="1945"/>
      <c r="VZR1" s="1945"/>
      <c r="VZS1" s="1945"/>
      <c r="VZT1" s="1945"/>
      <c r="VZU1" s="1945"/>
      <c r="VZV1" s="1945"/>
      <c r="VZW1" s="1945"/>
      <c r="VZX1" s="1945"/>
      <c r="VZY1" s="1945"/>
      <c r="VZZ1" s="1945"/>
      <c r="WAA1" s="1945"/>
      <c r="WAB1" s="1945"/>
      <c r="WAC1" s="1945"/>
      <c r="WAD1" s="1945"/>
      <c r="WAE1" s="1945"/>
      <c r="WAF1" s="1945"/>
      <c r="WAG1" s="1945"/>
      <c r="WAH1" s="1945"/>
      <c r="WAI1" s="1945"/>
      <c r="WAJ1" s="1945"/>
      <c r="WAK1" s="1945"/>
      <c r="WAL1" s="1945"/>
      <c r="WAM1" s="1945"/>
      <c r="WAN1" s="1945"/>
      <c r="WAO1" s="1945"/>
      <c r="WAP1" s="1945"/>
      <c r="WAQ1" s="1945"/>
      <c r="WAR1" s="1945"/>
      <c r="WAS1" s="1945"/>
      <c r="WAT1" s="1945"/>
      <c r="WAU1" s="1945"/>
      <c r="WAV1" s="1945"/>
      <c r="WAW1" s="1945"/>
      <c r="WAX1" s="1945"/>
      <c r="WAY1" s="1945"/>
      <c r="WAZ1" s="1945"/>
      <c r="WBA1" s="1945"/>
      <c r="WBB1" s="1945"/>
      <c r="WBC1" s="1945"/>
      <c r="WBD1" s="1945"/>
      <c r="WBE1" s="1945"/>
      <c r="WBF1" s="1945"/>
      <c r="WBG1" s="1945"/>
      <c r="WBH1" s="1945"/>
      <c r="WBI1" s="1945"/>
      <c r="WBJ1" s="1945"/>
      <c r="WBK1" s="1945"/>
      <c r="WBL1" s="1945"/>
      <c r="WBM1" s="1945"/>
      <c r="WBN1" s="1945"/>
      <c r="WBO1" s="1945"/>
      <c r="WBP1" s="1945"/>
      <c r="WBQ1" s="1945"/>
      <c r="WBR1" s="1945"/>
      <c r="WBS1" s="1945"/>
      <c r="WBT1" s="1945"/>
      <c r="WBU1" s="1945"/>
      <c r="WBV1" s="1945"/>
      <c r="WBW1" s="1945"/>
      <c r="WBX1" s="1945"/>
      <c r="WBY1" s="1945"/>
      <c r="WBZ1" s="1945"/>
      <c r="WCA1" s="1945"/>
      <c r="WCB1" s="1945"/>
      <c r="WCC1" s="1945"/>
      <c r="WCD1" s="1945"/>
      <c r="WCE1" s="1945"/>
      <c r="WCF1" s="1945"/>
      <c r="WCG1" s="1945"/>
      <c r="WCH1" s="1945"/>
      <c r="WCI1" s="1945"/>
      <c r="WCJ1" s="1945"/>
      <c r="WCK1" s="1945"/>
      <c r="WCL1" s="1945"/>
      <c r="WCM1" s="1945"/>
      <c r="WCN1" s="1945"/>
      <c r="WCO1" s="1945"/>
      <c r="WCP1" s="1945"/>
      <c r="WCQ1" s="1945"/>
      <c r="WCR1" s="1945"/>
      <c r="WCS1" s="1945"/>
      <c r="WCT1" s="1945"/>
      <c r="WCU1" s="1945"/>
      <c r="WCV1" s="1945"/>
      <c r="WCW1" s="1945"/>
      <c r="WCX1" s="1945"/>
      <c r="WCY1" s="1945"/>
      <c r="WCZ1" s="1945"/>
      <c r="WDA1" s="1945"/>
      <c r="WDB1" s="1945"/>
      <c r="WDC1" s="1945"/>
      <c r="WDD1" s="1945"/>
      <c r="WDE1" s="1945"/>
      <c r="WDF1" s="1945"/>
      <c r="WDG1" s="1945"/>
      <c r="WDH1" s="1945"/>
      <c r="WDI1" s="1945"/>
      <c r="WDJ1" s="1945"/>
      <c r="WDK1" s="1945"/>
      <c r="WDL1" s="1945"/>
      <c r="WDM1" s="1945"/>
      <c r="WDN1" s="1945"/>
      <c r="WDO1" s="1945"/>
      <c r="WDP1" s="1945"/>
      <c r="WDQ1" s="1945"/>
      <c r="WDR1" s="1945"/>
      <c r="WDS1" s="1945"/>
      <c r="WDT1" s="1945"/>
      <c r="WDU1" s="1945"/>
      <c r="WDV1" s="1945"/>
      <c r="WDW1" s="1945"/>
      <c r="WDX1" s="1945"/>
      <c r="WDY1" s="1945"/>
      <c r="WDZ1" s="1945"/>
      <c r="WEA1" s="1945"/>
      <c r="WEB1" s="1945"/>
      <c r="WEC1" s="1945"/>
      <c r="WED1" s="1945"/>
      <c r="WEE1" s="1945"/>
      <c r="WEF1" s="1945"/>
      <c r="WEG1" s="1945"/>
      <c r="WEH1" s="1945"/>
      <c r="WEI1" s="1945"/>
      <c r="WEJ1" s="1945"/>
      <c r="WEK1" s="1945"/>
      <c r="WEL1" s="1945"/>
      <c r="WEM1" s="1945"/>
      <c r="WEN1" s="1945"/>
      <c r="WEO1" s="1945"/>
      <c r="WEP1" s="1945"/>
      <c r="WEQ1" s="1945"/>
      <c r="WER1" s="1945"/>
      <c r="WES1" s="1945"/>
      <c r="WET1" s="1945"/>
      <c r="WEU1" s="1945"/>
      <c r="WEV1" s="1945"/>
      <c r="WEW1" s="1945"/>
      <c r="WEX1" s="1945"/>
      <c r="WEY1" s="1945"/>
      <c r="WEZ1" s="1945"/>
      <c r="WFA1" s="1945"/>
      <c r="WFB1" s="1945"/>
      <c r="WFC1" s="1945"/>
      <c r="WFD1" s="1945"/>
      <c r="WFE1" s="1945"/>
      <c r="WFF1" s="1945"/>
      <c r="WFG1" s="1945"/>
      <c r="WFH1" s="1945"/>
      <c r="WFI1" s="1945"/>
      <c r="WFJ1" s="1945"/>
      <c r="WFK1" s="1945"/>
      <c r="WFL1" s="1945"/>
      <c r="WFM1" s="1945"/>
      <c r="WFN1" s="1945"/>
      <c r="WFO1" s="1945"/>
      <c r="WFP1" s="1945"/>
      <c r="WFQ1" s="1945"/>
      <c r="WFR1" s="1945"/>
      <c r="WFS1" s="1945"/>
      <c r="WFT1" s="1945"/>
      <c r="WFU1" s="1945"/>
      <c r="WFV1" s="1945"/>
      <c r="WFW1" s="1945"/>
      <c r="WFX1" s="1945"/>
      <c r="WFY1" s="1945"/>
      <c r="WFZ1" s="1945"/>
      <c r="WGA1" s="1945"/>
      <c r="WGB1" s="1945"/>
      <c r="WGC1" s="1945"/>
      <c r="WGD1" s="1945"/>
      <c r="WGE1" s="1945"/>
      <c r="WGF1" s="1945"/>
      <c r="WGG1" s="1945"/>
      <c r="WGH1" s="1945"/>
      <c r="WGI1" s="1945"/>
      <c r="WGJ1" s="1945"/>
      <c r="WGK1" s="1945"/>
      <c r="WGL1" s="1945"/>
      <c r="WGM1" s="1945"/>
      <c r="WGN1" s="1945"/>
      <c r="WGO1" s="1945"/>
      <c r="WGP1" s="1945"/>
      <c r="WGQ1" s="1945"/>
      <c r="WGR1" s="1945"/>
      <c r="WGS1" s="1945"/>
      <c r="WGT1" s="1945"/>
      <c r="WGU1" s="1945"/>
      <c r="WGV1" s="1945"/>
      <c r="WGW1" s="1945"/>
      <c r="WGX1" s="1945"/>
      <c r="WGY1" s="1945"/>
      <c r="WGZ1" s="1945"/>
      <c r="WHA1" s="1945"/>
      <c r="WHB1" s="1945"/>
      <c r="WHC1" s="1945"/>
      <c r="WHD1" s="1945"/>
      <c r="WHE1" s="1945"/>
      <c r="WHF1" s="1945"/>
      <c r="WHG1" s="1945"/>
      <c r="WHH1" s="1945"/>
      <c r="WHI1" s="1945"/>
      <c r="WHJ1" s="1945"/>
      <c r="WHK1" s="1945"/>
      <c r="WHL1" s="1945"/>
      <c r="WHM1" s="1945"/>
      <c r="WHN1" s="1945"/>
      <c r="WHO1" s="1945"/>
      <c r="WHP1" s="1945"/>
      <c r="WHQ1" s="1945"/>
      <c r="WHR1" s="1945"/>
      <c r="WHS1" s="1945"/>
      <c r="WHT1" s="1945"/>
      <c r="WHU1" s="1945"/>
      <c r="WHV1" s="1945"/>
      <c r="WHW1" s="1945"/>
      <c r="WHX1" s="1945"/>
      <c r="WHY1" s="1945"/>
      <c r="WHZ1" s="1945"/>
      <c r="WIA1" s="1945"/>
      <c r="WIB1" s="1945"/>
      <c r="WIC1" s="1945"/>
      <c r="WID1" s="1945"/>
      <c r="WIE1" s="1945"/>
      <c r="WIF1" s="1945"/>
      <c r="WIG1" s="1945"/>
      <c r="WIH1" s="1945"/>
      <c r="WII1" s="1945"/>
      <c r="WIJ1" s="1945"/>
      <c r="WIK1" s="1945"/>
      <c r="WIL1" s="1945"/>
      <c r="WIM1" s="1945"/>
      <c r="WIN1" s="1945"/>
      <c r="WIO1" s="1945"/>
      <c r="WIP1" s="1945"/>
      <c r="WIQ1" s="1945"/>
      <c r="WIR1" s="1945"/>
      <c r="WIS1" s="1945"/>
      <c r="WIT1" s="1945"/>
      <c r="WIU1" s="1945"/>
      <c r="WIV1" s="1945"/>
      <c r="WIW1" s="1945"/>
      <c r="WIX1" s="1945"/>
      <c r="WIY1" s="1945"/>
      <c r="WIZ1" s="1945"/>
      <c r="WJA1" s="1945"/>
      <c r="WJB1" s="1945"/>
      <c r="WJC1" s="1945"/>
      <c r="WJD1" s="1945"/>
      <c r="WJE1" s="1945"/>
      <c r="WJF1" s="1945"/>
      <c r="WJG1" s="1945"/>
      <c r="WJH1" s="1945"/>
      <c r="WJI1" s="1945"/>
      <c r="WJJ1" s="1945"/>
      <c r="WJK1" s="1945"/>
      <c r="WJL1" s="1945"/>
      <c r="WJM1" s="1945"/>
      <c r="WJN1" s="1945"/>
      <c r="WJO1" s="1945"/>
      <c r="WJP1" s="1945"/>
      <c r="WJQ1" s="1945"/>
      <c r="WJR1" s="1945"/>
      <c r="WJS1" s="1945"/>
      <c r="WJT1" s="1945"/>
      <c r="WJU1" s="1945"/>
      <c r="WJV1" s="1945"/>
      <c r="WJW1" s="1945"/>
      <c r="WJX1" s="1945"/>
      <c r="WJY1" s="1945"/>
      <c r="WJZ1" s="1945"/>
      <c r="WKA1" s="1945"/>
      <c r="WKB1" s="1945"/>
      <c r="WKC1" s="1945"/>
      <c r="WKD1" s="1945"/>
      <c r="WKE1" s="1945"/>
      <c r="WKF1" s="1945"/>
      <c r="WKG1" s="1945"/>
      <c r="WKH1" s="1945"/>
      <c r="WKI1" s="1945"/>
      <c r="WKJ1" s="1945"/>
      <c r="WKK1" s="1945"/>
      <c r="WKL1" s="1945"/>
      <c r="WKM1" s="1945"/>
      <c r="WKN1" s="1945"/>
      <c r="WKO1" s="1945"/>
      <c r="WKP1" s="1945"/>
      <c r="WKQ1" s="1945"/>
      <c r="WKR1" s="1945"/>
      <c r="WKS1" s="1945"/>
      <c r="WKT1" s="1945"/>
      <c r="WKU1" s="1945"/>
      <c r="WKV1" s="1945"/>
      <c r="WKW1" s="1945"/>
      <c r="WKX1" s="1945"/>
      <c r="WKY1" s="1945"/>
      <c r="WKZ1" s="1945"/>
      <c r="WLA1" s="1945"/>
      <c r="WLB1" s="1945"/>
      <c r="WLC1" s="1945"/>
      <c r="WLD1" s="1945"/>
      <c r="WLE1" s="1945"/>
      <c r="WLF1" s="1945"/>
      <c r="WLG1" s="1945"/>
      <c r="WLH1" s="1945"/>
      <c r="WLI1" s="1945"/>
      <c r="WLJ1" s="1945"/>
      <c r="WLK1" s="1945"/>
      <c r="WLL1" s="1945"/>
      <c r="WLM1" s="1945"/>
      <c r="WLN1" s="1945"/>
      <c r="WLO1" s="1945"/>
      <c r="WLP1" s="1945"/>
      <c r="WLQ1" s="1945"/>
      <c r="WLR1" s="1945"/>
      <c r="WLS1" s="1945"/>
      <c r="WLT1" s="1945"/>
      <c r="WLU1" s="1945"/>
      <c r="WLV1" s="1945"/>
      <c r="WLW1" s="1945"/>
      <c r="WLX1" s="1945"/>
      <c r="WLY1" s="1945"/>
      <c r="WLZ1" s="1945"/>
      <c r="WMA1" s="1945"/>
      <c r="WMB1" s="1945"/>
      <c r="WMC1" s="1945"/>
      <c r="WMD1" s="1945"/>
      <c r="WME1" s="1945"/>
      <c r="WMF1" s="1945"/>
      <c r="WMG1" s="1945"/>
      <c r="WMH1" s="1945"/>
      <c r="WMI1" s="1945"/>
      <c r="WMJ1" s="1945"/>
      <c r="WMK1" s="1945"/>
      <c r="WML1" s="1945"/>
      <c r="WMM1" s="1945"/>
      <c r="WMN1" s="1945"/>
      <c r="WMO1" s="1945"/>
      <c r="WMP1" s="1945"/>
      <c r="WMQ1" s="1945"/>
      <c r="WMR1" s="1945"/>
      <c r="WMS1" s="1945"/>
      <c r="WMT1" s="1945"/>
      <c r="WMU1" s="1945"/>
      <c r="WMV1" s="1945"/>
      <c r="WMW1" s="1945"/>
      <c r="WMX1" s="1945"/>
      <c r="WMY1" s="1945"/>
      <c r="WMZ1" s="1945"/>
      <c r="WNA1" s="1945"/>
      <c r="WNB1" s="1945"/>
      <c r="WNC1" s="1945"/>
      <c r="WND1" s="1945"/>
      <c r="WNE1" s="1945"/>
      <c r="WNF1" s="1945"/>
      <c r="WNG1" s="1945"/>
      <c r="WNH1" s="1945"/>
      <c r="WNI1" s="1945"/>
      <c r="WNJ1" s="1945"/>
      <c r="WNK1" s="1945"/>
      <c r="WNL1" s="1945"/>
      <c r="WNM1" s="1945"/>
      <c r="WNN1" s="1945"/>
      <c r="WNO1" s="1945"/>
      <c r="WNP1" s="1945"/>
      <c r="WNQ1" s="1945"/>
      <c r="WNR1" s="1945"/>
      <c r="WNS1" s="1945"/>
      <c r="WNT1" s="1945"/>
      <c r="WNU1" s="1945"/>
      <c r="WNV1" s="1945"/>
      <c r="WNW1" s="1945"/>
      <c r="WNX1" s="1945"/>
      <c r="WNY1" s="1945"/>
      <c r="WNZ1" s="1945"/>
      <c r="WOA1" s="1945"/>
      <c r="WOB1" s="1945"/>
      <c r="WOC1" s="1945"/>
      <c r="WOD1" s="1945"/>
      <c r="WOE1" s="1945"/>
      <c r="WOF1" s="1945"/>
      <c r="WOG1" s="1945"/>
      <c r="WOH1" s="1945"/>
      <c r="WOI1" s="1945"/>
      <c r="WOJ1" s="1945"/>
      <c r="WOK1" s="1945"/>
      <c r="WOL1" s="1945"/>
      <c r="WOM1" s="1945"/>
      <c r="WON1" s="1945"/>
      <c r="WOO1" s="1945"/>
      <c r="WOP1" s="1945"/>
      <c r="WOQ1" s="1945"/>
      <c r="WOR1" s="1945"/>
      <c r="WOS1" s="1945"/>
      <c r="WOT1" s="1945"/>
      <c r="WOU1" s="1945"/>
      <c r="WOV1" s="1945"/>
      <c r="WOW1" s="1945"/>
      <c r="WOX1" s="1945"/>
      <c r="WOY1" s="1945"/>
      <c r="WOZ1" s="1945"/>
      <c r="WPA1" s="1945"/>
      <c r="WPB1" s="1945"/>
      <c r="WPC1" s="1945"/>
      <c r="WPD1" s="1945"/>
      <c r="WPE1" s="1945"/>
      <c r="WPF1" s="1945"/>
      <c r="WPG1" s="1945"/>
      <c r="WPH1" s="1945"/>
      <c r="WPI1" s="1945"/>
      <c r="WPJ1" s="1945"/>
      <c r="WPK1" s="1945"/>
      <c r="WPL1" s="1945"/>
      <c r="WPM1" s="1945"/>
      <c r="WPN1" s="1945"/>
      <c r="WPO1" s="1945"/>
      <c r="WPP1" s="1945"/>
      <c r="WPQ1" s="1945"/>
      <c r="WPR1" s="1945"/>
      <c r="WPS1" s="1945"/>
      <c r="WPT1" s="1945"/>
      <c r="WPU1" s="1945"/>
      <c r="WPV1" s="1945"/>
      <c r="WPW1" s="1945"/>
      <c r="WPX1" s="1945"/>
      <c r="WPY1" s="1945"/>
      <c r="WPZ1" s="1945"/>
      <c r="WQA1" s="1945"/>
      <c r="WQB1" s="1945"/>
      <c r="WQC1" s="1945"/>
      <c r="WQD1" s="1945"/>
      <c r="WQE1" s="1945"/>
      <c r="WQF1" s="1945"/>
      <c r="WQG1" s="1945"/>
      <c r="WQH1" s="1945"/>
      <c r="WQI1" s="1945"/>
      <c r="WQJ1" s="1945"/>
      <c r="WQK1" s="1945"/>
      <c r="WQL1" s="1945"/>
      <c r="WQM1" s="1945"/>
      <c r="WQN1" s="1945"/>
      <c r="WQO1" s="1945"/>
      <c r="WQP1" s="1945"/>
      <c r="WQQ1" s="1945"/>
      <c r="WQR1" s="1945"/>
      <c r="WQS1" s="1945"/>
      <c r="WQT1" s="1945"/>
      <c r="WQU1" s="1945"/>
      <c r="WQV1" s="1945"/>
      <c r="WQW1" s="1945"/>
      <c r="WQX1" s="1945"/>
      <c r="WQY1" s="1945"/>
      <c r="WQZ1" s="1945"/>
      <c r="WRA1" s="1945"/>
      <c r="WRB1" s="1945"/>
      <c r="WRC1" s="1945"/>
      <c r="WRD1" s="1945"/>
      <c r="WRE1" s="1945"/>
      <c r="WRF1" s="1945"/>
      <c r="WRG1" s="1945"/>
      <c r="WRH1" s="1945"/>
      <c r="WRI1" s="1945"/>
      <c r="WRJ1" s="1945"/>
      <c r="WRK1" s="1945"/>
      <c r="WRL1" s="1945"/>
      <c r="WRM1" s="1945"/>
      <c r="WRN1" s="1945"/>
      <c r="WRO1" s="1945"/>
      <c r="WRP1" s="1945"/>
      <c r="WRQ1" s="1945"/>
      <c r="WRR1" s="1945"/>
      <c r="WRS1" s="1945"/>
      <c r="WRT1" s="1945"/>
      <c r="WRU1" s="1945"/>
      <c r="WRV1" s="1945"/>
      <c r="WRW1" s="1945"/>
      <c r="WRX1" s="1945"/>
      <c r="WRY1" s="1945"/>
      <c r="WRZ1" s="1945"/>
      <c r="WSA1" s="1945"/>
      <c r="WSB1" s="1945"/>
      <c r="WSC1" s="1945"/>
      <c r="WSD1" s="1945"/>
      <c r="WSE1" s="1945"/>
      <c r="WSF1" s="1945"/>
      <c r="WSG1" s="1945"/>
      <c r="WSH1" s="1945"/>
      <c r="WSI1" s="1945"/>
      <c r="WSJ1" s="1945"/>
      <c r="WSK1" s="1945"/>
      <c r="WSL1" s="1945"/>
      <c r="WSM1" s="1945"/>
      <c r="WSN1" s="1945"/>
      <c r="WSO1" s="1945"/>
      <c r="WSP1" s="1945"/>
      <c r="WSQ1" s="1945"/>
      <c r="WSR1" s="1945"/>
      <c r="WSS1" s="1945"/>
      <c r="WST1" s="1945"/>
      <c r="WSU1" s="1945"/>
      <c r="WSV1" s="1945"/>
      <c r="WSW1" s="1945"/>
      <c r="WSX1" s="1945"/>
      <c r="WSY1" s="1945"/>
      <c r="WSZ1" s="1945"/>
      <c r="WTA1" s="1945"/>
      <c r="WTB1" s="1945"/>
      <c r="WTC1" s="1945"/>
      <c r="WTD1" s="1945"/>
      <c r="WTE1" s="1945"/>
      <c r="WTF1" s="1945"/>
      <c r="WTG1" s="1945"/>
      <c r="WTH1" s="1945"/>
      <c r="WTI1" s="1945"/>
      <c r="WTJ1" s="1945"/>
      <c r="WTK1" s="1945"/>
      <c r="WTL1" s="1945"/>
      <c r="WTM1" s="1945"/>
      <c r="WTN1" s="1945"/>
      <c r="WTO1" s="1945"/>
      <c r="WTP1" s="1945"/>
      <c r="WTQ1" s="1945"/>
      <c r="WTR1" s="1945"/>
      <c r="WTS1" s="1945"/>
      <c r="WTT1" s="1945"/>
      <c r="WTU1" s="1945"/>
      <c r="WTV1" s="1945"/>
      <c r="WTW1" s="1945"/>
      <c r="WTX1" s="1945"/>
      <c r="WTY1" s="1945"/>
      <c r="WTZ1" s="1945"/>
      <c r="WUA1" s="1945"/>
      <c r="WUB1" s="1945"/>
      <c r="WUC1" s="1945"/>
      <c r="WUD1" s="1945"/>
      <c r="WUE1" s="1945"/>
      <c r="WUF1" s="1945"/>
      <c r="WUG1" s="1945"/>
      <c r="WUH1" s="1945"/>
      <c r="WUI1" s="1945"/>
      <c r="WUJ1" s="1945"/>
      <c r="WUK1" s="1945"/>
      <c r="WUL1" s="1945"/>
      <c r="WUM1" s="1945"/>
      <c r="WUN1" s="1945"/>
      <c r="WUO1" s="1945"/>
      <c r="WUP1" s="1945"/>
      <c r="WUQ1" s="1945"/>
      <c r="WUR1" s="1945"/>
      <c r="WUS1" s="1945"/>
      <c r="WUT1" s="1945"/>
      <c r="WUU1" s="1945"/>
      <c r="WUV1" s="1945"/>
      <c r="WUW1" s="1945"/>
      <c r="WUX1" s="1945"/>
      <c r="WUY1" s="1945"/>
      <c r="WUZ1" s="1945"/>
      <c r="WVA1" s="1945"/>
      <c r="WVB1" s="1945"/>
      <c r="WVC1" s="1945"/>
      <c r="WVD1" s="1945"/>
      <c r="WVE1" s="1945"/>
      <c r="WVF1" s="1945"/>
      <c r="WVG1" s="1945"/>
      <c r="WVH1" s="1945"/>
      <c r="WVI1" s="1945"/>
      <c r="WVJ1" s="1945"/>
      <c r="WVK1" s="1945"/>
      <c r="WVL1" s="1945"/>
      <c r="WVM1" s="1945"/>
      <c r="WVN1" s="1945"/>
      <c r="WVO1" s="1945"/>
      <c r="WVP1" s="1945"/>
      <c r="WVQ1" s="1945"/>
      <c r="WVR1" s="1945"/>
      <c r="WVS1" s="1945"/>
      <c r="WVT1" s="1945"/>
      <c r="WVU1" s="1945"/>
      <c r="WVV1" s="1945"/>
      <c r="WVW1" s="1945"/>
      <c r="WVX1" s="1945"/>
      <c r="WVY1" s="1945"/>
      <c r="WVZ1" s="1945"/>
      <c r="WWA1" s="1945"/>
      <c r="WWB1" s="1945"/>
      <c r="WWC1" s="1945"/>
      <c r="WWD1" s="1945"/>
      <c r="WWE1" s="1945"/>
      <c r="WWF1" s="1945"/>
      <c r="WWG1" s="1945"/>
      <c r="WWH1" s="1945"/>
      <c r="WWI1" s="1945"/>
      <c r="WWJ1" s="1945"/>
      <c r="WWK1" s="1945"/>
      <c r="WWL1" s="1945"/>
      <c r="WWM1" s="1945"/>
      <c r="WWN1" s="1945"/>
      <c r="WWO1" s="1945"/>
      <c r="WWP1" s="1945"/>
      <c r="WWQ1" s="1945"/>
      <c r="WWR1" s="1945"/>
      <c r="WWS1" s="1945"/>
      <c r="WWT1" s="1945"/>
      <c r="WWU1" s="1945"/>
      <c r="WWV1" s="1945"/>
      <c r="WWW1" s="1945"/>
      <c r="WWX1" s="1945"/>
      <c r="WWY1" s="1945"/>
      <c r="WWZ1" s="1945"/>
      <c r="WXA1" s="1945"/>
      <c r="WXB1" s="1945"/>
      <c r="WXC1" s="1945"/>
      <c r="WXD1" s="1945"/>
      <c r="WXE1" s="1945"/>
      <c r="WXF1" s="1945"/>
      <c r="WXG1" s="1945"/>
      <c r="WXH1" s="1945"/>
      <c r="WXI1" s="1945"/>
      <c r="WXJ1" s="1945"/>
      <c r="WXK1" s="1945"/>
      <c r="WXL1" s="1945"/>
      <c r="WXM1" s="1945"/>
      <c r="WXN1" s="1945"/>
      <c r="WXO1" s="1945"/>
      <c r="WXP1" s="1945"/>
      <c r="WXQ1" s="1945"/>
      <c r="WXR1" s="1945"/>
      <c r="WXS1" s="1945"/>
      <c r="WXT1" s="1945"/>
      <c r="WXU1" s="1945"/>
      <c r="WXV1" s="1945"/>
      <c r="WXW1" s="1945"/>
      <c r="WXX1" s="1945"/>
      <c r="WXY1" s="1945"/>
      <c r="WXZ1" s="1945"/>
      <c r="WYA1" s="1945"/>
      <c r="WYB1" s="1945"/>
      <c r="WYC1" s="1945"/>
      <c r="WYD1" s="1945"/>
      <c r="WYE1" s="1945"/>
      <c r="WYF1" s="1945"/>
      <c r="WYG1" s="1945"/>
      <c r="WYH1" s="1945"/>
      <c r="WYI1" s="1945"/>
      <c r="WYJ1" s="1945"/>
      <c r="WYK1" s="1945"/>
      <c r="WYL1" s="1945"/>
      <c r="WYM1" s="1945"/>
      <c r="WYN1" s="1945"/>
      <c r="WYO1" s="1945"/>
      <c r="WYP1" s="1945"/>
      <c r="WYQ1" s="1945"/>
      <c r="WYR1" s="1945"/>
      <c r="WYS1" s="1945"/>
      <c r="WYT1" s="1945"/>
      <c r="WYU1" s="1945"/>
      <c r="WYV1" s="1945"/>
      <c r="WYW1" s="1945"/>
      <c r="WYX1" s="1945"/>
      <c r="WYY1" s="1945"/>
      <c r="WYZ1" s="1945"/>
      <c r="WZA1" s="1945"/>
      <c r="WZB1" s="1945"/>
      <c r="WZC1" s="1945"/>
      <c r="WZD1" s="1945"/>
      <c r="WZE1" s="1945"/>
      <c r="WZF1" s="1945"/>
      <c r="WZG1" s="1945"/>
      <c r="WZH1" s="1945"/>
      <c r="WZI1" s="1945"/>
      <c r="WZJ1" s="1945"/>
      <c r="WZK1" s="1945"/>
      <c r="WZL1" s="1945"/>
      <c r="WZM1" s="1945"/>
      <c r="WZN1" s="1945"/>
      <c r="WZO1" s="1945"/>
      <c r="WZP1" s="1945"/>
      <c r="WZQ1" s="1945"/>
      <c r="WZR1" s="1945"/>
      <c r="WZS1" s="1945"/>
      <c r="WZT1" s="1945"/>
      <c r="WZU1" s="1945"/>
      <c r="WZV1" s="1945"/>
      <c r="WZW1" s="1945"/>
      <c r="WZX1" s="1945"/>
      <c r="WZY1" s="1945"/>
      <c r="WZZ1" s="1945"/>
      <c r="XAA1" s="1945"/>
      <c r="XAB1" s="1945"/>
      <c r="XAC1" s="1945"/>
      <c r="XAD1" s="1945"/>
      <c r="XAE1" s="1945"/>
      <c r="XAF1" s="1945"/>
      <c r="XAG1" s="1945"/>
      <c r="XAH1" s="1945"/>
      <c r="XAI1" s="1945"/>
      <c r="XAJ1" s="1945"/>
      <c r="XAK1" s="1945"/>
      <c r="XAL1" s="1945"/>
      <c r="XAM1" s="1945"/>
      <c r="XAN1" s="1945"/>
      <c r="XAO1" s="1945"/>
      <c r="XAP1" s="1945"/>
      <c r="XAQ1" s="1945"/>
      <c r="XAR1" s="1945"/>
      <c r="XAS1" s="1945"/>
      <c r="XAT1" s="1945"/>
      <c r="XAU1" s="1945"/>
      <c r="XAV1" s="1945"/>
      <c r="XAW1" s="1945"/>
      <c r="XAX1" s="1945"/>
      <c r="XAY1" s="1945"/>
      <c r="XAZ1" s="1945"/>
      <c r="XBA1" s="1945"/>
      <c r="XBB1" s="1945"/>
      <c r="XBC1" s="1945"/>
      <c r="XBD1" s="1945"/>
      <c r="XBE1" s="1945"/>
      <c r="XBF1" s="1945"/>
      <c r="XBG1" s="1945"/>
      <c r="XBH1" s="1945"/>
      <c r="XBI1" s="1945"/>
      <c r="XBJ1" s="1945"/>
      <c r="XBK1" s="1945"/>
      <c r="XBL1" s="1945"/>
      <c r="XBM1" s="1945"/>
      <c r="XBN1" s="1945"/>
      <c r="XBO1" s="1945"/>
      <c r="XBP1" s="1945"/>
      <c r="XBQ1" s="1945"/>
      <c r="XBR1" s="1945"/>
      <c r="XBS1" s="1945"/>
      <c r="XBT1" s="1945"/>
      <c r="XBU1" s="1945"/>
      <c r="XBV1" s="1945"/>
      <c r="XBW1" s="1945"/>
      <c r="XBX1" s="1945"/>
      <c r="XBY1" s="1945"/>
      <c r="XBZ1" s="1945"/>
      <c r="XCA1" s="1945"/>
      <c r="XCB1" s="1945"/>
      <c r="XCC1" s="1945"/>
      <c r="XCD1" s="1945"/>
      <c r="XCE1" s="1945"/>
      <c r="XCF1" s="1945"/>
      <c r="XCG1" s="1945"/>
      <c r="XCH1" s="1945"/>
      <c r="XCI1" s="1945"/>
      <c r="XCJ1" s="1945"/>
      <c r="XCK1" s="1945"/>
      <c r="XCL1" s="1945"/>
      <c r="XCM1" s="1945"/>
      <c r="XCN1" s="1945"/>
      <c r="XCO1" s="1945"/>
      <c r="XCP1" s="1945"/>
      <c r="XCQ1" s="1945"/>
      <c r="XCR1" s="1945"/>
      <c r="XCS1" s="1945"/>
      <c r="XCT1" s="1945"/>
      <c r="XCU1" s="1945"/>
      <c r="XCV1" s="1945"/>
      <c r="XCW1" s="1945"/>
      <c r="XCX1" s="1945"/>
      <c r="XCY1" s="1945"/>
      <c r="XCZ1" s="1945"/>
      <c r="XDA1" s="1945"/>
      <c r="XDB1" s="1945"/>
      <c r="XDC1" s="1945"/>
      <c r="XDD1" s="1945"/>
      <c r="XDE1" s="1945"/>
      <c r="XDF1" s="1945"/>
      <c r="XDG1" s="1945"/>
      <c r="XDH1" s="1945"/>
      <c r="XDI1" s="1945"/>
      <c r="XDJ1" s="1945"/>
      <c r="XDK1" s="1945"/>
      <c r="XDL1" s="1945"/>
      <c r="XDM1" s="1945"/>
      <c r="XDN1" s="1945"/>
      <c r="XDO1" s="1945"/>
      <c r="XDP1" s="1945"/>
      <c r="XDQ1" s="1945"/>
      <c r="XDR1" s="1945"/>
      <c r="XDS1" s="1945"/>
      <c r="XDT1" s="1945"/>
      <c r="XDU1" s="1945"/>
      <c r="XDV1" s="1945"/>
      <c r="XDW1" s="1945"/>
      <c r="XDX1" s="1945"/>
      <c r="XDY1" s="1945"/>
      <c r="XDZ1" s="1945"/>
      <c r="XEA1" s="1945"/>
      <c r="XEB1" s="1945"/>
      <c r="XEC1" s="1945"/>
      <c r="XED1" s="1945"/>
      <c r="XEE1" s="1945"/>
      <c r="XEF1" s="1945"/>
      <c r="XEG1" s="1945"/>
      <c r="XEH1" s="1945"/>
      <c r="XEI1" s="1945"/>
      <c r="XEJ1" s="1945"/>
      <c r="XEK1" s="1945"/>
      <c r="XEL1" s="1945"/>
      <c r="XEM1" s="1945"/>
      <c r="XEN1" s="1945"/>
      <c r="XEO1" s="1945"/>
      <c r="XEP1" s="1945"/>
      <c r="XEQ1" s="1945"/>
      <c r="XER1" s="1945"/>
      <c r="XES1" s="1945"/>
      <c r="XET1" s="1945"/>
      <c r="XEU1" s="1945"/>
      <c r="XEV1" s="1945"/>
      <c r="XEW1" s="1945"/>
      <c r="XEX1" s="1945"/>
      <c r="XEY1" s="1945"/>
      <c r="XEZ1" s="1945"/>
      <c r="XFA1" s="1945"/>
    </row>
    <row r="2" spans="1:16381" ht="14.1" customHeight="1" x14ac:dyDescent="0.2">
      <c r="A2"/>
      <c r="B2"/>
      <c r="C2"/>
      <c r="D2"/>
      <c r="E2"/>
      <c r="F2"/>
      <c r="G2"/>
      <c r="H2"/>
      <c r="I2"/>
      <c r="J2"/>
      <c r="K2"/>
      <c r="L2"/>
      <c r="M2"/>
      <c r="N2"/>
      <c r="O2"/>
      <c r="P2"/>
      <c r="Q2"/>
      <c r="R2"/>
      <c r="S2"/>
      <c r="T2"/>
      <c r="U2"/>
      <c r="V2"/>
      <c r="W2"/>
      <c r="X2"/>
      <c r="Y2"/>
      <c r="Z2"/>
      <c r="AA2"/>
      <c r="AB2"/>
      <c r="AC2"/>
    </row>
    <row r="3" spans="1:16381" s="12" customFormat="1" ht="15" customHeight="1" x14ac:dyDescent="0.2">
      <c r="C3" s="13"/>
      <c r="D3" s="9" t="s">
        <v>79</v>
      </c>
      <c r="E3" s="1513">
        <f>Facility</f>
        <v>0</v>
      </c>
      <c r="F3" s="1513"/>
      <c r="G3" s="1513"/>
      <c r="H3" s="1513"/>
      <c r="I3" s="1513"/>
      <c r="J3" s="1513"/>
      <c r="K3" s="1513"/>
      <c r="L3" s="1513"/>
      <c r="M3" s="1513"/>
      <c r="N3" s="1513"/>
      <c r="O3" s="1513"/>
      <c r="P3" s="13"/>
      <c r="Q3" s="13"/>
      <c r="R3" s="13"/>
      <c r="S3" s="13"/>
      <c r="T3" s="13"/>
      <c r="U3" s="9" t="s">
        <v>114</v>
      </c>
      <c r="V3" s="1946">
        <f>SBBAPID</f>
        <v>0</v>
      </c>
      <c r="W3" s="1946"/>
      <c r="X3" s="1946"/>
      <c r="Y3" s="1946"/>
      <c r="Z3" s="1946"/>
      <c r="AA3" s="189" t="s">
        <v>115</v>
      </c>
      <c r="AB3" s="941">
        <f>SBBAPRm</f>
        <v>0</v>
      </c>
      <c r="AC3" s="941"/>
      <c r="AD3" s="15"/>
    </row>
    <row r="4" spans="1:16381" s="12" customFormat="1" ht="15" customHeight="1" x14ac:dyDescent="0.2">
      <c r="C4" s="13"/>
      <c r="D4" s="9" t="s">
        <v>116</v>
      </c>
      <c r="E4" s="1500" t="str">
        <f>CONCATENATE(Mfr, " ",Mod)</f>
        <v xml:space="preserve"> </v>
      </c>
      <c r="F4" s="1500"/>
      <c r="G4" s="1500"/>
      <c r="H4" s="1500"/>
      <c r="I4" s="1500"/>
      <c r="J4" s="1500"/>
      <c r="K4" s="1500"/>
      <c r="L4" s="1500"/>
      <c r="M4" s="1500"/>
      <c r="N4" s="1500"/>
      <c r="O4" s="1500"/>
      <c r="P4" s="13"/>
      <c r="Q4" s="13"/>
      <c r="R4" s="13"/>
      <c r="S4" s="13"/>
      <c r="T4" s="13"/>
      <c r="U4" s="9" t="s">
        <v>87</v>
      </c>
      <c r="V4" s="657">
        <f>RmID</f>
        <v>0</v>
      </c>
      <c r="W4" s="657"/>
      <c r="X4" s="657"/>
      <c r="Y4" s="657"/>
      <c r="Z4" s="657"/>
      <c r="AA4" s="658"/>
      <c r="AB4" s="657"/>
      <c r="AC4" s="657"/>
      <c r="AD4" s="15"/>
    </row>
    <row r="5" spans="1:16381" s="12" customFormat="1" ht="15" customHeight="1" x14ac:dyDescent="0.2">
      <c r="C5" s="13"/>
      <c r="D5" s="9"/>
      <c r="E5" s="10"/>
      <c r="F5" s="10"/>
      <c r="G5" s="10"/>
      <c r="H5" s="9"/>
      <c r="I5" s="92"/>
      <c r="J5" s="92"/>
      <c r="K5" s="92"/>
      <c r="L5" s="92"/>
      <c r="M5" s="92"/>
      <c r="N5" s="92"/>
      <c r="O5" s="92"/>
      <c r="P5" s="13"/>
      <c r="Q5" s="13"/>
      <c r="R5" s="13"/>
      <c r="S5" s="13"/>
      <c r="T5" s="13"/>
      <c r="U5" s="9" t="s">
        <v>88</v>
      </c>
      <c r="V5" s="700">
        <f>DateSur</f>
        <v>0</v>
      </c>
      <c r="W5" s="700"/>
      <c r="X5" s="700"/>
      <c r="Y5" s="700"/>
      <c r="Z5" s="700"/>
      <c r="AA5" s="700"/>
      <c r="AB5" s="700"/>
      <c r="AC5" s="700"/>
      <c r="AD5" s="15"/>
    </row>
    <row r="6" spans="1:16381" customFormat="1" ht="15" customHeight="1" x14ac:dyDescent="0.2">
      <c r="AD6" s="12"/>
    </row>
    <row r="7" spans="1:16381" customFormat="1" ht="3" customHeight="1" thickBo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12"/>
    </row>
    <row r="8" spans="1:16381" customFormat="1" ht="15" customHeight="1" x14ac:dyDescent="0.2"/>
    <row r="9" spans="1:16381" s="220" customFormat="1" ht="15" customHeight="1" x14ac:dyDescent="0.25">
      <c r="A9" s="51"/>
      <c r="B9" s="688" t="s">
        <v>541</v>
      </c>
      <c r="C9" s="688"/>
      <c r="D9" s="688"/>
      <c r="E9" s="688"/>
      <c r="F9" s="688"/>
      <c r="G9" s="688"/>
      <c r="H9" s="688"/>
      <c r="I9" s="688"/>
      <c r="J9" s="688"/>
      <c r="K9" s="688"/>
      <c r="L9" s="688"/>
      <c r="M9" s="688"/>
      <c r="N9" s="688"/>
      <c r="O9" s="688"/>
      <c r="P9" s="688"/>
      <c r="Q9" s="688"/>
      <c r="R9" s="688"/>
      <c r="S9" s="688"/>
      <c r="T9" s="688"/>
      <c r="U9" s="688"/>
      <c r="V9" s="688"/>
      <c r="W9" s="688"/>
      <c r="X9" s="688"/>
      <c r="Y9" s="688"/>
      <c r="Z9" s="688"/>
      <c r="AA9" s="688"/>
      <c r="AB9" s="688"/>
      <c r="AC9" s="51"/>
    </row>
    <row r="10" spans="1:16381" customFormat="1" ht="15" customHeight="1" x14ac:dyDescent="0.2">
      <c r="A10" s="48"/>
      <c r="B10" s="1947" t="s">
        <v>542</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47"/>
      <c r="Y10" s="1947"/>
      <c r="Z10" s="1947"/>
      <c r="AA10" s="1947"/>
      <c r="AB10" s="1947"/>
      <c r="AC10" s="1947"/>
    </row>
    <row r="11" spans="1:16381" customFormat="1" ht="15" customHeight="1" x14ac:dyDescent="0.2">
      <c r="A11" s="2"/>
      <c r="B11" s="47"/>
      <c r="C11" s="47"/>
      <c r="D11" s="47"/>
      <c r="E11" s="47"/>
      <c r="F11" s="47"/>
      <c r="G11" s="47"/>
      <c r="H11" s="47"/>
      <c r="I11" s="47"/>
      <c r="J11" s="47"/>
      <c r="K11" s="47"/>
      <c r="L11" s="47"/>
      <c r="M11" s="47"/>
      <c r="N11" s="47"/>
      <c r="O11" s="47"/>
      <c r="P11" s="47"/>
      <c r="Q11" s="47"/>
      <c r="R11" s="47"/>
      <c r="S11" s="47"/>
      <c r="T11" s="47"/>
      <c r="U11" s="1"/>
      <c r="V11" s="221"/>
      <c r="W11" s="221"/>
      <c r="X11" s="221"/>
      <c r="Y11" s="47"/>
      <c r="Z11" s="47"/>
      <c r="AA11" s="47"/>
      <c r="AB11" s="47"/>
      <c r="AC11" s="2"/>
    </row>
    <row r="12" spans="1:16381" customFormat="1" ht="15" customHeight="1" x14ac:dyDescent="0.2">
      <c r="B12" s="10"/>
      <c r="C12" s="10"/>
      <c r="D12" s="10"/>
      <c r="E12" s="10"/>
      <c r="F12" s="12"/>
      <c r="G12" s="12"/>
      <c r="H12" s="12"/>
      <c r="I12" s="12"/>
      <c r="U12" s="163"/>
      <c r="V12" s="1952" t="s">
        <v>543</v>
      </c>
      <c r="W12" s="1952"/>
      <c r="X12" s="1952"/>
    </row>
    <row r="13" spans="1:16381" ht="20.100000000000001" customHeight="1" x14ac:dyDescent="0.2">
      <c r="A13" s="659" t="s">
        <v>544</v>
      </c>
      <c r="B13" s="659"/>
      <c r="C13" s="659"/>
      <c r="D13"/>
      <c r="E13" s="659" t="s">
        <v>545</v>
      </c>
      <c r="F13" s="659"/>
      <c r="G13" s="659"/>
      <c r="H13" s="33"/>
      <c r="I13" s="1949" t="s">
        <v>546</v>
      </c>
      <c r="J13" s="1949"/>
      <c r="K13" s="1949"/>
      <c r="L13" s="1949"/>
      <c r="M13" s="1949"/>
      <c r="N13" s="1949"/>
      <c r="O13" s="1949"/>
      <c r="P13" s="1949"/>
      <c r="Q13" s="1949"/>
      <c r="R13" s="1949"/>
      <c r="S13" s="1949"/>
      <c r="T13" s="1949"/>
      <c r="U13" s="1949"/>
      <c r="V13" s="1952"/>
      <c r="W13" s="1952"/>
      <c r="X13" s="1952"/>
      <c r="Y13" s="659" t="s">
        <v>547</v>
      </c>
      <c r="Z13" s="659"/>
      <c r="AA13" s="659"/>
      <c r="AB13"/>
      <c r="AC13" s="1950" t="s">
        <v>548</v>
      </c>
    </row>
    <row r="14" spans="1:16381" s="48" customFormat="1" ht="12" customHeight="1" x14ac:dyDescent="0.2">
      <c r="A14" s="659"/>
      <c r="B14" s="659"/>
      <c r="C14" s="659"/>
      <c r="D14" s="3"/>
      <c r="E14" s="659"/>
      <c r="F14" s="659"/>
      <c r="G14" s="659"/>
      <c r="H14"/>
      <c r="I14" s="1949"/>
      <c r="J14" s="1949"/>
      <c r="K14" s="1949"/>
      <c r="L14" s="1949"/>
      <c r="M14" s="1949"/>
      <c r="N14" s="1949"/>
      <c r="O14" s="1949"/>
      <c r="P14" s="1949"/>
      <c r="Q14" s="1949"/>
      <c r="R14" s="1949"/>
      <c r="S14" s="1949"/>
      <c r="T14" s="1949"/>
      <c r="U14" s="1949"/>
      <c r="V14" s="1952"/>
      <c r="W14" s="1952"/>
      <c r="X14" s="1952"/>
      <c r="Y14" s="659"/>
      <c r="Z14" s="659"/>
      <c r="AA14" s="659"/>
      <c r="AB14" s="33"/>
      <c r="AC14" s="1950"/>
    </row>
    <row r="15" spans="1:16381" ht="20.100000000000001" customHeight="1" x14ac:dyDescent="0.2">
      <c r="A15" s="1948"/>
      <c r="B15" s="1948"/>
      <c r="C15" s="1948"/>
      <c r="D15"/>
      <c r="E15" s="1948"/>
      <c r="F15" s="1948"/>
      <c r="G15" s="1948"/>
      <c r="H15" s="10"/>
      <c r="I15" s="1783"/>
      <c r="J15" s="1783"/>
      <c r="K15" s="1783"/>
      <c r="L15" s="1783"/>
      <c r="M15" s="1783"/>
      <c r="N15" s="1783"/>
      <c r="O15" s="1783"/>
      <c r="P15" s="1783"/>
      <c r="Q15" s="1783"/>
      <c r="R15" s="1783"/>
      <c r="S15" s="1783"/>
      <c r="T15" s="1783"/>
      <c r="U15" s="1783"/>
      <c r="V15" s="1952"/>
      <c r="W15" s="1952"/>
      <c r="X15" s="1952"/>
      <c r="Y15" s="1948"/>
      <c r="Z15" s="1948"/>
      <c r="AA15" s="1948"/>
      <c r="AB15" s="33"/>
      <c r="AC15" s="1951"/>
    </row>
    <row r="16" spans="1:16381" ht="14.1" customHeight="1" x14ac:dyDescent="0.2">
      <c r="A16" s="1954"/>
      <c r="B16" s="1954"/>
      <c r="C16" s="1954"/>
      <c r="D16" s="3"/>
      <c r="E16" s="686"/>
      <c r="F16" s="686"/>
      <c r="G16" s="686"/>
      <c r="H16" s="3"/>
      <c r="I16" s="1955"/>
      <c r="J16" s="1955"/>
      <c r="K16" s="1955"/>
      <c r="L16" s="1955"/>
      <c r="M16" s="1955"/>
      <c r="N16" s="1955"/>
      <c r="O16" s="1955"/>
      <c r="P16" s="1955"/>
      <c r="Q16" s="1955"/>
      <c r="R16" s="1955"/>
      <c r="S16" s="1955"/>
      <c r="T16" s="1955"/>
      <c r="U16" s="1955"/>
      <c r="V16" s="3"/>
      <c r="W16" s="314"/>
      <c r="X16" s="17"/>
      <c r="Y16" s="686"/>
      <c r="Z16" s="686"/>
      <c r="AA16" s="686"/>
      <c r="AB16" s="12"/>
      <c r="AC16" s="19"/>
      <c r="AF16" s="222"/>
    </row>
    <row r="17" spans="1:29" ht="14.1" customHeight="1" x14ac:dyDescent="0.2">
      <c r="A17" s="1953"/>
      <c r="B17" s="1953"/>
      <c r="C17" s="1953"/>
      <c r="D17"/>
      <c r="E17" s="657"/>
      <c r="F17" s="657"/>
      <c r="G17" s="657"/>
      <c r="H17" s="3"/>
      <c r="I17" s="1500"/>
      <c r="J17" s="1500"/>
      <c r="K17" s="1500"/>
      <c r="L17" s="1500"/>
      <c r="M17" s="1500"/>
      <c r="N17" s="1500"/>
      <c r="O17" s="1500"/>
      <c r="P17" s="1500"/>
      <c r="Q17" s="1500"/>
      <c r="R17" s="1500"/>
      <c r="S17" s="1500"/>
      <c r="T17" s="1500"/>
      <c r="U17" s="1500"/>
      <c r="V17" s="3"/>
      <c r="W17" s="42"/>
      <c r="X17" s="37"/>
      <c r="Y17" s="657"/>
      <c r="Z17" s="657"/>
      <c r="AA17" s="657"/>
      <c r="AB17" s="33"/>
      <c r="AC17" s="19"/>
    </row>
    <row r="18" spans="1:29" ht="14.1" customHeight="1" x14ac:dyDescent="0.2">
      <c r="A18" s="1953"/>
      <c r="B18" s="1953"/>
      <c r="C18" s="1953"/>
      <c r="D18"/>
      <c r="E18" s="657"/>
      <c r="F18" s="657"/>
      <c r="G18" s="657"/>
      <c r="H18" s="3"/>
      <c r="I18" s="1500"/>
      <c r="J18" s="1500"/>
      <c r="K18" s="1500"/>
      <c r="L18" s="1500"/>
      <c r="M18" s="1500"/>
      <c r="N18" s="1500"/>
      <c r="O18" s="1500"/>
      <c r="P18" s="1500"/>
      <c r="Q18" s="1500"/>
      <c r="R18" s="1500"/>
      <c r="S18" s="1500"/>
      <c r="T18" s="1500"/>
      <c r="U18" s="1500"/>
      <c r="V18" s="3"/>
      <c r="W18" s="42"/>
      <c r="X18" s="17"/>
      <c r="Y18" s="657"/>
      <c r="Z18" s="657"/>
      <c r="AA18" s="657"/>
      <c r="AB18" s="33"/>
      <c r="AC18" s="19"/>
    </row>
    <row r="19" spans="1:29" ht="14.1" customHeight="1" x14ac:dyDescent="0.2">
      <c r="A19" s="1953"/>
      <c r="B19" s="1953"/>
      <c r="C19" s="1953"/>
      <c r="D19"/>
      <c r="E19" s="657"/>
      <c r="F19" s="657"/>
      <c r="G19" s="657"/>
      <c r="H19" s="3"/>
      <c r="I19" s="1500"/>
      <c r="J19" s="1500"/>
      <c r="K19" s="1500"/>
      <c r="L19" s="1500"/>
      <c r="M19" s="1500"/>
      <c r="N19" s="1500"/>
      <c r="O19" s="1500"/>
      <c r="P19" s="1500"/>
      <c r="Q19" s="1500"/>
      <c r="R19" s="1500"/>
      <c r="S19" s="1500"/>
      <c r="T19" s="1500"/>
      <c r="U19" s="1500"/>
      <c r="V19" s="3"/>
      <c r="W19" s="42"/>
      <c r="X19" s="17"/>
      <c r="Y19" s="657"/>
      <c r="Z19" s="657"/>
      <c r="AA19" s="657"/>
      <c r="AB19" s="33"/>
      <c r="AC19" s="19"/>
    </row>
    <row r="20" spans="1:29" ht="15" customHeight="1" x14ac:dyDescent="0.2">
      <c r="A20" s="1953"/>
      <c r="B20" s="1953"/>
      <c r="C20" s="1953"/>
      <c r="D20"/>
      <c r="E20" s="657"/>
      <c r="F20" s="657"/>
      <c r="G20" s="657"/>
      <c r="H20" s="3"/>
      <c r="I20" s="1500"/>
      <c r="J20" s="1500"/>
      <c r="K20" s="1500"/>
      <c r="L20" s="1500"/>
      <c r="M20" s="1500"/>
      <c r="N20" s="1500"/>
      <c r="O20" s="1500"/>
      <c r="P20" s="1500"/>
      <c r="Q20" s="1500"/>
      <c r="R20" s="1500"/>
      <c r="S20" s="1500"/>
      <c r="T20" s="1500"/>
      <c r="U20" s="1500"/>
      <c r="V20" s="3"/>
      <c r="W20" s="42"/>
      <c r="X20" s="37"/>
      <c r="Y20" s="657"/>
      <c r="Z20" s="657"/>
      <c r="AA20" s="657"/>
      <c r="AB20" s="33"/>
      <c r="AC20" s="19"/>
    </row>
    <row r="21" spans="1:29" ht="15" customHeight="1" x14ac:dyDescent="0.2">
      <c r="A21" s="1953"/>
      <c r="B21" s="1953"/>
      <c r="C21" s="1953"/>
      <c r="D21"/>
      <c r="E21" s="657"/>
      <c r="F21" s="657"/>
      <c r="G21" s="657"/>
      <c r="H21" s="8"/>
      <c r="I21" s="1500"/>
      <c r="J21" s="1500"/>
      <c r="K21" s="1500"/>
      <c r="L21" s="1500"/>
      <c r="M21" s="1500"/>
      <c r="N21" s="1500"/>
      <c r="O21" s="1500"/>
      <c r="P21" s="1500"/>
      <c r="Q21" s="1500"/>
      <c r="R21" s="1500"/>
      <c r="S21" s="1500"/>
      <c r="T21" s="1500"/>
      <c r="U21" s="1500"/>
      <c r="V21" s="3"/>
      <c r="W21" s="42"/>
      <c r="X21" s="37"/>
      <c r="Y21" s="657"/>
      <c r="Z21" s="657"/>
      <c r="AA21" s="657"/>
      <c r="AB21" s="33"/>
      <c r="AC21" s="19"/>
    </row>
    <row r="22" spans="1:29" ht="15" customHeight="1" x14ac:dyDescent="0.2">
      <c r="A22" s="1953"/>
      <c r="B22" s="1953"/>
      <c r="C22" s="1953"/>
      <c r="D22"/>
      <c r="E22" s="657"/>
      <c r="F22" s="657"/>
      <c r="G22" s="657"/>
      <c r="H22" s="3"/>
      <c r="I22" s="1500"/>
      <c r="J22" s="1500"/>
      <c r="K22" s="1500"/>
      <c r="L22" s="1500"/>
      <c r="M22" s="1500"/>
      <c r="N22" s="1500"/>
      <c r="O22" s="1500"/>
      <c r="P22" s="1500"/>
      <c r="Q22" s="1500"/>
      <c r="R22" s="1500"/>
      <c r="S22" s="1500"/>
      <c r="T22" s="1500"/>
      <c r="U22" s="1500"/>
      <c r="V22" s="3"/>
      <c r="W22" s="42"/>
      <c r="X22" s="17"/>
      <c r="Y22" s="657"/>
      <c r="Z22" s="657"/>
      <c r="AA22" s="657"/>
      <c r="AB22" s="33"/>
      <c r="AC22" s="19"/>
    </row>
    <row r="23" spans="1:29" ht="15" customHeight="1" x14ac:dyDescent="0.2">
      <c r="A23" s="1953"/>
      <c r="B23" s="1953"/>
      <c r="C23" s="1953"/>
      <c r="D23"/>
      <c r="E23" s="657"/>
      <c r="F23" s="657"/>
      <c r="G23" s="657"/>
      <c r="H23" s="3"/>
      <c r="I23" s="1500"/>
      <c r="J23" s="1500"/>
      <c r="K23" s="1500"/>
      <c r="L23" s="1500"/>
      <c r="M23" s="1500"/>
      <c r="N23" s="1500"/>
      <c r="O23" s="1500"/>
      <c r="P23" s="1500"/>
      <c r="Q23" s="1500"/>
      <c r="R23" s="1500"/>
      <c r="S23" s="1500"/>
      <c r="T23" s="1500"/>
      <c r="U23" s="1500"/>
      <c r="V23" s="3"/>
      <c r="W23" s="42"/>
      <c r="X23" s="17"/>
      <c r="Y23" s="657"/>
      <c r="Z23" s="657"/>
      <c r="AA23" s="657"/>
      <c r="AB23" s="33"/>
      <c r="AC23" s="19"/>
    </row>
    <row r="24" spans="1:29" ht="15" customHeight="1" x14ac:dyDescent="0.2">
      <c r="A24" s="1953"/>
      <c r="B24" s="1953"/>
      <c r="C24" s="1953"/>
      <c r="D24"/>
      <c r="E24" s="657"/>
      <c r="F24" s="657"/>
      <c r="G24" s="657"/>
      <c r="H24" s="33"/>
      <c r="I24" s="1500"/>
      <c r="J24" s="1500"/>
      <c r="K24" s="1500"/>
      <c r="L24" s="1500"/>
      <c r="M24" s="1500"/>
      <c r="N24" s="1500"/>
      <c r="O24" s="1500"/>
      <c r="P24" s="1500"/>
      <c r="Q24" s="1500"/>
      <c r="R24" s="1500"/>
      <c r="S24" s="1500"/>
      <c r="T24" s="1500"/>
      <c r="U24" s="1500"/>
      <c r="V24" s="3"/>
      <c r="W24" s="42"/>
      <c r="X24" s="37"/>
      <c r="Y24" s="657"/>
      <c r="Z24" s="657"/>
      <c r="AA24" s="657"/>
      <c r="AB24" s="33"/>
      <c r="AC24" s="19"/>
    </row>
    <row r="25" spans="1:29" ht="15" customHeight="1" x14ac:dyDescent="0.2">
      <c r="A25" s="1953"/>
      <c r="B25" s="1953"/>
      <c r="C25" s="1953"/>
      <c r="D25"/>
      <c r="E25" s="657"/>
      <c r="F25" s="657"/>
      <c r="G25" s="657"/>
      <c r="H25" s="8"/>
      <c r="I25" s="1500"/>
      <c r="J25" s="1500"/>
      <c r="K25" s="1500"/>
      <c r="L25" s="1500"/>
      <c r="M25" s="1500"/>
      <c r="N25" s="1500"/>
      <c r="O25" s="1500"/>
      <c r="P25" s="1500"/>
      <c r="Q25" s="1500"/>
      <c r="R25" s="1500"/>
      <c r="S25" s="1500"/>
      <c r="T25" s="1500"/>
      <c r="U25" s="1500"/>
      <c r="V25" s="3"/>
      <c r="W25" s="42"/>
      <c r="X25" s="17"/>
      <c r="Y25" s="657"/>
      <c r="Z25" s="657"/>
      <c r="AA25" s="657"/>
      <c r="AB25" s="33"/>
      <c r="AC25" s="19"/>
    </row>
    <row r="26" spans="1:29" ht="15" customHeight="1" x14ac:dyDescent="0.2">
      <c r="A26" s="1953"/>
      <c r="B26" s="1953"/>
      <c r="C26" s="1953"/>
      <c r="D26"/>
      <c r="E26" s="657"/>
      <c r="F26" s="657"/>
      <c r="G26" s="657"/>
      <c r="H26" s="33"/>
      <c r="I26" s="1500"/>
      <c r="J26" s="1500"/>
      <c r="K26" s="1500"/>
      <c r="L26" s="1500"/>
      <c r="M26" s="1500"/>
      <c r="N26" s="1500"/>
      <c r="O26" s="1500"/>
      <c r="P26" s="1500"/>
      <c r="Q26" s="1500"/>
      <c r="R26" s="1500"/>
      <c r="S26" s="1500"/>
      <c r="T26" s="1500"/>
      <c r="U26" s="1500"/>
      <c r="V26" s="3"/>
      <c r="W26" s="42"/>
      <c r="X26" s="37"/>
      <c r="Y26" s="657"/>
      <c r="Z26" s="657"/>
      <c r="AA26" s="657"/>
      <c r="AB26" s="33"/>
      <c r="AC26" s="19"/>
    </row>
    <row r="27" spans="1:29" ht="15" customHeight="1" x14ac:dyDescent="0.2">
      <c r="A27" s="1953"/>
      <c r="B27" s="1953"/>
      <c r="C27" s="1953"/>
      <c r="D27"/>
      <c r="E27" s="657"/>
      <c r="F27" s="657"/>
      <c r="G27" s="657"/>
      <c r="H27" s="33"/>
      <c r="I27" s="1500"/>
      <c r="J27" s="1500"/>
      <c r="K27" s="1500"/>
      <c r="L27" s="1500"/>
      <c r="M27" s="1500"/>
      <c r="N27" s="1500"/>
      <c r="O27" s="1500"/>
      <c r="P27" s="1500"/>
      <c r="Q27" s="1500"/>
      <c r="R27" s="1500"/>
      <c r="S27" s="1500"/>
      <c r="T27" s="1500"/>
      <c r="U27" s="1500"/>
      <c r="V27" s="3"/>
      <c r="W27" s="42"/>
      <c r="X27" s="37"/>
      <c r="Y27" s="657"/>
      <c r="Z27" s="657"/>
      <c r="AA27" s="657"/>
      <c r="AB27" s="33"/>
      <c r="AC27" s="19"/>
    </row>
    <row r="28" spans="1:29" ht="15" customHeight="1" x14ac:dyDescent="0.2">
      <c r="A28" s="1953"/>
      <c r="B28" s="1953"/>
      <c r="C28" s="1953"/>
      <c r="D28"/>
      <c r="E28" s="657"/>
      <c r="F28" s="657"/>
      <c r="G28" s="657"/>
      <c r="H28" s="33"/>
      <c r="I28" s="1500"/>
      <c r="J28" s="1500"/>
      <c r="K28" s="1500"/>
      <c r="L28" s="1500"/>
      <c r="M28" s="1500"/>
      <c r="N28" s="1500"/>
      <c r="O28" s="1500"/>
      <c r="P28" s="1500"/>
      <c r="Q28" s="1500"/>
      <c r="R28" s="1500"/>
      <c r="S28" s="1500"/>
      <c r="T28" s="1500"/>
      <c r="U28" s="1500"/>
      <c r="V28" s="3"/>
      <c r="W28" s="42"/>
      <c r="X28" s="37"/>
      <c r="Y28" s="657"/>
      <c r="Z28" s="657"/>
      <c r="AA28" s="657"/>
      <c r="AB28" s="33"/>
      <c r="AC28" s="19"/>
    </row>
    <row r="29" spans="1:29" ht="15" customHeight="1" x14ac:dyDescent="0.2">
      <c r="A29" s="1953"/>
      <c r="B29" s="1953"/>
      <c r="C29" s="1953"/>
      <c r="D29"/>
      <c r="E29" s="657"/>
      <c r="F29" s="657"/>
      <c r="G29" s="657"/>
      <c r="H29" s="8"/>
      <c r="I29" s="1500"/>
      <c r="J29" s="1500"/>
      <c r="K29" s="1500"/>
      <c r="L29" s="1500"/>
      <c r="M29" s="1500"/>
      <c r="N29" s="1500"/>
      <c r="O29" s="1500"/>
      <c r="P29" s="1500"/>
      <c r="Q29" s="1500"/>
      <c r="R29" s="1500"/>
      <c r="S29" s="1500"/>
      <c r="T29" s="1500"/>
      <c r="U29" s="1500"/>
      <c r="V29" s="3"/>
      <c r="W29" s="42"/>
      <c r="X29" s="37"/>
      <c r="Y29" s="657"/>
      <c r="Z29" s="657"/>
      <c r="AA29" s="657"/>
      <c r="AB29" s="33"/>
      <c r="AC29" s="19"/>
    </row>
    <row r="30" spans="1:29" ht="15" customHeight="1" x14ac:dyDescent="0.2">
      <c r="A30" s="1953"/>
      <c r="B30" s="1953"/>
      <c r="C30" s="1953"/>
      <c r="D30"/>
      <c r="E30" s="657"/>
      <c r="F30" s="657"/>
      <c r="G30" s="657"/>
      <c r="H30" s="8"/>
      <c r="I30" s="1500"/>
      <c r="J30" s="1500"/>
      <c r="K30" s="1500"/>
      <c r="L30" s="1500"/>
      <c r="M30" s="1500"/>
      <c r="N30" s="1500"/>
      <c r="O30" s="1500"/>
      <c r="P30" s="1500"/>
      <c r="Q30" s="1500"/>
      <c r="R30" s="1500"/>
      <c r="S30" s="1500"/>
      <c r="T30" s="1500"/>
      <c r="U30" s="1500"/>
      <c r="V30" s="3"/>
      <c r="W30" s="42"/>
      <c r="X30" s="37"/>
      <c r="Y30" s="657"/>
      <c r="Z30" s="657"/>
      <c r="AA30" s="657"/>
      <c r="AB30" s="33"/>
      <c r="AC30" s="19"/>
    </row>
    <row r="31" spans="1:29" ht="15" customHeight="1" x14ac:dyDescent="0.2">
      <c r="A31" s="1953"/>
      <c r="B31" s="1953"/>
      <c r="C31" s="1953"/>
      <c r="D31"/>
      <c r="E31" s="657"/>
      <c r="F31" s="657"/>
      <c r="G31" s="657"/>
      <c r="H31" s="3"/>
      <c r="I31" s="1500"/>
      <c r="J31" s="1500"/>
      <c r="K31" s="1500"/>
      <c r="L31" s="1500"/>
      <c r="M31" s="1500"/>
      <c r="N31" s="1500"/>
      <c r="O31" s="1500"/>
      <c r="P31" s="1500"/>
      <c r="Q31" s="1500"/>
      <c r="R31" s="1500"/>
      <c r="S31" s="1500"/>
      <c r="T31" s="1500"/>
      <c r="U31" s="1500"/>
      <c r="V31" s="3"/>
      <c r="W31" s="42"/>
      <c r="X31" s="37"/>
      <c r="Y31" s="657"/>
      <c r="Z31" s="657"/>
      <c r="AA31" s="657"/>
      <c r="AB31" s="33"/>
      <c r="AC31" s="19"/>
    </row>
    <row r="32" spans="1:29" ht="15" customHeight="1" x14ac:dyDescent="0.2">
      <c r="A32" s="1953"/>
      <c r="B32" s="1953"/>
      <c r="C32" s="1953"/>
      <c r="D32"/>
      <c r="E32" s="657"/>
      <c r="F32" s="657"/>
      <c r="G32" s="657"/>
      <c r="H32" s="3"/>
      <c r="I32" s="1500"/>
      <c r="J32" s="1500"/>
      <c r="K32" s="1500"/>
      <c r="L32" s="1500"/>
      <c r="M32" s="1500"/>
      <c r="N32" s="1500"/>
      <c r="O32" s="1500"/>
      <c r="P32" s="1500"/>
      <c r="Q32" s="1500"/>
      <c r="R32" s="1500"/>
      <c r="S32" s="1500"/>
      <c r="T32" s="1500"/>
      <c r="U32" s="1500"/>
      <c r="V32" s="3"/>
      <c r="W32" s="42"/>
      <c r="X32" s="37"/>
      <c r="Y32" s="657"/>
      <c r="Z32" s="657"/>
      <c r="AA32" s="657"/>
      <c r="AB32" s="33"/>
      <c r="AC32" s="19"/>
    </row>
    <row r="33" spans="1:29" ht="15" customHeight="1" x14ac:dyDescent="0.2">
      <c r="A33" s="1953"/>
      <c r="B33" s="1953"/>
      <c r="C33" s="1953"/>
      <c r="D33"/>
      <c r="E33" s="657"/>
      <c r="F33" s="657"/>
      <c r="G33" s="657"/>
      <c r="H33" s="3"/>
      <c r="I33" s="1500"/>
      <c r="J33" s="1500"/>
      <c r="K33" s="1500"/>
      <c r="L33" s="1500"/>
      <c r="M33" s="1500"/>
      <c r="N33" s="1500"/>
      <c r="O33" s="1500"/>
      <c r="P33" s="1500"/>
      <c r="Q33" s="1500"/>
      <c r="R33" s="1500"/>
      <c r="S33" s="1500"/>
      <c r="T33" s="1500"/>
      <c r="U33" s="1500"/>
      <c r="V33" s="3"/>
      <c r="W33" s="42"/>
      <c r="X33" s="37"/>
      <c r="Y33" s="657"/>
      <c r="Z33" s="657"/>
      <c r="AA33" s="657"/>
      <c r="AB33" s="33"/>
      <c r="AC33" s="19"/>
    </row>
    <row r="34" spans="1:29" ht="15" customHeight="1" x14ac:dyDescent="0.2">
      <c r="A34" s="1953"/>
      <c r="B34" s="1953"/>
      <c r="C34" s="1953"/>
      <c r="D34"/>
      <c r="E34" s="657"/>
      <c r="F34" s="657"/>
      <c r="G34" s="657"/>
      <c r="H34" s="3"/>
      <c r="I34" s="1500"/>
      <c r="J34" s="1500"/>
      <c r="K34" s="1500"/>
      <c r="L34" s="1500"/>
      <c r="M34" s="1500"/>
      <c r="N34" s="1500"/>
      <c r="O34" s="1500"/>
      <c r="P34" s="1500"/>
      <c r="Q34" s="1500"/>
      <c r="R34" s="1500"/>
      <c r="S34" s="1500"/>
      <c r="T34" s="1500"/>
      <c r="U34" s="1500"/>
      <c r="V34" s="3"/>
      <c r="W34" s="42"/>
      <c r="X34" s="37"/>
      <c r="Y34" s="657"/>
      <c r="Z34" s="657"/>
      <c r="AA34" s="657"/>
      <c r="AB34" s="33"/>
      <c r="AC34" s="19"/>
    </row>
    <row r="35" spans="1:29" ht="15" customHeight="1" x14ac:dyDescent="0.2">
      <c r="A35" s="1953"/>
      <c r="B35" s="1953"/>
      <c r="C35" s="1953"/>
      <c r="D35"/>
      <c r="E35" s="657"/>
      <c r="F35" s="657"/>
      <c r="G35" s="657"/>
      <c r="H35" s="3"/>
      <c r="I35" s="1500"/>
      <c r="J35" s="1500"/>
      <c r="K35" s="1500"/>
      <c r="L35" s="1500"/>
      <c r="M35" s="1500"/>
      <c r="N35" s="1500"/>
      <c r="O35" s="1500"/>
      <c r="P35" s="1500"/>
      <c r="Q35" s="1500"/>
      <c r="R35" s="1500"/>
      <c r="S35" s="1500"/>
      <c r="T35" s="1500"/>
      <c r="U35" s="1500"/>
      <c r="V35" s="3"/>
      <c r="W35" s="42"/>
      <c r="X35" s="37"/>
      <c r="Y35" s="657"/>
      <c r="Z35" s="657"/>
      <c r="AA35" s="657"/>
      <c r="AB35" s="33"/>
      <c r="AC35" s="19"/>
    </row>
    <row r="36" spans="1:29" ht="15" customHeight="1" x14ac:dyDescent="0.2">
      <c r="A36" s="1953"/>
      <c r="B36" s="1953"/>
      <c r="C36" s="1953"/>
      <c r="D36"/>
      <c r="E36" s="657"/>
      <c r="F36" s="657"/>
      <c r="G36" s="657"/>
      <c r="H36" s="3"/>
      <c r="I36" s="1500"/>
      <c r="J36" s="1500"/>
      <c r="K36" s="1500"/>
      <c r="L36" s="1500"/>
      <c r="M36" s="1500"/>
      <c r="N36" s="1500"/>
      <c r="O36" s="1500"/>
      <c r="P36" s="1500"/>
      <c r="Q36" s="1500"/>
      <c r="R36" s="1500"/>
      <c r="S36" s="1500"/>
      <c r="T36" s="1500"/>
      <c r="U36" s="1500"/>
      <c r="V36" s="3"/>
      <c r="W36" s="42"/>
      <c r="X36" s="37"/>
      <c r="Y36" s="657"/>
      <c r="Z36" s="657"/>
      <c r="AA36" s="657"/>
      <c r="AB36" s="33"/>
      <c r="AC36" s="19"/>
    </row>
    <row r="37" spans="1:29" ht="15" customHeight="1" x14ac:dyDescent="0.2">
      <c r="A37" s="1953"/>
      <c r="B37" s="1953"/>
      <c r="C37" s="1953"/>
      <c r="D37"/>
      <c r="E37" s="657"/>
      <c r="F37" s="657"/>
      <c r="G37" s="657"/>
      <c r="H37" s="3"/>
      <c r="I37" s="1500"/>
      <c r="J37" s="1500"/>
      <c r="K37" s="1500"/>
      <c r="L37" s="1500"/>
      <c r="M37" s="1500"/>
      <c r="N37" s="1500"/>
      <c r="O37" s="1500"/>
      <c r="P37" s="1500"/>
      <c r="Q37" s="1500"/>
      <c r="R37" s="1500"/>
      <c r="S37" s="1500"/>
      <c r="T37" s="1500"/>
      <c r="U37" s="1500"/>
      <c r="V37" s="3"/>
      <c r="W37" s="42"/>
      <c r="X37" s="37"/>
      <c r="Y37" s="657"/>
      <c r="Z37" s="657"/>
      <c r="AA37" s="657"/>
      <c r="AB37" s="33"/>
      <c r="AC37" s="19"/>
    </row>
    <row r="38" spans="1:29" ht="15" customHeight="1" x14ac:dyDescent="0.2">
      <c r="A38" s="1953"/>
      <c r="B38" s="1953"/>
      <c r="C38" s="1953"/>
      <c r="D38"/>
      <c r="E38" s="657"/>
      <c r="F38" s="657"/>
      <c r="G38" s="657"/>
      <c r="H38" s="3"/>
      <c r="I38" s="1500"/>
      <c r="J38" s="1500"/>
      <c r="K38" s="1500"/>
      <c r="L38" s="1500"/>
      <c r="M38" s="1500"/>
      <c r="N38" s="1500"/>
      <c r="O38" s="1500"/>
      <c r="P38" s="1500"/>
      <c r="Q38" s="1500"/>
      <c r="R38" s="1500"/>
      <c r="S38" s="1500"/>
      <c r="T38" s="1500"/>
      <c r="U38" s="1500"/>
      <c r="V38" s="3"/>
      <c r="W38" s="42"/>
      <c r="X38" s="37"/>
      <c r="Y38" s="657"/>
      <c r="Z38" s="657"/>
      <c r="AA38" s="657"/>
      <c r="AB38" s="33"/>
      <c r="AC38" s="19"/>
    </row>
    <row r="39" spans="1:29" ht="15" customHeight="1" x14ac:dyDescent="0.2">
      <c r="A39" s="1953"/>
      <c r="B39" s="1953"/>
      <c r="C39" s="1953"/>
      <c r="D39"/>
      <c r="E39" s="657"/>
      <c r="F39" s="657"/>
      <c r="G39" s="657"/>
      <c r="H39" s="3"/>
      <c r="I39" s="1500"/>
      <c r="J39" s="1500"/>
      <c r="K39" s="1500"/>
      <c r="L39" s="1500"/>
      <c r="M39" s="1500"/>
      <c r="N39" s="1500"/>
      <c r="O39" s="1500"/>
      <c r="P39" s="1500"/>
      <c r="Q39" s="1500"/>
      <c r="R39" s="1500"/>
      <c r="S39" s="1500"/>
      <c r="T39" s="1500"/>
      <c r="U39" s="1500"/>
      <c r="V39" s="3"/>
      <c r="W39" s="42"/>
      <c r="X39" s="37"/>
      <c r="Y39" s="657"/>
      <c r="Z39" s="657"/>
      <c r="AA39" s="657"/>
      <c r="AB39" s="33"/>
      <c r="AC39" s="19"/>
    </row>
    <row r="40" spans="1:29" ht="15" customHeight="1" x14ac:dyDescent="0.2">
      <c r="A40" s="1953"/>
      <c r="B40" s="1953"/>
      <c r="C40" s="1953"/>
      <c r="D40"/>
      <c r="E40" s="657"/>
      <c r="F40" s="657"/>
      <c r="G40" s="657"/>
      <c r="H40" s="3"/>
      <c r="I40" s="1500"/>
      <c r="J40" s="1500"/>
      <c r="K40" s="1500"/>
      <c r="L40" s="1500"/>
      <c r="M40" s="1500"/>
      <c r="N40" s="1500"/>
      <c r="O40" s="1500"/>
      <c r="P40" s="1500"/>
      <c r="Q40" s="1500"/>
      <c r="R40" s="1500"/>
      <c r="S40" s="1500"/>
      <c r="T40" s="1500"/>
      <c r="U40" s="1500"/>
      <c r="V40" s="3"/>
      <c r="W40" s="42"/>
      <c r="X40" s="37"/>
      <c r="Y40" s="657"/>
      <c r="Z40" s="657"/>
      <c r="AA40" s="657"/>
      <c r="AB40" s="33"/>
      <c r="AC40" s="19"/>
    </row>
    <row r="41" spans="1:29" ht="15" customHeight="1" x14ac:dyDescent="0.2">
      <c r="A41" s="1953"/>
      <c r="B41" s="1953"/>
      <c r="C41" s="1953"/>
      <c r="D41"/>
      <c r="E41" s="657"/>
      <c r="F41" s="657"/>
      <c r="G41" s="657"/>
      <c r="H41" s="3"/>
      <c r="I41" s="1500"/>
      <c r="J41" s="1500"/>
      <c r="K41" s="1500"/>
      <c r="L41" s="1500"/>
      <c r="M41" s="1500"/>
      <c r="N41" s="1500"/>
      <c r="O41" s="1500"/>
      <c r="P41" s="1500"/>
      <c r="Q41" s="1500"/>
      <c r="R41" s="1500"/>
      <c r="S41" s="1500"/>
      <c r="T41" s="1500"/>
      <c r="U41" s="1500"/>
      <c r="V41" s="3"/>
      <c r="W41" s="42"/>
      <c r="X41" s="37"/>
      <c r="Y41" s="657"/>
      <c r="Z41" s="657"/>
      <c r="AA41" s="657"/>
      <c r="AB41" s="33"/>
      <c r="AC41" s="19"/>
    </row>
    <row r="42" spans="1:29" ht="15" customHeight="1" x14ac:dyDescent="0.2">
      <c r="A42" s="1953"/>
      <c r="B42" s="1953"/>
      <c r="C42" s="1953"/>
      <c r="D42"/>
      <c r="E42" s="657"/>
      <c r="F42" s="657"/>
      <c r="G42" s="657"/>
      <c r="H42" s="3"/>
      <c r="I42" s="1500"/>
      <c r="J42" s="1500"/>
      <c r="K42" s="1500"/>
      <c r="L42" s="1500"/>
      <c r="M42" s="1500"/>
      <c r="N42" s="1500"/>
      <c r="O42" s="1500"/>
      <c r="P42" s="1500"/>
      <c r="Q42" s="1500"/>
      <c r="R42" s="1500"/>
      <c r="S42" s="1500"/>
      <c r="T42" s="1500"/>
      <c r="U42" s="1500"/>
      <c r="V42" s="3"/>
      <c r="W42" s="42"/>
      <c r="X42" s="37"/>
      <c r="Y42" s="657"/>
      <c r="Z42" s="657"/>
      <c r="AA42" s="657"/>
      <c r="AB42" s="33"/>
      <c r="AC42" s="19"/>
    </row>
    <row r="43" spans="1:29" ht="15" customHeight="1" x14ac:dyDescent="0.2">
      <c r="A43" s="1953"/>
      <c r="B43" s="1953"/>
      <c r="C43" s="1953"/>
      <c r="D43"/>
      <c r="E43" s="657"/>
      <c r="F43" s="657"/>
      <c r="G43" s="657"/>
      <c r="H43" s="3"/>
      <c r="I43" s="1500"/>
      <c r="J43" s="1500"/>
      <c r="K43" s="1500"/>
      <c r="L43" s="1500"/>
      <c r="M43" s="1500"/>
      <c r="N43" s="1500"/>
      <c r="O43" s="1500"/>
      <c r="P43" s="1500"/>
      <c r="Q43" s="1500"/>
      <c r="R43" s="1500"/>
      <c r="S43" s="1500"/>
      <c r="T43" s="1500"/>
      <c r="U43" s="1500"/>
      <c r="V43" s="3"/>
      <c r="W43" s="42"/>
      <c r="X43" s="37"/>
      <c r="Y43" s="657"/>
      <c r="Z43" s="657"/>
      <c r="AA43" s="657"/>
      <c r="AB43" s="33"/>
      <c r="AC43" s="19"/>
    </row>
    <row r="44" spans="1:29" customFormat="1" ht="14.1" customHeight="1" x14ac:dyDescent="0.2"/>
    <row r="45" spans="1:29" customFormat="1" ht="14.1" customHeight="1" x14ac:dyDescent="0.2"/>
    <row r="46" spans="1:29" customFormat="1" ht="14.1" customHeight="1" x14ac:dyDescent="0.2"/>
    <row r="47" spans="1:29" customFormat="1" ht="14.1" customHeight="1" x14ac:dyDescent="0.2"/>
    <row r="48" spans="1:29" customFormat="1" ht="14.1" customHeight="1" x14ac:dyDescent="0.2"/>
    <row r="49" spans="1:36" customFormat="1" ht="14.1" customHeight="1" x14ac:dyDescent="0.2"/>
    <row r="50" spans="1:36" customFormat="1" ht="14.1" customHeight="1" x14ac:dyDescent="0.2"/>
    <row r="51" spans="1:36" customFormat="1" ht="14.1" customHeight="1" x14ac:dyDescent="0.2"/>
    <row r="52" spans="1:36" customFormat="1" ht="14.1" customHeight="1" x14ac:dyDescent="0.2"/>
    <row r="53" spans="1:36" customFormat="1" ht="14.1" customHeight="1" x14ac:dyDescent="0.2">
      <c r="A53" s="2"/>
      <c r="B53" s="2"/>
      <c r="C53" s="1"/>
      <c r="D53" s="1"/>
      <c r="E53" s="1"/>
      <c r="F53" s="1"/>
      <c r="G53" s="1"/>
      <c r="H53" s="1"/>
      <c r="I53" s="1"/>
      <c r="J53" s="1"/>
      <c r="K53" s="1"/>
      <c r="L53" s="1"/>
      <c r="M53" s="1"/>
      <c r="N53" s="1"/>
    </row>
    <row r="54" spans="1:36" customFormat="1" ht="14.1" customHeight="1" x14ac:dyDescent="0.2">
      <c r="A54" s="2"/>
      <c r="B54" s="2"/>
      <c r="C54" s="1"/>
      <c r="D54" s="1"/>
      <c r="E54" s="1"/>
      <c r="F54" s="1"/>
      <c r="G54" s="1"/>
      <c r="H54" s="1"/>
      <c r="I54" s="1"/>
      <c r="J54" s="1"/>
      <c r="K54" s="1"/>
      <c r="L54" s="1"/>
      <c r="M54" s="1"/>
      <c r="N54" s="1"/>
    </row>
    <row r="55" spans="1:36" customFormat="1" ht="14.1" customHeight="1" x14ac:dyDescent="0.2">
      <c r="A55" s="2"/>
      <c r="B55" s="2"/>
      <c r="C55" s="1"/>
      <c r="D55" s="1"/>
      <c r="E55" s="1"/>
      <c r="F55" s="1"/>
      <c r="G55" s="1"/>
      <c r="H55" s="1"/>
      <c r="I55" s="1"/>
      <c r="J55" s="1"/>
      <c r="K55" s="1"/>
      <c r="L55" s="1"/>
      <c r="M55" s="1"/>
      <c r="N55" s="1"/>
    </row>
    <row r="56" spans="1:36" customFormat="1" ht="14.1" customHeight="1" x14ac:dyDescent="0.2">
      <c r="A56" s="2"/>
      <c r="B56" s="2"/>
      <c r="C56" s="1"/>
      <c r="D56" s="1"/>
      <c r="E56" s="1"/>
      <c r="F56" s="1"/>
      <c r="G56" s="1"/>
      <c r="H56" s="1"/>
      <c r="I56" s="1"/>
      <c r="J56" s="1"/>
      <c r="K56" s="1"/>
      <c r="L56" s="1"/>
      <c r="M56" s="1"/>
      <c r="N56" s="1"/>
    </row>
    <row r="57" spans="1:36" s="1" customFormat="1" ht="14.1" customHeight="1" x14ac:dyDescent="0.2">
      <c r="A57" s="2"/>
      <c r="B57" s="2"/>
      <c r="AC57" s="2"/>
      <c r="AD57" s="2"/>
      <c r="AE57" s="2"/>
      <c r="AF57" s="2"/>
      <c r="AG57" s="2"/>
      <c r="AH57" s="2"/>
      <c r="AI57" s="2"/>
      <c r="AJ57" s="2"/>
    </row>
    <row r="58" spans="1:36" s="1" customFormat="1" ht="14.1" customHeight="1" x14ac:dyDescent="0.2">
      <c r="A58" s="2"/>
      <c r="B58" s="2"/>
      <c r="AC58" s="2"/>
      <c r="AD58" s="2"/>
      <c r="AE58" s="2"/>
      <c r="AF58" s="2"/>
      <c r="AG58" s="2"/>
      <c r="AH58" s="2"/>
      <c r="AI58" s="2"/>
      <c r="AJ58" s="2"/>
    </row>
    <row r="59" spans="1:36" s="1" customFormat="1" ht="14.1" customHeight="1" x14ac:dyDescent="0.2">
      <c r="A59" s="2"/>
      <c r="B59" s="2"/>
      <c r="AC59" s="2"/>
      <c r="AD59" s="2"/>
      <c r="AE59" s="2"/>
      <c r="AF59" s="2"/>
      <c r="AG59" s="2"/>
      <c r="AH59" s="2"/>
      <c r="AI59" s="2"/>
      <c r="AJ59" s="2"/>
    </row>
    <row r="60" spans="1:36" s="1" customFormat="1" ht="14.1" customHeight="1" x14ac:dyDescent="0.2">
      <c r="A60" s="2"/>
      <c r="B60" s="2"/>
      <c r="AC60" s="2"/>
      <c r="AD60" s="2"/>
      <c r="AE60" s="2"/>
      <c r="AF60" s="2"/>
      <c r="AG60" s="2"/>
      <c r="AH60" s="2"/>
      <c r="AI60" s="2"/>
      <c r="AJ60" s="2"/>
    </row>
    <row r="61" spans="1:36" ht="14.1" customHeight="1" x14ac:dyDescent="0.2"/>
    <row r="62" spans="1:36" ht="14.1" customHeight="1" x14ac:dyDescent="0.2"/>
    <row r="63" spans="1:36" ht="14.1" customHeight="1" x14ac:dyDescent="0.2"/>
    <row r="64" spans="1:36" ht="14.1" customHeight="1" x14ac:dyDescent="0.2"/>
    <row r="65" ht="14.1" customHeight="1" x14ac:dyDescent="0.2"/>
    <row r="66" ht="14.1" customHeight="1" x14ac:dyDescent="0.2"/>
    <row r="67" ht="14.1" customHeight="1" x14ac:dyDescent="0.2"/>
    <row r="68" ht="14.1" customHeight="1" x14ac:dyDescent="0.2"/>
    <row r="69" ht="14.1" customHeight="1" x14ac:dyDescent="0.2"/>
    <row r="70" ht="14.1" customHeight="1" x14ac:dyDescent="0.2"/>
    <row r="71" ht="14.1" customHeight="1" x14ac:dyDescent="0.2"/>
    <row r="72" ht="14.1" customHeight="1" x14ac:dyDescent="0.2"/>
    <row r="73" ht="14.1" customHeight="1" x14ac:dyDescent="0.2"/>
    <row r="74" ht="14.1" customHeight="1" x14ac:dyDescent="0.2"/>
    <row r="75" ht="14.1" customHeight="1" x14ac:dyDescent="0.2"/>
    <row r="76" ht="14.1" customHeight="1" x14ac:dyDescent="0.2"/>
    <row r="77" ht="14.1" customHeight="1" x14ac:dyDescent="0.2"/>
    <row r="78" ht="14.1" customHeight="1" x14ac:dyDescent="0.2"/>
    <row r="79" ht="14.1" customHeight="1" x14ac:dyDescent="0.2"/>
    <row r="80" ht="14.1" customHeight="1" x14ac:dyDescent="0.2"/>
    <row r="81" ht="14.1" customHeight="1" x14ac:dyDescent="0.2"/>
    <row r="82" ht="14.1" customHeight="1" x14ac:dyDescent="0.2"/>
    <row r="83" ht="14.1" customHeight="1" x14ac:dyDescent="0.2"/>
    <row r="84" ht="14.1" customHeight="1" x14ac:dyDescent="0.2"/>
    <row r="85" ht="14.1" customHeight="1" x14ac:dyDescent="0.2"/>
    <row r="86" ht="14.1" customHeight="1" x14ac:dyDescent="0.2"/>
    <row r="87" ht="14.1" customHeight="1" x14ac:dyDescent="0.2"/>
    <row r="88" ht="14.1" customHeight="1" x14ac:dyDescent="0.2"/>
    <row r="89" ht="14.1" customHeight="1" x14ac:dyDescent="0.2"/>
    <row r="90" ht="14.1" customHeight="1" x14ac:dyDescent="0.2"/>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sheetData>
  <mergeCells count="781">
    <mergeCell ref="A42:C42"/>
    <mergeCell ref="E42:G42"/>
    <mergeCell ref="I42:U42"/>
    <mergeCell ref="Y42:AA42"/>
    <mergeCell ref="A43:C43"/>
    <mergeCell ref="E43:G43"/>
    <mergeCell ref="I43:U43"/>
    <mergeCell ref="Y43:AA43"/>
    <mergeCell ref="A40:C40"/>
    <mergeCell ref="E40:G40"/>
    <mergeCell ref="I40:U40"/>
    <mergeCell ref="Y40:AA40"/>
    <mergeCell ref="A41:C41"/>
    <mergeCell ref="E41:G41"/>
    <mergeCell ref="I41:U41"/>
    <mergeCell ref="Y41:AA41"/>
    <mergeCell ref="A38:C38"/>
    <mergeCell ref="E38:G38"/>
    <mergeCell ref="I38:U38"/>
    <mergeCell ref="Y38:AA38"/>
    <mergeCell ref="A39:C39"/>
    <mergeCell ref="E39:G39"/>
    <mergeCell ref="I39:U39"/>
    <mergeCell ref="Y39:AA39"/>
    <mergeCell ref="A36:C36"/>
    <mergeCell ref="E36:G36"/>
    <mergeCell ref="I36:U36"/>
    <mergeCell ref="Y36:AA36"/>
    <mergeCell ref="A37:C37"/>
    <mergeCell ref="E37:G37"/>
    <mergeCell ref="I37:U37"/>
    <mergeCell ref="Y37:AA37"/>
    <mergeCell ref="A34:C34"/>
    <mergeCell ref="E34:G34"/>
    <mergeCell ref="I34:U34"/>
    <mergeCell ref="Y34:AA34"/>
    <mergeCell ref="A35:C35"/>
    <mergeCell ref="E35:G35"/>
    <mergeCell ref="I35:U35"/>
    <mergeCell ref="Y35:AA35"/>
    <mergeCell ref="A32:C32"/>
    <mergeCell ref="E32:G32"/>
    <mergeCell ref="I32:U32"/>
    <mergeCell ref="Y32:AA32"/>
    <mergeCell ref="A33:C33"/>
    <mergeCell ref="E33:G33"/>
    <mergeCell ref="I33:U33"/>
    <mergeCell ref="Y33:AA33"/>
    <mergeCell ref="A30:C30"/>
    <mergeCell ref="E30:G30"/>
    <mergeCell ref="I30:U30"/>
    <mergeCell ref="Y30:AA30"/>
    <mergeCell ref="A31:C31"/>
    <mergeCell ref="E31:G31"/>
    <mergeCell ref="I31:U31"/>
    <mergeCell ref="Y31:AA31"/>
    <mergeCell ref="A28:C28"/>
    <mergeCell ref="E28:G28"/>
    <mergeCell ref="I28:U28"/>
    <mergeCell ref="Y28:AA28"/>
    <mergeCell ref="A29:C29"/>
    <mergeCell ref="E29:G29"/>
    <mergeCell ref="I29:U29"/>
    <mergeCell ref="Y29:AA29"/>
    <mergeCell ref="A26:C26"/>
    <mergeCell ref="E26:G26"/>
    <mergeCell ref="I26:U26"/>
    <mergeCell ref="Y26:AA26"/>
    <mergeCell ref="A27:C27"/>
    <mergeCell ref="E27:G27"/>
    <mergeCell ref="I27:U27"/>
    <mergeCell ref="Y27:AA27"/>
    <mergeCell ref="A24:C24"/>
    <mergeCell ref="E24:G24"/>
    <mergeCell ref="I24:U24"/>
    <mergeCell ref="Y24:AA24"/>
    <mergeCell ref="A25:C25"/>
    <mergeCell ref="E25:G25"/>
    <mergeCell ref="I25:U25"/>
    <mergeCell ref="Y25:AA25"/>
    <mergeCell ref="A22:C22"/>
    <mergeCell ref="E22:G22"/>
    <mergeCell ref="I22:U22"/>
    <mergeCell ref="Y22:AA22"/>
    <mergeCell ref="A23:C23"/>
    <mergeCell ref="E23:G23"/>
    <mergeCell ref="I23:U23"/>
    <mergeCell ref="Y23:AA23"/>
    <mergeCell ref="A20:C20"/>
    <mergeCell ref="E20:G20"/>
    <mergeCell ref="I20:U20"/>
    <mergeCell ref="Y20:AA20"/>
    <mergeCell ref="A21:C21"/>
    <mergeCell ref="E21:G21"/>
    <mergeCell ref="I21:U21"/>
    <mergeCell ref="Y21:AA21"/>
    <mergeCell ref="A18:C18"/>
    <mergeCell ref="E18:G18"/>
    <mergeCell ref="I18:U18"/>
    <mergeCell ref="Y18:AA18"/>
    <mergeCell ref="A19:C19"/>
    <mergeCell ref="E19:G19"/>
    <mergeCell ref="I19:U19"/>
    <mergeCell ref="Y19:AA19"/>
    <mergeCell ref="A16:C16"/>
    <mergeCell ref="E16:G16"/>
    <mergeCell ref="I16:U16"/>
    <mergeCell ref="Y16:AA16"/>
    <mergeCell ref="A17:C17"/>
    <mergeCell ref="E17:G17"/>
    <mergeCell ref="I17:U17"/>
    <mergeCell ref="Y17:AA17"/>
    <mergeCell ref="A1:AC1"/>
    <mergeCell ref="AB3:AC3"/>
    <mergeCell ref="V3:Z3"/>
    <mergeCell ref="B9:AB9"/>
    <mergeCell ref="B10:AC10"/>
    <mergeCell ref="A13:C15"/>
    <mergeCell ref="E13:G15"/>
    <mergeCell ref="I13:U15"/>
    <mergeCell ref="Y13:AA15"/>
    <mergeCell ref="AC13:AC15"/>
    <mergeCell ref="E3:O3"/>
    <mergeCell ref="E4:O4"/>
    <mergeCell ref="V4:AC4"/>
    <mergeCell ref="V5:AC5"/>
    <mergeCell ref="V12:X15"/>
    <mergeCell ref="AV1:BT1"/>
    <mergeCell ref="BU1:CS1"/>
    <mergeCell ref="CT1:DR1"/>
    <mergeCell ref="DS1:EQ1"/>
    <mergeCell ref="ER1:FP1"/>
    <mergeCell ref="FQ1:GO1"/>
    <mergeCell ref="GP1:HN1"/>
    <mergeCell ref="HO1:IM1"/>
    <mergeCell ref="IN1:JL1"/>
    <mergeCell ref="JM1:KK1"/>
    <mergeCell ref="KL1:LJ1"/>
    <mergeCell ref="LK1:MI1"/>
    <mergeCell ref="MJ1:NH1"/>
    <mergeCell ref="NI1:OG1"/>
    <mergeCell ref="OH1:PF1"/>
    <mergeCell ref="PG1:QE1"/>
    <mergeCell ref="QF1:RD1"/>
    <mergeCell ref="RE1:SC1"/>
    <mergeCell ref="SD1:TB1"/>
    <mergeCell ref="TC1:UA1"/>
    <mergeCell ref="UB1:UZ1"/>
    <mergeCell ref="VA1:VY1"/>
    <mergeCell ref="VZ1:WX1"/>
    <mergeCell ref="WY1:XW1"/>
    <mergeCell ref="XX1:YV1"/>
    <mergeCell ref="YW1:ZU1"/>
    <mergeCell ref="ZV1:AAT1"/>
    <mergeCell ref="AAU1:ABS1"/>
    <mergeCell ref="ABT1:ACR1"/>
    <mergeCell ref="ACS1:ADQ1"/>
    <mergeCell ref="ADR1:AEP1"/>
    <mergeCell ref="AEQ1:AFO1"/>
    <mergeCell ref="AFP1:AGN1"/>
    <mergeCell ref="AGO1:AHM1"/>
    <mergeCell ref="AHN1:AIL1"/>
    <mergeCell ref="AIM1:AJK1"/>
    <mergeCell ref="AJL1:AKJ1"/>
    <mergeCell ref="AKK1:ALI1"/>
    <mergeCell ref="ALJ1:AMH1"/>
    <mergeCell ref="AMI1:ANG1"/>
    <mergeCell ref="ANH1:AOF1"/>
    <mergeCell ref="AOG1:APE1"/>
    <mergeCell ref="APF1:AQD1"/>
    <mergeCell ref="AQE1:ARC1"/>
    <mergeCell ref="ARD1:ASB1"/>
    <mergeCell ref="ASC1:ATA1"/>
    <mergeCell ref="ATB1:ATZ1"/>
    <mergeCell ref="AUA1:AUY1"/>
    <mergeCell ref="AUZ1:AVX1"/>
    <mergeCell ref="AVY1:AWW1"/>
    <mergeCell ref="AWX1:AXV1"/>
    <mergeCell ref="AXW1:AYU1"/>
    <mergeCell ref="AYV1:AZT1"/>
    <mergeCell ref="AZU1:BAS1"/>
    <mergeCell ref="BAT1:BBR1"/>
    <mergeCell ref="BBS1:BCQ1"/>
    <mergeCell ref="BCR1:BDP1"/>
    <mergeCell ref="BDQ1:BEO1"/>
    <mergeCell ref="BEP1:BFN1"/>
    <mergeCell ref="BFO1:BGM1"/>
    <mergeCell ref="BGN1:BHL1"/>
    <mergeCell ref="BHM1:BIK1"/>
    <mergeCell ref="BIL1:BJJ1"/>
    <mergeCell ref="BJK1:BKI1"/>
    <mergeCell ref="BKJ1:BLH1"/>
    <mergeCell ref="BLI1:BMG1"/>
    <mergeCell ref="BMH1:BNF1"/>
    <mergeCell ref="BNG1:BOE1"/>
    <mergeCell ref="BOF1:BPD1"/>
    <mergeCell ref="BPE1:BQC1"/>
    <mergeCell ref="BQD1:BRB1"/>
    <mergeCell ref="BRC1:BSA1"/>
    <mergeCell ref="BSB1:BSZ1"/>
    <mergeCell ref="BTA1:BTY1"/>
    <mergeCell ref="BTZ1:BUX1"/>
    <mergeCell ref="BUY1:BVW1"/>
    <mergeCell ref="BVX1:BWV1"/>
    <mergeCell ref="BWW1:BXU1"/>
    <mergeCell ref="BXV1:BYT1"/>
    <mergeCell ref="BYU1:BZS1"/>
    <mergeCell ref="BZT1:CAR1"/>
    <mergeCell ref="CAS1:CBQ1"/>
    <mergeCell ref="CBR1:CCP1"/>
    <mergeCell ref="CCQ1:CDO1"/>
    <mergeCell ref="CDP1:CEN1"/>
    <mergeCell ref="CEO1:CFM1"/>
    <mergeCell ref="CFN1:CGL1"/>
    <mergeCell ref="CGM1:CHK1"/>
    <mergeCell ref="CHL1:CIJ1"/>
    <mergeCell ref="CIK1:CJI1"/>
    <mergeCell ref="CJJ1:CKH1"/>
    <mergeCell ref="CKI1:CLG1"/>
    <mergeCell ref="CLH1:CMF1"/>
    <mergeCell ref="CMG1:CNE1"/>
    <mergeCell ref="CNF1:COD1"/>
    <mergeCell ref="COE1:CPC1"/>
    <mergeCell ref="CPD1:CQB1"/>
    <mergeCell ref="CQC1:CRA1"/>
    <mergeCell ref="CRB1:CRZ1"/>
    <mergeCell ref="CSA1:CSY1"/>
    <mergeCell ref="CSZ1:CTX1"/>
    <mergeCell ref="CTY1:CUW1"/>
    <mergeCell ref="CUX1:CVV1"/>
    <mergeCell ref="CVW1:CWU1"/>
    <mergeCell ref="CWV1:CXT1"/>
    <mergeCell ref="CXU1:CYS1"/>
    <mergeCell ref="CYT1:CZR1"/>
    <mergeCell ref="CZS1:DAQ1"/>
    <mergeCell ref="DAR1:DBP1"/>
    <mergeCell ref="DBQ1:DCO1"/>
    <mergeCell ref="DCP1:DDN1"/>
    <mergeCell ref="DDO1:DEM1"/>
    <mergeCell ref="DEN1:DFL1"/>
    <mergeCell ref="DFM1:DGK1"/>
    <mergeCell ref="DGL1:DHJ1"/>
    <mergeCell ref="DHK1:DII1"/>
    <mergeCell ref="DIJ1:DJH1"/>
    <mergeCell ref="DJI1:DKG1"/>
    <mergeCell ref="DKH1:DLF1"/>
    <mergeCell ref="DLG1:DME1"/>
    <mergeCell ref="DMF1:DND1"/>
    <mergeCell ref="DNE1:DOC1"/>
    <mergeCell ref="DOD1:DPB1"/>
    <mergeCell ref="DPC1:DQA1"/>
    <mergeCell ref="DQB1:DQZ1"/>
    <mergeCell ref="DRA1:DRY1"/>
    <mergeCell ref="DRZ1:DSX1"/>
    <mergeCell ref="DSY1:DTW1"/>
    <mergeCell ref="DTX1:DUV1"/>
    <mergeCell ref="DUW1:DVU1"/>
    <mergeCell ref="DVV1:DWT1"/>
    <mergeCell ref="DWU1:DXS1"/>
    <mergeCell ref="DXT1:DYR1"/>
    <mergeCell ref="DYS1:DZQ1"/>
    <mergeCell ref="DZR1:EAP1"/>
    <mergeCell ref="EAQ1:EBO1"/>
    <mergeCell ref="EBP1:ECN1"/>
    <mergeCell ref="ECO1:EDM1"/>
    <mergeCell ref="EDN1:EEL1"/>
    <mergeCell ref="EEM1:EFK1"/>
    <mergeCell ref="EFL1:EGJ1"/>
    <mergeCell ref="EGK1:EHI1"/>
    <mergeCell ref="EHJ1:EIH1"/>
    <mergeCell ref="EII1:EJG1"/>
    <mergeCell ref="EJH1:EKF1"/>
    <mergeCell ref="EKG1:ELE1"/>
    <mergeCell ref="ELF1:EMD1"/>
    <mergeCell ref="EME1:ENC1"/>
    <mergeCell ref="END1:EOB1"/>
    <mergeCell ref="EOC1:EPA1"/>
    <mergeCell ref="EPB1:EPZ1"/>
    <mergeCell ref="EQA1:EQY1"/>
    <mergeCell ref="EQZ1:ERX1"/>
    <mergeCell ref="ERY1:ESW1"/>
    <mergeCell ref="ESX1:ETV1"/>
    <mergeCell ref="ETW1:EUU1"/>
    <mergeCell ref="EUV1:EVT1"/>
    <mergeCell ref="EVU1:EWS1"/>
    <mergeCell ref="EWT1:EXR1"/>
    <mergeCell ref="EXS1:EYQ1"/>
    <mergeCell ref="EYR1:EZP1"/>
    <mergeCell ref="EZQ1:FAO1"/>
    <mergeCell ref="FAP1:FBN1"/>
    <mergeCell ref="FBO1:FCM1"/>
    <mergeCell ref="FCN1:FDL1"/>
    <mergeCell ref="FDM1:FEK1"/>
    <mergeCell ref="FEL1:FFJ1"/>
    <mergeCell ref="FFK1:FGI1"/>
    <mergeCell ref="FGJ1:FHH1"/>
    <mergeCell ref="FHI1:FIG1"/>
    <mergeCell ref="FIH1:FJF1"/>
    <mergeCell ref="FJG1:FKE1"/>
    <mergeCell ref="FKF1:FLD1"/>
    <mergeCell ref="FLE1:FMC1"/>
    <mergeCell ref="FMD1:FNB1"/>
    <mergeCell ref="FNC1:FOA1"/>
    <mergeCell ref="FOB1:FOZ1"/>
    <mergeCell ref="FPA1:FPY1"/>
    <mergeCell ref="FPZ1:FQX1"/>
    <mergeCell ref="FQY1:FRW1"/>
    <mergeCell ref="FRX1:FSV1"/>
    <mergeCell ref="FSW1:FTU1"/>
    <mergeCell ref="FTV1:FUT1"/>
    <mergeCell ref="FUU1:FVS1"/>
    <mergeCell ref="FVT1:FWR1"/>
    <mergeCell ref="FWS1:FXQ1"/>
    <mergeCell ref="FXR1:FYP1"/>
    <mergeCell ref="FYQ1:FZO1"/>
    <mergeCell ref="FZP1:GAN1"/>
    <mergeCell ref="GAO1:GBM1"/>
    <mergeCell ref="GBN1:GCL1"/>
    <mergeCell ref="GCM1:GDK1"/>
    <mergeCell ref="GDL1:GEJ1"/>
    <mergeCell ref="GEK1:GFI1"/>
    <mergeCell ref="GFJ1:GGH1"/>
    <mergeCell ref="GGI1:GHG1"/>
    <mergeCell ref="GHH1:GIF1"/>
    <mergeCell ref="GIG1:GJE1"/>
    <mergeCell ref="GJF1:GKD1"/>
    <mergeCell ref="GKE1:GLC1"/>
    <mergeCell ref="GLD1:GMB1"/>
    <mergeCell ref="GMC1:GNA1"/>
    <mergeCell ref="GNB1:GNZ1"/>
    <mergeCell ref="GOA1:GOY1"/>
    <mergeCell ref="GOZ1:GPX1"/>
    <mergeCell ref="GPY1:GQW1"/>
    <mergeCell ref="GQX1:GRV1"/>
    <mergeCell ref="GRW1:GSU1"/>
    <mergeCell ref="GSV1:GTT1"/>
    <mergeCell ref="GTU1:GUS1"/>
    <mergeCell ref="GUT1:GVR1"/>
    <mergeCell ref="GVS1:GWQ1"/>
    <mergeCell ref="GWR1:GXP1"/>
    <mergeCell ref="GXQ1:GYO1"/>
    <mergeCell ref="GYP1:GZN1"/>
    <mergeCell ref="GZO1:HAM1"/>
    <mergeCell ref="HAN1:HBL1"/>
    <mergeCell ref="HBM1:HCK1"/>
    <mergeCell ref="HCL1:HDJ1"/>
    <mergeCell ref="HDK1:HEI1"/>
    <mergeCell ref="HEJ1:HFH1"/>
    <mergeCell ref="HFI1:HGG1"/>
    <mergeCell ref="HGH1:HHF1"/>
    <mergeCell ref="HHG1:HIE1"/>
    <mergeCell ref="HIF1:HJD1"/>
    <mergeCell ref="HJE1:HKC1"/>
    <mergeCell ref="HKD1:HLB1"/>
    <mergeCell ref="HLC1:HMA1"/>
    <mergeCell ref="HMB1:HMZ1"/>
    <mergeCell ref="HNA1:HNY1"/>
    <mergeCell ref="HNZ1:HOX1"/>
    <mergeCell ref="HOY1:HPW1"/>
    <mergeCell ref="HPX1:HQV1"/>
    <mergeCell ref="HQW1:HRU1"/>
    <mergeCell ref="HRV1:HST1"/>
    <mergeCell ref="HSU1:HTS1"/>
    <mergeCell ref="HTT1:HUR1"/>
    <mergeCell ref="HUS1:HVQ1"/>
    <mergeCell ref="HVR1:HWP1"/>
    <mergeCell ref="HWQ1:HXO1"/>
    <mergeCell ref="HXP1:HYN1"/>
    <mergeCell ref="HYO1:HZM1"/>
    <mergeCell ref="HZN1:IAL1"/>
    <mergeCell ref="IAM1:IBK1"/>
    <mergeCell ref="IBL1:ICJ1"/>
    <mergeCell ref="ICK1:IDI1"/>
    <mergeCell ref="IDJ1:IEH1"/>
    <mergeCell ref="IEI1:IFG1"/>
    <mergeCell ref="IFH1:IGF1"/>
    <mergeCell ref="IGG1:IHE1"/>
    <mergeCell ref="IHF1:IID1"/>
    <mergeCell ref="IIE1:IJC1"/>
    <mergeCell ref="IJD1:IKB1"/>
    <mergeCell ref="IKC1:ILA1"/>
    <mergeCell ref="ILB1:ILZ1"/>
    <mergeCell ref="IMA1:IMY1"/>
    <mergeCell ref="IMZ1:INX1"/>
    <mergeCell ref="INY1:IOW1"/>
    <mergeCell ref="IOX1:IPV1"/>
    <mergeCell ref="IPW1:IQU1"/>
    <mergeCell ref="IQV1:IRT1"/>
    <mergeCell ref="IRU1:ISS1"/>
    <mergeCell ref="IST1:ITR1"/>
    <mergeCell ref="ITS1:IUQ1"/>
    <mergeCell ref="IUR1:IVP1"/>
    <mergeCell ref="IVQ1:IWO1"/>
    <mergeCell ref="IWP1:IXN1"/>
    <mergeCell ref="IXO1:IYM1"/>
    <mergeCell ref="IYN1:IZL1"/>
    <mergeCell ref="IZM1:JAK1"/>
    <mergeCell ref="JAL1:JBJ1"/>
    <mergeCell ref="JBK1:JCI1"/>
    <mergeCell ref="JCJ1:JDH1"/>
    <mergeCell ref="JDI1:JEG1"/>
    <mergeCell ref="JEH1:JFF1"/>
    <mergeCell ref="JFG1:JGE1"/>
    <mergeCell ref="JGF1:JHD1"/>
    <mergeCell ref="JHE1:JIC1"/>
    <mergeCell ref="JID1:JJB1"/>
    <mergeCell ref="JJC1:JKA1"/>
    <mergeCell ref="JKB1:JKZ1"/>
    <mergeCell ref="JLA1:JLY1"/>
    <mergeCell ref="JLZ1:JMX1"/>
    <mergeCell ref="JMY1:JNW1"/>
    <mergeCell ref="JNX1:JOV1"/>
    <mergeCell ref="JOW1:JPU1"/>
    <mergeCell ref="JPV1:JQT1"/>
    <mergeCell ref="JQU1:JRS1"/>
    <mergeCell ref="JRT1:JSR1"/>
    <mergeCell ref="JSS1:JTQ1"/>
    <mergeCell ref="JTR1:JUP1"/>
    <mergeCell ref="JUQ1:JVO1"/>
    <mergeCell ref="JVP1:JWN1"/>
    <mergeCell ref="JWO1:JXM1"/>
    <mergeCell ref="JXN1:JYL1"/>
    <mergeCell ref="JYM1:JZK1"/>
    <mergeCell ref="JZL1:KAJ1"/>
    <mergeCell ref="KAK1:KBI1"/>
    <mergeCell ref="KBJ1:KCH1"/>
    <mergeCell ref="KCI1:KDG1"/>
    <mergeCell ref="KDH1:KEF1"/>
    <mergeCell ref="KEG1:KFE1"/>
    <mergeCell ref="KFF1:KGD1"/>
    <mergeCell ref="KGE1:KHC1"/>
    <mergeCell ref="KHD1:KIB1"/>
    <mergeCell ref="KIC1:KJA1"/>
    <mergeCell ref="KJB1:KJZ1"/>
    <mergeCell ref="KKA1:KKY1"/>
    <mergeCell ref="KKZ1:KLX1"/>
    <mergeCell ref="KLY1:KMW1"/>
    <mergeCell ref="KMX1:KNV1"/>
    <mergeCell ref="KNW1:KOU1"/>
    <mergeCell ref="KOV1:KPT1"/>
    <mergeCell ref="KPU1:KQS1"/>
    <mergeCell ref="KQT1:KRR1"/>
    <mergeCell ref="KRS1:KSQ1"/>
    <mergeCell ref="KSR1:KTP1"/>
    <mergeCell ref="KTQ1:KUO1"/>
    <mergeCell ref="KUP1:KVN1"/>
    <mergeCell ref="KVO1:KWM1"/>
    <mergeCell ref="KWN1:KXL1"/>
    <mergeCell ref="KXM1:KYK1"/>
    <mergeCell ref="KYL1:KZJ1"/>
    <mergeCell ref="KZK1:LAI1"/>
    <mergeCell ref="LAJ1:LBH1"/>
    <mergeCell ref="LBI1:LCG1"/>
    <mergeCell ref="LCH1:LDF1"/>
    <mergeCell ref="LDG1:LEE1"/>
    <mergeCell ref="LEF1:LFD1"/>
    <mergeCell ref="LFE1:LGC1"/>
    <mergeCell ref="LGD1:LHB1"/>
    <mergeCell ref="LHC1:LIA1"/>
    <mergeCell ref="LIB1:LIZ1"/>
    <mergeCell ref="LJA1:LJY1"/>
    <mergeCell ref="LJZ1:LKX1"/>
    <mergeCell ref="LKY1:LLW1"/>
    <mergeCell ref="LLX1:LMV1"/>
    <mergeCell ref="LMW1:LNU1"/>
    <mergeCell ref="LNV1:LOT1"/>
    <mergeCell ref="LOU1:LPS1"/>
    <mergeCell ref="LPT1:LQR1"/>
    <mergeCell ref="LQS1:LRQ1"/>
    <mergeCell ref="LRR1:LSP1"/>
    <mergeCell ref="LSQ1:LTO1"/>
    <mergeCell ref="LTP1:LUN1"/>
    <mergeCell ref="LUO1:LVM1"/>
    <mergeCell ref="LVN1:LWL1"/>
    <mergeCell ref="LWM1:LXK1"/>
    <mergeCell ref="LXL1:LYJ1"/>
    <mergeCell ref="LYK1:LZI1"/>
    <mergeCell ref="LZJ1:MAH1"/>
    <mergeCell ref="MAI1:MBG1"/>
    <mergeCell ref="MBH1:MCF1"/>
    <mergeCell ref="MCG1:MDE1"/>
    <mergeCell ref="MDF1:MED1"/>
    <mergeCell ref="MEE1:MFC1"/>
    <mergeCell ref="MFD1:MGB1"/>
    <mergeCell ref="MGC1:MHA1"/>
    <mergeCell ref="MHB1:MHZ1"/>
    <mergeCell ref="MIA1:MIY1"/>
    <mergeCell ref="MIZ1:MJX1"/>
    <mergeCell ref="MJY1:MKW1"/>
    <mergeCell ref="MKX1:MLV1"/>
    <mergeCell ref="MLW1:MMU1"/>
    <mergeCell ref="MMV1:MNT1"/>
    <mergeCell ref="MNU1:MOS1"/>
    <mergeCell ref="MOT1:MPR1"/>
    <mergeCell ref="MPS1:MQQ1"/>
    <mergeCell ref="MQR1:MRP1"/>
    <mergeCell ref="MRQ1:MSO1"/>
    <mergeCell ref="MSP1:MTN1"/>
    <mergeCell ref="MTO1:MUM1"/>
    <mergeCell ref="MUN1:MVL1"/>
    <mergeCell ref="MVM1:MWK1"/>
    <mergeCell ref="MWL1:MXJ1"/>
    <mergeCell ref="MXK1:MYI1"/>
    <mergeCell ref="MYJ1:MZH1"/>
    <mergeCell ref="MZI1:NAG1"/>
    <mergeCell ref="NAH1:NBF1"/>
    <mergeCell ref="NBG1:NCE1"/>
    <mergeCell ref="NCF1:NDD1"/>
    <mergeCell ref="NDE1:NEC1"/>
    <mergeCell ref="NED1:NFB1"/>
    <mergeCell ref="NFC1:NGA1"/>
    <mergeCell ref="NGB1:NGZ1"/>
    <mergeCell ref="NHA1:NHY1"/>
    <mergeCell ref="NHZ1:NIX1"/>
    <mergeCell ref="NIY1:NJW1"/>
    <mergeCell ref="NJX1:NKV1"/>
    <mergeCell ref="NKW1:NLU1"/>
    <mergeCell ref="NLV1:NMT1"/>
    <mergeCell ref="NMU1:NNS1"/>
    <mergeCell ref="NNT1:NOR1"/>
    <mergeCell ref="NOS1:NPQ1"/>
    <mergeCell ref="NPR1:NQP1"/>
    <mergeCell ref="NQQ1:NRO1"/>
    <mergeCell ref="NRP1:NSN1"/>
    <mergeCell ref="NSO1:NTM1"/>
    <mergeCell ref="NTN1:NUL1"/>
    <mergeCell ref="NUM1:NVK1"/>
    <mergeCell ref="NVL1:NWJ1"/>
    <mergeCell ref="NWK1:NXI1"/>
    <mergeCell ref="NXJ1:NYH1"/>
    <mergeCell ref="NYI1:NZG1"/>
    <mergeCell ref="NZH1:OAF1"/>
    <mergeCell ref="OAG1:OBE1"/>
    <mergeCell ref="OBF1:OCD1"/>
    <mergeCell ref="OCE1:ODC1"/>
    <mergeCell ref="ODD1:OEB1"/>
    <mergeCell ref="OEC1:OFA1"/>
    <mergeCell ref="OFB1:OFZ1"/>
    <mergeCell ref="OGA1:OGY1"/>
    <mergeCell ref="OGZ1:OHX1"/>
    <mergeCell ref="OHY1:OIW1"/>
    <mergeCell ref="OIX1:OJV1"/>
    <mergeCell ref="OJW1:OKU1"/>
    <mergeCell ref="OKV1:OLT1"/>
    <mergeCell ref="OLU1:OMS1"/>
    <mergeCell ref="OMT1:ONR1"/>
    <mergeCell ref="ONS1:OOQ1"/>
    <mergeCell ref="OOR1:OPP1"/>
    <mergeCell ref="OPQ1:OQO1"/>
    <mergeCell ref="OQP1:ORN1"/>
    <mergeCell ref="ORO1:OSM1"/>
    <mergeCell ref="OSN1:OTL1"/>
    <mergeCell ref="OTM1:OUK1"/>
    <mergeCell ref="OUL1:OVJ1"/>
    <mergeCell ref="OVK1:OWI1"/>
    <mergeCell ref="OWJ1:OXH1"/>
    <mergeCell ref="OXI1:OYG1"/>
    <mergeCell ref="OYH1:OZF1"/>
    <mergeCell ref="OZG1:PAE1"/>
    <mergeCell ref="PAF1:PBD1"/>
    <mergeCell ref="PBE1:PCC1"/>
    <mergeCell ref="PCD1:PDB1"/>
    <mergeCell ref="PDC1:PEA1"/>
    <mergeCell ref="PEB1:PEZ1"/>
    <mergeCell ref="PFA1:PFY1"/>
    <mergeCell ref="PFZ1:PGX1"/>
    <mergeCell ref="PGY1:PHW1"/>
    <mergeCell ref="PHX1:PIV1"/>
    <mergeCell ref="PIW1:PJU1"/>
    <mergeCell ref="PJV1:PKT1"/>
    <mergeCell ref="PKU1:PLS1"/>
    <mergeCell ref="PLT1:PMR1"/>
    <mergeCell ref="PMS1:PNQ1"/>
    <mergeCell ref="PNR1:POP1"/>
    <mergeCell ref="POQ1:PPO1"/>
    <mergeCell ref="PPP1:PQN1"/>
    <mergeCell ref="PQO1:PRM1"/>
    <mergeCell ref="PRN1:PSL1"/>
    <mergeCell ref="PSM1:PTK1"/>
    <mergeCell ref="PTL1:PUJ1"/>
    <mergeCell ref="PUK1:PVI1"/>
    <mergeCell ref="PVJ1:PWH1"/>
    <mergeCell ref="PWI1:PXG1"/>
    <mergeCell ref="PXH1:PYF1"/>
    <mergeCell ref="PYG1:PZE1"/>
    <mergeCell ref="PZF1:QAD1"/>
    <mergeCell ref="QAE1:QBC1"/>
    <mergeCell ref="QBD1:QCB1"/>
    <mergeCell ref="QCC1:QDA1"/>
    <mergeCell ref="QDB1:QDZ1"/>
    <mergeCell ref="QEA1:QEY1"/>
    <mergeCell ref="QEZ1:QFX1"/>
    <mergeCell ref="QFY1:QGW1"/>
    <mergeCell ref="QGX1:QHV1"/>
    <mergeCell ref="QHW1:QIU1"/>
    <mergeCell ref="QIV1:QJT1"/>
    <mergeCell ref="QJU1:QKS1"/>
    <mergeCell ref="QKT1:QLR1"/>
    <mergeCell ref="QLS1:QMQ1"/>
    <mergeCell ref="QMR1:QNP1"/>
    <mergeCell ref="QNQ1:QOO1"/>
    <mergeCell ref="QOP1:QPN1"/>
    <mergeCell ref="QPO1:QQM1"/>
    <mergeCell ref="QQN1:QRL1"/>
    <mergeCell ref="QRM1:QSK1"/>
    <mergeCell ref="QSL1:QTJ1"/>
    <mergeCell ref="QTK1:QUI1"/>
    <mergeCell ref="QUJ1:QVH1"/>
    <mergeCell ref="QVI1:QWG1"/>
    <mergeCell ref="QWH1:QXF1"/>
    <mergeCell ref="QXG1:QYE1"/>
    <mergeCell ref="QYF1:QZD1"/>
    <mergeCell ref="QZE1:RAC1"/>
    <mergeCell ref="RAD1:RBB1"/>
    <mergeCell ref="RBC1:RCA1"/>
    <mergeCell ref="RCB1:RCZ1"/>
    <mergeCell ref="RDA1:RDY1"/>
    <mergeCell ref="RDZ1:REX1"/>
    <mergeCell ref="REY1:RFW1"/>
    <mergeCell ref="RFX1:RGV1"/>
    <mergeCell ref="RGW1:RHU1"/>
    <mergeCell ref="RHV1:RIT1"/>
    <mergeCell ref="RIU1:RJS1"/>
    <mergeCell ref="RJT1:RKR1"/>
    <mergeCell ref="RKS1:RLQ1"/>
    <mergeCell ref="RLR1:RMP1"/>
    <mergeCell ref="RMQ1:RNO1"/>
    <mergeCell ref="RNP1:RON1"/>
    <mergeCell ref="ROO1:RPM1"/>
    <mergeCell ref="RPN1:RQL1"/>
    <mergeCell ref="RQM1:RRK1"/>
    <mergeCell ref="RRL1:RSJ1"/>
    <mergeCell ref="RSK1:RTI1"/>
    <mergeCell ref="RTJ1:RUH1"/>
    <mergeCell ref="RUI1:RVG1"/>
    <mergeCell ref="RVH1:RWF1"/>
    <mergeCell ref="RWG1:RXE1"/>
    <mergeCell ref="RXF1:RYD1"/>
    <mergeCell ref="RYE1:RZC1"/>
    <mergeCell ref="RZD1:SAB1"/>
    <mergeCell ref="SAC1:SBA1"/>
    <mergeCell ref="SBB1:SBZ1"/>
    <mergeCell ref="SCA1:SCY1"/>
    <mergeCell ref="SCZ1:SDX1"/>
    <mergeCell ref="SDY1:SEW1"/>
    <mergeCell ref="SEX1:SFV1"/>
    <mergeCell ref="SFW1:SGU1"/>
    <mergeCell ref="SGV1:SHT1"/>
    <mergeCell ref="SHU1:SIS1"/>
    <mergeCell ref="SIT1:SJR1"/>
    <mergeCell ref="SJS1:SKQ1"/>
    <mergeCell ref="SKR1:SLP1"/>
    <mergeCell ref="SLQ1:SMO1"/>
    <mergeCell ref="SMP1:SNN1"/>
    <mergeCell ref="SNO1:SOM1"/>
    <mergeCell ref="SON1:SPL1"/>
    <mergeCell ref="SPM1:SQK1"/>
    <mergeCell ref="SQL1:SRJ1"/>
    <mergeCell ref="SRK1:SSI1"/>
    <mergeCell ref="SSJ1:STH1"/>
    <mergeCell ref="STI1:SUG1"/>
    <mergeCell ref="SUH1:SVF1"/>
    <mergeCell ref="SVG1:SWE1"/>
    <mergeCell ref="SWF1:SXD1"/>
    <mergeCell ref="SXE1:SYC1"/>
    <mergeCell ref="SYD1:SZB1"/>
    <mergeCell ref="SZC1:TAA1"/>
    <mergeCell ref="TAB1:TAZ1"/>
    <mergeCell ref="TBA1:TBY1"/>
    <mergeCell ref="TBZ1:TCX1"/>
    <mergeCell ref="TCY1:TDW1"/>
    <mergeCell ref="TDX1:TEV1"/>
    <mergeCell ref="TEW1:TFU1"/>
    <mergeCell ref="TFV1:TGT1"/>
    <mergeCell ref="TGU1:THS1"/>
    <mergeCell ref="THT1:TIR1"/>
    <mergeCell ref="TIS1:TJQ1"/>
    <mergeCell ref="TJR1:TKP1"/>
    <mergeCell ref="TKQ1:TLO1"/>
    <mergeCell ref="TLP1:TMN1"/>
    <mergeCell ref="TMO1:TNM1"/>
    <mergeCell ref="TNN1:TOL1"/>
    <mergeCell ref="TOM1:TPK1"/>
    <mergeCell ref="TPL1:TQJ1"/>
    <mergeCell ref="TQK1:TRI1"/>
    <mergeCell ref="TRJ1:TSH1"/>
    <mergeCell ref="TSI1:TTG1"/>
    <mergeCell ref="TTH1:TUF1"/>
    <mergeCell ref="TUG1:TVE1"/>
    <mergeCell ref="TVF1:TWD1"/>
    <mergeCell ref="TWE1:TXC1"/>
    <mergeCell ref="TXD1:TYB1"/>
    <mergeCell ref="TYC1:TZA1"/>
    <mergeCell ref="TZB1:TZZ1"/>
    <mergeCell ref="UAA1:UAY1"/>
    <mergeCell ref="UAZ1:UBX1"/>
    <mergeCell ref="UBY1:UCW1"/>
    <mergeCell ref="UCX1:UDV1"/>
    <mergeCell ref="UDW1:UEU1"/>
    <mergeCell ref="UEV1:UFT1"/>
    <mergeCell ref="UFU1:UGS1"/>
    <mergeCell ref="UGT1:UHR1"/>
    <mergeCell ref="UHS1:UIQ1"/>
    <mergeCell ref="UIR1:UJP1"/>
    <mergeCell ref="UJQ1:UKO1"/>
    <mergeCell ref="UKP1:ULN1"/>
    <mergeCell ref="ULO1:UMM1"/>
    <mergeCell ref="UMN1:UNL1"/>
    <mergeCell ref="UNM1:UOK1"/>
    <mergeCell ref="UOL1:UPJ1"/>
    <mergeCell ref="UPK1:UQI1"/>
    <mergeCell ref="UQJ1:URH1"/>
    <mergeCell ref="URI1:USG1"/>
    <mergeCell ref="USH1:UTF1"/>
    <mergeCell ref="UTG1:UUE1"/>
    <mergeCell ref="UUF1:UVD1"/>
    <mergeCell ref="UVE1:UWC1"/>
    <mergeCell ref="UWD1:UXB1"/>
    <mergeCell ref="UXC1:UYA1"/>
    <mergeCell ref="UYB1:UYZ1"/>
    <mergeCell ref="UZA1:UZY1"/>
    <mergeCell ref="UZZ1:VAX1"/>
    <mergeCell ref="VAY1:VBW1"/>
    <mergeCell ref="VBX1:VCV1"/>
    <mergeCell ref="VCW1:VDU1"/>
    <mergeCell ref="VDV1:VET1"/>
    <mergeCell ref="VEU1:VFS1"/>
    <mergeCell ref="VFT1:VGR1"/>
    <mergeCell ref="VGS1:VHQ1"/>
    <mergeCell ref="VHR1:VIP1"/>
    <mergeCell ref="VIQ1:VJO1"/>
    <mergeCell ref="VJP1:VKN1"/>
    <mergeCell ref="VKO1:VLM1"/>
    <mergeCell ref="VLN1:VML1"/>
    <mergeCell ref="VMM1:VNK1"/>
    <mergeCell ref="VNL1:VOJ1"/>
    <mergeCell ref="VOK1:VPI1"/>
    <mergeCell ref="VPJ1:VQH1"/>
    <mergeCell ref="VQI1:VRG1"/>
    <mergeCell ref="VRH1:VSF1"/>
    <mergeCell ref="VSG1:VTE1"/>
    <mergeCell ref="VTF1:VUD1"/>
    <mergeCell ref="VUE1:VVC1"/>
    <mergeCell ref="VVD1:VWB1"/>
    <mergeCell ref="VWC1:VXA1"/>
    <mergeCell ref="VXB1:VXZ1"/>
    <mergeCell ref="VYA1:VYY1"/>
    <mergeCell ref="VYZ1:VZX1"/>
    <mergeCell ref="VZY1:WAW1"/>
    <mergeCell ref="WAX1:WBV1"/>
    <mergeCell ref="WBW1:WCU1"/>
    <mergeCell ref="WCV1:WDT1"/>
    <mergeCell ref="WDU1:WES1"/>
    <mergeCell ref="WET1:WFR1"/>
    <mergeCell ref="WFS1:WGQ1"/>
    <mergeCell ref="WGR1:WHP1"/>
    <mergeCell ref="WHQ1:WIO1"/>
    <mergeCell ref="WIP1:WJN1"/>
    <mergeCell ref="WJO1:WKM1"/>
    <mergeCell ref="WKN1:WLL1"/>
    <mergeCell ref="WLM1:WMK1"/>
    <mergeCell ref="WML1:WNJ1"/>
    <mergeCell ref="WNK1:WOI1"/>
    <mergeCell ref="WOJ1:WPH1"/>
    <mergeCell ref="WPI1:WQG1"/>
    <mergeCell ref="WQH1:WRF1"/>
    <mergeCell ref="WZX1:XAV1"/>
    <mergeCell ref="XAW1:XBU1"/>
    <mergeCell ref="XBV1:XCT1"/>
    <mergeCell ref="XCU1:XDS1"/>
    <mergeCell ref="XDT1:XER1"/>
    <mergeCell ref="XES1:XFA1"/>
    <mergeCell ref="WRG1:WSE1"/>
    <mergeCell ref="WSF1:WTD1"/>
    <mergeCell ref="WTE1:WUC1"/>
    <mergeCell ref="WUD1:WVB1"/>
    <mergeCell ref="WVC1:WWA1"/>
    <mergeCell ref="WWB1:WWZ1"/>
    <mergeCell ref="WXA1:WXY1"/>
    <mergeCell ref="WXZ1:WYX1"/>
    <mergeCell ref="WYY1:WZW1"/>
  </mergeCells>
  <conditionalFormatting sqref="V3:Z3 AB3:AC3 E3:O4 V4:AC5">
    <cfRule type="cellIs" dxfId="23" priority="1" operator="equal">
      <formula>0</formula>
    </cfRule>
  </conditionalFormatting>
  <dataValidations count="2">
    <dataValidation type="list" allowBlank="1" sqref="A16:C43" xr:uid="{00000000-0002-0000-1B00-000000000000}">
      <formula1>Req</formula1>
    </dataValidation>
    <dataValidation type="list" allowBlank="1" sqref="E16:G43" xr:uid="{00000000-0002-0000-1B00-000001000000}">
      <formula1>Timeframe</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indexed="43"/>
    <pageSetUpPr fitToPage="1"/>
  </sheetPr>
  <dimension ref="A1:AG39"/>
  <sheetViews>
    <sheetView showGridLines="0" zoomScale="120" zoomScaleNormal="120" zoomScalePageLayoutView="120" workbookViewId="0">
      <selection sqref="A1:AC1"/>
    </sheetView>
  </sheetViews>
  <sheetFormatPr defaultColWidth="10.7109375" defaultRowHeight="20.100000000000001" customHeight="1" x14ac:dyDescent="0.2"/>
  <cols>
    <col min="1" max="1" width="4.28515625" style="2" customWidth="1"/>
    <col min="2" max="2" width="3.85546875" style="2" customWidth="1"/>
    <col min="3" max="7" width="3.140625" style="1" customWidth="1"/>
    <col min="8" max="8" width="3.28515625" style="1" customWidth="1"/>
    <col min="9" max="20" width="3.140625" style="1" customWidth="1"/>
    <col min="21" max="21" width="5" style="1" customWidth="1"/>
    <col min="22" max="28" width="3.140625" style="1" customWidth="1"/>
    <col min="29" max="29" width="3.140625" style="2" customWidth="1"/>
    <col min="30" max="30" width="0.42578125" style="2" customWidth="1"/>
    <col min="31" max="16384" width="10.7109375" style="2"/>
  </cols>
  <sheetData>
    <row r="1" spans="1:33" s="33" customFormat="1" ht="24.75" customHeight="1" x14ac:dyDescent="0.2">
      <c r="A1" s="714" t="s">
        <v>549</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row>
    <row r="2" spans="1:33" s="33" customFormat="1" ht="15"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row>
    <row r="3" spans="1:33" s="12" customFormat="1" ht="15" customHeight="1" x14ac:dyDescent="0.2">
      <c r="C3" s="13"/>
      <c r="D3" s="13"/>
      <c r="E3" s="13"/>
      <c r="F3" s="13"/>
      <c r="G3" s="13"/>
      <c r="H3" s="13"/>
      <c r="I3" s="13"/>
      <c r="J3" s="13"/>
      <c r="K3" s="13"/>
      <c r="L3" s="13"/>
      <c r="M3" s="13"/>
      <c r="N3" s="13"/>
      <c r="O3" s="13"/>
      <c r="P3" s="13"/>
      <c r="Q3" s="13"/>
      <c r="R3" s="13"/>
      <c r="S3" s="13"/>
      <c r="T3" s="13"/>
      <c r="AA3" s="36"/>
      <c r="AB3" s="33"/>
    </row>
    <row r="4" spans="1:33" s="12" customFormat="1" ht="15" customHeight="1" x14ac:dyDescent="0.2">
      <c r="C4" s="13"/>
      <c r="D4" s="9" t="s">
        <v>79</v>
      </c>
      <c r="E4" s="1513">
        <f>Facility</f>
        <v>0</v>
      </c>
      <c r="F4" s="1513"/>
      <c r="G4" s="1513"/>
      <c r="H4" s="1513"/>
      <c r="I4" s="1513"/>
      <c r="J4" s="1513"/>
      <c r="K4" s="1513"/>
      <c r="L4" s="1513"/>
      <c r="M4" s="1513"/>
      <c r="N4" s="1513"/>
      <c r="O4" s="1513"/>
      <c r="P4" s="13"/>
      <c r="Q4" s="13"/>
      <c r="R4" s="13"/>
      <c r="S4" s="13"/>
      <c r="T4" s="13"/>
      <c r="U4" s="9" t="s">
        <v>114</v>
      </c>
      <c r="V4" s="685">
        <f>SBBAPID</f>
        <v>0</v>
      </c>
      <c r="W4" s="685"/>
      <c r="X4" s="685"/>
      <c r="Y4" s="685"/>
      <c r="Z4" s="190" t="s">
        <v>115</v>
      </c>
      <c r="AA4" s="941">
        <f>SBBAPRm</f>
        <v>0</v>
      </c>
      <c r="AB4" s="941"/>
      <c r="AC4" s="167"/>
      <c r="AD4" s="15"/>
    </row>
    <row r="5" spans="1:33" s="12" customFormat="1" ht="15" customHeight="1" x14ac:dyDescent="0.2">
      <c r="C5" s="13"/>
      <c r="D5" s="9" t="s">
        <v>116</v>
      </c>
      <c r="E5" s="1500" t="str">
        <f>CONCATENATE(Mfr, " ",Mod)</f>
        <v xml:space="preserve"> </v>
      </c>
      <c r="F5" s="1500"/>
      <c r="G5" s="1500"/>
      <c r="H5" s="1500"/>
      <c r="I5" s="1500"/>
      <c r="J5" s="1500"/>
      <c r="K5" s="1500"/>
      <c r="L5" s="1500"/>
      <c r="M5" s="1500"/>
      <c r="N5" s="1500"/>
      <c r="O5" s="1500"/>
      <c r="P5" s="13"/>
      <c r="Q5" s="13"/>
      <c r="R5" s="13"/>
      <c r="S5" s="13"/>
      <c r="T5" s="13"/>
      <c r="U5" s="9" t="s">
        <v>87</v>
      </c>
      <c r="V5" s="657">
        <f>'Facility Information'!$C$14</f>
        <v>0</v>
      </c>
      <c r="W5" s="657"/>
      <c r="X5" s="657"/>
      <c r="Y5" s="657"/>
      <c r="Z5" s="658"/>
      <c r="AA5" s="657"/>
      <c r="AB5" s="657"/>
      <c r="AC5" s="3"/>
      <c r="AD5" s="15"/>
    </row>
    <row r="6" spans="1:33" s="12" customFormat="1" ht="15.75" customHeight="1" x14ac:dyDescent="0.2">
      <c r="A6" s="2022" t="s">
        <v>550</v>
      </c>
      <c r="B6" s="2022"/>
      <c r="C6" s="2022"/>
      <c r="D6" s="2022"/>
      <c r="E6" s="1500" t="s">
        <v>133</v>
      </c>
      <c r="F6" s="1500"/>
      <c r="G6" s="1500"/>
      <c r="H6" s="1500"/>
      <c r="I6" s="1500"/>
      <c r="J6" s="42"/>
      <c r="K6" s="42"/>
      <c r="L6" s="42"/>
      <c r="M6" s="42"/>
      <c r="N6" s="42"/>
      <c r="O6" s="42"/>
      <c r="P6" s="13"/>
      <c r="Q6" s="13"/>
      <c r="R6" s="13"/>
      <c r="S6" s="13"/>
      <c r="T6" s="13"/>
      <c r="U6" s="9" t="s">
        <v>88</v>
      </c>
      <c r="V6" s="700">
        <f>DateSur</f>
        <v>0</v>
      </c>
      <c r="W6" s="700"/>
      <c r="X6" s="700"/>
      <c r="Y6" s="700"/>
      <c r="Z6" s="700"/>
      <c r="AA6" s="700"/>
      <c r="AB6" s="700"/>
      <c r="AC6" s="145"/>
      <c r="AD6" s="15"/>
    </row>
    <row r="7" spans="1:33" ht="20.100000000000001" customHeight="1" x14ac:dyDescent="0.2">
      <c r="A7"/>
      <c r="B7"/>
      <c r="C7"/>
      <c r="D7"/>
      <c r="E7"/>
      <c r="F7"/>
      <c r="G7"/>
      <c r="H7"/>
      <c r="I7"/>
      <c r="J7"/>
      <c r="K7"/>
      <c r="L7"/>
      <c r="M7"/>
      <c r="N7"/>
      <c r="O7"/>
      <c r="P7"/>
      <c r="Q7"/>
      <c r="R7"/>
      <c r="S7"/>
      <c r="T7"/>
      <c r="U7"/>
      <c r="V7"/>
      <c r="W7"/>
      <c r="X7"/>
      <c r="Y7"/>
      <c r="Z7"/>
      <c r="AA7"/>
      <c r="AB7"/>
      <c r="AC7"/>
    </row>
    <row r="8" spans="1:33" ht="20.100000000000001" customHeight="1" thickBot="1" x14ac:dyDescent="0.25">
      <c r="A8"/>
      <c r="B8" s="1991" t="s">
        <v>551</v>
      </c>
      <c r="C8" s="1991"/>
      <c r="D8" s="1991"/>
      <c r="E8" s="1991"/>
      <c r="F8" s="1991"/>
      <c r="G8" s="1991"/>
      <c r="H8" s="1991"/>
      <c r="I8" s="1991"/>
      <c r="J8" s="1991"/>
      <c r="K8" s="1991"/>
      <c r="L8" s="1991"/>
      <c r="M8" s="1991"/>
      <c r="N8" s="1991"/>
      <c r="O8" s="1991"/>
      <c r="P8" s="1991"/>
      <c r="Q8" s="1991"/>
      <c r="R8" s="1991"/>
      <c r="S8" s="1991"/>
      <c r="T8" s="1991"/>
      <c r="U8" s="1991"/>
      <c r="V8" s="1991"/>
      <c r="W8" s="1991"/>
      <c r="X8" s="1991"/>
      <c r="Y8" s="1991"/>
      <c r="Z8" s="1991"/>
      <c r="AA8" s="1991"/>
      <c r="AB8" s="1991"/>
      <c r="AC8"/>
      <c r="AF8" s="56"/>
    </row>
    <row r="9" spans="1:33" ht="20.100000000000001" customHeight="1" x14ac:dyDescent="0.2">
      <c r="A9"/>
      <c r="B9" s="1995" t="s">
        <v>552</v>
      </c>
      <c r="C9" s="1996"/>
      <c r="D9" s="1996"/>
      <c r="E9" s="1996"/>
      <c r="F9" s="1996"/>
      <c r="G9" s="1997"/>
      <c r="H9" s="2008" t="s">
        <v>553</v>
      </c>
      <c r="I9" s="2008"/>
      <c r="J9" s="2008"/>
      <c r="K9" s="2008"/>
      <c r="L9" s="2008"/>
      <c r="M9" s="2008"/>
      <c r="N9" s="2008"/>
      <c r="O9" s="2008"/>
      <c r="P9" s="2008"/>
      <c r="Q9" s="2008"/>
      <c r="R9" s="2008"/>
      <c r="S9" s="2008"/>
      <c r="T9" s="2008"/>
      <c r="U9" s="2008"/>
      <c r="V9" s="2008"/>
      <c r="W9" s="2008"/>
      <c r="X9" s="2008"/>
      <c r="Y9" s="2008"/>
      <c r="Z9" s="2008"/>
      <c r="AA9" s="2008"/>
      <c r="AB9" s="2009"/>
      <c r="AC9"/>
      <c r="AF9" s="57"/>
      <c r="AG9" s="58"/>
    </row>
    <row r="10" spans="1:33" ht="20.100000000000001" customHeight="1" thickBot="1" x14ac:dyDescent="0.25">
      <c r="A10"/>
      <c r="B10" s="1998"/>
      <c r="C10" s="1999"/>
      <c r="D10" s="1999"/>
      <c r="E10" s="1999"/>
      <c r="F10" s="1999"/>
      <c r="G10" s="2000"/>
      <c r="H10" s="1974" t="s">
        <v>143</v>
      </c>
      <c r="I10" s="1974"/>
      <c r="J10" s="1974"/>
      <c r="K10" s="1974"/>
      <c r="L10" s="1974"/>
      <c r="M10" s="1974"/>
      <c r="N10" s="1975"/>
      <c r="O10" s="1976" t="s">
        <v>150</v>
      </c>
      <c r="P10" s="1974"/>
      <c r="Q10" s="1974"/>
      <c r="R10" s="1974"/>
      <c r="S10" s="1974"/>
      <c r="T10" s="1974"/>
      <c r="U10" s="1975"/>
      <c r="V10" s="1976" t="s">
        <v>196</v>
      </c>
      <c r="W10" s="1974"/>
      <c r="X10" s="1974"/>
      <c r="Y10" s="1974"/>
      <c r="Z10" s="1974"/>
      <c r="AA10" s="1974"/>
      <c r="AB10" s="1977"/>
      <c r="AC10"/>
      <c r="AF10" s="279"/>
      <c r="AG10" s="58"/>
    </row>
    <row r="11" spans="1:33" ht="20.100000000000001" customHeight="1" x14ac:dyDescent="0.2">
      <c r="A11"/>
      <c r="B11" s="2010" t="s">
        <v>554</v>
      </c>
      <c r="C11" s="2011"/>
      <c r="D11" s="2011"/>
      <c r="E11" s="2011"/>
      <c r="F11" s="2011"/>
      <c r="G11" s="2012"/>
      <c r="H11" s="1978"/>
      <c r="I11" s="1978"/>
      <c r="J11" s="1978"/>
      <c r="K11" s="1978"/>
      <c r="L11" s="1978"/>
      <c r="M11" s="1978"/>
      <c r="N11" s="1979"/>
      <c r="O11" s="1983"/>
      <c r="P11" s="1978"/>
      <c r="Q11" s="1978"/>
      <c r="R11" s="1978"/>
      <c r="S11" s="1978"/>
      <c r="T11" s="1978"/>
      <c r="U11" s="1979"/>
      <c r="V11" s="1985"/>
      <c r="W11" s="1986"/>
      <c r="X11" s="1986"/>
      <c r="Y11" s="1986"/>
      <c r="Z11" s="1986"/>
      <c r="AA11" s="1986"/>
      <c r="AB11" s="1987"/>
      <c r="AC11"/>
      <c r="AF11" s="56"/>
    </row>
    <row r="12" spans="1:33" ht="20.100000000000001" customHeight="1" x14ac:dyDescent="0.2">
      <c r="A12"/>
      <c r="B12" s="1988" t="s">
        <v>555</v>
      </c>
      <c r="C12" s="1989"/>
      <c r="D12" s="1989"/>
      <c r="E12" s="1989"/>
      <c r="F12" s="1989"/>
      <c r="G12" s="1990"/>
      <c r="H12" s="1980"/>
      <c r="I12" s="1981"/>
      <c r="J12" s="1981"/>
      <c r="K12" s="1981"/>
      <c r="L12" s="1981"/>
      <c r="M12" s="1981"/>
      <c r="N12" s="1982"/>
      <c r="O12" s="1984"/>
      <c r="P12" s="1981"/>
      <c r="Q12" s="1981"/>
      <c r="R12" s="1981"/>
      <c r="S12" s="1981"/>
      <c r="T12" s="1981"/>
      <c r="U12" s="1982"/>
      <c r="V12" s="1971"/>
      <c r="W12" s="1972"/>
      <c r="X12" s="1972"/>
      <c r="Y12" s="1972"/>
      <c r="Z12" s="1972"/>
      <c r="AA12" s="1972"/>
      <c r="AB12" s="1973"/>
      <c r="AC12"/>
      <c r="AF12" s="56"/>
    </row>
    <row r="13" spans="1:33" ht="20.100000000000001" customHeight="1" x14ac:dyDescent="0.2">
      <c r="A13"/>
      <c r="B13" s="1988" t="s">
        <v>556</v>
      </c>
      <c r="C13" s="1989"/>
      <c r="D13" s="1989"/>
      <c r="E13" s="1989"/>
      <c r="F13" s="1989"/>
      <c r="G13" s="1990"/>
      <c r="H13" s="1980"/>
      <c r="I13" s="1981"/>
      <c r="J13" s="1981"/>
      <c r="K13" s="1981"/>
      <c r="L13" s="1981"/>
      <c r="M13" s="1981"/>
      <c r="N13" s="1982"/>
      <c r="O13" s="1984"/>
      <c r="P13" s="1981"/>
      <c r="Q13" s="1981"/>
      <c r="R13" s="1981"/>
      <c r="S13" s="1981"/>
      <c r="T13" s="1981"/>
      <c r="U13" s="1982"/>
      <c r="V13" s="1971"/>
      <c r="W13" s="1972"/>
      <c r="X13" s="1972"/>
      <c r="Y13" s="1972"/>
      <c r="Z13" s="1972"/>
      <c r="AA13" s="1972"/>
      <c r="AB13" s="1973"/>
      <c r="AC13"/>
    </row>
    <row r="14" spans="1:33" ht="20.100000000000001" customHeight="1" thickBot="1" x14ac:dyDescent="0.25">
      <c r="A14"/>
      <c r="B14" s="2001" t="s">
        <v>557</v>
      </c>
      <c r="C14" s="2002"/>
      <c r="D14" s="2002"/>
      <c r="E14" s="2002"/>
      <c r="F14" s="2002"/>
      <c r="G14" s="2003"/>
      <c r="H14" s="2004"/>
      <c r="I14" s="2005"/>
      <c r="J14" s="2005"/>
      <c r="K14" s="2005"/>
      <c r="L14" s="2005"/>
      <c r="M14" s="2005"/>
      <c r="N14" s="2006"/>
      <c r="O14" s="2007"/>
      <c r="P14" s="2005"/>
      <c r="Q14" s="2005"/>
      <c r="R14" s="2005"/>
      <c r="S14" s="2005"/>
      <c r="T14" s="2005"/>
      <c r="U14" s="2006"/>
      <c r="V14" s="1992"/>
      <c r="W14" s="1993"/>
      <c r="X14" s="1993"/>
      <c r="Y14" s="1993"/>
      <c r="Z14" s="1993"/>
      <c r="AA14" s="1993"/>
      <c r="AB14" s="1994"/>
      <c r="AC14"/>
      <c r="AF14" s="279"/>
    </row>
    <row r="15" spans="1:33" ht="12" customHeight="1" x14ac:dyDescent="0.2">
      <c r="A15"/>
      <c r="B15" s="73"/>
      <c r="C15" s="73"/>
      <c r="D15" s="73"/>
      <c r="E15" s="73"/>
      <c r="F15" s="73"/>
      <c r="G15" s="73"/>
      <c r="H15" s="73"/>
      <c r="I15" s="73"/>
      <c r="J15" s="73"/>
      <c r="K15" s="73"/>
      <c r="L15" s="73"/>
      <c r="M15" s="73"/>
      <c r="N15" s="73"/>
      <c r="O15" s="73"/>
      <c r="P15" s="73"/>
      <c r="Q15" s="73"/>
      <c r="R15" s="73"/>
      <c r="S15" s="73"/>
      <c r="T15" s="73"/>
      <c r="U15" s="73"/>
      <c r="V15" s="73" t="s">
        <v>558</v>
      </c>
      <c r="W15" s="73"/>
      <c r="X15" s="73"/>
      <c r="Y15" s="73"/>
      <c r="Z15" s="73"/>
      <c r="AA15" s="73"/>
      <c r="AB15" s="73"/>
      <c r="AC15"/>
      <c r="AF15" s="279"/>
    </row>
    <row r="16" spans="1:33" ht="12" customHeight="1" x14ac:dyDescent="0.2">
      <c r="A16"/>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c r="AF16" s="279"/>
    </row>
    <row r="17" spans="1:33" ht="24" customHeight="1" thickBot="1" x14ac:dyDescent="0.25">
      <c r="A17"/>
      <c r="B17" s="1991" t="s">
        <v>559</v>
      </c>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c r="AF17" s="279"/>
    </row>
    <row r="18" spans="1:33" ht="20.100000000000001" customHeight="1" x14ac:dyDescent="0.2">
      <c r="A18"/>
      <c r="B18" s="1995" t="s">
        <v>552</v>
      </c>
      <c r="C18" s="1996"/>
      <c r="D18" s="1996"/>
      <c r="E18" s="1996"/>
      <c r="F18" s="1996"/>
      <c r="G18" s="1997"/>
      <c r="H18" s="2008" t="s">
        <v>553</v>
      </c>
      <c r="I18" s="2008"/>
      <c r="J18" s="2008"/>
      <c r="K18" s="2008"/>
      <c r="L18" s="2008"/>
      <c r="M18" s="2008"/>
      <c r="N18" s="2008"/>
      <c r="O18" s="2008"/>
      <c r="P18" s="2008"/>
      <c r="Q18" s="2008"/>
      <c r="R18" s="2008"/>
      <c r="S18" s="2008"/>
      <c r="T18" s="2008"/>
      <c r="U18" s="2008"/>
      <c r="V18" s="2008"/>
      <c r="W18" s="2008"/>
      <c r="X18" s="2008"/>
      <c r="Y18" s="2008"/>
      <c r="Z18" s="2008"/>
      <c r="AA18" s="2008"/>
      <c r="AB18" s="2009"/>
      <c r="AC18"/>
      <c r="AF18" s="56"/>
    </row>
    <row r="19" spans="1:33" ht="20.100000000000001" customHeight="1" thickBot="1" x14ac:dyDescent="0.25">
      <c r="A19"/>
      <c r="B19" s="1998"/>
      <c r="C19" s="1999"/>
      <c r="D19" s="1999"/>
      <c r="E19" s="1999"/>
      <c r="F19" s="1999"/>
      <c r="G19" s="2000"/>
      <c r="H19" s="1974" t="s">
        <v>143</v>
      </c>
      <c r="I19" s="1974"/>
      <c r="J19" s="1974"/>
      <c r="K19" s="1974"/>
      <c r="L19" s="1974"/>
      <c r="M19" s="1974"/>
      <c r="N19" s="1975"/>
      <c r="O19" s="1976" t="s">
        <v>150</v>
      </c>
      <c r="P19" s="1974"/>
      <c r="Q19" s="1974"/>
      <c r="R19" s="1974"/>
      <c r="S19" s="1974"/>
      <c r="T19" s="1974"/>
      <c r="U19" s="1975"/>
      <c r="V19" s="1976" t="s">
        <v>196</v>
      </c>
      <c r="W19" s="1974"/>
      <c r="X19" s="1974"/>
      <c r="Y19" s="1974"/>
      <c r="Z19" s="1974"/>
      <c r="AA19" s="1974"/>
      <c r="AB19" s="1977"/>
      <c r="AC19"/>
      <c r="AF19" s="279"/>
      <c r="AG19" s="58"/>
    </row>
    <row r="20" spans="1:33" ht="20.100000000000001" customHeight="1" x14ac:dyDescent="0.2">
      <c r="A20"/>
      <c r="B20" s="2010" t="s">
        <v>554</v>
      </c>
      <c r="C20" s="2011"/>
      <c r="D20" s="2011"/>
      <c r="E20" s="2011"/>
      <c r="F20" s="2011"/>
      <c r="G20" s="2012"/>
      <c r="H20" s="1978"/>
      <c r="I20" s="1978"/>
      <c r="J20" s="1978"/>
      <c r="K20" s="1978"/>
      <c r="L20" s="1978"/>
      <c r="M20" s="1978"/>
      <c r="N20" s="1979"/>
      <c r="O20" s="1983"/>
      <c r="P20" s="1978"/>
      <c r="Q20" s="1978"/>
      <c r="R20" s="1978"/>
      <c r="S20" s="1978"/>
      <c r="T20" s="1978"/>
      <c r="U20" s="1979"/>
      <c r="V20" s="1985"/>
      <c r="W20" s="1986"/>
      <c r="X20" s="1986"/>
      <c r="Y20" s="1986"/>
      <c r="Z20" s="1986"/>
      <c r="AA20" s="1986"/>
      <c r="AB20" s="1987"/>
      <c r="AC20"/>
      <c r="AF20" s="56"/>
    </row>
    <row r="21" spans="1:33" ht="20.100000000000001" customHeight="1" x14ac:dyDescent="0.2">
      <c r="A21"/>
      <c r="B21" s="1988" t="s">
        <v>555</v>
      </c>
      <c r="C21" s="1989"/>
      <c r="D21" s="1989"/>
      <c r="E21" s="1989"/>
      <c r="F21" s="1989"/>
      <c r="G21" s="1990"/>
      <c r="H21" s="1980"/>
      <c r="I21" s="1981"/>
      <c r="J21" s="1981"/>
      <c r="K21" s="1981"/>
      <c r="L21" s="1981"/>
      <c r="M21" s="1981"/>
      <c r="N21" s="1982"/>
      <c r="O21" s="1984"/>
      <c r="P21" s="1981"/>
      <c r="Q21" s="1981"/>
      <c r="R21" s="1981"/>
      <c r="S21" s="1981"/>
      <c r="T21" s="1981"/>
      <c r="U21" s="1982"/>
      <c r="V21" s="1971"/>
      <c r="W21" s="1972"/>
      <c r="X21" s="1972"/>
      <c r="Y21" s="1972"/>
      <c r="Z21" s="1972"/>
      <c r="AA21" s="1972"/>
      <c r="AB21" s="1973"/>
      <c r="AC21"/>
      <c r="AF21" s="56"/>
    </row>
    <row r="22" spans="1:33" ht="20.100000000000001" customHeight="1" x14ac:dyDescent="0.2">
      <c r="A22"/>
      <c r="B22" s="1988" t="s">
        <v>556</v>
      </c>
      <c r="C22" s="1989"/>
      <c r="D22" s="1989"/>
      <c r="E22" s="1989"/>
      <c r="F22" s="1989"/>
      <c r="G22" s="1990"/>
      <c r="H22" s="1980"/>
      <c r="I22" s="1981"/>
      <c r="J22" s="1981"/>
      <c r="K22" s="1981"/>
      <c r="L22" s="1981"/>
      <c r="M22" s="1981"/>
      <c r="N22" s="1982"/>
      <c r="O22" s="1984"/>
      <c r="P22" s="1981"/>
      <c r="Q22" s="1981"/>
      <c r="R22" s="1981"/>
      <c r="S22" s="1981"/>
      <c r="T22" s="1981"/>
      <c r="U22" s="1982"/>
      <c r="V22" s="1971"/>
      <c r="W22" s="1972"/>
      <c r="X22" s="1972"/>
      <c r="Y22" s="1972"/>
      <c r="Z22" s="1972"/>
      <c r="AA22" s="1972"/>
      <c r="AB22" s="1973"/>
      <c r="AC22"/>
      <c r="AF22" s="279"/>
    </row>
    <row r="23" spans="1:33" ht="12" customHeight="1" thickBot="1" x14ac:dyDescent="0.25">
      <c r="A23"/>
      <c r="B23" s="2001" t="s">
        <v>557</v>
      </c>
      <c r="C23" s="2002"/>
      <c r="D23" s="2002"/>
      <c r="E23" s="2002"/>
      <c r="F23" s="2002"/>
      <c r="G23" s="2003"/>
      <c r="H23" s="2004"/>
      <c r="I23" s="2005"/>
      <c r="J23" s="2005"/>
      <c r="K23" s="2005"/>
      <c r="L23" s="2005"/>
      <c r="M23" s="2005"/>
      <c r="N23" s="2006"/>
      <c r="O23" s="2007"/>
      <c r="P23" s="2005"/>
      <c r="Q23" s="2005"/>
      <c r="R23" s="2005"/>
      <c r="S23" s="2005"/>
      <c r="T23" s="2005"/>
      <c r="U23" s="2006"/>
      <c r="V23" s="1992"/>
      <c r="W23" s="1993"/>
      <c r="X23" s="1993"/>
      <c r="Y23" s="1993"/>
      <c r="Z23" s="1993"/>
      <c r="AA23" s="1993"/>
      <c r="AB23" s="1994"/>
      <c r="AC23"/>
      <c r="AF23" s="279"/>
    </row>
    <row r="24" spans="1:33" ht="12" customHeight="1" x14ac:dyDescent="0.2">
      <c r="A24"/>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c r="AF24" s="279"/>
    </row>
    <row r="25" spans="1:33" ht="20.100000000000001" customHeight="1" thickBot="1" x14ac:dyDescent="0.25">
      <c r="B25" s="1991" t="s">
        <v>560</v>
      </c>
      <c r="C25" s="1991"/>
      <c r="D25" s="1991"/>
      <c r="E25" s="1991"/>
      <c r="F25" s="1991"/>
      <c r="G25" s="1991"/>
      <c r="H25" s="1991"/>
      <c r="I25" s="1991"/>
      <c r="J25" s="1991"/>
      <c r="K25" s="1991"/>
      <c r="L25" s="1991"/>
      <c r="M25" s="1991"/>
      <c r="N25" s="1991"/>
      <c r="O25" s="1991"/>
      <c r="P25" s="1991"/>
      <c r="Q25" s="1991"/>
      <c r="R25" s="1991"/>
      <c r="S25" s="1991"/>
      <c r="T25" s="1991"/>
      <c r="U25" s="1991"/>
      <c r="V25" s="1991"/>
      <c r="W25" s="1991"/>
      <c r="X25" s="1991"/>
      <c r="Y25" s="1991"/>
      <c r="Z25" s="1991"/>
      <c r="AA25" s="1991"/>
      <c r="AB25" s="1991"/>
    </row>
    <row r="26" spans="1:33" ht="20.100000000000001" customHeight="1" thickBot="1" x14ac:dyDescent="0.25">
      <c r="B26" s="2019"/>
      <c r="C26" s="2020"/>
      <c r="D26" s="2020"/>
      <c r="E26" s="2020"/>
      <c r="F26" s="2020"/>
      <c r="G26" s="2021"/>
      <c r="H26" s="2013" t="s">
        <v>133</v>
      </c>
      <c r="I26" s="2014"/>
      <c r="J26" s="2014"/>
      <c r="K26" s="2014"/>
      <c r="L26" s="2014"/>
      <c r="M26" s="2014"/>
      <c r="N26" s="2015"/>
      <c r="O26" s="1956"/>
      <c r="P26" s="1956"/>
      <c r="Q26" s="1956"/>
      <c r="R26" s="1956"/>
      <c r="S26" s="1956"/>
      <c r="T26" s="1956"/>
      <c r="U26" s="1956"/>
      <c r="V26" s="1956"/>
      <c r="W26" s="1956"/>
      <c r="X26" s="1956"/>
      <c r="Y26" s="1956"/>
      <c r="Z26" s="1956"/>
      <c r="AA26" s="1956"/>
      <c r="AB26" s="1957"/>
    </row>
    <row r="27" spans="1:33" ht="20.100000000000001" customHeight="1" x14ac:dyDescent="0.2">
      <c r="B27" s="1429" t="s">
        <v>260</v>
      </c>
      <c r="C27" s="1430"/>
      <c r="D27" s="1430"/>
      <c r="E27" s="1430"/>
      <c r="F27" s="1430"/>
      <c r="G27" s="1431"/>
      <c r="H27" s="1965"/>
      <c r="I27" s="1966"/>
      <c r="J27" s="1966"/>
      <c r="K27" s="1966"/>
      <c r="L27" s="1966"/>
      <c r="M27" s="1966"/>
      <c r="N27" s="1966"/>
      <c r="O27" s="1966"/>
      <c r="P27" s="1966"/>
      <c r="Q27" s="1966"/>
      <c r="R27" s="1966"/>
      <c r="S27" s="1966"/>
      <c r="T27" s="1966"/>
      <c r="U27" s="1966"/>
      <c r="V27" s="1966"/>
      <c r="W27" s="1966"/>
      <c r="X27" s="1966"/>
      <c r="Y27" s="1966"/>
      <c r="Z27" s="1966"/>
      <c r="AA27" s="1966"/>
      <c r="AB27" s="1969"/>
      <c r="AC27"/>
      <c r="AD27"/>
      <c r="AE27"/>
      <c r="AF27" s="30"/>
      <c r="AG27"/>
    </row>
    <row r="28" spans="1:33" ht="20.100000000000001" customHeight="1" x14ac:dyDescent="0.2">
      <c r="B28" s="1387" t="s">
        <v>561</v>
      </c>
      <c r="C28" s="1388"/>
      <c r="D28" s="1388"/>
      <c r="E28" s="1388"/>
      <c r="F28" s="1388"/>
      <c r="G28" s="1389"/>
      <c r="H28" s="1805"/>
      <c r="I28" s="1321"/>
      <c r="J28" s="1321"/>
      <c r="K28" s="1321"/>
      <c r="L28" s="1321"/>
      <c r="M28" s="1321"/>
      <c r="N28" s="1321"/>
      <c r="O28" s="1321"/>
      <c r="P28" s="1321"/>
      <c r="Q28" s="1321"/>
      <c r="R28" s="1321"/>
      <c r="S28" s="1321"/>
      <c r="T28" s="1321"/>
      <c r="U28" s="1321"/>
      <c r="V28" s="1321"/>
      <c r="W28" s="1321"/>
      <c r="X28" s="1321"/>
      <c r="Y28" s="1321"/>
      <c r="Z28" s="1321"/>
      <c r="AA28" s="1321"/>
      <c r="AB28" s="1970"/>
      <c r="AC28"/>
      <c r="AD28"/>
      <c r="AE28"/>
      <c r="AF28"/>
      <c r="AG28"/>
    </row>
    <row r="29" spans="1:33" ht="20.100000000000001" customHeight="1" x14ac:dyDescent="0.2">
      <c r="B29" s="1387" t="s">
        <v>562</v>
      </c>
      <c r="C29" s="1388"/>
      <c r="D29" s="1388"/>
      <c r="E29" s="1388"/>
      <c r="F29" s="1388"/>
      <c r="G29" s="1389"/>
      <c r="H29" s="1967"/>
      <c r="I29" s="1958"/>
      <c r="J29" s="1958"/>
      <c r="K29" s="1958"/>
      <c r="L29" s="1958"/>
      <c r="M29" s="1958"/>
      <c r="N29" s="1958"/>
      <c r="O29" s="1958"/>
      <c r="P29" s="1958"/>
      <c r="Q29" s="1958"/>
      <c r="R29" s="1958"/>
      <c r="S29" s="1958"/>
      <c r="T29" s="1958"/>
      <c r="U29" s="1958"/>
      <c r="V29" s="1958"/>
      <c r="W29" s="1958"/>
      <c r="X29" s="1958"/>
      <c r="Y29" s="1958"/>
      <c r="Z29" s="1958"/>
      <c r="AA29" s="1958"/>
      <c r="AB29" s="1959"/>
      <c r="AC29"/>
      <c r="AD29"/>
      <c r="AE29"/>
      <c r="AF29"/>
      <c r="AG29"/>
    </row>
    <row r="30" spans="1:33" ht="20.100000000000001" customHeight="1" x14ac:dyDescent="0.2">
      <c r="B30" s="1387" t="s">
        <v>563</v>
      </c>
      <c r="C30" s="1388"/>
      <c r="D30" s="1388"/>
      <c r="E30" s="1388"/>
      <c r="F30" s="1388"/>
      <c r="G30" s="1389"/>
      <c r="H30" s="1967"/>
      <c r="I30" s="1958"/>
      <c r="J30" s="1958"/>
      <c r="K30" s="1958"/>
      <c r="L30" s="1958"/>
      <c r="M30" s="1958"/>
      <c r="N30" s="1958"/>
      <c r="O30" s="1958"/>
      <c r="P30" s="1958"/>
      <c r="Q30" s="1958"/>
      <c r="R30" s="1958"/>
      <c r="S30" s="1958"/>
      <c r="T30" s="1958"/>
      <c r="U30" s="1958"/>
      <c r="V30" s="1958"/>
      <c r="W30" s="1958"/>
      <c r="X30" s="1958"/>
      <c r="Y30" s="1958"/>
      <c r="Z30" s="1958"/>
      <c r="AA30" s="1958"/>
      <c r="AB30" s="1959"/>
      <c r="AC30"/>
      <c r="AD30"/>
      <c r="AE30"/>
      <c r="AF30"/>
      <c r="AG30"/>
    </row>
    <row r="31" spans="1:33" ht="20.100000000000001" customHeight="1" x14ac:dyDescent="0.2">
      <c r="B31" s="1387" t="s">
        <v>564</v>
      </c>
      <c r="C31" s="1388"/>
      <c r="D31" s="1388"/>
      <c r="E31" s="1388"/>
      <c r="F31" s="1388"/>
      <c r="G31" s="1389"/>
      <c r="H31" s="1960"/>
      <c r="I31" s="1961"/>
      <c r="J31" s="1961"/>
      <c r="K31" s="1961"/>
      <c r="L31" s="1961"/>
      <c r="M31" s="1961"/>
      <c r="N31" s="1961"/>
      <c r="O31" s="1958"/>
      <c r="P31" s="1958"/>
      <c r="Q31" s="1958"/>
      <c r="R31" s="1958"/>
      <c r="S31" s="1958"/>
      <c r="T31" s="1958"/>
      <c r="U31" s="1958"/>
      <c r="V31" s="1961"/>
      <c r="W31" s="1961"/>
      <c r="X31" s="1961"/>
      <c r="Y31" s="1961"/>
      <c r="Z31" s="1961"/>
      <c r="AA31" s="1961"/>
      <c r="AB31" s="1962"/>
      <c r="AC31"/>
      <c r="AD31"/>
      <c r="AE31"/>
      <c r="AF31"/>
      <c r="AG31"/>
    </row>
    <row r="32" spans="1:33" ht="20.100000000000001" customHeight="1" x14ac:dyDescent="0.2">
      <c r="B32" s="1387" t="s">
        <v>565</v>
      </c>
      <c r="C32" s="1388"/>
      <c r="D32" s="1388"/>
      <c r="E32" s="1388"/>
      <c r="F32" s="1388"/>
      <c r="G32" s="1389"/>
      <c r="H32" s="1967"/>
      <c r="I32" s="1958"/>
      <c r="J32" s="1958"/>
      <c r="K32" s="1958"/>
      <c r="L32" s="1958"/>
      <c r="M32" s="1958"/>
      <c r="N32" s="1958"/>
      <c r="O32" s="1958"/>
      <c r="P32" s="1958"/>
      <c r="Q32" s="1958"/>
      <c r="R32" s="1958"/>
      <c r="S32" s="1958"/>
      <c r="T32" s="1958"/>
      <c r="U32" s="1958"/>
      <c r="V32" s="1958"/>
      <c r="W32" s="1958"/>
      <c r="X32" s="1958"/>
      <c r="Y32" s="1958"/>
      <c r="Z32" s="1958"/>
      <c r="AA32" s="1958"/>
      <c r="AB32" s="1959"/>
      <c r="AC32"/>
      <c r="AD32"/>
      <c r="AE32"/>
      <c r="AF32"/>
      <c r="AG32"/>
    </row>
    <row r="33" spans="2:33" ht="20.100000000000001" customHeight="1" x14ac:dyDescent="0.2">
      <c r="B33" s="1387" t="s">
        <v>566</v>
      </c>
      <c r="C33" s="1388"/>
      <c r="D33" s="1388"/>
      <c r="E33" s="1388"/>
      <c r="F33" s="1388"/>
      <c r="G33" s="1389"/>
      <c r="H33" s="1967"/>
      <c r="I33" s="1958"/>
      <c r="J33" s="1958"/>
      <c r="K33" s="1958"/>
      <c r="L33" s="1958"/>
      <c r="M33" s="1958"/>
      <c r="N33" s="1958"/>
      <c r="O33" s="1958"/>
      <c r="P33" s="1958"/>
      <c r="Q33" s="1958"/>
      <c r="R33" s="1958"/>
      <c r="S33" s="1958"/>
      <c r="T33" s="1958"/>
      <c r="U33" s="1958"/>
      <c r="V33" s="1958"/>
      <c r="W33" s="1958"/>
      <c r="X33" s="1958"/>
      <c r="Y33" s="1958"/>
      <c r="Z33" s="1958"/>
      <c r="AA33" s="1958"/>
      <c r="AB33" s="1959"/>
      <c r="AC33"/>
      <c r="AD33"/>
      <c r="AE33"/>
      <c r="AF33"/>
      <c r="AG33"/>
    </row>
    <row r="34" spans="2:33" ht="20.100000000000001" customHeight="1" x14ac:dyDescent="0.2">
      <c r="B34" s="1387" t="s">
        <v>567</v>
      </c>
      <c r="C34" s="1388"/>
      <c r="D34" s="1388"/>
      <c r="E34" s="1388"/>
      <c r="F34" s="1388"/>
      <c r="G34" s="1389"/>
      <c r="H34" s="1967"/>
      <c r="I34" s="1958"/>
      <c r="J34" s="1958"/>
      <c r="K34" s="1958"/>
      <c r="L34" s="1958"/>
      <c r="M34" s="1958"/>
      <c r="N34" s="1958"/>
      <c r="O34" s="1958"/>
      <c r="P34" s="1958"/>
      <c r="Q34" s="1958"/>
      <c r="R34" s="1958"/>
      <c r="S34" s="1958"/>
      <c r="T34" s="1958"/>
      <c r="U34" s="1958"/>
      <c r="V34" s="1958"/>
      <c r="W34" s="1958"/>
      <c r="X34" s="1958"/>
      <c r="Y34" s="1958"/>
      <c r="Z34" s="1958"/>
      <c r="AA34" s="1958"/>
      <c r="AB34" s="1959"/>
      <c r="AC34"/>
      <c r="AD34"/>
      <c r="AE34"/>
      <c r="AF34"/>
      <c r="AG34"/>
    </row>
    <row r="35" spans="2:33" ht="20.100000000000001" customHeight="1" x14ac:dyDescent="0.2">
      <c r="B35" s="1387" t="s">
        <v>568</v>
      </c>
      <c r="C35" s="1388"/>
      <c r="D35" s="1388"/>
      <c r="E35" s="1388"/>
      <c r="F35" s="1388"/>
      <c r="G35" s="1389"/>
      <c r="H35" s="1967"/>
      <c r="I35" s="1958"/>
      <c r="J35" s="1958"/>
      <c r="K35" s="1958"/>
      <c r="L35" s="1958"/>
      <c r="M35" s="1958"/>
      <c r="N35" s="1958"/>
      <c r="O35" s="1958"/>
      <c r="P35" s="1958"/>
      <c r="Q35" s="1958"/>
      <c r="R35" s="1958"/>
      <c r="S35" s="1958"/>
      <c r="T35" s="1958"/>
      <c r="U35" s="1958"/>
      <c r="V35" s="1958"/>
      <c r="W35" s="1958"/>
      <c r="X35" s="1958"/>
      <c r="Y35" s="1958"/>
      <c r="Z35" s="1958"/>
      <c r="AA35" s="1958"/>
      <c r="AB35" s="1959"/>
      <c r="AC35"/>
      <c r="AD35"/>
      <c r="AE35"/>
      <c r="AF35"/>
      <c r="AG35"/>
    </row>
    <row r="36" spans="2:33" ht="20.100000000000001" customHeight="1" thickBot="1" x14ac:dyDescent="0.25">
      <c r="B36" s="2016" t="s">
        <v>569</v>
      </c>
      <c r="C36" s="2017"/>
      <c r="D36" s="2017"/>
      <c r="E36" s="2017"/>
      <c r="F36" s="2017"/>
      <c r="G36" s="2018"/>
      <c r="H36" s="1968"/>
      <c r="I36" s="1963"/>
      <c r="J36" s="1963"/>
      <c r="K36" s="1963"/>
      <c r="L36" s="1963"/>
      <c r="M36" s="1963"/>
      <c r="N36" s="1963"/>
      <c r="O36" s="1963"/>
      <c r="P36" s="1963"/>
      <c r="Q36" s="1963"/>
      <c r="R36" s="1963"/>
      <c r="S36" s="1963"/>
      <c r="T36" s="1963"/>
      <c r="U36" s="1963"/>
      <c r="V36" s="1963"/>
      <c r="W36" s="1963"/>
      <c r="X36" s="1963"/>
      <c r="Y36" s="1963"/>
      <c r="Z36" s="1963"/>
      <c r="AA36" s="1963"/>
      <c r="AB36" s="1964"/>
      <c r="AC36"/>
      <c r="AD36"/>
      <c r="AE36"/>
      <c r="AF36"/>
      <c r="AG36"/>
    </row>
    <row r="39" spans="2:33" ht="30.75" customHeight="1" x14ac:dyDescent="0.2"/>
  </sheetData>
  <mergeCells count="98">
    <mergeCell ref="A6:D6"/>
    <mergeCell ref="H18:AB18"/>
    <mergeCell ref="B23:G23"/>
    <mergeCell ref="H23:N23"/>
    <mergeCell ref="O23:U23"/>
    <mergeCell ref="V23:AB23"/>
    <mergeCell ref="O21:U21"/>
    <mergeCell ref="E6:I6"/>
    <mergeCell ref="B33:G33"/>
    <mergeCell ref="B34:G34"/>
    <mergeCell ref="B35:G35"/>
    <mergeCell ref="B36:G36"/>
    <mergeCell ref="B26:G26"/>
    <mergeCell ref="B27:G27"/>
    <mergeCell ref="B28:G28"/>
    <mergeCell ref="B29:G29"/>
    <mergeCell ref="B30:G30"/>
    <mergeCell ref="B32:G32"/>
    <mergeCell ref="B31:G31"/>
    <mergeCell ref="B25:AB25"/>
    <mergeCell ref="O27:U27"/>
    <mergeCell ref="H19:N19"/>
    <mergeCell ref="O19:U19"/>
    <mergeCell ref="V19:AB19"/>
    <mergeCell ref="B22:G22"/>
    <mergeCell ref="H22:N22"/>
    <mergeCell ref="O22:U22"/>
    <mergeCell ref="V22:AB22"/>
    <mergeCell ref="B20:G20"/>
    <mergeCell ref="H20:N20"/>
    <mergeCell ref="O20:U20"/>
    <mergeCell ref="V20:AB20"/>
    <mergeCell ref="B21:G21"/>
    <mergeCell ref="H21:N21"/>
    <mergeCell ref="H26:N26"/>
    <mergeCell ref="O36:U36"/>
    <mergeCell ref="O28:U28"/>
    <mergeCell ref="O29:U29"/>
    <mergeCell ref="O30:U30"/>
    <mergeCell ref="O32:U32"/>
    <mergeCell ref="O33:U33"/>
    <mergeCell ref="O34:U34"/>
    <mergeCell ref="O35:U35"/>
    <mergeCell ref="O31:U31"/>
    <mergeCell ref="V5:AB5"/>
    <mergeCell ref="E5:O5"/>
    <mergeCell ref="B8:AB8"/>
    <mergeCell ref="V21:AB21"/>
    <mergeCell ref="V14:AB14"/>
    <mergeCell ref="B9:G10"/>
    <mergeCell ref="B14:G14"/>
    <mergeCell ref="H14:N14"/>
    <mergeCell ref="O14:U14"/>
    <mergeCell ref="V12:AB12"/>
    <mergeCell ref="H9:AB9"/>
    <mergeCell ref="B12:G12"/>
    <mergeCell ref="B11:G11"/>
    <mergeCell ref="V6:AB6"/>
    <mergeCell ref="B17:AB17"/>
    <mergeCell ref="B18:G19"/>
    <mergeCell ref="AA4:AB4"/>
    <mergeCell ref="V4:Y4"/>
    <mergeCell ref="A1:AC1"/>
    <mergeCell ref="V13:AB13"/>
    <mergeCell ref="H10:N10"/>
    <mergeCell ref="O10:U10"/>
    <mergeCell ref="V10:AB10"/>
    <mergeCell ref="H11:N11"/>
    <mergeCell ref="H12:N12"/>
    <mergeCell ref="H13:N13"/>
    <mergeCell ref="O11:U11"/>
    <mergeCell ref="O12:U12"/>
    <mergeCell ref="O13:U13"/>
    <mergeCell ref="V11:AB11"/>
    <mergeCell ref="E4:O4"/>
    <mergeCell ref="B13:G13"/>
    <mergeCell ref="V35:AB35"/>
    <mergeCell ref="V36:AB36"/>
    <mergeCell ref="H27:N27"/>
    <mergeCell ref="H28:N28"/>
    <mergeCell ref="H29:N29"/>
    <mergeCell ref="H30:N30"/>
    <mergeCell ref="H32:N32"/>
    <mergeCell ref="H33:N33"/>
    <mergeCell ref="H34:N34"/>
    <mergeCell ref="H35:N35"/>
    <mergeCell ref="H36:N36"/>
    <mergeCell ref="V27:AB27"/>
    <mergeCell ref="V28:AB28"/>
    <mergeCell ref="V29:AB29"/>
    <mergeCell ref="V30:AB30"/>
    <mergeCell ref="V32:AB32"/>
    <mergeCell ref="O26:U26"/>
    <mergeCell ref="V26:AB26"/>
    <mergeCell ref="V33:AB33"/>
    <mergeCell ref="V34:AB34"/>
    <mergeCell ref="H31:N31"/>
    <mergeCell ref="V31:AB31"/>
  </mergeCells>
  <phoneticPr fontId="3" type="noConversion"/>
  <conditionalFormatting sqref="V4:Y4 AA4:AB4 E4:O5 V5:AB6">
    <cfRule type="cellIs" dxfId="22" priority="8" operator="equal">
      <formula>0</formula>
    </cfRule>
  </conditionalFormatting>
  <dataValidations count="3">
    <dataValidation type="list" allowBlank="1" showInputMessage="1" showErrorMessage="1" sqref="H34:AB34" xr:uid="{00000000-0002-0000-1C00-000000000000}">
      <formula1>TF</formula1>
    </dataValidation>
    <dataValidation type="list" allowBlank="1" sqref="O14:U14 O23:U23" xr:uid="{00000000-0002-0000-1C00-000001000000}">
      <formula1>TF</formula1>
    </dataValidation>
    <dataValidation type="list" allowBlank="1" sqref="E6" xr:uid="{00000000-0002-0000-1C00-000002000000}">
      <formula1>DMDBT</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593EF-C961-4A89-8CF5-E49CBD21B1EE}">
  <sheetPr codeName="Sheet29">
    <tabColor indexed="43"/>
    <pageSetUpPr fitToPage="1"/>
  </sheetPr>
  <dimension ref="A1:AG39"/>
  <sheetViews>
    <sheetView showGridLines="0" zoomScale="120" zoomScaleNormal="120" zoomScalePageLayoutView="120" workbookViewId="0">
      <selection sqref="A1:AC1"/>
    </sheetView>
  </sheetViews>
  <sheetFormatPr defaultColWidth="10.7109375" defaultRowHeight="20.100000000000001" customHeight="1" x14ac:dyDescent="0.2"/>
  <cols>
    <col min="1" max="1" width="4.28515625" style="2" customWidth="1"/>
    <col min="2" max="2" width="3.85546875" style="2" customWidth="1"/>
    <col min="3" max="7" width="3.140625" style="1" customWidth="1"/>
    <col min="8" max="8" width="3.28515625" style="1" customWidth="1"/>
    <col min="9" max="20" width="3.140625" style="1" customWidth="1"/>
    <col min="21" max="21" width="5" style="1" customWidth="1"/>
    <col min="22" max="28" width="3.140625" style="1" customWidth="1"/>
    <col min="29" max="29" width="3.140625" style="2" customWidth="1"/>
    <col min="30" max="30" width="0.42578125" style="2" customWidth="1"/>
    <col min="31" max="16384" width="10.7109375" style="2"/>
  </cols>
  <sheetData>
    <row r="1" spans="1:33" s="33" customFormat="1" ht="24.75" customHeight="1" x14ac:dyDescent="0.2">
      <c r="A1" s="714" t="s">
        <v>549</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row>
    <row r="2" spans="1:33" s="33" customFormat="1" ht="15"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row>
    <row r="3" spans="1:33" s="12" customFormat="1" ht="15" customHeight="1" x14ac:dyDescent="0.2">
      <c r="C3" s="13"/>
      <c r="D3" s="13"/>
      <c r="E3" s="13"/>
      <c r="F3" s="13"/>
      <c r="G3" s="13"/>
      <c r="H3" s="13"/>
      <c r="I3" s="13"/>
      <c r="J3" s="13"/>
      <c r="K3" s="13"/>
      <c r="L3" s="13"/>
      <c r="M3" s="13"/>
      <c r="N3" s="13"/>
      <c r="O3" s="13"/>
      <c r="P3" s="13"/>
      <c r="Q3" s="13"/>
      <c r="R3" s="13"/>
      <c r="S3" s="13"/>
      <c r="T3" s="13"/>
      <c r="AA3" s="36"/>
      <c r="AB3" s="33"/>
    </row>
    <row r="4" spans="1:33" s="12" customFormat="1" ht="15" customHeight="1" x14ac:dyDescent="0.2">
      <c r="C4" s="13"/>
      <c r="D4" s="9" t="s">
        <v>79</v>
      </c>
      <c r="E4" s="1513">
        <f>Facility</f>
        <v>0</v>
      </c>
      <c r="F4" s="1513"/>
      <c r="G4" s="1513"/>
      <c r="H4" s="1513"/>
      <c r="I4" s="1513"/>
      <c r="J4" s="1513"/>
      <c r="K4" s="1513"/>
      <c r="L4" s="1513"/>
      <c r="M4" s="1513"/>
      <c r="N4" s="1513"/>
      <c r="O4" s="1513"/>
      <c r="P4" s="13"/>
      <c r="Q4" s="13"/>
      <c r="R4" s="13"/>
      <c r="S4" s="13"/>
      <c r="T4" s="13"/>
      <c r="U4" s="9" t="s">
        <v>114</v>
      </c>
      <c r="V4" s="685">
        <f>SBBAPID</f>
        <v>0</v>
      </c>
      <c r="W4" s="685"/>
      <c r="X4" s="685"/>
      <c r="Y4" s="685"/>
      <c r="Z4" s="190" t="s">
        <v>115</v>
      </c>
      <c r="AA4" s="941">
        <f>SBBAPRm</f>
        <v>0</v>
      </c>
      <c r="AB4" s="941"/>
      <c r="AC4" s="167"/>
      <c r="AD4" s="15"/>
    </row>
    <row r="5" spans="1:33" s="12" customFormat="1" ht="15" customHeight="1" x14ac:dyDescent="0.2">
      <c r="C5" s="13"/>
      <c r="D5" s="9" t="s">
        <v>116</v>
      </c>
      <c r="E5" s="1500" t="str">
        <f>CONCATENATE(Mfr, " ",Mod)</f>
        <v xml:space="preserve"> </v>
      </c>
      <c r="F5" s="1500"/>
      <c r="G5" s="1500"/>
      <c r="H5" s="1500"/>
      <c r="I5" s="1500"/>
      <c r="J5" s="1500"/>
      <c r="K5" s="1500"/>
      <c r="L5" s="1500"/>
      <c r="M5" s="1500"/>
      <c r="N5" s="1500"/>
      <c r="O5" s="1500"/>
      <c r="P5" s="13"/>
      <c r="Q5" s="13"/>
      <c r="R5" s="13"/>
      <c r="S5" s="13"/>
      <c r="T5" s="13"/>
      <c r="U5" s="9" t="s">
        <v>87</v>
      </c>
      <c r="V5" s="657">
        <f>'Facility Information'!$C$14</f>
        <v>0</v>
      </c>
      <c r="W5" s="657"/>
      <c r="X5" s="657"/>
      <c r="Y5" s="657"/>
      <c r="Z5" s="658"/>
      <c r="AA5" s="657"/>
      <c r="AB5" s="657"/>
      <c r="AC5" s="3"/>
      <c r="AD5" s="15"/>
    </row>
    <row r="6" spans="1:33" s="12" customFormat="1" ht="15" customHeight="1" x14ac:dyDescent="0.2">
      <c r="A6" s="2023" t="s">
        <v>550</v>
      </c>
      <c r="B6" s="2023"/>
      <c r="C6" s="2023"/>
      <c r="D6" s="2023"/>
      <c r="E6" s="1500" t="s">
        <v>520</v>
      </c>
      <c r="F6" s="1500"/>
      <c r="G6" s="1500"/>
      <c r="H6" s="1500"/>
      <c r="I6" s="1500"/>
      <c r="J6" s="42"/>
      <c r="K6" s="42"/>
      <c r="L6" s="42"/>
      <c r="M6" s="42"/>
      <c r="N6" s="42"/>
      <c r="O6" s="42"/>
      <c r="P6" s="13"/>
      <c r="Q6" s="13"/>
      <c r="R6" s="13"/>
      <c r="S6" s="13"/>
      <c r="T6" s="13"/>
      <c r="U6" s="9" t="s">
        <v>88</v>
      </c>
      <c r="V6" s="700">
        <f>DateSur</f>
        <v>0</v>
      </c>
      <c r="W6" s="700"/>
      <c r="X6" s="700"/>
      <c r="Y6" s="700"/>
      <c r="Z6" s="700"/>
      <c r="AA6" s="700"/>
      <c r="AB6" s="700"/>
      <c r="AC6" s="145"/>
      <c r="AD6" s="15"/>
    </row>
    <row r="7" spans="1:33" ht="20.100000000000001" customHeight="1" x14ac:dyDescent="0.2">
      <c r="A7"/>
      <c r="B7"/>
      <c r="C7"/>
      <c r="D7"/>
      <c r="E7"/>
      <c r="F7"/>
      <c r="G7"/>
      <c r="H7"/>
      <c r="I7"/>
      <c r="J7"/>
      <c r="K7"/>
      <c r="L7"/>
      <c r="M7"/>
      <c r="N7"/>
      <c r="O7"/>
      <c r="P7"/>
      <c r="Q7"/>
      <c r="R7"/>
      <c r="S7"/>
      <c r="T7"/>
      <c r="U7"/>
      <c r="V7"/>
      <c r="W7"/>
      <c r="X7"/>
      <c r="Y7"/>
      <c r="Z7"/>
      <c r="AA7"/>
      <c r="AB7"/>
      <c r="AC7"/>
    </row>
    <row r="8" spans="1:33" ht="20.100000000000001" customHeight="1" thickBot="1" x14ac:dyDescent="0.25">
      <c r="A8"/>
      <c r="B8" s="1991" t="s">
        <v>551</v>
      </c>
      <c r="C8" s="1991"/>
      <c r="D8" s="1991"/>
      <c r="E8" s="1991"/>
      <c r="F8" s="1991"/>
      <c r="G8" s="1991"/>
      <c r="H8" s="1991"/>
      <c r="I8" s="1991"/>
      <c r="J8" s="1991"/>
      <c r="K8" s="1991"/>
      <c r="L8" s="1991"/>
      <c r="M8" s="1991"/>
      <c r="N8" s="1991"/>
      <c r="O8" s="1991"/>
      <c r="P8" s="1991"/>
      <c r="Q8" s="1991"/>
      <c r="R8" s="1991"/>
      <c r="S8" s="1991"/>
      <c r="T8" s="1991"/>
      <c r="U8" s="1991"/>
      <c r="V8" s="1991"/>
      <c r="W8" s="1991"/>
      <c r="X8" s="1991"/>
      <c r="Y8" s="1991"/>
      <c r="Z8" s="1991"/>
      <c r="AA8" s="1991"/>
      <c r="AB8" s="1991"/>
      <c r="AC8"/>
      <c r="AF8" s="56"/>
    </row>
    <row r="9" spans="1:33" ht="20.100000000000001" customHeight="1" x14ac:dyDescent="0.2">
      <c r="A9"/>
      <c r="B9" s="1995" t="s">
        <v>552</v>
      </c>
      <c r="C9" s="1996"/>
      <c r="D9" s="1996"/>
      <c r="E9" s="1996"/>
      <c r="F9" s="1996"/>
      <c r="G9" s="1997"/>
      <c r="H9" s="2008" t="s">
        <v>553</v>
      </c>
      <c r="I9" s="2008"/>
      <c r="J9" s="2008"/>
      <c r="K9" s="2008"/>
      <c r="L9" s="2008"/>
      <c r="M9" s="2008"/>
      <c r="N9" s="2008"/>
      <c r="O9" s="2008"/>
      <c r="P9" s="2008"/>
      <c r="Q9" s="2008"/>
      <c r="R9" s="2008"/>
      <c r="S9" s="2008"/>
      <c r="T9" s="2008"/>
      <c r="U9" s="2008"/>
      <c r="V9" s="2008"/>
      <c r="W9" s="2008"/>
      <c r="X9" s="2008"/>
      <c r="Y9" s="2008"/>
      <c r="Z9" s="2008"/>
      <c r="AA9" s="2008"/>
      <c r="AB9" s="2009"/>
      <c r="AC9"/>
      <c r="AF9" s="57"/>
      <c r="AG9" s="58"/>
    </row>
    <row r="10" spans="1:33" ht="20.100000000000001" customHeight="1" thickBot="1" x14ac:dyDescent="0.25">
      <c r="A10"/>
      <c r="B10" s="1998"/>
      <c r="C10" s="1999"/>
      <c r="D10" s="1999"/>
      <c r="E10" s="1999"/>
      <c r="F10" s="1999"/>
      <c r="G10" s="2000"/>
      <c r="H10" s="1974" t="s">
        <v>143</v>
      </c>
      <c r="I10" s="1974"/>
      <c r="J10" s="1974"/>
      <c r="K10" s="1974"/>
      <c r="L10" s="1974"/>
      <c r="M10" s="1974"/>
      <c r="N10" s="1975"/>
      <c r="O10" s="1976" t="s">
        <v>150</v>
      </c>
      <c r="P10" s="1974"/>
      <c r="Q10" s="1974"/>
      <c r="R10" s="1974"/>
      <c r="S10" s="1974"/>
      <c r="T10" s="1974"/>
      <c r="U10" s="1975"/>
      <c r="V10" s="1976" t="s">
        <v>196</v>
      </c>
      <c r="W10" s="1974"/>
      <c r="X10" s="1974"/>
      <c r="Y10" s="1974"/>
      <c r="Z10" s="1974"/>
      <c r="AA10" s="1974"/>
      <c r="AB10" s="1977"/>
      <c r="AC10"/>
      <c r="AF10" s="279"/>
      <c r="AG10" s="58"/>
    </row>
    <row r="11" spans="1:33" ht="20.100000000000001" customHeight="1" x14ac:dyDescent="0.2">
      <c r="A11"/>
      <c r="B11" s="2010" t="s">
        <v>554</v>
      </c>
      <c r="C11" s="2011"/>
      <c r="D11" s="2011"/>
      <c r="E11" s="2011"/>
      <c r="F11" s="2011"/>
      <c r="G11" s="2012"/>
      <c r="H11" s="1978"/>
      <c r="I11" s="1978"/>
      <c r="J11" s="1978"/>
      <c r="K11" s="1978"/>
      <c r="L11" s="1978"/>
      <c r="M11" s="1978"/>
      <c r="N11" s="1979"/>
      <c r="O11" s="1983"/>
      <c r="P11" s="1978"/>
      <c r="Q11" s="1978"/>
      <c r="R11" s="1978"/>
      <c r="S11" s="1978"/>
      <c r="T11" s="1978"/>
      <c r="U11" s="1979"/>
      <c r="V11" s="1985"/>
      <c r="W11" s="1986"/>
      <c r="X11" s="1986"/>
      <c r="Y11" s="1986"/>
      <c r="Z11" s="1986"/>
      <c r="AA11" s="1986"/>
      <c r="AB11" s="1987"/>
      <c r="AC11"/>
      <c r="AF11" s="56"/>
    </row>
    <row r="12" spans="1:33" ht="20.100000000000001" customHeight="1" x14ac:dyDescent="0.2">
      <c r="A12"/>
      <c r="B12" s="1988" t="s">
        <v>555</v>
      </c>
      <c r="C12" s="1989"/>
      <c r="D12" s="1989"/>
      <c r="E12" s="1989"/>
      <c r="F12" s="1989"/>
      <c r="G12" s="1990"/>
      <c r="H12" s="1980"/>
      <c r="I12" s="1981"/>
      <c r="J12" s="1981"/>
      <c r="K12" s="1981"/>
      <c r="L12" s="1981"/>
      <c r="M12" s="1981"/>
      <c r="N12" s="1982"/>
      <c r="O12" s="1984"/>
      <c r="P12" s="1981"/>
      <c r="Q12" s="1981"/>
      <c r="R12" s="1981"/>
      <c r="S12" s="1981"/>
      <c r="T12" s="1981"/>
      <c r="U12" s="1982"/>
      <c r="V12" s="1971"/>
      <c r="W12" s="1972"/>
      <c r="X12" s="1972"/>
      <c r="Y12" s="1972"/>
      <c r="Z12" s="1972"/>
      <c r="AA12" s="1972"/>
      <c r="AB12" s="1973"/>
      <c r="AC12"/>
      <c r="AF12" s="56"/>
    </row>
    <row r="13" spans="1:33" ht="20.100000000000001" customHeight="1" x14ac:dyDescent="0.2">
      <c r="A13"/>
      <c r="B13" s="1988" t="s">
        <v>556</v>
      </c>
      <c r="C13" s="1989"/>
      <c r="D13" s="1989"/>
      <c r="E13" s="1989"/>
      <c r="F13" s="1989"/>
      <c r="G13" s="1990"/>
      <c r="H13" s="1980"/>
      <c r="I13" s="1981"/>
      <c r="J13" s="1981"/>
      <c r="K13" s="1981"/>
      <c r="L13" s="1981"/>
      <c r="M13" s="1981"/>
      <c r="N13" s="1982"/>
      <c r="O13" s="1984"/>
      <c r="P13" s="1981"/>
      <c r="Q13" s="1981"/>
      <c r="R13" s="1981"/>
      <c r="S13" s="1981"/>
      <c r="T13" s="1981"/>
      <c r="U13" s="1982"/>
      <c r="V13" s="1971"/>
      <c r="W13" s="1972"/>
      <c r="X13" s="1972"/>
      <c r="Y13" s="1972"/>
      <c r="Z13" s="1972"/>
      <c r="AA13" s="1972"/>
      <c r="AB13" s="1973"/>
      <c r="AC13"/>
    </row>
    <row r="14" spans="1:33" ht="20.100000000000001" customHeight="1" thickBot="1" x14ac:dyDescent="0.25">
      <c r="A14"/>
      <c r="B14" s="2001" t="s">
        <v>557</v>
      </c>
      <c r="C14" s="2002"/>
      <c r="D14" s="2002"/>
      <c r="E14" s="2002"/>
      <c r="F14" s="2002"/>
      <c r="G14" s="2003"/>
      <c r="H14" s="2004"/>
      <c r="I14" s="2005"/>
      <c r="J14" s="2005"/>
      <c r="K14" s="2005"/>
      <c r="L14" s="2005"/>
      <c r="M14" s="2005"/>
      <c r="N14" s="2006"/>
      <c r="O14" s="2007"/>
      <c r="P14" s="2005"/>
      <c r="Q14" s="2005"/>
      <c r="R14" s="2005"/>
      <c r="S14" s="2005"/>
      <c r="T14" s="2005"/>
      <c r="U14" s="2006"/>
      <c r="V14" s="1992"/>
      <c r="W14" s="1993"/>
      <c r="X14" s="1993"/>
      <c r="Y14" s="1993"/>
      <c r="Z14" s="1993"/>
      <c r="AA14" s="1993"/>
      <c r="AB14" s="1994"/>
      <c r="AC14"/>
      <c r="AF14" s="279"/>
    </row>
    <row r="15" spans="1:33" ht="12" customHeight="1" x14ac:dyDescent="0.2">
      <c r="A15"/>
      <c r="B15" s="73"/>
      <c r="C15" s="73"/>
      <c r="D15" s="73"/>
      <c r="E15" s="73"/>
      <c r="F15" s="73"/>
      <c r="G15" s="73"/>
      <c r="H15" s="73"/>
      <c r="I15" s="73"/>
      <c r="J15" s="73"/>
      <c r="K15" s="73"/>
      <c r="L15" s="73"/>
      <c r="M15" s="73"/>
      <c r="N15" s="73"/>
      <c r="O15" s="73"/>
      <c r="P15" s="73"/>
      <c r="Q15" s="73"/>
      <c r="R15" s="73"/>
      <c r="S15" s="73"/>
      <c r="T15" s="73"/>
      <c r="U15" s="73"/>
      <c r="V15" s="73" t="s">
        <v>558</v>
      </c>
      <c r="W15" s="73"/>
      <c r="X15" s="73"/>
      <c r="Y15" s="73"/>
      <c r="Z15" s="73"/>
      <c r="AA15" s="73"/>
      <c r="AB15" s="73"/>
      <c r="AC15"/>
      <c r="AF15" s="279"/>
    </row>
    <row r="16" spans="1:33" ht="12" customHeight="1" x14ac:dyDescent="0.2">
      <c r="A16"/>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c r="AF16" s="279"/>
    </row>
    <row r="17" spans="1:33" ht="24" customHeight="1" thickBot="1" x14ac:dyDescent="0.25">
      <c r="A17"/>
      <c r="B17" s="1991" t="s">
        <v>559</v>
      </c>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c r="AF17" s="279"/>
    </row>
    <row r="18" spans="1:33" ht="20.100000000000001" customHeight="1" x14ac:dyDescent="0.2">
      <c r="A18"/>
      <c r="B18" s="1995" t="s">
        <v>552</v>
      </c>
      <c r="C18" s="1996"/>
      <c r="D18" s="1996"/>
      <c r="E18" s="1996"/>
      <c r="F18" s="1996"/>
      <c r="G18" s="1997"/>
      <c r="H18" s="2008" t="s">
        <v>553</v>
      </c>
      <c r="I18" s="2008"/>
      <c r="J18" s="2008"/>
      <c r="K18" s="2008"/>
      <c r="L18" s="2008"/>
      <c r="M18" s="2008"/>
      <c r="N18" s="2008"/>
      <c r="O18" s="2008"/>
      <c r="P18" s="2008"/>
      <c r="Q18" s="2008"/>
      <c r="R18" s="2008"/>
      <c r="S18" s="2008"/>
      <c r="T18" s="2008"/>
      <c r="U18" s="2008"/>
      <c r="V18" s="2008"/>
      <c r="W18" s="2008"/>
      <c r="X18" s="2008"/>
      <c r="Y18" s="2008"/>
      <c r="Z18" s="2008"/>
      <c r="AA18" s="2008"/>
      <c r="AB18" s="2009"/>
      <c r="AC18"/>
      <c r="AF18" s="56"/>
    </row>
    <row r="19" spans="1:33" ht="20.100000000000001" customHeight="1" thickBot="1" x14ac:dyDescent="0.25">
      <c r="A19"/>
      <c r="B19" s="1998"/>
      <c r="C19" s="1999"/>
      <c r="D19" s="1999"/>
      <c r="E19" s="1999"/>
      <c r="F19" s="1999"/>
      <c r="G19" s="2000"/>
      <c r="H19" s="1974" t="s">
        <v>143</v>
      </c>
      <c r="I19" s="1974"/>
      <c r="J19" s="1974"/>
      <c r="K19" s="1974"/>
      <c r="L19" s="1974"/>
      <c r="M19" s="1974"/>
      <c r="N19" s="1975"/>
      <c r="O19" s="1976" t="s">
        <v>150</v>
      </c>
      <c r="P19" s="1974"/>
      <c r="Q19" s="1974"/>
      <c r="R19" s="1974"/>
      <c r="S19" s="1974"/>
      <c r="T19" s="1974"/>
      <c r="U19" s="1975"/>
      <c r="V19" s="1976" t="s">
        <v>196</v>
      </c>
      <c r="W19" s="1974"/>
      <c r="X19" s="1974"/>
      <c r="Y19" s="1974"/>
      <c r="Z19" s="1974"/>
      <c r="AA19" s="1974"/>
      <c r="AB19" s="1977"/>
      <c r="AC19"/>
      <c r="AF19" s="279"/>
      <c r="AG19" s="58"/>
    </row>
    <row r="20" spans="1:33" ht="20.100000000000001" customHeight="1" x14ac:dyDescent="0.2">
      <c r="A20"/>
      <c r="B20" s="2010" t="s">
        <v>554</v>
      </c>
      <c r="C20" s="2011"/>
      <c r="D20" s="2011"/>
      <c r="E20" s="2011"/>
      <c r="F20" s="2011"/>
      <c r="G20" s="2012"/>
      <c r="H20" s="1978"/>
      <c r="I20" s="1978"/>
      <c r="J20" s="1978"/>
      <c r="K20" s="1978"/>
      <c r="L20" s="1978"/>
      <c r="M20" s="1978"/>
      <c r="N20" s="1979"/>
      <c r="O20" s="1983"/>
      <c r="P20" s="1978"/>
      <c r="Q20" s="1978"/>
      <c r="R20" s="1978"/>
      <c r="S20" s="1978"/>
      <c r="T20" s="1978"/>
      <c r="U20" s="1979"/>
      <c r="V20" s="1985"/>
      <c r="W20" s="1986"/>
      <c r="X20" s="1986"/>
      <c r="Y20" s="1986"/>
      <c r="Z20" s="1986"/>
      <c r="AA20" s="1986"/>
      <c r="AB20" s="1987"/>
      <c r="AC20"/>
      <c r="AF20" s="56"/>
    </row>
    <row r="21" spans="1:33" ht="20.100000000000001" customHeight="1" x14ac:dyDescent="0.2">
      <c r="A21"/>
      <c r="B21" s="1988" t="s">
        <v>555</v>
      </c>
      <c r="C21" s="1989"/>
      <c r="D21" s="1989"/>
      <c r="E21" s="1989"/>
      <c r="F21" s="1989"/>
      <c r="G21" s="1990"/>
      <c r="H21" s="1980"/>
      <c r="I21" s="1981"/>
      <c r="J21" s="1981"/>
      <c r="K21" s="1981"/>
      <c r="L21" s="1981"/>
      <c r="M21" s="1981"/>
      <c r="N21" s="1982"/>
      <c r="O21" s="1984"/>
      <c r="P21" s="1981"/>
      <c r="Q21" s="1981"/>
      <c r="R21" s="1981"/>
      <c r="S21" s="1981"/>
      <c r="T21" s="1981"/>
      <c r="U21" s="1982"/>
      <c r="V21" s="1971"/>
      <c r="W21" s="1972"/>
      <c r="X21" s="1972"/>
      <c r="Y21" s="1972"/>
      <c r="Z21" s="1972"/>
      <c r="AA21" s="1972"/>
      <c r="AB21" s="1973"/>
      <c r="AC21"/>
      <c r="AF21" s="56"/>
    </row>
    <row r="22" spans="1:33" ht="20.100000000000001" customHeight="1" x14ac:dyDescent="0.2">
      <c r="A22"/>
      <c r="B22" s="1988" t="s">
        <v>556</v>
      </c>
      <c r="C22" s="1989"/>
      <c r="D22" s="1989"/>
      <c r="E22" s="1989"/>
      <c r="F22" s="1989"/>
      <c r="G22" s="1990"/>
      <c r="H22" s="1980"/>
      <c r="I22" s="1981"/>
      <c r="J22" s="1981"/>
      <c r="K22" s="1981"/>
      <c r="L22" s="1981"/>
      <c r="M22" s="1981"/>
      <c r="N22" s="1982"/>
      <c r="O22" s="1984"/>
      <c r="P22" s="1981"/>
      <c r="Q22" s="1981"/>
      <c r="R22" s="1981"/>
      <c r="S22" s="1981"/>
      <c r="T22" s="1981"/>
      <c r="U22" s="1982"/>
      <c r="V22" s="1971"/>
      <c r="W22" s="1972"/>
      <c r="X22" s="1972"/>
      <c r="Y22" s="1972"/>
      <c r="Z22" s="1972"/>
      <c r="AA22" s="1972"/>
      <c r="AB22" s="1973"/>
      <c r="AC22"/>
      <c r="AF22" s="279"/>
    </row>
    <row r="23" spans="1:33" ht="12" customHeight="1" thickBot="1" x14ac:dyDescent="0.25">
      <c r="A23"/>
      <c r="B23" s="2001" t="s">
        <v>557</v>
      </c>
      <c r="C23" s="2002"/>
      <c r="D23" s="2002"/>
      <c r="E23" s="2002"/>
      <c r="F23" s="2002"/>
      <c r="G23" s="2003"/>
      <c r="H23" s="2004"/>
      <c r="I23" s="2005"/>
      <c r="J23" s="2005"/>
      <c r="K23" s="2005"/>
      <c r="L23" s="2005"/>
      <c r="M23" s="2005"/>
      <c r="N23" s="2006"/>
      <c r="O23" s="2007"/>
      <c r="P23" s="2005"/>
      <c r="Q23" s="2005"/>
      <c r="R23" s="2005"/>
      <c r="S23" s="2005"/>
      <c r="T23" s="2005"/>
      <c r="U23" s="2006"/>
      <c r="V23" s="1992"/>
      <c r="W23" s="1993"/>
      <c r="X23" s="1993"/>
      <c r="Y23" s="1993"/>
      <c r="Z23" s="1993"/>
      <c r="AA23" s="1993"/>
      <c r="AB23" s="1994"/>
      <c r="AC23"/>
      <c r="AF23" s="279"/>
    </row>
    <row r="24" spans="1:33" ht="12" customHeight="1" x14ac:dyDescent="0.2">
      <c r="A24"/>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c r="AF24" s="279"/>
    </row>
    <row r="25" spans="1:33" ht="20.100000000000001" customHeight="1" thickBot="1" x14ac:dyDescent="0.25">
      <c r="B25" s="1991" t="s">
        <v>560</v>
      </c>
      <c r="C25" s="1991"/>
      <c r="D25" s="1991"/>
      <c r="E25" s="1991"/>
      <c r="F25" s="1991"/>
      <c r="G25" s="1991"/>
      <c r="H25" s="1991"/>
      <c r="I25" s="1991"/>
      <c r="J25" s="1991"/>
      <c r="K25" s="1991"/>
      <c r="L25" s="1991"/>
      <c r="M25" s="1991"/>
      <c r="N25" s="1991"/>
      <c r="O25" s="1991"/>
      <c r="P25" s="1991"/>
      <c r="Q25" s="1991"/>
      <c r="R25" s="1991"/>
      <c r="S25" s="1991"/>
      <c r="T25" s="1991"/>
      <c r="U25" s="1991"/>
      <c r="V25" s="1991"/>
      <c r="W25" s="1991"/>
      <c r="X25" s="1991"/>
      <c r="Y25" s="1991"/>
      <c r="Z25" s="1991"/>
      <c r="AA25" s="1991"/>
      <c r="AB25" s="1991"/>
    </row>
    <row r="26" spans="1:33" ht="20.100000000000001" customHeight="1" thickBot="1" x14ac:dyDescent="0.25">
      <c r="B26" s="2019"/>
      <c r="C26" s="2020"/>
      <c r="D26" s="2020"/>
      <c r="E26" s="2020"/>
      <c r="F26" s="2020"/>
      <c r="G26" s="2021"/>
      <c r="H26" s="1956" t="s">
        <v>520</v>
      </c>
      <c r="I26" s="1956"/>
      <c r="J26" s="1956"/>
      <c r="K26" s="1956"/>
      <c r="L26" s="1956"/>
      <c r="M26" s="1956"/>
      <c r="N26" s="1956"/>
      <c r="O26" s="1956"/>
      <c r="P26" s="1956"/>
      <c r="Q26" s="1956"/>
      <c r="R26" s="1956"/>
      <c r="S26" s="1956"/>
      <c r="T26" s="1956"/>
      <c r="U26" s="1956"/>
      <c r="V26" s="1956"/>
      <c r="W26" s="1956"/>
      <c r="X26" s="1956"/>
      <c r="Y26" s="1956"/>
      <c r="Z26" s="1956"/>
      <c r="AA26" s="1956"/>
      <c r="AB26" s="1957"/>
    </row>
    <row r="27" spans="1:33" ht="20.100000000000001" customHeight="1" x14ac:dyDescent="0.2">
      <c r="B27" s="1429" t="s">
        <v>260</v>
      </c>
      <c r="C27" s="1430"/>
      <c r="D27" s="1430"/>
      <c r="E27" s="1430"/>
      <c r="F27" s="1430"/>
      <c r="G27" s="1431"/>
      <c r="H27" s="1965"/>
      <c r="I27" s="1966"/>
      <c r="J27" s="1966"/>
      <c r="K27" s="1966"/>
      <c r="L27" s="1966"/>
      <c r="M27" s="1966"/>
      <c r="N27" s="1966"/>
      <c r="O27" s="1966"/>
      <c r="P27" s="1966"/>
      <c r="Q27" s="1966"/>
      <c r="R27" s="1966"/>
      <c r="S27" s="1966"/>
      <c r="T27" s="1966"/>
      <c r="U27" s="1966"/>
      <c r="V27" s="1966"/>
      <c r="W27" s="1966"/>
      <c r="X27" s="1966"/>
      <c r="Y27" s="1966"/>
      <c r="Z27" s="1966"/>
      <c r="AA27" s="1966"/>
      <c r="AB27" s="1969"/>
      <c r="AC27"/>
      <c r="AD27"/>
      <c r="AE27"/>
      <c r="AF27" s="30"/>
      <c r="AG27"/>
    </row>
    <row r="28" spans="1:33" ht="20.100000000000001" customHeight="1" x14ac:dyDescent="0.2">
      <c r="B28" s="1387" t="s">
        <v>561</v>
      </c>
      <c r="C28" s="1388"/>
      <c r="D28" s="1388"/>
      <c r="E28" s="1388"/>
      <c r="F28" s="1388"/>
      <c r="G28" s="1389"/>
      <c r="H28" s="1805"/>
      <c r="I28" s="1321"/>
      <c r="J28" s="1321"/>
      <c r="K28" s="1321"/>
      <c r="L28" s="1321"/>
      <c r="M28" s="1321"/>
      <c r="N28" s="1321"/>
      <c r="O28" s="1321"/>
      <c r="P28" s="1321"/>
      <c r="Q28" s="1321"/>
      <c r="R28" s="1321"/>
      <c r="S28" s="1321"/>
      <c r="T28" s="1321"/>
      <c r="U28" s="1321"/>
      <c r="V28" s="1321"/>
      <c r="W28" s="1321"/>
      <c r="X28" s="1321"/>
      <c r="Y28" s="1321"/>
      <c r="Z28" s="1321"/>
      <c r="AA28" s="1321"/>
      <c r="AB28" s="1970"/>
      <c r="AC28"/>
      <c r="AD28"/>
      <c r="AE28"/>
      <c r="AF28"/>
      <c r="AG28"/>
    </row>
    <row r="29" spans="1:33" ht="20.100000000000001" customHeight="1" x14ac:dyDescent="0.2">
      <c r="B29" s="1387" t="s">
        <v>562</v>
      </c>
      <c r="C29" s="1388"/>
      <c r="D29" s="1388"/>
      <c r="E29" s="1388"/>
      <c r="F29" s="1388"/>
      <c r="G29" s="1389"/>
      <c r="H29" s="1967"/>
      <c r="I29" s="1958"/>
      <c r="J29" s="1958"/>
      <c r="K29" s="1958"/>
      <c r="L29" s="1958"/>
      <c r="M29" s="1958"/>
      <c r="N29" s="1958"/>
      <c r="O29" s="1958"/>
      <c r="P29" s="1958"/>
      <c r="Q29" s="1958"/>
      <c r="R29" s="1958"/>
      <c r="S29" s="1958"/>
      <c r="T29" s="1958"/>
      <c r="U29" s="1958"/>
      <c r="V29" s="1958"/>
      <c r="W29" s="1958"/>
      <c r="X29" s="1958"/>
      <c r="Y29" s="1958"/>
      <c r="Z29" s="1958"/>
      <c r="AA29" s="1958"/>
      <c r="AB29" s="1959"/>
      <c r="AC29"/>
      <c r="AD29"/>
      <c r="AE29"/>
      <c r="AF29"/>
      <c r="AG29"/>
    </row>
    <row r="30" spans="1:33" ht="20.100000000000001" customHeight="1" x14ac:dyDescent="0.2">
      <c r="B30" s="1387" t="s">
        <v>563</v>
      </c>
      <c r="C30" s="1388"/>
      <c r="D30" s="1388"/>
      <c r="E30" s="1388"/>
      <c r="F30" s="1388"/>
      <c r="G30" s="1389"/>
      <c r="H30" s="1967"/>
      <c r="I30" s="1958"/>
      <c r="J30" s="1958"/>
      <c r="K30" s="1958"/>
      <c r="L30" s="1958"/>
      <c r="M30" s="1958"/>
      <c r="N30" s="1958"/>
      <c r="O30" s="1958"/>
      <c r="P30" s="1958"/>
      <c r="Q30" s="1958"/>
      <c r="R30" s="1958"/>
      <c r="S30" s="1958"/>
      <c r="T30" s="1958"/>
      <c r="U30" s="1958"/>
      <c r="V30" s="1958"/>
      <c r="W30" s="1958"/>
      <c r="X30" s="1958"/>
      <c r="Y30" s="1958"/>
      <c r="Z30" s="1958"/>
      <c r="AA30" s="1958"/>
      <c r="AB30" s="1959"/>
      <c r="AC30"/>
      <c r="AD30"/>
      <c r="AE30"/>
      <c r="AF30"/>
      <c r="AG30"/>
    </row>
    <row r="31" spans="1:33" ht="20.100000000000001" customHeight="1" x14ac:dyDescent="0.2">
      <c r="B31" s="1387" t="s">
        <v>564</v>
      </c>
      <c r="C31" s="1388"/>
      <c r="D31" s="1388"/>
      <c r="E31" s="1388"/>
      <c r="F31" s="1388"/>
      <c r="G31" s="1389"/>
      <c r="H31" s="1960"/>
      <c r="I31" s="1961"/>
      <c r="J31" s="1961"/>
      <c r="K31" s="1961"/>
      <c r="L31" s="1961"/>
      <c r="M31" s="1961"/>
      <c r="N31" s="1961"/>
      <c r="O31" s="1958"/>
      <c r="P31" s="1958"/>
      <c r="Q31" s="1958"/>
      <c r="R31" s="1958"/>
      <c r="S31" s="1958"/>
      <c r="T31" s="1958"/>
      <c r="U31" s="1958"/>
      <c r="V31" s="1961"/>
      <c r="W31" s="1961"/>
      <c r="X31" s="1961"/>
      <c r="Y31" s="1961"/>
      <c r="Z31" s="1961"/>
      <c r="AA31" s="1961"/>
      <c r="AB31" s="1962"/>
      <c r="AC31"/>
      <c r="AD31"/>
      <c r="AE31"/>
      <c r="AF31"/>
      <c r="AG31"/>
    </row>
    <row r="32" spans="1:33" ht="20.100000000000001" customHeight="1" x14ac:dyDescent="0.2">
      <c r="B32" s="1387" t="s">
        <v>565</v>
      </c>
      <c r="C32" s="1388"/>
      <c r="D32" s="1388"/>
      <c r="E32" s="1388"/>
      <c r="F32" s="1388"/>
      <c r="G32" s="1389"/>
      <c r="H32" s="1967"/>
      <c r="I32" s="1958"/>
      <c r="J32" s="1958"/>
      <c r="K32" s="1958"/>
      <c r="L32" s="1958"/>
      <c r="M32" s="1958"/>
      <c r="N32" s="1958"/>
      <c r="O32" s="1958"/>
      <c r="P32" s="1958"/>
      <c r="Q32" s="1958"/>
      <c r="R32" s="1958"/>
      <c r="S32" s="1958"/>
      <c r="T32" s="1958"/>
      <c r="U32" s="1958"/>
      <c r="V32" s="1958"/>
      <c r="W32" s="1958"/>
      <c r="X32" s="1958"/>
      <c r="Y32" s="1958"/>
      <c r="Z32" s="1958"/>
      <c r="AA32" s="1958"/>
      <c r="AB32" s="1959"/>
      <c r="AC32"/>
      <c r="AD32"/>
      <c r="AE32"/>
      <c r="AF32"/>
      <c r="AG32"/>
    </row>
    <row r="33" spans="2:33" ht="20.100000000000001" customHeight="1" x14ac:dyDescent="0.2">
      <c r="B33" s="1387" t="s">
        <v>566</v>
      </c>
      <c r="C33" s="1388"/>
      <c r="D33" s="1388"/>
      <c r="E33" s="1388"/>
      <c r="F33" s="1388"/>
      <c r="G33" s="1389"/>
      <c r="H33" s="1967"/>
      <c r="I33" s="1958"/>
      <c r="J33" s="1958"/>
      <c r="K33" s="1958"/>
      <c r="L33" s="1958"/>
      <c r="M33" s="1958"/>
      <c r="N33" s="1958"/>
      <c r="O33" s="1958"/>
      <c r="P33" s="1958"/>
      <c r="Q33" s="1958"/>
      <c r="R33" s="1958"/>
      <c r="S33" s="1958"/>
      <c r="T33" s="1958"/>
      <c r="U33" s="1958"/>
      <c r="V33" s="1958"/>
      <c r="W33" s="1958"/>
      <c r="X33" s="1958"/>
      <c r="Y33" s="1958"/>
      <c r="Z33" s="1958"/>
      <c r="AA33" s="1958"/>
      <c r="AB33" s="1959"/>
      <c r="AC33"/>
      <c r="AD33"/>
      <c r="AE33"/>
      <c r="AF33"/>
      <c r="AG33"/>
    </row>
    <row r="34" spans="2:33" ht="20.100000000000001" customHeight="1" x14ac:dyDescent="0.2">
      <c r="B34" s="1387" t="s">
        <v>567</v>
      </c>
      <c r="C34" s="1388"/>
      <c r="D34" s="1388"/>
      <c r="E34" s="1388"/>
      <c r="F34" s="1388"/>
      <c r="G34" s="1389"/>
      <c r="H34" s="1967"/>
      <c r="I34" s="1958"/>
      <c r="J34" s="1958"/>
      <c r="K34" s="1958"/>
      <c r="L34" s="1958"/>
      <c r="M34" s="1958"/>
      <c r="N34" s="1958"/>
      <c r="O34" s="1958"/>
      <c r="P34" s="1958"/>
      <c r="Q34" s="1958"/>
      <c r="R34" s="1958"/>
      <c r="S34" s="1958"/>
      <c r="T34" s="1958"/>
      <c r="U34" s="1958"/>
      <c r="V34" s="1958"/>
      <c r="W34" s="1958"/>
      <c r="X34" s="1958"/>
      <c r="Y34" s="1958"/>
      <c r="Z34" s="1958"/>
      <c r="AA34" s="1958"/>
      <c r="AB34" s="1959"/>
      <c r="AC34"/>
      <c r="AD34"/>
      <c r="AE34"/>
      <c r="AF34"/>
      <c r="AG34"/>
    </row>
    <row r="35" spans="2:33" ht="20.100000000000001" customHeight="1" x14ac:dyDescent="0.2">
      <c r="B35" s="1387" t="s">
        <v>568</v>
      </c>
      <c r="C35" s="1388"/>
      <c r="D35" s="1388"/>
      <c r="E35" s="1388"/>
      <c r="F35" s="1388"/>
      <c r="G35" s="1389"/>
      <c r="H35" s="1967"/>
      <c r="I35" s="1958"/>
      <c r="J35" s="1958"/>
      <c r="K35" s="1958"/>
      <c r="L35" s="1958"/>
      <c r="M35" s="1958"/>
      <c r="N35" s="1958"/>
      <c r="O35" s="1958"/>
      <c r="P35" s="1958"/>
      <c r="Q35" s="1958"/>
      <c r="R35" s="1958"/>
      <c r="S35" s="1958"/>
      <c r="T35" s="1958"/>
      <c r="U35" s="1958"/>
      <c r="V35" s="1958"/>
      <c r="W35" s="1958"/>
      <c r="X35" s="1958"/>
      <c r="Y35" s="1958"/>
      <c r="Z35" s="1958"/>
      <c r="AA35" s="1958"/>
      <c r="AB35" s="1959"/>
      <c r="AC35"/>
      <c r="AD35"/>
      <c r="AE35"/>
      <c r="AF35"/>
      <c r="AG35"/>
    </row>
    <row r="36" spans="2:33" ht="20.100000000000001" customHeight="1" thickBot="1" x14ac:dyDescent="0.25">
      <c r="B36" s="2016" t="s">
        <v>569</v>
      </c>
      <c r="C36" s="2017"/>
      <c r="D36" s="2017"/>
      <c r="E36" s="2017"/>
      <c r="F36" s="2017"/>
      <c r="G36" s="2018"/>
      <c r="H36" s="1968"/>
      <c r="I36" s="1963"/>
      <c r="J36" s="1963"/>
      <c r="K36" s="1963"/>
      <c r="L36" s="1963"/>
      <c r="M36" s="1963"/>
      <c r="N36" s="1963"/>
      <c r="O36" s="1963"/>
      <c r="P36" s="1963"/>
      <c r="Q36" s="1963"/>
      <c r="R36" s="1963"/>
      <c r="S36" s="1963"/>
      <c r="T36" s="1963"/>
      <c r="U36" s="1963"/>
      <c r="V36" s="1963"/>
      <c r="W36" s="1963"/>
      <c r="X36" s="1963"/>
      <c r="Y36" s="1963"/>
      <c r="Z36" s="1963"/>
      <c r="AA36" s="1963"/>
      <c r="AB36" s="1964"/>
      <c r="AC36"/>
      <c r="AD36"/>
      <c r="AE36"/>
      <c r="AF36"/>
      <c r="AG36"/>
    </row>
    <row r="39" spans="2:33" ht="30.75" customHeight="1" x14ac:dyDescent="0.2"/>
  </sheetData>
  <mergeCells count="98">
    <mergeCell ref="A1:AC1"/>
    <mergeCell ref="E4:O4"/>
    <mergeCell ref="V4:Y4"/>
    <mergeCell ref="AA4:AB4"/>
    <mergeCell ref="E5:O5"/>
    <mergeCell ref="V5:AB5"/>
    <mergeCell ref="A6:D6"/>
    <mergeCell ref="E6:I6"/>
    <mergeCell ref="V6:AB6"/>
    <mergeCell ref="B8:AB8"/>
    <mergeCell ref="B9:G10"/>
    <mergeCell ref="H9:AB9"/>
    <mergeCell ref="H10:N10"/>
    <mergeCell ref="O10:U10"/>
    <mergeCell ref="V10:AB10"/>
    <mergeCell ref="B11:G11"/>
    <mergeCell ref="H11:N11"/>
    <mergeCell ref="O11:U11"/>
    <mergeCell ref="V11:AB11"/>
    <mergeCell ref="B12:G12"/>
    <mergeCell ref="H12:N12"/>
    <mergeCell ref="O12:U12"/>
    <mergeCell ref="V12:AB12"/>
    <mergeCell ref="B13:G13"/>
    <mergeCell ref="H13:N13"/>
    <mergeCell ref="O13:U13"/>
    <mergeCell ref="V13:AB13"/>
    <mergeCell ref="B14:G14"/>
    <mergeCell ref="H14:N14"/>
    <mergeCell ref="O14:U14"/>
    <mergeCell ref="V14:AB14"/>
    <mergeCell ref="B20:G20"/>
    <mergeCell ref="H20:N20"/>
    <mergeCell ref="O20:U20"/>
    <mergeCell ref="V20:AB20"/>
    <mergeCell ref="B21:G21"/>
    <mergeCell ref="H21:N21"/>
    <mergeCell ref="O21:U21"/>
    <mergeCell ref="V21:AB21"/>
    <mergeCell ref="B17:AB17"/>
    <mergeCell ref="B18:G19"/>
    <mergeCell ref="H18:AB18"/>
    <mergeCell ref="H19:N19"/>
    <mergeCell ref="O19:U19"/>
    <mergeCell ref="V19:AB19"/>
    <mergeCell ref="B23:G23"/>
    <mergeCell ref="H23:N23"/>
    <mergeCell ref="O23:U23"/>
    <mergeCell ref="V23:AB23"/>
    <mergeCell ref="B22:G22"/>
    <mergeCell ref="H22:N22"/>
    <mergeCell ref="O22:U22"/>
    <mergeCell ref="V22:AB22"/>
    <mergeCell ref="V26:AB26"/>
    <mergeCell ref="B25:AB25"/>
    <mergeCell ref="B26:G26"/>
    <mergeCell ref="H26:N26"/>
    <mergeCell ref="O26:U26"/>
    <mergeCell ref="B28:G28"/>
    <mergeCell ref="H28:N28"/>
    <mergeCell ref="O28:U28"/>
    <mergeCell ref="V28:AB28"/>
    <mergeCell ref="B27:G27"/>
    <mergeCell ref="H27:N27"/>
    <mergeCell ref="O27:U27"/>
    <mergeCell ref="V27:AB27"/>
    <mergeCell ref="B29:G29"/>
    <mergeCell ref="H29:N29"/>
    <mergeCell ref="O29:U29"/>
    <mergeCell ref="V29:AB29"/>
    <mergeCell ref="B30:G30"/>
    <mergeCell ref="H30:N30"/>
    <mergeCell ref="O30:U30"/>
    <mergeCell ref="V30:AB30"/>
    <mergeCell ref="B31:G31"/>
    <mergeCell ref="H31:N31"/>
    <mergeCell ref="O31:U31"/>
    <mergeCell ref="V31:AB31"/>
    <mergeCell ref="B32:G32"/>
    <mergeCell ref="H32:N32"/>
    <mergeCell ref="O32:U32"/>
    <mergeCell ref="V32:AB32"/>
    <mergeCell ref="B33:G33"/>
    <mergeCell ref="H33:N33"/>
    <mergeCell ref="O33:U33"/>
    <mergeCell ref="V33:AB33"/>
    <mergeCell ref="B36:G36"/>
    <mergeCell ref="H36:N36"/>
    <mergeCell ref="O36:U36"/>
    <mergeCell ref="V36:AB36"/>
    <mergeCell ref="B34:G34"/>
    <mergeCell ref="H34:N34"/>
    <mergeCell ref="O34:U34"/>
    <mergeCell ref="V34:AB34"/>
    <mergeCell ref="B35:G35"/>
    <mergeCell ref="H35:N35"/>
    <mergeCell ref="O35:U35"/>
    <mergeCell ref="V35:AB35"/>
  </mergeCells>
  <conditionalFormatting sqref="V4:Y4 AA4:AB4 E4:O5 V5:AB6">
    <cfRule type="cellIs" dxfId="21" priority="1" operator="equal">
      <formula>0</formula>
    </cfRule>
  </conditionalFormatting>
  <dataValidations count="3">
    <dataValidation type="list" allowBlank="1" sqref="E6" xr:uid="{0222A008-1190-4AA6-ABE1-045E86CA2C71}">
      <formula1>DMDBT</formula1>
    </dataValidation>
    <dataValidation type="list" allowBlank="1" sqref="O14:U14 O23:U23" xr:uid="{1341B65A-F82E-4018-86B0-52DEE22C2B2E}">
      <formula1>TF</formula1>
    </dataValidation>
    <dataValidation type="list" allowBlank="1" showInputMessage="1" showErrorMessage="1" sqref="H34:AB34" xr:uid="{90339F61-A186-4D18-AD73-B9619BBC3B3B}">
      <formula1>TF</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43"/>
    <pageSetUpPr fitToPage="1"/>
  </sheetPr>
  <dimension ref="A1:AT48"/>
  <sheetViews>
    <sheetView showGridLines="0" zoomScale="120" zoomScaleNormal="120" zoomScalePageLayoutView="120" workbookViewId="0">
      <selection sqref="A1:AF1"/>
    </sheetView>
  </sheetViews>
  <sheetFormatPr defaultColWidth="8.85546875" defaultRowHeight="12.75" x14ac:dyDescent="0.2"/>
  <cols>
    <col min="1" max="32" width="3.140625" customWidth="1"/>
    <col min="33" max="36" width="8.85546875" customWidth="1"/>
  </cols>
  <sheetData>
    <row r="1" spans="1:38" s="49" customFormat="1" ht="24.75" customHeight="1" x14ac:dyDescent="0.35">
      <c r="A1" s="649" t="s">
        <v>570</v>
      </c>
      <c r="B1" s="649"/>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169"/>
      <c r="AH1" s="169"/>
      <c r="AL1" s="52"/>
    </row>
    <row r="2" spans="1:38" ht="15" customHeight="1" x14ac:dyDescent="0.2"/>
    <row r="3" spans="1:38" ht="14.1" customHeight="1" x14ac:dyDescent="0.25">
      <c r="A3" s="25"/>
      <c r="B3" s="25"/>
      <c r="J3" s="22"/>
      <c r="Y3" s="280"/>
      <c r="Z3" s="280"/>
      <c r="AA3" s="2054">
        <f>DateRep</f>
        <v>0</v>
      </c>
      <c r="AB3" s="2055"/>
      <c r="AC3" s="2055"/>
      <c r="AD3" s="2055"/>
      <c r="AE3" s="2055"/>
      <c r="AF3" s="2056"/>
      <c r="AG3" s="280"/>
      <c r="AH3" s="280"/>
    </row>
    <row r="4" spans="1:38" ht="15" customHeight="1" x14ac:dyDescent="0.2">
      <c r="A4" s="281" t="str">
        <f>"Dr. "&amp;Rad</f>
        <v xml:space="preserve">Dr. </v>
      </c>
      <c r="B4" s="282"/>
      <c r="C4" s="282"/>
      <c r="D4" s="282"/>
      <c r="E4" s="282"/>
      <c r="F4" s="282"/>
      <c r="G4" s="282"/>
      <c r="H4" s="282"/>
      <c r="I4" s="282"/>
      <c r="J4" s="257"/>
      <c r="K4" s="257"/>
      <c r="L4" s="257"/>
      <c r="M4" s="257"/>
      <c r="N4" s="257"/>
      <c r="O4" s="257"/>
      <c r="P4" s="257"/>
      <c r="Q4" s="257"/>
      <c r="R4" s="257"/>
      <c r="S4" s="257"/>
      <c r="T4" s="257"/>
      <c r="U4" s="257"/>
      <c r="V4" s="257"/>
      <c r="W4" s="257"/>
      <c r="X4" s="257"/>
      <c r="Y4" s="283"/>
      <c r="Z4" s="280"/>
      <c r="AA4" s="280"/>
      <c r="AB4" s="280"/>
      <c r="AC4" s="280"/>
      <c r="AD4" s="280"/>
      <c r="AE4" s="280"/>
    </row>
    <row r="5" spans="1:38" ht="15" customHeight="1" x14ac:dyDescent="0.2">
      <c r="A5" s="284">
        <f>Facility</f>
        <v>0</v>
      </c>
      <c r="B5" s="25"/>
      <c r="C5" s="25"/>
      <c r="D5" s="25"/>
      <c r="E5" s="25"/>
      <c r="F5" s="25"/>
      <c r="G5" s="25"/>
      <c r="H5" s="25"/>
      <c r="I5" s="25"/>
      <c r="Y5" s="258"/>
    </row>
    <row r="6" spans="1:38" ht="14.1" customHeight="1" x14ac:dyDescent="0.2">
      <c r="A6" s="284">
        <f>Address1</f>
        <v>0</v>
      </c>
      <c r="B6" s="25"/>
      <c r="C6" s="25"/>
      <c r="D6" s="25"/>
      <c r="E6" s="25"/>
      <c r="F6" s="25"/>
      <c r="G6" s="25"/>
      <c r="H6" s="25"/>
      <c r="I6" s="25"/>
      <c r="J6" s="25"/>
      <c r="K6" s="25"/>
      <c r="O6" s="25"/>
      <c r="V6" s="56"/>
      <c r="Y6" s="258"/>
    </row>
    <row r="7" spans="1:38" ht="14.1" customHeight="1" x14ac:dyDescent="0.2">
      <c r="A7" s="284">
        <f>Address2</f>
        <v>0</v>
      </c>
      <c r="B7" s="25"/>
      <c r="C7" s="25"/>
      <c r="D7" s="25"/>
      <c r="E7" s="25"/>
      <c r="F7" s="25"/>
      <c r="G7" s="25"/>
      <c r="H7" s="25"/>
      <c r="I7" s="25"/>
      <c r="V7" s="56"/>
      <c r="Y7" s="258"/>
    </row>
    <row r="8" spans="1:38" ht="14.1" customHeight="1" x14ac:dyDescent="0.2">
      <c r="A8" s="285">
        <f>Address3</f>
        <v>0</v>
      </c>
      <c r="B8" s="286"/>
      <c r="C8" s="286"/>
      <c r="D8" s="286"/>
      <c r="E8" s="286"/>
      <c r="F8" s="286"/>
      <c r="G8" s="286"/>
      <c r="H8" s="286"/>
      <c r="I8" s="286"/>
      <c r="J8" s="259"/>
      <c r="K8" s="259"/>
      <c r="L8" s="259"/>
      <c r="M8" s="259"/>
      <c r="N8" s="259"/>
      <c r="O8" s="259"/>
      <c r="P8" s="259"/>
      <c r="Q8" s="259"/>
      <c r="R8" s="259"/>
      <c r="S8" s="259"/>
      <c r="T8" s="259"/>
      <c r="U8" s="259"/>
      <c r="V8" s="287"/>
      <c r="W8" s="259"/>
      <c r="X8" s="259"/>
      <c r="Y8" s="260"/>
    </row>
    <row r="9" spans="1:38" ht="14.1" customHeight="1" x14ac:dyDescent="0.2">
      <c r="A9" s="2057"/>
      <c r="B9" s="2057"/>
      <c r="C9" s="2057"/>
      <c r="D9" s="2057"/>
      <c r="E9" s="2057"/>
      <c r="F9" s="2057"/>
      <c r="G9" s="2057"/>
      <c r="H9" s="2057"/>
      <c r="I9" s="2057"/>
      <c r="V9" s="56"/>
    </row>
    <row r="10" spans="1:38" ht="14.1" customHeight="1" x14ac:dyDescent="0.2">
      <c r="A10" s="25"/>
      <c r="B10" s="25"/>
      <c r="V10" s="56"/>
      <c r="AI10" s="56"/>
    </row>
    <row r="11" spans="1:38" ht="14.1" customHeight="1" x14ac:dyDescent="0.2">
      <c r="A11" s="30" t="s">
        <v>571</v>
      </c>
      <c r="B11" s="30"/>
      <c r="J11" s="195"/>
      <c r="K11" s="2058" t="str">
        <f>CONCATENATE(RmID,"     ",Mfr," ",Mod)</f>
        <v xml:space="preserve">      </v>
      </c>
      <c r="L11" s="2059"/>
      <c r="M11" s="2059"/>
      <c r="N11" s="2059"/>
      <c r="O11" s="2059"/>
      <c r="P11" s="2059"/>
      <c r="Q11" s="2059"/>
      <c r="R11" s="2059"/>
      <c r="S11" s="2059"/>
      <c r="T11" s="2059"/>
      <c r="U11" s="2059"/>
      <c r="V11" s="2059"/>
      <c r="W11" s="2059"/>
      <c r="X11" s="2059"/>
      <c r="Y11" s="2059"/>
      <c r="Z11" s="2059"/>
      <c r="AA11" s="261" t="s">
        <v>572</v>
      </c>
      <c r="AB11" s="2060">
        <f>DateSur</f>
        <v>0</v>
      </c>
      <c r="AC11" s="2060"/>
      <c r="AD11" s="2060"/>
      <c r="AE11" s="2060"/>
      <c r="AF11" s="2061"/>
    </row>
    <row r="12" spans="1:38" ht="14.1" customHeight="1" x14ac:dyDescent="0.2">
      <c r="A12" s="25"/>
      <c r="B12" s="25"/>
      <c r="J12" s="176"/>
      <c r="K12" s="176"/>
      <c r="L12" s="176"/>
      <c r="M12" s="176"/>
      <c r="N12" s="176"/>
      <c r="O12" s="176"/>
      <c r="P12" s="176"/>
      <c r="Q12" s="176"/>
      <c r="R12" s="176"/>
      <c r="S12" s="176"/>
      <c r="T12" s="176"/>
      <c r="U12" s="176"/>
      <c r="V12" s="176"/>
      <c r="W12" s="176"/>
      <c r="X12" s="176"/>
      <c r="Y12" s="176"/>
      <c r="Z12" s="175"/>
      <c r="AA12" s="175"/>
      <c r="AB12" s="175"/>
      <c r="AC12" s="175"/>
      <c r="AD12" s="175"/>
      <c r="AE12" s="175"/>
    </row>
    <row r="13" spans="1:38" ht="15" customHeight="1" x14ac:dyDescent="0.2">
      <c r="A13" s="25" t="s">
        <v>573</v>
      </c>
      <c r="B13" s="25"/>
    </row>
    <row r="14" spans="1:38" ht="14.1" customHeight="1" x14ac:dyDescent="0.2">
      <c r="A14" s="25"/>
      <c r="B14" s="25"/>
      <c r="AL14" s="56"/>
    </row>
    <row r="15" spans="1:38" ht="76.5" customHeight="1" x14ac:dyDescent="0.2">
      <c r="A15" s="2062" t="s">
        <v>574</v>
      </c>
      <c r="B15" s="2062"/>
      <c r="C15" s="2062"/>
      <c r="D15" s="2062"/>
      <c r="E15" s="2062"/>
      <c r="F15" s="2062"/>
      <c r="G15" s="2062"/>
      <c r="H15" s="2062"/>
      <c r="I15" s="2062"/>
      <c r="J15" s="2062"/>
      <c r="K15" s="2062"/>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L15" s="56"/>
    </row>
    <row r="16" spans="1:38" x14ac:dyDescent="0.2">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L16" s="56"/>
    </row>
    <row r="17" spans="2:46" ht="14.1" customHeight="1" x14ac:dyDescent="0.25">
      <c r="B17" s="39" t="s">
        <v>575</v>
      </c>
      <c r="X17" s="25"/>
      <c r="AL17" s="56"/>
    </row>
    <row r="18" spans="2:46" ht="10.5" customHeight="1" x14ac:dyDescent="0.2">
      <c r="AH18" s="56"/>
      <c r="AI18" s="56"/>
    </row>
    <row r="19" spans="2:46" ht="14.1" customHeight="1" x14ac:dyDescent="0.2">
      <c r="J19" s="9" t="s">
        <v>576</v>
      </c>
      <c r="K19" s="2063"/>
      <c r="L19" s="2064"/>
      <c r="M19" s="2064"/>
      <c r="N19" s="2064"/>
      <c r="O19" s="2064"/>
      <c r="P19" s="2064"/>
      <c r="Q19" s="2064"/>
      <c r="R19" s="2064"/>
      <c r="S19" s="2064"/>
      <c r="T19" s="2064"/>
      <c r="U19" s="2064"/>
      <c r="V19" s="2064"/>
      <c r="W19" s="2064"/>
      <c r="AJ19" s="3"/>
    </row>
    <row r="20" spans="2:46" ht="14.1" customHeight="1" x14ac:dyDescent="0.2">
      <c r="J20" s="9" t="s">
        <v>577</v>
      </c>
      <c r="K20" s="657">
        <f>PhantomID</f>
        <v>0</v>
      </c>
      <c r="L20" s="657"/>
      <c r="M20" s="657"/>
      <c r="N20" s="657"/>
      <c r="O20" s="657"/>
      <c r="P20" s="657"/>
      <c r="Q20" s="657"/>
      <c r="R20" s="657"/>
      <c r="S20" s="657"/>
      <c r="T20" s="657"/>
      <c r="U20" s="657"/>
      <c r="V20" s="657"/>
      <c r="W20" s="657"/>
      <c r="AI20" s="3"/>
      <c r="AJ20" s="3"/>
    </row>
    <row r="21" spans="2:46" ht="14.1" customHeight="1" x14ac:dyDescent="0.2">
      <c r="J21" s="9" t="s">
        <v>419</v>
      </c>
      <c r="K21" s="700">
        <f>'Facility Information'!C15</f>
        <v>0</v>
      </c>
      <c r="L21" s="700"/>
      <c r="M21" s="700"/>
      <c r="N21" s="700"/>
      <c r="O21" s="700"/>
      <c r="P21" s="700"/>
      <c r="Q21" s="700"/>
      <c r="R21" s="700"/>
      <c r="S21" s="700"/>
      <c r="T21" s="700"/>
      <c r="U21" s="700"/>
      <c r="V21" s="700"/>
      <c r="W21" s="700"/>
      <c r="AI21" s="3"/>
      <c r="AJ21" s="3"/>
    </row>
    <row r="22" spans="2:46" ht="14.1" customHeight="1" x14ac:dyDescent="0.2">
      <c r="J22" s="9" t="s">
        <v>578</v>
      </c>
      <c r="K22" s="657">
        <f>'Facility Information'!C14</f>
        <v>0</v>
      </c>
      <c r="L22" s="657"/>
      <c r="M22" s="657"/>
      <c r="N22" s="657"/>
      <c r="O22" s="657"/>
      <c r="P22" s="657"/>
      <c r="Q22" s="657"/>
      <c r="R22" s="657"/>
      <c r="S22" s="657"/>
      <c r="T22" s="657"/>
      <c r="U22" s="657"/>
      <c r="V22" s="657"/>
      <c r="W22" s="657"/>
      <c r="AI22" s="3"/>
      <c r="AJ22" s="3"/>
    </row>
    <row r="23" spans="2:46" ht="10.5" customHeight="1" x14ac:dyDescent="0.2">
      <c r="J23" s="9" t="s">
        <v>579</v>
      </c>
      <c r="K23" s="1738">
        <f>'Facility Information'!C29</f>
        <v>0</v>
      </c>
      <c r="L23" s="1738"/>
      <c r="M23" s="1738"/>
      <c r="N23" s="1738"/>
      <c r="O23" s="1738"/>
      <c r="P23" s="1738"/>
      <c r="Q23" s="1738"/>
      <c r="R23" s="1738"/>
      <c r="S23" s="1738"/>
      <c r="T23" s="1738"/>
      <c r="U23" s="1738"/>
      <c r="V23" s="1738"/>
      <c r="W23" s="1738"/>
      <c r="AI23" s="3"/>
      <c r="AJ23" s="3"/>
    </row>
    <row r="24" spans="2:46" ht="10.5" customHeight="1" x14ac:dyDescent="0.2">
      <c r="J24" s="9"/>
      <c r="K24" s="271"/>
      <c r="L24" s="271"/>
      <c r="M24" s="271"/>
      <c r="N24" s="271"/>
      <c r="O24" s="271"/>
      <c r="P24" s="271"/>
      <c r="Q24" s="271"/>
      <c r="R24" s="271"/>
      <c r="S24" s="271"/>
      <c r="T24" s="271"/>
      <c r="U24" s="271"/>
      <c r="V24" s="271"/>
      <c r="W24" s="271"/>
      <c r="AI24" s="3"/>
      <c r="AJ24" s="3"/>
    </row>
    <row r="25" spans="2:46" ht="14.1" customHeight="1" x14ac:dyDescent="0.2">
      <c r="K25" s="1949" t="s">
        <v>580</v>
      </c>
      <c r="L25" s="1949"/>
      <c r="M25" s="1949"/>
      <c r="N25" s="1949"/>
      <c r="O25" s="1949"/>
      <c r="P25" s="1949"/>
      <c r="Q25" s="1949"/>
      <c r="R25" s="1949"/>
      <c r="S25" s="1949"/>
      <c r="T25" s="1949"/>
      <c r="U25" s="1949"/>
      <c r="V25" s="1949"/>
      <c r="W25" s="1949"/>
      <c r="X25" s="1949"/>
      <c r="Y25" s="1949"/>
      <c r="Z25" s="1949"/>
      <c r="AA25" s="1949"/>
      <c r="AB25" s="1949"/>
      <c r="AC25" s="1949"/>
      <c r="AD25" s="1949"/>
      <c r="AE25" s="16"/>
    </row>
    <row r="26" spans="2:46" ht="14.1" customHeight="1" x14ac:dyDescent="0.2">
      <c r="K26" s="2027" t="s">
        <v>133</v>
      </c>
      <c r="L26" s="2028"/>
      <c r="M26" s="2028"/>
      <c r="N26" s="2028"/>
      <c r="O26" s="2027" t="s">
        <v>520</v>
      </c>
      <c r="P26" s="2028"/>
      <c r="Q26" s="2028"/>
      <c r="R26" s="2029"/>
      <c r="S26" s="2027" t="s">
        <v>581</v>
      </c>
      <c r="T26" s="2028"/>
      <c r="U26" s="2028"/>
      <c r="V26" s="2028"/>
      <c r="W26" s="2028"/>
      <c r="X26" s="2028"/>
      <c r="Y26" s="2028"/>
      <c r="Z26" s="2029"/>
      <c r="AA26" s="2028" t="s">
        <v>582</v>
      </c>
      <c r="AB26" s="2028"/>
      <c r="AC26" s="2028"/>
      <c r="AD26" s="2029"/>
    </row>
    <row r="27" spans="2:46" ht="14.1" customHeight="1" x14ac:dyDescent="0.2">
      <c r="J27" s="9" t="s">
        <v>160</v>
      </c>
      <c r="K27" s="2049"/>
      <c r="L27" s="2050"/>
      <c r="M27" s="2050"/>
      <c r="N27" s="2050"/>
      <c r="O27" s="2049"/>
      <c r="P27" s="2050"/>
      <c r="Q27" s="2050"/>
      <c r="R27" s="2050"/>
      <c r="S27" s="2049"/>
      <c r="T27" s="2050"/>
      <c r="U27" s="2050"/>
      <c r="V27" s="2050"/>
      <c r="W27" s="2050"/>
      <c r="X27" s="2050"/>
      <c r="Y27" s="2050"/>
      <c r="Z27" s="2051"/>
      <c r="AA27" s="2052"/>
      <c r="AB27" s="2052"/>
      <c r="AC27" s="2052"/>
      <c r="AD27" s="2053"/>
      <c r="AL27" s="56"/>
      <c r="AM27" s="268" t="s">
        <v>583</v>
      </c>
      <c r="AN27" s="269"/>
      <c r="AO27" s="269"/>
      <c r="AP27" s="269"/>
      <c r="AQ27" s="269"/>
      <c r="AR27" s="269"/>
      <c r="AS27" s="269"/>
      <c r="AT27" s="270"/>
    </row>
    <row r="28" spans="2:46" ht="14.1" customHeight="1" x14ac:dyDescent="0.2">
      <c r="H28" s="9"/>
      <c r="J28" s="9" t="s">
        <v>162</v>
      </c>
      <c r="K28" s="2047"/>
      <c r="L28" s="2048"/>
      <c r="M28" s="2048"/>
      <c r="N28" s="2048"/>
      <c r="O28" s="2047"/>
      <c r="P28" s="2048"/>
      <c r="Q28" s="2048"/>
      <c r="R28" s="2048"/>
      <c r="S28" s="2049"/>
      <c r="T28" s="2050"/>
      <c r="U28" s="2050"/>
      <c r="V28" s="2050"/>
      <c r="W28" s="2050"/>
      <c r="X28" s="2050"/>
      <c r="Y28" s="2050"/>
      <c r="Z28" s="2051"/>
      <c r="AA28" s="2038"/>
      <c r="AB28" s="2038"/>
      <c r="AC28" s="2038"/>
      <c r="AD28" s="2039"/>
      <c r="AL28" s="56"/>
      <c r="AM28" s="268" t="s">
        <v>584</v>
      </c>
      <c r="AN28" s="269"/>
      <c r="AO28" s="269"/>
      <c r="AP28" s="269"/>
      <c r="AQ28" s="269"/>
      <c r="AR28" s="269"/>
      <c r="AS28" s="269"/>
      <c r="AT28" s="270"/>
    </row>
    <row r="29" spans="2:46" ht="14.1" customHeight="1" x14ac:dyDescent="0.2">
      <c r="J29" s="9" t="s">
        <v>164</v>
      </c>
      <c r="K29" s="2047"/>
      <c r="L29" s="2048"/>
      <c r="M29" s="2048"/>
      <c r="N29" s="2048"/>
      <c r="O29" s="2047"/>
      <c r="P29" s="2048"/>
      <c r="Q29" s="2048"/>
      <c r="R29" s="2048"/>
      <c r="S29" s="2049"/>
      <c r="T29" s="2050"/>
      <c r="U29" s="2050"/>
      <c r="V29" s="2050"/>
      <c r="W29" s="2050"/>
      <c r="X29" s="2050"/>
      <c r="Y29" s="2050"/>
      <c r="Z29" s="2051"/>
      <c r="AA29" s="2038"/>
      <c r="AB29" s="2038"/>
      <c r="AC29" s="2038"/>
      <c r="AD29" s="2039"/>
      <c r="AM29" s="268" t="s">
        <v>583</v>
      </c>
      <c r="AN29" s="269"/>
      <c r="AO29" s="269"/>
      <c r="AP29" s="269"/>
      <c r="AQ29" s="269"/>
      <c r="AR29" s="269"/>
      <c r="AS29" s="269"/>
      <c r="AT29" s="270"/>
    </row>
    <row r="30" spans="2:46" ht="14.1" customHeight="1" x14ac:dyDescent="0.2">
      <c r="J30" s="9" t="s">
        <v>26</v>
      </c>
      <c r="K30" s="2040"/>
      <c r="L30" s="2041"/>
      <c r="M30" s="2041"/>
      <c r="N30" s="2041"/>
      <c r="O30" s="2040"/>
      <c r="P30" s="2041"/>
      <c r="Q30" s="2041"/>
      <c r="R30" s="2041"/>
      <c r="S30" s="2042"/>
      <c r="T30" s="2043"/>
      <c r="U30" s="2043"/>
      <c r="V30" s="2043"/>
      <c r="W30" s="2043"/>
      <c r="X30" s="2043"/>
      <c r="Y30" s="2043"/>
      <c r="Z30" s="2044"/>
      <c r="AA30" s="2045"/>
      <c r="AB30" s="2045"/>
      <c r="AC30" s="2045"/>
      <c r="AD30" s="2046"/>
    </row>
    <row r="31" spans="2:46" ht="14.1" customHeight="1" x14ac:dyDescent="0.2">
      <c r="J31" s="9"/>
      <c r="K31" s="170"/>
      <c r="L31" s="170"/>
      <c r="M31" s="170"/>
      <c r="N31" s="170"/>
      <c r="O31" s="170"/>
      <c r="P31" s="170"/>
      <c r="Q31" s="170"/>
      <c r="R31" s="170"/>
      <c r="S31" s="170"/>
      <c r="T31" s="170"/>
      <c r="U31" s="170"/>
      <c r="V31" s="170"/>
      <c r="W31" s="170"/>
      <c r="X31" s="170"/>
      <c r="Y31" s="170"/>
      <c r="Z31" s="170"/>
      <c r="AA31" s="23"/>
      <c r="AB31" s="23"/>
      <c r="AC31" s="23"/>
      <c r="AD31" s="23"/>
    </row>
    <row r="32" spans="2:46" ht="51" customHeight="1" x14ac:dyDescent="0.2">
      <c r="J32" s="171" t="s">
        <v>585</v>
      </c>
      <c r="K32" s="2024"/>
      <c r="L32" s="2025"/>
      <c r="M32" s="2025"/>
      <c r="N32" s="2025"/>
      <c r="O32" s="2025"/>
      <c r="P32" s="2025"/>
      <c r="Q32" s="2025"/>
      <c r="R32" s="2025"/>
      <c r="S32" s="2025"/>
      <c r="T32" s="2025"/>
      <c r="U32" s="2025"/>
      <c r="V32" s="2025"/>
      <c r="W32" s="2025"/>
      <c r="X32" s="2025"/>
      <c r="Y32" s="2025"/>
      <c r="Z32" s="2025"/>
      <c r="AA32" s="2025"/>
      <c r="AB32" s="2025"/>
      <c r="AC32" s="2025"/>
      <c r="AD32" s="2026"/>
    </row>
    <row r="33" spans="2:35" ht="14.1" customHeight="1" x14ac:dyDescent="0.2">
      <c r="H33" s="9"/>
      <c r="I33" s="17"/>
      <c r="J33" s="17"/>
      <c r="K33" s="17"/>
      <c r="L33" s="17"/>
      <c r="M33" s="17"/>
      <c r="N33" s="17"/>
      <c r="O33" s="17"/>
      <c r="P33" s="17"/>
      <c r="Q33" s="17"/>
      <c r="R33" s="17"/>
      <c r="S33" s="17"/>
      <c r="T33" s="17"/>
      <c r="U33" s="17"/>
      <c r="V33" s="17"/>
      <c r="W33" s="17"/>
      <c r="X33" s="17"/>
      <c r="Y33" s="17"/>
      <c r="Z33" s="17"/>
      <c r="AA33" s="17"/>
      <c r="AB33" s="17"/>
      <c r="AC33" s="17"/>
      <c r="AD33" s="17"/>
      <c r="AE33" s="17"/>
    </row>
    <row r="34" spans="2:35" ht="14.1" customHeight="1" x14ac:dyDescent="0.25">
      <c r="B34" s="39" t="s">
        <v>586</v>
      </c>
      <c r="J34" s="3"/>
      <c r="V34" s="23"/>
      <c r="W34" s="56"/>
    </row>
    <row r="35" spans="2:35" ht="10.5" customHeight="1" x14ac:dyDescent="0.2">
      <c r="B35" s="31"/>
      <c r="AH35" s="56"/>
      <c r="AI35" s="56"/>
    </row>
    <row r="36" spans="2:35" ht="14.1" customHeight="1" x14ac:dyDescent="0.2">
      <c r="B36" s="31"/>
      <c r="K36" s="1949" t="s">
        <v>587</v>
      </c>
      <c r="L36" s="1949"/>
      <c r="M36" s="1949"/>
      <c r="N36" s="1949"/>
      <c r="O36" s="1949"/>
      <c r="P36" s="1949"/>
      <c r="Q36" s="1949"/>
      <c r="R36" s="1949"/>
      <c r="S36" s="1949"/>
      <c r="T36" s="1949"/>
      <c r="U36" s="1949"/>
      <c r="V36" s="1949"/>
      <c r="W36" s="1949"/>
      <c r="X36" s="1949"/>
      <c r="Y36" s="1949"/>
      <c r="Z36" s="1949"/>
      <c r="AA36" s="1949"/>
      <c r="AB36" s="1949"/>
      <c r="AC36" s="1949"/>
      <c r="AD36" s="1949"/>
      <c r="AE36" s="1949"/>
    </row>
    <row r="37" spans="2:35" ht="14.1" customHeight="1" x14ac:dyDescent="0.2">
      <c r="K37" s="2027" t="s">
        <v>133</v>
      </c>
      <c r="L37" s="2028"/>
      <c r="M37" s="2028"/>
      <c r="N37" s="2028"/>
      <c r="O37" s="2027" t="s">
        <v>520</v>
      </c>
      <c r="P37" s="2028"/>
      <c r="Q37" s="2028"/>
      <c r="R37" s="2029"/>
      <c r="S37" s="2027" t="s">
        <v>581</v>
      </c>
      <c r="T37" s="2028"/>
      <c r="U37" s="2028"/>
      <c r="V37" s="2028"/>
      <c r="W37" s="2028"/>
      <c r="X37" s="2028"/>
      <c r="Y37" s="2028"/>
      <c r="Z37" s="2029"/>
      <c r="AA37" s="2028" t="s">
        <v>582</v>
      </c>
      <c r="AB37" s="2028"/>
      <c r="AC37" s="2028"/>
      <c r="AD37" s="2029"/>
      <c r="AE37" s="20"/>
    </row>
    <row r="38" spans="2:35" ht="14.1" customHeight="1" x14ac:dyDescent="0.2">
      <c r="H38" s="9"/>
      <c r="J38" s="9" t="s">
        <v>588</v>
      </c>
      <c r="K38" s="2030"/>
      <c r="L38" s="2031"/>
      <c r="M38" s="2031"/>
      <c r="N38" s="2031"/>
      <c r="O38" s="2030"/>
      <c r="P38" s="2031"/>
      <c r="Q38" s="2031"/>
      <c r="R38" s="2031"/>
      <c r="S38" s="2032" t="s">
        <v>589</v>
      </c>
      <c r="T38" s="2033"/>
      <c r="U38" s="2033"/>
      <c r="V38" s="2033"/>
      <c r="W38" s="2033"/>
      <c r="X38" s="2033"/>
      <c r="Y38" s="2033"/>
      <c r="Z38" s="2034"/>
      <c r="AA38" s="2035"/>
      <c r="AB38" s="2036"/>
      <c r="AC38" s="2036"/>
      <c r="AD38" s="2037"/>
      <c r="AE38" s="16"/>
    </row>
    <row r="39" spans="2:35" ht="45.75" customHeight="1" x14ac:dyDescent="0.2">
      <c r="H39" s="9"/>
      <c r="I39" s="17"/>
      <c r="J39" s="171" t="s">
        <v>590</v>
      </c>
      <c r="K39" s="1411" t="s">
        <v>591</v>
      </c>
      <c r="L39" s="1411"/>
      <c r="M39" s="1411"/>
      <c r="N39" s="1411"/>
      <c r="O39" s="1411"/>
      <c r="P39" s="1411"/>
      <c r="Q39" s="1411"/>
      <c r="R39" s="1411"/>
      <c r="S39" s="1411"/>
      <c r="T39" s="1411"/>
      <c r="U39" s="1411"/>
      <c r="V39" s="1411"/>
      <c r="W39" s="1411"/>
      <c r="X39" s="1411"/>
      <c r="Y39" s="1411"/>
      <c r="Z39" s="1411"/>
      <c r="AA39" s="1411"/>
      <c r="AB39" s="1411"/>
      <c r="AC39" s="1411"/>
      <c r="AD39" s="1411"/>
      <c r="AE39" s="172"/>
      <c r="AG39" s="153"/>
    </row>
    <row r="40" spans="2:35" ht="8.25" customHeight="1" x14ac:dyDescent="0.2">
      <c r="H40" s="9"/>
      <c r="I40" s="17"/>
      <c r="J40" s="17"/>
      <c r="K40" s="17"/>
      <c r="L40" s="17"/>
      <c r="M40" s="17"/>
      <c r="N40" s="17"/>
      <c r="O40" s="17"/>
      <c r="P40" s="17"/>
      <c r="Q40" s="17"/>
      <c r="R40" s="17"/>
      <c r="S40" s="17"/>
      <c r="T40" s="17"/>
      <c r="U40" s="17"/>
      <c r="V40" s="17"/>
      <c r="W40" s="17"/>
      <c r="X40" s="17"/>
      <c r="Y40" s="17"/>
      <c r="Z40" s="17"/>
      <c r="AA40" s="17"/>
      <c r="AB40" s="17"/>
      <c r="AC40" s="17"/>
      <c r="AD40" s="17"/>
      <c r="AE40" s="17"/>
      <c r="AI40" s="3"/>
    </row>
    <row r="41" spans="2:35" ht="51" customHeight="1" x14ac:dyDescent="0.2">
      <c r="J41" s="171" t="s">
        <v>592</v>
      </c>
      <c r="K41" s="2024"/>
      <c r="L41" s="2025"/>
      <c r="M41" s="2025"/>
      <c r="N41" s="2025"/>
      <c r="O41" s="2025"/>
      <c r="P41" s="2025"/>
      <c r="Q41" s="2025"/>
      <c r="R41" s="2025"/>
      <c r="S41" s="2025"/>
      <c r="T41" s="2025"/>
      <c r="U41" s="2025"/>
      <c r="V41" s="2025"/>
      <c r="W41" s="2025"/>
      <c r="X41" s="2025"/>
      <c r="Y41" s="2025"/>
      <c r="Z41" s="2025"/>
      <c r="AA41" s="2025"/>
      <c r="AB41" s="2025"/>
      <c r="AC41" s="2025"/>
      <c r="AD41" s="2026"/>
    </row>
    <row r="42" spans="2:35" ht="14.1" customHeight="1" x14ac:dyDescent="0.2">
      <c r="H42" s="9"/>
      <c r="I42" s="17"/>
      <c r="J42" s="17"/>
      <c r="K42" s="17"/>
      <c r="L42" s="17"/>
      <c r="M42" s="17"/>
      <c r="N42" s="17"/>
      <c r="O42" s="17"/>
      <c r="P42" s="17"/>
      <c r="Q42" s="17"/>
      <c r="R42" s="17"/>
      <c r="S42" s="17"/>
      <c r="T42" s="17"/>
      <c r="U42" s="17"/>
      <c r="V42" s="17"/>
      <c r="W42" s="17"/>
      <c r="X42" s="17"/>
      <c r="Y42" s="17"/>
      <c r="Z42" s="17"/>
      <c r="AA42" s="17"/>
      <c r="AB42" s="17"/>
      <c r="AC42" s="17"/>
      <c r="AD42" s="17"/>
      <c r="AE42" s="17"/>
    </row>
    <row r="43" spans="2:35" ht="12" customHeight="1" x14ac:dyDescent="0.2"/>
    <row r="44" spans="2:35" ht="12" customHeight="1" x14ac:dyDescent="0.2"/>
    <row r="45" spans="2:35" ht="12" customHeight="1" x14ac:dyDescent="0.2"/>
    <row r="46" spans="2:35" ht="12" customHeight="1" x14ac:dyDescent="0.2"/>
    <row r="47" spans="2:35" ht="12" customHeight="1" x14ac:dyDescent="0.2"/>
    <row r="48" spans="2:35" ht="12" customHeight="1" x14ac:dyDescent="0.2"/>
  </sheetData>
  <mergeCells count="44">
    <mergeCell ref="K26:N26"/>
    <mergeCell ref="S26:Z26"/>
    <mergeCell ref="AA26:AD26"/>
    <mergeCell ref="O26:R26"/>
    <mergeCell ref="A1:AF1"/>
    <mergeCell ref="AA3:AF3"/>
    <mergeCell ref="A9:I9"/>
    <mergeCell ref="K11:Z11"/>
    <mergeCell ref="AB11:AF11"/>
    <mergeCell ref="A15:AF15"/>
    <mergeCell ref="K19:W19"/>
    <mergeCell ref="K20:W20"/>
    <mergeCell ref="K21:W21"/>
    <mergeCell ref="K25:AD25"/>
    <mergeCell ref="K22:W22"/>
    <mergeCell ref="K23:W23"/>
    <mergeCell ref="K27:N27"/>
    <mergeCell ref="S27:Z27"/>
    <mergeCell ref="AA27:AD27"/>
    <mergeCell ref="K28:N28"/>
    <mergeCell ref="S28:Z28"/>
    <mergeCell ref="AA28:AD28"/>
    <mergeCell ref="O27:R27"/>
    <mergeCell ref="O28:R28"/>
    <mergeCell ref="AA29:AD29"/>
    <mergeCell ref="K30:N30"/>
    <mergeCell ref="S30:Z30"/>
    <mergeCell ref="AA30:AD30"/>
    <mergeCell ref="O29:R29"/>
    <mergeCell ref="O30:R30"/>
    <mergeCell ref="K29:N29"/>
    <mergeCell ref="S29:Z29"/>
    <mergeCell ref="K39:AD39"/>
    <mergeCell ref="K41:AD41"/>
    <mergeCell ref="K32:AD32"/>
    <mergeCell ref="K36:AE36"/>
    <mergeCell ref="K37:N37"/>
    <mergeCell ref="S37:Z37"/>
    <mergeCell ref="AA37:AD37"/>
    <mergeCell ref="K38:N38"/>
    <mergeCell ref="S38:Z38"/>
    <mergeCell ref="AA38:AD38"/>
    <mergeCell ref="O37:R37"/>
    <mergeCell ref="O38:R38"/>
  </mergeCells>
  <conditionalFormatting sqref="A3:AF11">
    <cfRule type="containsErrors" dxfId="20" priority="27">
      <formula>ISERROR(A3)</formula>
    </cfRule>
  </conditionalFormatting>
  <conditionalFormatting sqref="J12:N12 S12:Y12 AA12:AE12">
    <cfRule type="cellIs" dxfId="19" priority="52" operator="equal">
      <formula>0</formula>
    </cfRule>
  </conditionalFormatting>
  <conditionalFormatting sqref="K11:N11 S11:Z11 AB11:AF11">
    <cfRule type="cellIs" dxfId="18" priority="48" operator="equal">
      <formula>0</formula>
    </cfRule>
  </conditionalFormatting>
  <conditionalFormatting sqref="K26:R26">
    <cfRule type="containsErrors" dxfId="17" priority="25">
      <formula>ISERROR(K26)</formula>
    </cfRule>
    <cfRule type="cellIs" dxfId="16" priority="31" operator="equal">
      <formula>0</formula>
    </cfRule>
  </conditionalFormatting>
  <conditionalFormatting sqref="K37:R37">
    <cfRule type="containsErrors" dxfId="15" priority="13">
      <formula>ISERROR(K37)</formula>
    </cfRule>
    <cfRule type="cellIs" dxfId="14" priority="14" operator="equal">
      <formula>0</formula>
    </cfRule>
  </conditionalFormatting>
  <conditionalFormatting sqref="K19:W24">
    <cfRule type="cellIs" dxfId="13" priority="2" operator="equal">
      <formula>0</formula>
    </cfRule>
  </conditionalFormatting>
  <conditionalFormatting sqref="K21:W24">
    <cfRule type="containsErrors" dxfId="12" priority="1">
      <formula>ISERROR(K21)</formula>
    </cfRule>
  </conditionalFormatting>
  <conditionalFormatting sqref="O11:R12">
    <cfRule type="cellIs" dxfId="11" priority="28" operator="equal">
      <formula>0</formula>
    </cfRule>
  </conditionalFormatting>
  <conditionalFormatting sqref="AA11">
    <cfRule type="expression" dxfId="10" priority="33">
      <formula>$AB$11=0</formula>
    </cfRule>
  </conditionalFormatting>
  <conditionalFormatting sqref="AA3:AF3 A4:A8">
    <cfRule type="cellIs" dxfId="9" priority="50" operator="equal">
      <formula>0</formula>
    </cfRule>
  </conditionalFormatting>
  <dataValidations count="2">
    <dataValidation type="list" allowBlank="1" showInputMessage="1" showErrorMessage="1" sqref="AE38" xr:uid="{00000000-0002-0000-1D00-000000000000}">
      <formula1>PF</formula1>
    </dataValidation>
    <dataValidation type="list" allowBlank="1" sqref="AA27:AD30 AA38:AD38" xr:uid="{00000000-0002-0000-1D00-000001000000}">
      <formula1>PassFail</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indexed="43"/>
    <pageSetUpPr fitToPage="1"/>
  </sheetPr>
  <dimension ref="A1:AD67"/>
  <sheetViews>
    <sheetView showGridLines="0" zoomScale="120" zoomScaleNormal="120" zoomScalePageLayoutView="120" workbookViewId="0">
      <selection sqref="A1:AB1"/>
    </sheetView>
  </sheetViews>
  <sheetFormatPr defaultColWidth="8.85546875" defaultRowHeight="12.75" x14ac:dyDescent="0.2"/>
  <cols>
    <col min="1" max="28" width="3.140625" customWidth="1"/>
    <col min="29" max="32" width="8.85546875" customWidth="1"/>
  </cols>
  <sheetData>
    <row r="1" spans="1:30" ht="25.5" customHeight="1" x14ac:dyDescent="0.3">
      <c r="A1" s="2069" t="s">
        <v>593</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c r="Y1" s="2069"/>
      <c r="Z1" s="2069"/>
      <c r="AA1" s="2069"/>
      <c r="AB1" s="2069"/>
      <c r="AD1" s="27"/>
    </row>
    <row r="2" spans="1:30" ht="24.75" customHeight="1" x14ac:dyDescent="0.3">
      <c r="J2" s="168"/>
      <c r="K2" s="168"/>
      <c r="L2" s="168"/>
      <c r="M2" s="168"/>
      <c r="N2" s="168"/>
      <c r="O2" s="168"/>
      <c r="P2" s="168"/>
      <c r="Q2" s="168"/>
      <c r="R2" s="168"/>
      <c r="S2" s="168"/>
      <c r="T2" s="168"/>
      <c r="U2" s="168"/>
      <c r="V2" s="168"/>
      <c r="W2" s="168"/>
      <c r="X2" s="168"/>
      <c r="Y2" s="168"/>
      <c r="Z2" s="168"/>
      <c r="AA2" s="168"/>
      <c r="AB2" s="168"/>
      <c r="AC2" s="168"/>
      <c r="AD2" s="168"/>
    </row>
    <row r="3" spans="1:30" ht="15" customHeight="1" x14ac:dyDescent="0.2">
      <c r="B3" s="50" t="s">
        <v>594</v>
      </c>
      <c r="C3" s="288"/>
      <c r="D3" s="288"/>
      <c r="E3" s="288"/>
      <c r="F3" s="288"/>
      <c r="G3" s="288"/>
      <c r="H3" s="288"/>
      <c r="I3" s="288"/>
    </row>
    <row r="4" spans="1:30" ht="10.5" customHeight="1" x14ac:dyDescent="0.2">
      <c r="B4" s="40"/>
      <c r="J4" s="288"/>
    </row>
    <row r="5" spans="1:30" ht="15" customHeight="1" x14ac:dyDescent="0.2">
      <c r="D5" s="20"/>
      <c r="E5" s="1783" t="s">
        <v>545</v>
      </c>
      <c r="F5" s="1783"/>
      <c r="G5" s="1783"/>
      <c r="H5" s="12"/>
      <c r="I5" s="1783" t="s">
        <v>546</v>
      </c>
      <c r="J5" s="1783"/>
      <c r="K5" s="1783"/>
      <c r="L5" s="1783"/>
      <c r="M5" s="1783"/>
      <c r="N5" s="1783"/>
      <c r="O5" s="1783"/>
      <c r="P5" s="1783"/>
      <c r="Q5" s="1783"/>
      <c r="R5" s="1783"/>
      <c r="S5" s="1783"/>
      <c r="T5" s="1783"/>
      <c r="U5" s="1783"/>
      <c r="V5" s="1783"/>
      <c r="W5" s="1783"/>
      <c r="X5" s="1783"/>
      <c r="Y5" s="1783"/>
      <c r="Z5" s="1783"/>
      <c r="AA5" s="1783"/>
    </row>
    <row r="6" spans="1:30" ht="14.1" customHeight="1" x14ac:dyDescent="0.2">
      <c r="C6" s="3"/>
      <c r="D6" s="3"/>
      <c r="E6" s="686"/>
      <c r="F6" s="686"/>
      <c r="G6" s="686"/>
      <c r="I6" s="1955"/>
      <c r="J6" s="1955"/>
      <c r="K6" s="1955"/>
      <c r="L6" s="1955"/>
      <c r="M6" s="1955"/>
      <c r="N6" s="1955"/>
      <c r="O6" s="1955"/>
      <c r="P6" s="1955"/>
      <c r="Q6" s="1955"/>
      <c r="R6" s="1955"/>
      <c r="S6" s="1955"/>
      <c r="T6" s="1955"/>
      <c r="U6" s="1955"/>
      <c r="V6" s="1955"/>
      <c r="W6" s="1955"/>
      <c r="X6" s="1955"/>
      <c r="Y6" s="1955"/>
      <c r="Z6" s="1955"/>
      <c r="AA6" s="1955"/>
    </row>
    <row r="7" spans="1:30" ht="14.1" customHeight="1" x14ac:dyDescent="0.2">
      <c r="E7" s="657"/>
      <c r="F7" s="657"/>
      <c r="G7" s="657"/>
      <c r="I7" s="1500"/>
      <c r="J7" s="1500"/>
      <c r="K7" s="1500"/>
      <c r="L7" s="1500"/>
      <c r="M7" s="1500"/>
      <c r="N7" s="1500"/>
      <c r="O7" s="1500"/>
      <c r="P7" s="1500"/>
      <c r="Q7" s="1500"/>
      <c r="R7" s="1500"/>
      <c r="S7" s="1500"/>
      <c r="T7" s="1500"/>
      <c r="U7" s="1500"/>
      <c r="V7" s="1500"/>
      <c r="W7" s="1500"/>
      <c r="X7" s="1500"/>
      <c r="Y7" s="1500"/>
      <c r="Z7" s="1500"/>
      <c r="AA7" s="1500"/>
    </row>
    <row r="8" spans="1:30" ht="14.1" customHeight="1" x14ac:dyDescent="0.2">
      <c r="E8" s="657"/>
      <c r="F8" s="657"/>
      <c r="G8" s="657"/>
      <c r="I8" s="1500"/>
      <c r="J8" s="1500"/>
      <c r="K8" s="1500"/>
      <c r="L8" s="1500"/>
      <c r="M8" s="1500"/>
      <c r="N8" s="1500"/>
      <c r="O8" s="1500"/>
      <c r="P8" s="1500"/>
      <c r="Q8" s="1500"/>
      <c r="R8" s="1500"/>
      <c r="S8" s="1500"/>
      <c r="T8" s="1500"/>
      <c r="U8" s="1500"/>
      <c r="V8" s="1500"/>
      <c r="W8" s="1500"/>
      <c r="X8" s="1500"/>
      <c r="Y8" s="1500"/>
      <c r="Z8" s="1500"/>
      <c r="AA8" s="1500"/>
    </row>
    <row r="9" spans="1:30" ht="14.1" customHeight="1" x14ac:dyDescent="0.2">
      <c r="E9" s="657"/>
      <c r="F9" s="657"/>
      <c r="G9" s="657"/>
      <c r="I9" s="1500"/>
      <c r="J9" s="1500"/>
      <c r="K9" s="1500"/>
      <c r="L9" s="1500"/>
      <c r="M9" s="1500"/>
      <c r="N9" s="1500"/>
      <c r="O9" s="1500"/>
      <c r="P9" s="1500"/>
      <c r="Q9" s="1500"/>
      <c r="R9" s="1500"/>
      <c r="S9" s="1500"/>
      <c r="T9" s="1500"/>
      <c r="U9" s="1500"/>
      <c r="V9" s="1500"/>
      <c r="W9" s="1500"/>
      <c r="X9" s="1500"/>
      <c r="Y9" s="1500"/>
      <c r="Z9" s="1500"/>
      <c r="AA9" s="1500"/>
    </row>
    <row r="10" spans="1:30" ht="14.1" customHeight="1" x14ac:dyDescent="0.2">
      <c r="E10" s="657"/>
      <c r="F10" s="657"/>
      <c r="G10" s="657"/>
      <c r="I10" s="1500"/>
      <c r="J10" s="1500"/>
      <c r="K10" s="1500"/>
      <c r="L10" s="1500"/>
      <c r="M10" s="1500"/>
      <c r="N10" s="1500"/>
      <c r="O10" s="1500"/>
      <c r="P10" s="1500"/>
      <c r="Q10" s="1500"/>
      <c r="R10" s="1500"/>
      <c r="S10" s="1500"/>
      <c r="T10" s="1500"/>
      <c r="U10" s="1500"/>
      <c r="V10" s="1500"/>
      <c r="W10" s="1500"/>
      <c r="X10" s="1500"/>
      <c r="Y10" s="1500"/>
      <c r="Z10" s="1500"/>
      <c r="AA10" s="1500"/>
    </row>
    <row r="11" spans="1:30" ht="14.1" customHeight="1" x14ac:dyDescent="0.2">
      <c r="J11" s="173"/>
      <c r="K11" s="173"/>
      <c r="L11" s="173"/>
      <c r="M11" s="173"/>
      <c r="N11" s="173"/>
      <c r="O11" s="173"/>
      <c r="P11" s="173"/>
      <c r="Q11" s="173"/>
      <c r="R11" s="173"/>
      <c r="S11" s="173"/>
      <c r="T11" s="173"/>
      <c r="U11" s="173"/>
      <c r="V11" s="173"/>
      <c r="W11" s="173"/>
      <c r="X11" s="173"/>
      <c r="Y11" s="173"/>
      <c r="Z11" s="173"/>
      <c r="AA11" s="173"/>
    </row>
    <row r="12" spans="1:30" ht="15" customHeight="1" x14ac:dyDescent="0.2">
      <c r="B12" s="40" t="s">
        <v>595</v>
      </c>
    </row>
    <row r="13" spans="1:30" ht="10.5" customHeight="1" x14ac:dyDescent="0.2"/>
    <row r="14" spans="1:30" ht="15" customHeight="1" x14ac:dyDescent="0.2">
      <c r="C14" s="20"/>
      <c r="D14" s="20"/>
      <c r="E14" s="1783" t="s">
        <v>545</v>
      </c>
      <c r="F14" s="1783"/>
      <c r="G14" s="1783"/>
      <c r="H14" s="12"/>
      <c r="I14" s="1783" t="s">
        <v>546</v>
      </c>
      <c r="J14" s="1783"/>
      <c r="K14" s="1783"/>
      <c r="L14" s="1783"/>
      <c r="M14" s="1783"/>
      <c r="N14" s="1783"/>
      <c r="O14" s="1783"/>
      <c r="P14" s="1783"/>
      <c r="Q14" s="1783"/>
      <c r="R14" s="1783"/>
      <c r="S14" s="1783"/>
      <c r="T14" s="1783"/>
      <c r="U14" s="1783"/>
      <c r="V14" s="1783"/>
      <c r="W14" s="1783"/>
      <c r="X14" s="1783"/>
      <c r="Y14" s="1783"/>
      <c r="Z14" s="1783"/>
      <c r="AA14" s="1783"/>
    </row>
    <row r="15" spans="1:30" ht="14.1" customHeight="1" x14ac:dyDescent="0.2">
      <c r="C15" s="20"/>
      <c r="D15" s="20"/>
      <c r="E15" s="686"/>
      <c r="F15" s="686"/>
      <c r="G15" s="686"/>
      <c r="I15" s="1955"/>
      <c r="J15" s="1955"/>
      <c r="K15" s="1955"/>
      <c r="L15" s="1955"/>
      <c r="M15" s="1955"/>
      <c r="N15" s="1955"/>
      <c r="O15" s="1955"/>
      <c r="P15" s="1955"/>
      <c r="Q15" s="1955"/>
      <c r="R15" s="1955"/>
      <c r="S15" s="1955"/>
      <c r="T15" s="1955"/>
      <c r="U15" s="1955"/>
      <c r="V15" s="1955"/>
      <c r="W15" s="1955"/>
      <c r="X15" s="1955"/>
      <c r="Y15" s="1955"/>
      <c r="Z15" s="1955"/>
      <c r="AA15" s="1955"/>
    </row>
    <row r="16" spans="1:30" ht="14.1" customHeight="1" x14ac:dyDescent="0.25">
      <c r="B16" s="39"/>
      <c r="E16" s="657"/>
      <c r="F16" s="657"/>
      <c r="G16" s="657"/>
      <c r="I16" s="1500"/>
      <c r="J16" s="1500"/>
      <c r="K16" s="1500"/>
      <c r="L16" s="1500"/>
      <c r="M16" s="1500"/>
      <c r="N16" s="1500"/>
      <c r="O16" s="1500"/>
      <c r="P16" s="1500"/>
      <c r="Q16" s="1500"/>
      <c r="R16" s="1500"/>
      <c r="S16" s="1500"/>
      <c r="T16" s="1500"/>
      <c r="U16" s="1500"/>
      <c r="V16" s="1500"/>
      <c r="W16" s="1500"/>
      <c r="X16" s="1500"/>
      <c r="Y16" s="1500"/>
      <c r="Z16" s="1500"/>
      <c r="AA16" s="1500"/>
    </row>
    <row r="17" spans="1:27" ht="14.1" customHeight="1" x14ac:dyDescent="0.25">
      <c r="B17" s="39"/>
      <c r="E17" s="657"/>
      <c r="F17" s="657"/>
      <c r="G17" s="657"/>
      <c r="I17" s="1500"/>
      <c r="J17" s="1500"/>
      <c r="K17" s="1500"/>
      <c r="L17" s="1500"/>
      <c r="M17" s="1500"/>
      <c r="N17" s="1500"/>
      <c r="O17" s="1500"/>
      <c r="P17" s="1500"/>
      <c r="Q17" s="1500"/>
      <c r="R17" s="1500"/>
      <c r="S17" s="1500"/>
      <c r="T17" s="1500"/>
      <c r="U17" s="1500"/>
      <c r="V17" s="1500"/>
      <c r="W17" s="1500"/>
      <c r="X17" s="1500"/>
      <c r="Y17" s="1500"/>
      <c r="Z17" s="1500"/>
      <c r="AA17" s="1500"/>
    </row>
    <row r="18" spans="1:27" ht="14.1" customHeight="1" x14ac:dyDescent="0.25">
      <c r="B18" s="39"/>
      <c r="E18" s="657"/>
      <c r="F18" s="657"/>
      <c r="G18" s="657"/>
      <c r="I18" s="1500"/>
      <c r="J18" s="1500"/>
      <c r="K18" s="1500"/>
      <c r="L18" s="1500"/>
      <c r="M18" s="1500"/>
      <c r="N18" s="1500"/>
      <c r="O18" s="1500"/>
      <c r="P18" s="1500"/>
      <c r="Q18" s="1500"/>
      <c r="R18" s="1500"/>
      <c r="S18" s="1500"/>
      <c r="T18" s="1500"/>
      <c r="U18" s="1500"/>
      <c r="V18" s="1500"/>
      <c r="W18" s="1500"/>
      <c r="X18" s="1500"/>
      <c r="Y18" s="1500"/>
      <c r="Z18" s="1500"/>
      <c r="AA18" s="1500"/>
    </row>
    <row r="19" spans="1:27" ht="14.1" customHeight="1" x14ac:dyDescent="0.2">
      <c r="B19" s="31"/>
      <c r="E19" s="657"/>
      <c r="F19" s="657"/>
      <c r="G19" s="657"/>
      <c r="I19" s="1500"/>
      <c r="J19" s="1500"/>
      <c r="K19" s="1500"/>
      <c r="L19" s="1500"/>
      <c r="M19" s="1500"/>
      <c r="N19" s="1500"/>
      <c r="O19" s="1500"/>
      <c r="P19" s="1500"/>
      <c r="Q19" s="1500"/>
      <c r="R19" s="1500"/>
      <c r="S19" s="1500"/>
      <c r="T19" s="1500"/>
      <c r="U19" s="1500"/>
      <c r="V19" s="1500"/>
      <c r="W19" s="1500"/>
      <c r="X19" s="1500"/>
      <c r="Y19" s="1500"/>
      <c r="Z19" s="1500"/>
      <c r="AA19" s="1500"/>
    </row>
    <row r="20" spans="1:27" ht="14.1" customHeight="1" x14ac:dyDescent="0.2">
      <c r="C20" s="10"/>
      <c r="D20" s="10"/>
      <c r="E20" s="10"/>
      <c r="G20" s="10"/>
      <c r="H20" s="10"/>
      <c r="I20" s="10"/>
      <c r="J20" s="173"/>
      <c r="K20" s="173"/>
      <c r="L20" s="173"/>
      <c r="M20" s="173"/>
      <c r="N20" s="173"/>
      <c r="O20" s="173"/>
      <c r="P20" s="173"/>
      <c r="Q20" s="173"/>
      <c r="R20" s="173"/>
      <c r="S20" s="173"/>
      <c r="T20" s="173"/>
      <c r="U20" s="173"/>
      <c r="V20" s="173"/>
      <c r="W20" s="173"/>
      <c r="X20" s="173"/>
      <c r="Y20" s="173"/>
      <c r="Z20" s="173"/>
      <c r="AA20" s="173"/>
    </row>
    <row r="21" spans="1:27" ht="15" customHeight="1" x14ac:dyDescent="0.25">
      <c r="B21" s="39"/>
      <c r="D21" s="10"/>
      <c r="E21" s="10"/>
      <c r="G21" s="10"/>
      <c r="H21" s="10"/>
      <c r="I21" s="10"/>
      <c r="J21" s="33"/>
      <c r="K21" s="24"/>
      <c r="L21" s="24"/>
      <c r="M21" s="24"/>
      <c r="N21" s="24"/>
      <c r="O21" s="24"/>
      <c r="P21" s="24"/>
      <c r="Q21" s="24"/>
      <c r="R21" s="24"/>
      <c r="S21" s="24"/>
      <c r="T21" s="24"/>
      <c r="U21" s="24"/>
      <c r="V21" s="24"/>
      <c r="W21" s="24"/>
      <c r="X21" s="24"/>
      <c r="Y21" s="24"/>
      <c r="Z21" s="24"/>
      <c r="AA21" s="24"/>
    </row>
    <row r="22" spans="1:27" ht="10.5" customHeight="1" x14ac:dyDescent="0.2">
      <c r="C22" s="10"/>
      <c r="D22" s="10"/>
      <c r="E22" s="10"/>
      <c r="G22" s="10"/>
      <c r="H22" s="10"/>
      <c r="I22" s="10"/>
      <c r="J22" s="33"/>
      <c r="K22" s="24"/>
      <c r="L22" s="24"/>
      <c r="M22" s="24"/>
      <c r="N22" s="24"/>
      <c r="O22" s="24"/>
      <c r="P22" s="24"/>
      <c r="Q22" s="24"/>
      <c r="R22" s="24"/>
      <c r="S22" s="24"/>
      <c r="T22" s="24"/>
      <c r="U22" s="24"/>
      <c r="V22" s="24"/>
      <c r="W22" s="24"/>
      <c r="X22" s="24"/>
      <c r="Y22" s="24"/>
      <c r="Z22" s="24"/>
      <c r="AA22" s="24"/>
    </row>
    <row r="23" spans="1:27" ht="14.1" customHeight="1" x14ac:dyDescent="0.2">
      <c r="C23" s="10"/>
      <c r="D23" s="10"/>
      <c r="E23" s="10"/>
      <c r="G23" s="10"/>
      <c r="H23" s="10"/>
      <c r="I23" s="17"/>
      <c r="J23" s="17"/>
      <c r="K23" s="17"/>
      <c r="L23" s="17"/>
      <c r="M23" s="17"/>
      <c r="N23" s="17"/>
      <c r="O23" s="17"/>
      <c r="P23" s="17"/>
      <c r="Q23" s="17"/>
      <c r="R23" s="17"/>
      <c r="S23" s="17"/>
      <c r="T23" s="17"/>
      <c r="U23" s="17"/>
      <c r="V23" s="17"/>
      <c r="W23" s="17"/>
      <c r="X23" s="17"/>
      <c r="Y23" s="17"/>
      <c r="Z23" s="17"/>
      <c r="AA23" s="17"/>
    </row>
    <row r="24" spans="1:27" ht="15" customHeight="1" x14ac:dyDescent="0.25">
      <c r="B24" s="39" t="s">
        <v>596</v>
      </c>
      <c r="C24" s="10"/>
      <c r="D24" s="10"/>
      <c r="E24" s="10"/>
      <c r="G24" s="10"/>
      <c r="H24" s="10"/>
      <c r="I24" s="17"/>
      <c r="J24" s="17"/>
      <c r="K24" s="17"/>
      <c r="L24" s="17"/>
      <c r="M24" s="17"/>
      <c r="N24" s="17"/>
      <c r="O24" s="17"/>
      <c r="P24" s="17"/>
      <c r="Q24" s="17"/>
      <c r="R24" s="17"/>
      <c r="S24" s="17"/>
      <c r="T24" s="17"/>
      <c r="U24" s="17"/>
      <c r="V24" s="17"/>
      <c r="W24" s="17"/>
      <c r="X24" s="17"/>
      <c r="Y24" s="17"/>
      <c r="Z24" s="17"/>
      <c r="AA24" s="17"/>
    </row>
    <row r="25" spans="1:27" ht="10.5" customHeight="1" x14ac:dyDescent="0.2">
      <c r="C25" s="10"/>
      <c r="D25" s="10"/>
      <c r="E25" s="10"/>
      <c r="G25" s="10"/>
      <c r="H25" s="10"/>
      <c r="I25" s="17"/>
      <c r="J25" s="17"/>
      <c r="K25" s="17"/>
      <c r="L25" s="17"/>
      <c r="M25" s="17"/>
      <c r="N25" s="17"/>
      <c r="O25" s="17"/>
      <c r="P25" s="17"/>
      <c r="Q25" s="17"/>
      <c r="R25" s="17"/>
      <c r="S25" s="17"/>
      <c r="T25" s="17"/>
      <c r="U25" s="17"/>
      <c r="V25" s="17"/>
      <c r="W25" s="17"/>
      <c r="X25" s="17"/>
      <c r="Y25" s="17"/>
      <c r="Z25" s="17"/>
      <c r="AA25" s="17"/>
    </row>
    <row r="26" spans="1:27" ht="15" customHeight="1" x14ac:dyDescent="0.2">
      <c r="C26" s="10"/>
      <c r="D26" s="10"/>
      <c r="E26" s="1783" t="s">
        <v>545</v>
      </c>
      <c r="F26" s="1783"/>
      <c r="G26" s="1783"/>
      <c r="H26" s="12"/>
      <c r="I26" s="1783" t="s">
        <v>546</v>
      </c>
      <c r="J26" s="1783"/>
      <c r="K26" s="1783"/>
      <c r="L26" s="1783"/>
      <c r="M26" s="1783"/>
      <c r="N26" s="1783"/>
      <c r="O26" s="1783"/>
      <c r="P26" s="1783"/>
      <c r="Q26" s="1783"/>
      <c r="R26" s="1783"/>
      <c r="S26" s="1783"/>
      <c r="T26" s="1783"/>
      <c r="U26" s="1783"/>
      <c r="V26" s="1783"/>
      <c r="W26" s="1783"/>
      <c r="X26" s="1783"/>
      <c r="Y26" s="1783"/>
      <c r="Z26" s="1783"/>
      <c r="AA26" s="1783"/>
    </row>
    <row r="27" spans="1:27" ht="14.1" customHeight="1" x14ac:dyDescent="0.2">
      <c r="C27" s="10"/>
      <c r="D27" s="10"/>
      <c r="E27" s="686"/>
      <c r="F27" s="686"/>
      <c r="G27" s="686"/>
      <c r="I27" s="1955"/>
      <c r="J27" s="1955"/>
      <c r="K27" s="1955"/>
      <c r="L27" s="1955"/>
      <c r="M27" s="1955"/>
      <c r="N27" s="1955"/>
      <c r="O27" s="1955"/>
      <c r="P27" s="1955"/>
      <c r="Q27" s="1955"/>
      <c r="R27" s="1955"/>
      <c r="S27" s="1955"/>
      <c r="T27" s="1955"/>
      <c r="U27" s="1955"/>
      <c r="V27" s="1955"/>
      <c r="W27" s="1955"/>
      <c r="X27" s="1955"/>
      <c r="Y27" s="1955"/>
      <c r="Z27" s="1955"/>
      <c r="AA27" s="1955"/>
    </row>
    <row r="28" spans="1:27" ht="14.1" customHeight="1" x14ac:dyDescent="0.2">
      <c r="C28" s="10"/>
      <c r="D28" s="10"/>
      <c r="E28" s="657"/>
      <c r="F28" s="657"/>
      <c r="G28" s="657"/>
      <c r="I28" s="1500"/>
      <c r="J28" s="1500"/>
      <c r="K28" s="1500"/>
      <c r="L28" s="1500"/>
      <c r="M28" s="1500"/>
      <c r="N28" s="1500"/>
      <c r="O28" s="1500"/>
      <c r="P28" s="1500"/>
      <c r="Q28" s="1500"/>
      <c r="R28" s="1500"/>
      <c r="S28" s="1500"/>
      <c r="T28" s="1500"/>
      <c r="U28" s="1500"/>
      <c r="V28" s="1500"/>
      <c r="W28" s="1500"/>
      <c r="X28" s="1500"/>
      <c r="Y28" s="1500"/>
      <c r="Z28" s="1500"/>
      <c r="AA28" s="1500"/>
    </row>
    <row r="29" spans="1:27" ht="14.1" customHeight="1" x14ac:dyDescent="0.2">
      <c r="C29" s="10"/>
      <c r="D29" s="10"/>
      <c r="E29" s="657"/>
      <c r="F29" s="657"/>
      <c r="G29" s="657"/>
      <c r="I29" s="1500"/>
      <c r="J29" s="1500"/>
      <c r="K29" s="1500"/>
      <c r="L29" s="1500"/>
      <c r="M29" s="1500"/>
      <c r="N29" s="1500"/>
      <c r="O29" s="1500"/>
      <c r="P29" s="1500"/>
      <c r="Q29" s="1500"/>
      <c r="R29" s="1500"/>
      <c r="S29" s="1500"/>
      <c r="T29" s="1500"/>
      <c r="U29" s="1500"/>
      <c r="V29" s="1500"/>
      <c r="W29" s="1500"/>
      <c r="X29" s="1500"/>
      <c r="Y29" s="1500"/>
      <c r="Z29" s="1500"/>
      <c r="AA29" s="1500"/>
    </row>
    <row r="30" spans="1:27" ht="14.1" customHeight="1" x14ac:dyDescent="0.2">
      <c r="C30" s="10"/>
      <c r="D30" s="10"/>
      <c r="E30" s="657"/>
      <c r="F30" s="657"/>
      <c r="G30" s="657"/>
      <c r="I30" s="1500"/>
      <c r="J30" s="1500"/>
      <c r="K30" s="1500"/>
      <c r="L30" s="1500"/>
      <c r="M30" s="1500"/>
      <c r="N30" s="1500"/>
      <c r="O30" s="1500"/>
      <c r="P30" s="1500"/>
      <c r="Q30" s="1500"/>
      <c r="R30" s="1500"/>
      <c r="S30" s="1500"/>
      <c r="T30" s="1500"/>
      <c r="U30" s="1500"/>
      <c r="V30" s="1500"/>
      <c r="W30" s="1500"/>
      <c r="X30" s="1500"/>
      <c r="Y30" s="1500"/>
      <c r="Z30" s="1500"/>
      <c r="AA30" s="1500"/>
    </row>
    <row r="31" spans="1:27" ht="14.1" customHeight="1" x14ac:dyDescent="0.2">
      <c r="A31" s="3"/>
      <c r="B31" s="3"/>
      <c r="C31" s="3"/>
      <c r="D31" s="3"/>
      <c r="E31" s="657"/>
      <c r="F31" s="657"/>
      <c r="G31" s="657"/>
      <c r="I31" s="1500"/>
      <c r="J31" s="1500"/>
      <c r="K31" s="1500"/>
      <c r="L31" s="1500"/>
      <c r="M31" s="1500"/>
      <c r="N31" s="1500"/>
      <c r="O31" s="1500"/>
      <c r="P31" s="1500"/>
      <c r="Q31" s="1500"/>
      <c r="R31" s="1500"/>
      <c r="S31" s="1500"/>
      <c r="T31" s="1500"/>
      <c r="U31" s="1500"/>
      <c r="V31" s="1500"/>
      <c r="W31" s="1500"/>
      <c r="X31" s="1500"/>
      <c r="Y31" s="1500"/>
      <c r="Z31" s="1500"/>
      <c r="AA31" s="1500"/>
    </row>
    <row r="32" spans="1:27" ht="14.1" customHeight="1" x14ac:dyDescent="0.2">
      <c r="A32" s="3"/>
      <c r="B32" s="3"/>
      <c r="C32" s="3"/>
      <c r="D32" s="3"/>
      <c r="I32" s="17"/>
      <c r="J32" s="17"/>
      <c r="K32" s="17"/>
      <c r="L32" s="17"/>
      <c r="M32" s="17"/>
      <c r="N32" s="17"/>
      <c r="O32" s="17"/>
      <c r="P32" s="17"/>
      <c r="Q32" s="17"/>
      <c r="R32" s="17"/>
      <c r="S32" s="17"/>
      <c r="T32" s="17"/>
      <c r="U32" s="17"/>
      <c r="V32" s="17"/>
      <c r="W32" s="17"/>
      <c r="X32" s="17"/>
      <c r="Y32" s="17"/>
      <c r="Z32" s="17"/>
      <c r="AA32" s="17"/>
    </row>
    <row r="33" spans="1:27" ht="15" customHeight="1" x14ac:dyDescent="0.2">
      <c r="A33" s="25" t="s">
        <v>597</v>
      </c>
      <c r="B33" s="25"/>
      <c r="C33" s="3"/>
      <c r="D33" s="3"/>
      <c r="J33" s="17"/>
      <c r="K33" s="17"/>
      <c r="L33" s="17"/>
      <c r="M33" s="17"/>
      <c r="N33" s="17"/>
      <c r="O33" s="17"/>
      <c r="P33" s="17"/>
      <c r="Q33" s="17"/>
      <c r="R33" s="17"/>
      <c r="S33" s="17"/>
      <c r="T33" s="17"/>
      <c r="U33" s="17"/>
      <c r="V33" s="17"/>
      <c r="W33" s="17"/>
      <c r="X33" s="17"/>
      <c r="Y33" s="17"/>
      <c r="Z33" s="17"/>
      <c r="AA33" s="17"/>
    </row>
    <row r="34" spans="1:27" ht="14.1" customHeight="1" x14ac:dyDescent="0.2">
      <c r="A34" s="25"/>
      <c r="B34" s="25"/>
      <c r="C34" s="3"/>
      <c r="D34" s="3"/>
      <c r="E34" s="25"/>
      <c r="F34" s="25"/>
      <c r="G34" s="25"/>
      <c r="H34" s="25"/>
      <c r="I34" s="3"/>
    </row>
    <row r="35" spans="1:27" ht="15" customHeight="1" x14ac:dyDescent="0.2">
      <c r="A35" s="25" t="s">
        <v>598</v>
      </c>
      <c r="B35" s="25"/>
      <c r="C35" s="3"/>
      <c r="D35" s="3"/>
      <c r="E35" s="25"/>
      <c r="F35" s="25"/>
      <c r="G35" s="25"/>
      <c r="H35" s="25"/>
      <c r="I35" s="3"/>
    </row>
    <row r="36" spans="1:27" ht="14.1" customHeight="1" x14ac:dyDescent="0.2">
      <c r="A36" s="25"/>
      <c r="B36" s="25"/>
      <c r="D36" s="3"/>
      <c r="E36" s="25"/>
      <c r="F36" s="25"/>
      <c r="G36" s="25"/>
      <c r="H36" s="25"/>
      <c r="I36" s="3"/>
    </row>
    <row r="37" spans="1:27" ht="14.1" customHeight="1" x14ac:dyDescent="0.2">
      <c r="A37" s="174"/>
      <c r="B37" s="174"/>
      <c r="C37" s="174"/>
      <c r="D37" s="174"/>
      <c r="E37" s="174"/>
      <c r="F37" s="174"/>
      <c r="G37" s="174"/>
      <c r="H37" s="174"/>
      <c r="I37" s="174"/>
    </row>
    <row r="38" spans="1:27" ht="14.1" customHeight="1" x14ac:dyDescent="0.2">
      <c r="A38" s="2065"/>
      <c r="B38" s="2065"/>
      <c r="C38" s="2065"/>
      <c r="D38" s="2065"/>
      <c r="E38" s="2065"/>
      <c r="F38" s="2065"/>
      <c r="G38" s="2065"/>
      <c r="H38" s="2065"/>
      <c r="I38" s="2065"/>
      <c r="J38" s="2065"/>
      <c r="K38" s="2065"/>
      <c r="L38" s="2065"/>
      <c r="R38" s="26" t="s">
        <v>599</v>
      </c>
      <c r="S38" s="2067">
        <f>PhoneMP</f>
        <v>0</v>
      </c>
      <c r="T38" s="2067"/>
      <c r="U38" s="2067"/>
      <c r="V38" s="2067"/>
      <c r="W38" s="2067"/>
      <c r="X38" s="2067"/>
      <c r="Y38" s="2067"/>
      <c r="Z38" s="2067"/>
      <c r="AA38" s="2067"/>
    </row>
    <row r="39" spans="1:27" ht="13.5" customHeight="1" x14ac:dyDescent="0.2">
      <c r="A39" s="2066">
        <f>'Facility Information'!$C$40</f>
        <v>0</v>
      </c>
      <c r="B39" s="2066"/>
      <c r="C39" s="2066"/>
      <c r="D39" s="2066"/>
      <c r="E39" s="2066"/>
      <c r="F39" s="2066"/>
      <c r="G39" s="2066"/>
      <c r="H39" s="2066"/>
      <c r="I39" s="2066"/>
      <c r="J39" s="2066"/>
      <c r="K39" s="2066"/>
      <c r="L39" s="2066"/>
      <c r="R39" s="26" t="s">
        <v>111</v>
      </c>
      <c r="S39" s="2068">
        <f>EmailMP</f>
        <v>0</v>
      </c>
      <c r="T39" s="2068"/>
      <c r="U39" s="2068"/>
      <c r="V39" s="2068"/>
      <c r="W39" s="2068"/>
      <c r="X39" s="2068"/>
      <c r="Y39" s="2068"/>
      <c r="Z39" s="2068"/>
      <c r="AA39" s="2068"/>
    </row>
    <row r="40" spans="1:27" x14ac:dyDescent="0.2">
      <c r="A40" s="3"/>
      <c r="B40" s="3"/>
      <c r="C40" s="3"/>
      <c r="D40" s="3"/>
      <c r="E40" s="3"/>
      <c r="F40" s="3"/>
      <c r="G40" s="3"/>
      <c r="H40" s="3"/>
      <c r="I40" s="3"/>
    </row>
    <row r="41" spans="1:27" s="3" customFormat="1" ht="14.1" customHeight="1" x14ac:dyDescent="0.2"/>
    <row r="42" spans="1:27" s="3" customFormat="1" ht="14.1" customHeight="1" x14ac:dyDescent="0.2"/>
    <row r="43" spans="1:27" s="3" customFormat="1" ht="14.1" customHeight="1" x14ac:dyDescent="0.2"/>
    <row r="44" spans="1:27" s="3" customFormat="1" ht="14.1" customHeight="1" x14ac:dyDescent="0.2"/>
    <row r="45" spans="1:27" s="3" customFormat="1" ht="14.1" customHeight="1" x14ac:dyDescent="0.2"/>
    <row r="46" spans="1:27" s="3" customFormat="1" ht="14.1" customHeight="1" x14ac:dyDescent="0.2"/>
    <row r="47" spans="1:27" s="3" customFormat="1" ht="12" customHeight="1" x14ac:dyDescent="0.2"/>
    <row r="48" spans="1:27" s="3" customFormat="1" ht="12" customHeight="1" x14ac:dyDescent="0.2"/>
    <row r="49" spans="1:9" s="3" customFormat="1" ht="12" customHeight="1" x14ac:dyDescent="0.2"/>
    <row r="50" spans="1:9" s="3" customFormat="1" ht="12" customHeight="1" x14ac:dyDescent="0.2"/>
    <row r="51" spans="1:9" s="3" customFormat="1" ht="12" customHeight="1" x14ac:dyDescent="0.2"/>
    <row r="52" spans="1:9" s="3" customFormat="1" ht="12" customHeight="1" x14ac:dyDescent="0.2"/>
    <row r="53" spans="1:9" s="3" customFormat="1" ht="12" customHeight="1" x14ac:dyDescent="0.2"/>
    <row r="54" spans="1:9" s="3" customFormat="1" ht="12" customHeight="1" x14ac:dyDescent="0.2"/>
    <row r="55" spans="1:9" s="3" customFormat="1" ht="12" customHeight="1" x14ac:dyDescent="0.2">
      <c r="A55"/>
      <c r="B55"/>
      <c r="C55"/>
      <c r="D55"/>
      <c r="E55"/>
      <c r="F55"/>
      <c r="G55"/>
      <c r="H55"/>
      <c r="I55"/>
    </row>
    <row r="56" spans="1:9" ht="12" customHeight="1" x14ac:dyDescent="0.2"/>
    <row r="57" spans="1:9" ht="12" customHeight="1" x14ac:dyDescent="0.2"/>
    <row r="58" spans="1:9" ht="12" customHeight="1" x14ac:dyDescent="0.2"/>
    <row r="59" spans="1:9" ht="12" customHeight="1" x14ac:dyDescent="0.2"/>
    <row r="60" spans="1:9" ht="12" customHeight="1" x14ac:dyDescent="0.2"/>
    <row r="61" spans="1:9" ht="12" customHeight="1" x14ac:dyDescent="0.2"/>
    <row r="62" spans="1:9" ht="12" customHeight="1" x14ac:dyDescent="0.2"/>
    <row r="63" spans="1:9" ht="12" customHeight="1" x14ac:dyDescent="0.2"/>
    <row r="64" spans="1:9" ht="12" customHeight="1" x14ac:dyDescent="0.2"/>
    <row r="65" ht="12" customHeight="1" x14ac:dyDescent="0.2"/>
    <row r="66" ht="12" customHeight="1" x14ac:dyDescent="0.2"/>
    <row r="67" ht="12" customHeight="1" x14ac:dyDescent="0.2"/>
  </sheetData>
  <mergeCells count="41">
    <mergeCell ref="E18:G18"/>
    <mergeCell ref="E17:G17"/>
    <mergeCell ref="E16:G16"/>
    <mergeCell ref="I17:AA17"/>
    <mergeCell ref="I18:AA18"/>
    <mergeCell ref="E15:G15"/>
    <mergeCell ref="I10:AA10"/>
    <mergeCell ref="I26:AA26"/>
    <mergeCell ref="A1:AB1"/>
    <mergeCell ref="I6:AA6"/>
    <mergeCell ref="I5:AA5"/>
    <mergeCell ref="I14:AA14"/>
    <mergeCell ref="E7:G7"/>
    <mergeCell ref="E10:G10"/>
    <mergeCell ref="E9:G9"/>
    <mergeCell ref="E5:G5"/>
    <mergeCell ref="E6:G6"/>
    <mergeCell ref="I7:AA7"/>
    <mergeCell ref="E8:G8"/>
    <mergeCell ref="E14:G14"/>
    <mergeCell ref="I15:AA15"/>
    <mergeCell ref="A38:L38"/>
    <mergeCell ref="A39:L39"/>
    <mergeCell ref="E19:G19"/>
    <mergeCell ref="E31:G31"/>
    <mergeCell ref="E28:G28"/>
    <mergeCell ref="E29:G29"/>
    <mergeCell ref="E30:G30"/>
    <mergeCell ref="I19:AA19"/>
    <mergeCell ref="I27:AA27"/>
    <mergeCell ref="E26:G26"/>
    <mergeCell ref="S38:AA38"/>
    <mergeCell ref="S39:AA39"/>
    <mergeCell ref="E27:G27"/>
    <mergeCell ref="I8:AA8"/>
    <mergeCell ref="I30:AA30"/>
    <mergeCell ref="I31:AA31"/>
    <mergeCell ref="I28:AA28"/>
    <mergeCell ref="I29:AA29"/>
    <mergeCell ref="I9:AA9"/>
    <mergeCell ref="I16:AA16"/>
  </mergeCells>
  <phoneticPr fontId="3" type="noConversion"/>
  <conditionalFormatting sqref="S38:AA39 A39:L39">
    <cfRule type="cellIs" dxfId="8" priority="9" operator="equal">
      <formula>0</formula>
    </cfRule>
  </conditionalFormatting>
  <dataValidations count="1">
    <dataValidation type="list" allowBlank="1" showInputMessage="1" showErrorMessage="1" sqref="E6:G10 E15:G19 E27:G31" xr:uid="{00000000-0002-0000-1E00-000000000000}">
      <formula1>Timeframe</formula1>
    </dataValidation>
  </dataValidations>
  <printOptions horizontalCentered="1"/>
  <pageMargins left="0.25" right="0.25" top="0.5" bottom="0.5" header="0.3" footer="0.3"/>
  <pageSetup fitToHeight="2" orientation="portrait" r:id="rId1"/>
  <headerFooter>
    <oddFooter>&amp;L&amp;"Arial,Bold"Medical Physicist's Section&amp;R&amp;"Arial,Italic"&amp;8&amp;F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tabColor rgb="FF00B050"/>
  </sheetPr>
  <dimension ref="A1:B63"/>
  <sheetViews>
    <sheetView workbookViewId="0">
      <selection activeCell="E10" sqref="E10"/>
    </sheetView>
  </sheetViews>
  <sheetFormatPr defaultColWidth="8.85546875" defaultRowHeight="12.75" x14ac:dyDescent="0.2"/>
  <cols>
    <col min="1" max="1" width="13.42578125" bestFit="1" customWidth="1"/>
    <col min="2" max="2" width="11.7109375" customWidth="1"/>
  </cols>
  <sheetData>
    <row r="1" spans="1:2" x14ac:dyDescent="0.2">
      <c r="A1" s="30" t="s">
        <v>600</v>
      </c>
      <c r="B1" s="30" t="s">
        <v>165</v>
      </c>
    </row>
    <row r="2" spans="1:2" x14ac:dyDescent="0.2">
      <c r="A2" s="25" t="s">
        <v>601</v>
      </c>
      <c r="B2" t="s">
        <v>185</v>
      </c>
    </row>
    <row r="3" spans="1:2" x14ac:dyDescent="0.2">
      <c r="A3" s="25" t="s">
        <v>602</v>
      </c>
      <c r="B3" t="s">
        <v>603</v>
      </c>
    </row>
    <row r="4" spans="1:2" x14ac:dyDescent="0.2">
      <c r="A4" s="25" t="s">
        <v>604</v>
      </c>
      <c r="B4" s="25" t="s">
        <v>604</v>
      </c>
    </row>
    <row r="5" spans="1:2" x14ac:dyDescent="0.2">
      <c r="A5" s="25"/>
    </row>
    <row r="7" spans="1:2" x14ac:dyDescent="0.2">
      <c r="A7" s="30" t="s">
        <v>605</v>
      </c>
      <c r="B7" s="30" t="s">
        <v>141</v>
      </c>
    </row>
    <row r="8" spans="1:2" x14ac:dyDescent="0.2">
      <c r="A8" s="25" t="s">
        <v>136</v>
      </c>
      <c r="B8" s="25" t="s">
        <v>606</v>
      </c>
    </row>
    <row r="9" spans="1:2" x14ac:dyDescent="0.2">
      <c r="A9" s="25" t="s">
        <v>140</v>
      </c>
      <c r="B9" s="25" t="s">
        <v>607</v>
      </c>
    </row>
    <row r="10" spans="1:2" x14ac:dyDescent="0.2">
      <c r="A10" t="s">
        <v>608</v>
      </c>
      <c r="B10" s="25" t="s">
        <v>609</v>
      </c>
    </row>
    <row r="11" spans="1:2" x14ac:dyDescent="0.2">
      <c r="A11" s="25" t="s">
        <v>142</v>
      </c>
      <c r="B11" s="25"/>
    </row>
    <row r="12" spans="1:2" x14ac:dyDescent="0.2">
      <c r="A12" s="25" t="s">
        <v>144</v>
      </c>
    </row>
    <row r="13" spans="1:2" x14ac:dyDescent="0.2">
      <c r="A13" s="25" t="s">
        <v>146</v>
      </c>
      <c r="B13" s="30" t="s">
        <v>283</v>
      </c>
    </row>
    <row r="14" spans="1:2" x14ac:dyDescent="0.2">
      <c r="A14" s="25" t="s">
        <v>147</v>
      </c>
      <c r="B14" s="25" t="s">
        <v>283</v>
      </c>
    </row>
    <row r="15" spans="1:2" x14ac:dyDescent="0.2">
      <c r="A15" t="s">
        <v>149</v>
      </c>
    </row>
    <row r="16" spans="1:2" x14ac:dyDescent="0.2">
      <c r="A16" s="25"/>
    </row>
    <row r="17" spans="1:2" x14ac:dyDescent="0.2">
      <c r="A17" s="30" t="s">
        <v>610</v>
      </c>
      <c r="B17" s="30" t="s">
        <v>611</v>
      </c>
    </row>
    <row r="18" spans="1:2" x14ac:dyDescent="0.2">
      <c r="A18" s="25" t="s">
        <v>612</v>
      </c>
      <c r="B18" s="25" t="s">
        <v>104</v>
      </c>
    </row>
    <row r="19" spans="1:2" x14ac:dyDescent="0.2">
      <c r="A19" s="25" t="s">
        <v>613</v>
      </c>
      <c r="B19" s="25" t="s">
        <v>163</v>
      </c>
    </row>
    <row r="20" spans="1:2" x14ac:dyDescent="0.2">
      <c r="A20" s="25" t="s">
        <v>614</v>
      </c>
      <c r="B20" s="25" t="s">
        <v>161</v>
      </c>
    </row>
    <row r="21" spans="1:2" x14ac:dyDescent="0.2">
      <c r="A21" s="25"/>
    </row>
    <row r="23" spans="1:2" x14ac:dyDescent="0.2">
      <c r="A23" s="30" t="s">
        <v>615</v>
      </c>
      <c r="B23" s="630" t="s">
        <v>762</v>
      </c>
    </row>
    <row r="24" spans="1:2" x14ac:dyDescent="0.2">
      <c r="A24" s="25" t="s">
        <v>616</v>
      </c>
      <c r="B24" t="s">
        <v>763</v>
      </c>
    </row>
    <row r="25" spans="1:2" x14ac:dyDescent="0.2">
      <c r="A25" s="25" t="s">
        <v>617</v>
      </c>
      <c r="B25" s="25" t="s">
        <v>764</v>
      </c>
    </row>
    <row r="26" spans="1:2" x14ac:dyDescent="0.2">
      <c r="A26" s="25"/>
      <c r="B26" s="25" t="s">
        <v>765</v>
      </c>
    </row>
    <row r="27" spans="1:2" x14ac:dyDescent="0.2">
      <c r="A27" s="30" t="s">
        <v>618</v>
      </c>
    </row>
    <row r="28" spans="1:2" x14ac:dyDescent="0.2">
      <c r="A28" s="25" t="s">
        <v>604</v>
      </c>
    </row>
    <row r="29" spans="1:2" x14ac:dyDescent="0.2">
      <c r="A29" s="25" t="s">
        <v>616</v>
      </c>
    </row>
    <row r="30" spans="1:2" x14ac:dyDescent="0.2">
      <c r="A30" s="25" t="s">
        <v>617</v>
      </c>
    </row>
    <row r="32" spans="1:2" x14ac:dyDescent="0.2">
      <c r="A32" s="30"/>
    </row>
    <row r="33" spans="1:1" x14ac:dyDescent="0.2">
      <c r="A33" s="25"/>
    </row>
    <row r="34" spans="1:1" x14ac:dyDescent="0.2">
      <c r="A34" s="25"/>
    </row>
    <row r="36" spans="1:1" x14ac:dyDescent="0.2">
      <c r="A36" s="30" t="s">
        <v>619</v>
      </c>
    </row>
    <row r="37" spans="1:1" x14ac:dyDescent="0.2">
      <c r="A37" s="72" t="s">
        <v>519</v>
      </c>
    </row>
    <row r="38" spans="1:1" x14ac:dyDescent="0.2">
      <c r="A38" s="72"/>
    </row>
    <row r="39" spans="1:1" x14ac:dyDescent="0.2">
      <c r="A39" s="30" t="s">
        <v>620</v>
      </c>
    </row>
    <row r="40" spans="1:1" x14ac:dyDescent="0.2">
      <c r="A40" s="25" t="s">
        <v>616</v>
      </c>
    </row>
    <row r="41" spans="1:1" x14ac:dyDescent="0.2">
      <c r="A41" s="25" t="s">
        <v>617</v>
      </c>
    </row>
    <row r="42" spans="1:1" x14ac:dyDescent="0.2">
      <c r="A42" s="25" t="s">
        <v>604</v>
      </c>
    </row>
    <row r="44" spans="1:1" x14ac:dyDescent="0.2">
      <c r="A44" s="30" t="s">
        <v>621</v>
      </c>
    </row>
    <row r="45" spans="1:1" x14ac:dyDescent="0.2">
      <c r="A45" s="25" t="s">
        <v>622</v>
      </c>
    </row>
    <row r="46" spans="1:1" x14ac:dyDescent="0.2">
      <c r="A46" s="25" t="s">
        <v>623</v>
      </c>
    </row>
    <row r="47" spans="1:1" x14ac:dyDescent="0.2">
      <c r="A47" s="25" t="s">
        <v>604</v>
      </c>
    </row>
    <row r="49" spans="1:1" x14ac:dyDescent="0.2">
      <c r="A49" s="30" t="s">
        <v>624</v>
      </c>
    </row>
    <row r="50" spans="1:1" x14ac:dyDescent="0.2">
      <c r="A50" s="25" t="s">
        <v>625</v>
      </c>
    </row>
    <row r="51" spans="1:1" x14ac:dyDescent="0.2">
      <c r="A51" s="25" t="s">
        <v>626</v>
      </c>
    </row>
    <row r="52" spans="1:1" x14ac:dyDescent="0.2">
      <c r="A52" s="25" t="s">
        <v>604</v>
      </c>
    </row>
    <row r="54" spans="1:1" x14ac:dyDescent="0.2">
      <c r="A54" s="30" t="s">
        <v>627</v>
      </c>
    </row>
    <row r="55" spans="1:1" x14ac:dyDescent="0.2">
      <c r="A55" s="25" t="s">
        <v>628</v>
      </c>
    </row>
    <row r="56" spans="1:1" x14ac:dyDescent="0.2">
      <c r="A56" s="25"/>
    </row>
    <row r="57" spans="1:1" x14ac:dyDescent="0.2">
      <c r="A57" s="25" t="s">
        <v>629</v>
      </c>
    </row>
    <row r="59" spans="1:1" x14ac:dyDescent="0.2">
      <c r="A59" s="30" t="s">
        <v>630</v>
      </c>
    </row>
    <row r="60" spans="1:1" x14ac:dyDescent="0.2">
      <c r="A60" s="25" t="s">
        <v>133</v>
      </c>
    </row>
    <row r="61" spans="1:1" x14ac:dyDescent="0.2">
      <c r="A61" s="25" t="s">
        <v>134</v>
      </c>
    </row>
    <row r="62" spans="1:1" x14ac:dyDescent="0.2">
      <c r="A62" s="25"/>
    </row>
    <row r="63" spans="1:1" x14ac:dyDescent="0.2">
      <c r="A63" s="25" t="s">
        <v>631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BAFFB-3254-4854-8AE2-0F02141C99D9}">
  <dimension ref="A1"/>
  <sheetViews>
    <sheetView workbookViewId="0">
      <selection activeCell="M49" sqref="M49:N49"/>
    </sheetView>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indexed="43"/>
    <pageSetUpPr fitToPage="1"/>
  </sheetPr>
  <dimension ref="A1:AD57"/>
  <sheetViews>
    <sheetView showGridLines="0" zoomScale="120" zoomScaleNormal="120" workbookViewId="0">
      <selection activeCell="AE15" sqref="AE15"/>
    </sheetView>
  </sheetViews>
  <sheetFormatPr defaultColWidth="3.7109375" defaultRowHeight="15" customHeight="1" x14ac:dyDescent="0.2"/>
  <cols>
    <col min="1" max="1" width="3.7109375" style="201"/>
    <col min="5" max="5" width="4.7109375" customWidth="1"/>
    <col min="9" max="9" width="4.7109375" customWidth="1"/>
    <col min="12" max="18" width="4.7109375" customWidth="1"/>
    <col min="19" max="19" width="8.7109375" customWidth="1"/>
    <col min="24" max="24" width="4" bestFit="1" customWidth="1"/>
  </cols>
  <sheetData>
    <row r="1" spans="1:29" ht="25.5" x14ac:dyDescent="0.2">
      <c r="A1" s="679" t="s">
        <v>63</v>
      </c>
      <c r="B1" s="679"/>
      <c r="C1" s="679"/>
      <c r="D1" s="679"/>
      <c r="E1" s="679"/>
      <c r="F1" s="679"/>
      <c r="G1" s="679"/>
      <c r="H1" s="679"/>
      <c r="I1" s="679"/>
      <c r="J1" s="679"/>
      <c r="K1" s="679"/>
      <c r="L1" s="679"/>
      <c r="M1" s="679"/>
      <c r="N1" s="679"/>
      <c r="O1" s="679"/>
      <c r="P1" s="679"/>
      <c r="Q1" s="679"/>
      <c r="R1" s="679"/>
      <c r="S1" s="679"/>
      <c r="T1" s="679"/>
      <c r="U1" s="679"/>
      <c r="V1" s="679"/>
      <c r="W1" s="679"/>
      <c r="X1" s="679"/>
      <c r="Y1" s="255"/>
      <c r="Z1" s="255"/>
      <c r="AA1" s="255"/>
    </row>
    <row r="2" spans="1:29" s="3" customFormat="1" ht="12.75" customHeight="1" x14ac:dyDescent="0.2">
      <c r="A2" s="207"/>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row>
    <row r="3" spans="1:29" s="3" customFormat="1" ht="13.5" customHeight="1" x14ac:dyDescent="0.2">
      <c r="A3" s="656" t="s">
        <v>79</v>
      </c>
      <c r="B3" s="656"/>
      <c r="C3" s="656"/>
      <c r="D3" s="658">
        <f>Facility</f>
        <v>0</v>
      </c>
      <c r="E3" s="658"/>
      <c r="F3" s="658"/>
      <c r="G3" s="658"/>
      <c r="H3" s="658"/>
      <c r="I3" s="658"/>
      <c r="J3" s="658"/>
      <c r="K3" s="658"/>
      <c r="L3" s="658"/>
      <c r="M3" s="658"/>
      <c r="N3" s="658"/>
      <c r="O3" s="35"/>
      <c r="P3" s="35"/>
      <c r="Q3" s="9" t="s">
        <v>114</v>
      </c>
      <c r="R3" s="685">
        <f>SBBAPID</f>
        <v>0</v>
      </c>
      <c r="S3" s="685"/>
      <c r="T3" s="685"/>
      <c r="U3" s="685"/>
      <c r="V3" s="190" t="s">
        <v>115</v>
      </c>
      <c r="W3" s="680">
        <f>SBBAPRm</f>
        <v>0</v>
      </c>
      <c r="X3" s="680"/>
      <c r="Y3" s="207"/>
      <c r="Z3" s="207"/>
    </row>
    <row r="4" spans="1:29" s="3" customFormat="1" ht="13.5" customHeight="1" x14ac:dyDescent="0.2">
      <c r="A4" s="656" t="s">
        <v>80</v>
      </c>
      <c r="B4" s="656"/>
      <c r="C4" s="656"/>
      <c r="D4" s="657">
        <f>Address1</f>
        <v>0</v>
      </c>
      <c r="E4" s="657"/>
      <c r="F4" s="657"/>
      <c r="G4" s="657"/>
      <c r="H4" s="657"/>
      <c r="I4" s="657"/>
      <c r="J4" s="657"/>
      <c r="K4" s="657"/>
      <c r="L4" s="657"/>
      <c r="M4" s="657"/>
      <c r="N4" s="657"/>
      <c r="O4" s="35"/>
      <c r="P4" s="35"/>
      <c r="Q4" s="9" t="s">
        <v>87</v>
      </c>
      <c r="R4" s="658">
        <f>RmID</f>
        <v>0</v>
      </c>
      <c r="S4" s="658"/>
      <c r="T4" s="658"/>
      <c r="U4" s="658"/>
      <c r="V4" s="658"/>
      <c r="W4" s="658"/>
      <c r="X4" s="658"/>
    </row>
    <row r="5" spans="1:29" s="3" customFormat="1" ht="13.5" customHeight="1" x14ac:dyDescent="0.2">
      <c r="A5" s="17"/>
      <c r="D5" s="657">
        <f>Address2</f>
        <v>0</v>
      </c>
      <c r="E5" s="657"/>
      <c r="F5" s="657"/>
      <c r="G5" s="657"/>
      <c r="H5" s="657"/>
      <c r="I5" s="657"/>
      <c r="J5" s="657"/>
      <c r="K5" s="657"/>
      <c r="L5" s="657"/>
      <c r="M5" s="657"/>
      <c r="N5" s="657"/>
      <c r="Q5" s="9" t="s">
        <v>513</v>
      </c>
      <c r="R5" s="700">
        <f>DateRep</f>
        <v>0</v>
      </c>
      <c r="S5" s="700"/>
      <c r="T5" s="700"/>
      <c r="U5" s="700"/>
      <c r="V5" s="700"/>
      <c r="W5" s="700"/>
      <c r="X5" s="700"/>
    </row>
    <row r="6" spans="1:29" s="3" customFormat="1" ht="13.5" customHeight="1" x14ac:dyDescent="0.2">
      <c r="A6" s="17"/>
      <c r="D6" s="657">
        <f>Address3</f>
        <v>0</v>
      </c>
      <c r="E6" s="657"/>
      <c r="F6" s="657"/>
      <c r="G6" s="657"/>
      <c r="H6" s="657"/>
      <c r="I6" s="657"/>
      <c r="J6" s="657"/>
      <c r="K6" s="657"/>
      <c r="L6" s="657"/>
      <c r="M6" s="657"/>
      <c r="N6" s="657"/>
      <c r="O6" s="35"/>
      <c r="P6" s="35"/>
      <c r="Q6" s="9" t="s">
        <v>88</v>
      </c>
      <c r="R6" s="700">
        <f>DateSur</f>
        <v>0</v>
      </c>
      <c r="S6" s="700"/>
      <c r="T6" s="700"/>
      <c r="U6" s="700"/>
      <c r="V6" s="700"/>
      <c r="W6" s="700"/>
      <c r="X6" s="700"/>
    </row>
    <row r="7" spans="1:29" s="3" customFormat="1" ht="3" customHeight="1" thickBot="1" x14ac:dyDescent="0.25">
      <c r="A7" s="215"/>
      <c r="B7" s="76"/>
      <c r="C7" s="76"/>
      <c r="D7" s="76"/>
      <c r="E7" s="76"/>
      <c r="F7" s="76"/>
      <c r="G7" s="76"/>
      <c r="H7" s="76"/>
      <c r="I7" s="76"/>
      <c r="J7" s="76"/>
      <c r="K7" s="76"/>
      <c r="L7" s="76"/>
      <c r="M7" s="76"/>
      <c r="N7" s="76"/>
      <c r="O7" s="76"/>
      <c r="P7" s="76"/>
      <c r="Q7" s="76"/>
      <c r="R7" s="76"/>
      <c r="S7" s="76"/>
      <c r="T7" s="76"/>
      <c r="U7" s="76"/>
      <c r="V7" s="203"/>
      <c r="W7" s="76"/>
      <c r="X7" s="76"/>
    </row>
    <row r="8" spans="1:29" s="3" customFormat="1" ht="13.5" customHeight="1" x14ac:dyDescent="0.2">
      <c r="A8" s="16"/>
      <c r="B8" s="16"/>
      <c r="C8" s="16"/>
      <c r="D8" s="9"/>
      <c r="E8" s="9" t="s">
        <v>514</v>
      </c>
      <c r="F8" s="683">
        <f>Mfr</f>
        <v>0</v>
      </c>
      <c r="G8" s="683"/>
      <c r="H8" s="683"/>
      <c r="I8" s="683"/>
      <c r="J8" s="683"/>
      <c r="K8" s="683"/>
      <c r="L8" s="683"/>
      <c r="M8" s="683"/>
      <c r="N8" s="683"/>
      <c r="O8" s="9"/>
      <c r="P8" s="9" t="s">
        <v>94</v>
      </c>
      <c r="Q8" s="684">
        <f>Mod</f>
        <v>0</v>
      </c>
      <c r="R8" s="684"/>
      <c r="S8" s="684"/>
      <c r="T8" s="684"/>
      <c r="U8" s="684"/>
      <c r="V8" s="684"/>
      <c r="W8" s="684"/>
      <c r="X8" s="684"/>
    </row>
    <row r="9" spans="1:29" s="3" customFormat="1" ht="13.5" customHeight="1" x14ac:dyDescent="0.2">
      <c r="A9" s="17"/>
      <c r="D9" s="41"/>
      <c r="E9" s="9" t="s">
        <v>515</v>
      </c>
      <c r="F9" s="686">
        <f>SN</f>
        <v>0</v>
      </c>
      <c r="G9" s="686"/>
      <c r="H9" s="686"/>
      <c r="I9" s="686"/>
      <c r="J9" s="686"/>
      <c r="K9" s="686"/>
      <c r="L9" s="686"/>
      <c r="M9" s="10"/>
      <c r="N9" s="10"/>
      <c r="O9" s="9"/>
      <c r="P9" s="9" t="s">
        <v>516</v>
      </c>
      <c r="Q9" s="681">
        <f>MfrDate</f>
        <v>0</v>
      </c>
      <c r="R9" s="681"/>
      <c r="S9" s="551"/>
      <c r="U9" s="9" t="s">
        <v>517</v>
      </c>
      <c r="V9" s="681">
        <f>Install</f>
        <v>0</v>
      </c>
      <c r="W9" s="681"/>
      <c r="X9" s="681"/>
    </row>
    <row r="10" spans="1:29" s="3" customFormat="1" ht="3" customHeight="1" x14ac:dyDescent="0.2">
      <c r="A10" s="5"/>
      <c r="B10" s="12"/>
      <c r="C10" s="12"/>
      <c r="D10" s="12"/>
      <c r="E10" s="216"/>
      <c r="F10" s="212"/>
      <c r="G10" s="21"/>
      <c r="H10" s="13"/>
      <c r="I10" s="13"/>
      <c r="J10" s="13"/>
      <c r="K10" s="13"/>
      <c r="L10" s="13"/>
      <c r="M10" s="13"/>
      <c r="N10" s="214"/>
      <c r="O10" s="199"/>
      <c r="P10" s="199"/>
      <c r="Q10" s="199"/>
      <c r="R10" s="214"/>
      <c r="S10" s="214"/>
      <c r="T10" s="212"/>
      <c r="U10" s="21"/>
      <c r="V10" s="13"/>
      <c r="W10" s="13"/>
      <c r="X10" s="199"/>
      <c r="Y10" s="199"/>
      <c r="Z10" s="212"/>
      <c r="AA10" s="212"/>
    </row>
    <row r="11" spans="1:29" s="3" customFormat="1" ht="12.75" customHeight="1" x14ac:dyDescent="0.2">
      <c r="A11" s="673" t="s">
        <v>518</v>
      </c>
      <c r="B11" s="673"/>
      <c r="C11" s="673"/>
      <c r="D11" s="674"/>
      <c r="E11" s="211"/>
      <c r="F11" s="204" t="s">
        <v>133</v>
      </c>
      <c r="G11" s="204"/>
      <c r="H11" s="7"/>
      <c r="I11" s="211"/>
      <c r="J11" s="21" t="s">
        <v>520</v>
      </c>
      <c r="K11" s="208"/>
      <c r="L11" s="204"/>
      <c r="M11" s="204"/>
      <c r="T11" s="210"/>
      <c r="V11" s="210"/>
      <c r="W11" s="210"/>
      <c r="X11" s="210"/>
      <c r="Y11" s="210"/>
      <c r="Z11" s="210"/>
      <c r="AA11" s="210"/>
    </row>
    <row r="12" spans="1:29" s="3" customFormat="1" ht="3" customHeight="1" x14ac:dyDescent="0.2">
      <c r="A12" s="5"/>
      <c r="B12" s="12"/>
      <c r="C12" s="13"/>
      <c r="D12" s="10"/>
      <c r="E12" s="550"/>
      <c r="F12" s="204"/>
      <c r="G12" s="204"/>
      <c r="H12" s="7"/>
      <c r="I12" s="208"/>
      <c r="J12" s="208"/>
      <c r="K12" s="209"/>
      <c r="L12" s="204"/>
      <c r="M12" s="204"/>
      <c r="O12" s="209"/>
      <c r="P12" s="209"/>
      <c r="Q12" s="21"/>
      <c r="T12" s="210"/>
      <c r="V12" s="210"/>
      <c r="W12" s="210"/>
      <c r="X12" s="210"/>
      <c r="Y12" s="210"/>
      <c r="Z12" s="210"/>
      <c r="AA12" s="210"/>
    </row>
    <row r="13" spans="1:29" s="3" customFormat="1" ht="12.75" customHeight="1" x14ac:dyDescent="0.2">
      <c r="A13" s="673" t="s">
        <v>521</v>
      </c>
      <c r="B13" s="673"/>
      <c r="C13" s="673"/>
      <c r="D13" s="674"/>
      <c r="E13" s="211"/>
      <c r="F13" s="21" t="s">
        <v>522</v>
      </c>
      <c r="H13" s="12"/>
      <c r="I13" s="211"/>
      <c r="J13" s="205" t="s">
        <v>523</v>
      </c>
      <c r="K13" s="12"/>
      <c r="L13" s="12"/>
      <c r="M13" s="211"/>
      <c r="N13" s="3" t="s">
        <v>737</v>
      </c>
      <c r="S13" s="15" t="s">
        <v>738</v>
      </c>
      <c r="T13" s="687"/>
      <c r="U13" s="687"/>
      <c r="V13" s="687"/>
      <c r="W13" s="687"/>
      <c r="X13" s="687"/>
      <c r="Y13" s="13"/>
      <c r="Z13" s="12"/>
      <c r="AA13" s="12"/>
    </row>
    <row r="14" spans="1:29" s="3" customFormat="1" ht="3" customHeight="1" x14ac:dyDescent="0.2">
      <c r="A14" s="5"/>
      <c r="B14" s="12"/>
      <c r="C14" s="12"/>
      <c r="D14" s="12"/>
      <c r="E14" s="213"/>
      <c r="F14" s="212"/>
      <c r="G14" s="21"/>
      <c r="H14" s="13"/>
      <c r="I14" s="13"/>
      <c r="J14" s="13"/>
      <c r="K14" s="13"/>
      <c r="L14" s="13"/>
      <c r="M14" s="13"/>
      <c r="N14" s="214"/>
      <c r="O14" s="13"/>
      <c r="P14" s="13"/>
      <c r="Q14" s="13"/>
      <c r="R14" s="13"/>
      <c r="S14" s="13"/>
      <c r="T14" s="13"/>
      <c r="U14" s="13"/>
      <c r="V14" s="13"/>
      <c r="W14" s="13"/>
      <c r="X14" s="13"/>
      <c r="Y14" s="13"/>
      <c r="Z14" s="13"/>
      <c r="AA14" s="13"/>
      <c r="AB14" s="13"/>
      <c r="AC14" s="13"/>
    </row>
    <row r="15" spans="1:29" s="3" customFormat="1" ht="12.75" customHeight="1" x14ac:dyDescent="0.2">
      <c r="A15" s="673" t="s">
        <v>524</v>
      </c>
      <c r="B15" s="673"/>
      <c r="C15" s="673"/>
      <c r="D15" s="674"/>
      <c r="E15" s="211"/>
      <c r="F15" s="21" t="s">
        <v>525</v>
      </c>
      <c r="H15" s="13"/>
      <c r="I15" s="12"/>
      <c r="J15" s="12"/>
      <c r="K15" s="12"/>
      <c r="M15" s="211"/>
      <c r="N15" s="21" t="s">
        <v>526</v>
      </c>
      <c r="P15" s="21"/>
      <c r="Q15" s="12"/>
      <c r="R15" s="12"/>
      <c r="S15" s="12"/>
      <c r="T15" s="12"/>
      <c r="U15" s="12"/>
      <c r="V15" s="12"/>
      <c r="W15" s="12"/>
      <c r="X15" s="12"/>
      <c r="Y15" s="12"/>
      <c r="Z15" s="12"/>
      <c r="AA15" s="12"/>
    </row>
    <row r="16" spans="1:29" s="3" customFormat="1" ht="3" customHeight="1" thickBot="1" x14ac:dyDescent="0.25">
      <c r="A16" s="215"/>
      <c r="B16" s="76"/>
      <c r="C16" s="76"/>
      <c r="D16" s="76"/>
      <c r="E16" s="76"/>
      <c r="F16" s="76"/>
      <c r="G16" s="76"/>
      <c r="H16" s="76"/>
      <c r="I16" s="76"/>
      <c r="J16" s="76"/>
      <c r="K16" s="76"/>
      <c r="L16" s="76"/>
      <c r="M16" s="76"/>
      <c r="N16" s="76"/>
      <c r="O16" s="76"/>
      <c r="P16" s="76"/>
      <c r="Q16" s="76"/>
      <c r="R16" s="76"/>
      <c r="S16" s="76"/>
      <c r="T16" s="76"/>
      <c r="U16" s="76"/>
      <c r="V16" s="203"/>
      <c r="W16" s="76"/>
      <c r="X16" s="76"/>
    </row>
    <row r="17" spans="1:30" s="3" customFormat="1" ht="15" customHeight="1" x14ac:dyDescent="0.2">
      <c r="A17" s="682" t="s">
        <v>746</v>
      </c>
      <c r="B17" s="682"/>
      <c r="C17" s="682"/>
      <c r="D17" s="682"/>
      <c r="E17" s="684">
        <f>MP</f>
        <v>0</v>
      </c>
      <c r="F17" s="684"/>
      <c r="G17" s="684"/>
      <c r="H17" s="684"/>
      <c r="I17" s="684"/>
      <c r="J17" s="684"/>
      <c r="K17" s="684"/>
      <c r="L17" s="684"/>
      <c r="M17" s="10"/>
      <c r="N17" s="266" t="s">
        <v>112</v>
      </c>
      <c r="O17" s="684"/>
      <c r="P17" s="684"/>
      <c r="Q17" s="684"/>
      <c r="R17" s="684"/>
      <c r="S17" s="684"/>
      <c r="T17" s="684"/>
      <c r="U17" s="684"/>
      <c r="V17" s="684"/>
      <c r="W17" s="684"/>
      <c r="X17" s="684"/>
    </row>
    <row r="18" spans="1:30" s="3" customFormat="1" ht="15" customHeight="1" x14ac:dyDescent="0.2">
      <c r="A18" s="656" t="s">
        <v>747</v>
      </c>
      <c r="B18" s="656"/>
      <c r="C18" s="656"/>
      <c r="D18" s="656"/>
      <c r="E18" s="657"/>
      <c r="F18" s="657"/>
      <c r="G18" s="657"/>
      <c r="H18" s="657"/>
      <c r="I18" s="657"/>
      <c r="J18" s="657"/>
      <c r="K18" s="657"/>
      <c r="L18" s="657"/>
      <c r="M18" s="10"/>
      <c r="N18" s="9" t="s">
        <v>112</v>
      </c>
      <c r="O18" s="657"/>
      <c r="P18" s="657"/>
      <c r="Q18" s="657"/>
      <c r="R18" s="657"/>
      <c r="S18" s="657"/>
      <c r="T18" s="657"/>
      <c r="U18" s="657"/>
      <c r="V18" s="657"/>
      <c r="W18" s="657"/>
      <c r="X18" s="657"/>
    </row>
    <row r="19" spans="1:30" s="3" customFormat="1" ht="15" customHeight="1" x14ac:dyDescent="0.2">
      <c r="A19" s="9"/>
      <c r="B19" s="9"/>
      <c r="C19" s="9"/>
      <c r="D19" s="9"/>
      <c r="E19" s="658"/>
      <c r="F19" s="658"/>
      <c r="G19" s="658"/>
      <c r="H19" s="658"/>
      <c r="I19" s="658"/>
      <c r="J19" s="658"/>
      <c r="K19" s="658"/>
      <c r="L19" s="658"/>
      <c r="M19" s="10"/>
      <c r="N19" s="9" t="s">
        <v>112</v>
      </c>
      <c r="O19" s="658"/>
      <c r="P19" s="658"/>
      <c r="Q19" s="658"/>
      <c r="R19" s="658"/>
      <c r="S19" s="658"/>
      <c r="T19" s="658"/>
      <c r="U19" s="658"/>
      <c r="V19" s="658"/>
      <c r="W19" s="658"/>
      <c r="X19" s="658"/>
    </row>
    <row r="20" spans="1:30" s="3" customFormat="1" ht="6.75" customHeight="1" x14ac:dyDescent="0.2">
      <c r="A20" s="9"/>
      <c r="B20" s="9"/>
      <c r="C20" s="9"/>
      <c r="D20" s="9"/>
      <c r="E20" s="10"/>
      <c r="F20" s="10"/>
      <c r="G20" s="10"/>
      <c r="H20" s="10"/>
      <c r="I20" s="10"/>
      <c r="J20" s="10"/>
      <c r="K20" s="10"/>
      <c r="L20" s="10"/>
      <c r="M20" s="10"/>
      <c r="N20" s="9"/>
      <c r="O20" s="10"/>
      <c r="P20" s="10"/>
      <c r="Q20" s="10"/>
      <c r="R20" s="10"/>
      <c r="S20" s="10"/>
      <c r="T20" s="10"/>
      <c r="U20" s="10"/>
      <c r="V20" s="10"/>
      <c r="W20" s="10"/>
      <c r="X20" s="10"/>
    </row>
    <row r="21" spans="1:30" s="218" customFormat="1" ht="21" customHeight="1" x14ac:dyDescent="0.25">
      <c r="A21" s="688" t="s">
        <v>527</v>
      </c>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217"/>
      <c r="Z21" s="217"/>
      <c r="AA21" s="217"/>
      <c r="AB21" s="303"/>
    </row>
    <row r="22" spans="1:30" s="16" customFormat="1" ht="13.5" customHeight="1" x14ac:dyDescent="0.2">
      <c r="A22" s="692" t="s">
        <v>17</v>
      </c>
      <c r="B22" s="693"/>
      <c r="C22" s="693"/>
      <c r="D22" s="693"/>
      <c r="E22" s="693"/>
      <c r="F22" s="693"/>
      <c r="G22" s="693"/>
      <c r="H22" s="693"/>
      <c r="I22" s="693"/>
      <c r="J22" s="693"/>
      <c r="K22" s="694"/>
      <c r="L22" s="689" t="s">
        <v>528</v>
      </c>
      <c r="M22" s="690"/>
      <c r="N22" s="690"/>
      <c r="O22" s="690"/>
      <c r="P22" s="690"/>
      <c r="Q22" s="691"/>
      <c r="R22" s="698" t="s">
        <v>529</v>
      </c>
      <c r="S22" s="552"/>
      <c r="T22" s="660"/>
      <c r="U22" s="660"/>
      <c r="V22" s="660"/>
      <c r="W22" s="660"/>
      <c r="X22" s="660"/>
    </row>
    <row r="23" spans="1:30" s="16" customFormat="1" ht="13.5" customHeight="1" x14ac:dyDescent="0.2">
      <c r="A23" s="695"/>
      <c r="B23" s="696"/>
      <c r="C23" s="696"/>
      <c r="D23" s="696"/>
      <c r="E23" s="696"/>
      <c r="F23" s="696"/>
      <c r="G23" s="696"/>
      <c r="H23" s="696"/>
      <c r="I23" s="696"/>
      <c r="J23" s="696"/>
      <c r="K23" s="697"/>
      <c r="L23" s="664" t="s">
        <v>133</v>
      </c>
      <c r="M23" s="665"/>
      <c r="N23" s="666"/>
      <c r="O23" s="667" t="s">
        <v>520</v>
      </c>
      <c r="P23" s="668"/>
      <c r="Q23" s="669"/>
      <c r="R23" s="699"/>
      <c r="S23" s="553"/>
    </row>
    <row r="24" spans="1:30" s="3" customFormat="1" ht="13.5" customHeight="1" x14ac:dyDescent="0.2">
      <c r="A24" s="547" t="s">
        <v>530</v>
      </c>
      <c r="B24" s="548"/>
      <c r="C24" s="548"/>
      <c r="D24" s="548"/>
      <c r="E24" s="548"/>
      <c r="F24" s="548"/>
      <c r="G24" s="548"/>
      <c r="H24" s="548"/>
      <c r="I24" s="548"/>
      <c r="J24" s="548"/>
      <c r="K24" s="548"/>
      <c r="L24" s="548"/>
      <c r="M24" s="548"/>
      <c r="N24" s="548"/>
      <c r="O24" s="548"/>
      <c r="P24" s="548"/>
      <c r="Q24" s="548"/>
      <c r="R24" s="549"/>
      <c r="S24" s="554"/>
      <c r="T24" s="16"/>
      <c r="U24" s="16"/>
      <c r="V24" s="16"/>
      <c r="W24" s="16"/>
      <c r="X24" s="16"/>
      <c r="Y24" s="16"/>
    </row>
    <row r="25" spans="1:30" s="3" customFormat="1" ht="13.5" customHeight="1" x14ac:dyDescent="0.2">
      <c r="A25" s="650" t="s">
        <v>113</v>
      </c>
      <c r="B25" s="651"/>
      <c r="C25" s="651"/>
      <c r="D25" s="651"/>
      <c r="E25" s="651"/>
      <c r="F25" s="651"/>
      <c r="G25" s="651"/>
      <c r="H25" s="651"/>
      <c r="I25" s="651"/>
      <c r="J25" s="651"/>
      <c r="K25" s="652"/>
      <c r="L25" s="653" t="e">
        <f>'1. Phantom IQ'!P29</f>
        <v>#N/A</v>
      </c>
      <c r="M25" s="654"/>
      <c r="N25" s="655"/>
      <c r="O25" s="661" t="e">
        <f>'1. Phantom IQ'!S29</f>
        <v>#N/A</v>
      </c>
      <c r="P25" s="662"/>
      <c r="Q25" s="663"/>
      <c r="R25" s="262"/>
      <c r="S25" s="555"/>
      <c r="T25" s="16"/>
      <c r="U25" s="16"/>
      <c r="V25" s="16"/>
      <c r="W25" s="16"/>
      <c r="X25" s="16"/>
      <c r="Y25" s="16"/>
      <c r="AC25" s="265"/>
      <c r="AD25" s="21"/>
    </row>
    <row r="26" spans="1:30" s="3" customFormat="1" ht="13.5" customHeight="1" x14ac:dyDescent="0.2">
      <c r="A26" s="650" t="s">
        <v>177</v>
      </c>
      <c r="B26" s="651"/>
      <c r="C26" s="651"/>
      <c r="D26" s="651"/>
      <c r="E26" s="651"/>
      <c r="F26" s="651"/>
      <c r="G26" s="651"/>
      <c r="H26" s="651"/>
      <c r="I26" s="651"/>
      <c r="J26" s="651"/>
      <c r="K26" s="652"/>
      <c r="L26" s="653">
        <f>'2. Artifacts'!AB19</f>
        <v>0</v>
      </c>
      <c r="M26" s="654"/>
      <c r="N26" s="655"/>
      <c r="O26" s="661">
        <f>'2. Artifacts'!AB20</f>
        <v>0</v>
      </c>
      <c r="P26" s="662"/>
      <c r="Q26" s="663"/>
      <c r="R26" s="262"/>
      <c r="S26" s="555"/>
      <c r="T26" s="16"/>
      <c r="U26" s="16"/>
      <c r="V26" s="16"/>
      <c r="AC26" s="265"/>
      <c r="AD26" s="21"/>
    </row>
    <row r="27" spans="1:30" s="3" customFormat="1" ht="13.5" customHeight="1" x14ac:dyDescent="0.2">
      <c r="A27" s="650" t="s">
        <v>187</v>
      </c>
      <c r="B27" s="651"/>
      <c r="C27" s="651"/>
      <c r="D27" s="651"/>
      <c r="E27" s="651"/>
      <c r="F27" s="651"/>
      <c r="G27" s="651"/>
      <c r="H27" s="651"/>
      <c r="I27" s="651"/>
      <c r="J27" s="651"/>
      <c r="K27" s="652"/>
      <c r="L27" s="661">
        <f>'3. Spatial Resolution'!Z22</f>
        <v>0</v>
      </c>
      <c r="M27" s="662"/>
      <c r="N27" s="663"/>
      <c r="O27" s="670"/>
      <c r="P27" s="671"/>
      <c r="Q27" s="672"/>
      <c r="R27" s="262"/>
      <c r="S27" s="555"/>
      <c r="T27" s="16"/>
      <c r="U27" s="659" t="s">
        <v>531</v>
      </c>
      <c r="V27" s="659"/>
      <c r="W27" s="659"/>
      <c r="X27" s="659"/>
      <c r="AC27" s="265"/>
      <c r="AD27" s="21"/>
    </row>
    <row r="28" spans="1:30" s="3" customFormat="1" ht="13.5" customHeight="1" x14ac:dyDescent="0.2">
      <c r="A28" s="650" t="s">
        <v>202</v>
      </c>
      <c r="B28" s="651"/>
      <c r="C28" s="651"/>
      <c r="D28" s="651"/>
      <c r="E28" s="651"/>
      <c r="F28" s="651"/>
      <c r="G28" s="651"/>
      <c r="H28" s="651"/>
      <c r="I28" s="651"/>
      <c r="J28" s="651"/>
      <c r="K28" s="652"/>
      <c r="L28" s="670"/>
      <c r="M28" s="671"/>
      <c r="N28" s="672"/>
      <c r="O28" s="661">
        <f>'4. DBT Volume Coverage '!Q18</f>
        <v>0</v>
      </c>
      <c r="P28" s="662"/>
      <c r="Q28" s="663"/>
      <c r="R28" s="262"/>
      <c r="S28" s="555"/>
      <c r="T28" s="16"/>
      <c r="U28" s="659"/>
      <c r="V28" s="659"/>
      <c r="W28" s="659"/>
      <c r="X28" s="659"/>
      <c r="AC28" s="265"/>
      <c r="AD28" s="21"/>
    </row>
    <row r="29" spans="1:30" s="3" customFormat="1" ht="13.5" customHeight="1" x14ac:dyDescent="0.2">
      <c r="A29" s="650" t="s">
        <v>215</v>
      </c>
      <c r="B29" s="651"/>
      <c r="C29" s="651"/>
      <c r="D29" s="651"/>
      <c r="E29" s="651"/>
      <c r="F29" s="651"/>
      <c r="G29" s="651"/>
      <c r="H29" s="651"/>
      <c r="I29" s="651"/>
      <c r="J29" s="651"/>
      <c r="K29" s="652"/>
      <c r="L29" s="653">
        <f>'5. AEC (Stereo)'!Q33</f>
        <v>0</v>
      </c>
      <c r="M29" s="654"/>
      <c r="N29" s="655"/>
      <c r="O29" s="653">
        <f>'5. AEC (Tomo)'!Q33</f>
        <v>0</v>
      </c>
      <c r="P29" s="654"/>
      <c r="Q29" s="655"/>
      <c r="R29" s="262"/>
      <c r="S29" s="555"/>
      <c r="T29" s="16"/>
      <c r="U29" s="659"/>
      <c r="V29" s="659"/>
      <c r="W29" s="659"/>
      <c r="X29" s="659"/>
      <c r="AC29" s="265"/>
      <c r="AD29" s="21"/>
    </row>
    <row r="30" spans="1:30" s="3" customFormat="1" ht="13.5" customHeight="1" x14ac:dyDescent="0.2">
      <c r="A30" s="650" t="s">
        <v>247</v>
      </c>
      <c r="B30" s="651"/>
      <c r="C30" s="651"/>
      <c r="D30" s="651"/>
      <c r="E30" s="651"/>
      <c r="F30" s="651"/>
      <c r="G30" s="651"/>
      <c r="H30" s="651"/>
      <c r="I30" s="651"/>
      <c r="J30" s="651"/>
      <c r="K30" s="652"/>
      <c r="L30" s="653" t="e">
        <f>'6. AGD'!X34</f>
        <v>#DIV/0!</v>
      </c>
      <c r="M30" s="654"/>
      <c r="N30" s="655"/>
      <c r="O30" s="653" t="e">
        <f>'6. AGD'!AA34</f>
        <v>#DIV/0!</v>
      </c>
      <c r="P30" s="654"/>
      <c r="Q30" s="655"/>
      <c r="R30" s="262"/>
      <c r="S30" s="555"/>
      <c r="T30" s="16"/>
      <c r="U30" s="16"/>
      <c r="V30" s="16"/>
      <c r="W30" s="11" t="s">
        <v>532</v>
      </c>
      <c r="X30" s="206">
        <f>'1. Phantom IQ'!P26</f>
        <v>0</v>
      </c>
      <c r="AC30" s="265"/>
      <c r="AD30" s="21"/>
    </row>
    <row r="31" spans="1:30" s="3" customFormat="1" ht="13.5" customHeight="1" x14ac:dyDescent="0.2">
      <c r="A31" s="650" t="s">
        <v>281</v>
      </c>
      <c r="B31" s="651"/>
      <c r="C31" s="651"/>
      <c r="D31" s="651"/>
      <c r="E31" s="651"/>
      <c r="F31" s="651"/>
      <c r="G31" s="651"/>
      <c r="H31" s="651"/>
      <c r="I31" s="651"/>
      <c r="J31" s="651"/>
      <c r="K31" s="652"/>
      <c r="L31" s="653">
        <f>'7. Unit Checklist'!Z37</f>
        <v>0</v>
      </c>
      <c r="M31" s="654"/>
      <c r="N31" s="654"/>
      <c r="O31" s="654"/>
      <c r="P31" s="654"/>
      <c r="Q31" s="655"/>
      <c r="R31" s="262"/>
      <c r="S31" s="555"/>
      <c r="T31" s="16"/>
      <c r="U31" s="16"/>
      <c r="V31" s="16"/>
      <c r="W31" s="11" t="s">
        <v>533</v>
      </c>
      <c r="X31" s="206">
        <f>'1. Phantom IQ'!P27</f>
        <v>0</v>
      </c>
      <c r="AC31" s="265"/>
      <c r="AD31" s="21"/>
    </row>
    <row r="32" spans="1:30" s="3" customFormat="1" ht="13.5" customHeight="1" x14ac:dyDescent="0.2">
      <c r="A32" s="650" t="s">
        <v>320</v>
      </c>
      <c r="B32" s="651"/>
      <c r="C32" s="651"/>
      <c r="D32" s="651"/>
      <c r="E32" s="651"/>
      <c r="F32" s="651"/>
      <c r="G32" s="651"/>
      <c r="H32" s="651"/>
      <c r="I32" s="651"/>
      <c r="J32" s="651"/>
      <c r="K32" s="652"/>
      <c r="L32" s="653">
        <f>'8. Localization'!AA37</f>
        <v>0</v>
      </c>
      <c r="M32" s="654"/>
      <c r="N32" s="655"/>
      <c r="O32" s="653">
        <f>'8. Localization'!AA38</f>
        <v>0</v>
      </c>
      <c r="P32" s="654"/>
      <c r="Q32" s="655"/>
      <c r="R32" s="262"/>
      <c r="S32" s="555"/>
      <c r="T32" s="16"/>
      <c r="U32" s="16"/>
      <c r="V32" s="16"/>
      <c r="W32" s="11" t="s">
        <v>534</v>
      </c>
      <c r="X32" s="206">
        <f>'1. Phantom IQ'!P28</f>
        <v>0</v>
      </c>
      <c r="AC32" s="265"/>
      <c r="AD32" s="21"/>
    </row>
    <row r="33" spans="1:30" s="3" customFormat="1" ht="13.5" customHeight="1" x14ac:dyDescent="0.2">
      <c r="A33" s="650" t="s">
        <v>718</v>
      </c>
      <c r="B33" s="651"/>
      <c r="C33" s="651"/>
      <c r="D33" s="651"/>
      <c r="E33" s="651"/>
      <c r="F33" s="651"/>
      <c r="G33" s="651"/>
      <c r="H33" s="651"/>
      <c r="I33" s="651"/>
      <c r="J33" s="651"/>
      <c r="K33" s="652"/>
      <c r="L33" s="653">
        <f>'9. AW'!P36</f>
        <v>0</v>
      </c>
      <c r="M33" s="654"/>
      <c r="N33" s="654"/>
      <c r="O33" s="654"/>
      <c r="P33" s="654"/>
      <c r="Q33" s="655"/>
      <c r="R33" s="262"/>
      <c r="S33" s="555"/>
      <c r="T33" s="16"/>
      <c r="U33" s="16"/>
      <c r="V33" s="16"/>
      <c r="W33" s="11" t="s">
        <v>535</v>
      </c>
      <c r="X33" s="633" t="e">
        <f>'6. AGD'!X33</f>
        <v>#DIV/0!</v>
      </c>
      <c r="AC33" s="265"/>
      <c r="AD33" s="21"/>
    </row>
    <row r="34" spans="1:30" s="3" customFormat="1" ht="13.5" customHeight="1" x14ac:dyDescent="0.2">
      <c r="A34" s="650" t="s">
        <v>719</v>
      </c>
      <c r="B34" s="651"/>
      <c r="C34" s="651"/>
      <c r="D34" s="651"/>
      <c r="E34" s="651"/>
      <c r="F34" s="651"/>
      <c r="G34" s="651"/>
      <c r="H34" s="651"/>
      <c r="I34" s="651"/>
      <c r="J34" s="651"/>
      <c r="K34" s="652"/>
      <c r="L34" s="653">
        <f>'10. Tech QC'!AD30</f>
        <v>0</v>
      </c>
      <c r="M34" s="654"/>
      <c r="N34" s="654"/>
      <c r="O34" s="654"/>
      <c r="P34" s="654"/>
      <c r="Q34" s="655"/>
      <c r="R34" s="262"/>
      <c r="S34" s="555"/>
      <c r="T34" s="16"/>
      <c r="U34" s="16"/>
      <c r="V34" s="16"/>
      <c r="W34" s="11"/>
      <c r="X34" s="170"/>
      <c r="AC34" s="265"/>
      <c r="AD34" s="21"/>
    </row>
    <row r="35" spans="1:30" s="3" customFormat="1" ht="13.5" customHeight="1" x14ac:dyDescent="0.2">
      <c r="A35" s="627" t="s">
        <v>720</v>
      </c>
      <c r="B35" s="625"/>
      <c r="C35" s="625"/>
      <c r="D35" s="625"/>
      <c r="E35" s="625"/>
      <c r="F35" s="625"/>
      <c r="G35" s="625"/>
      <c r="H35" s="625"/>
      <c r="I35" s="625"/>
      <c r="J35" s="625"/>
      <c r="K35" s="625"/>
      <c r="L35" s="625"/>
      <c r="M35" s="625"/>
      <c r="N35" s="625"/>
      <c r="O35" s="625"/>
      <c r="P35" s="625"/>
      <c r="Q35" s="625"/>
      <c r="R35" s="626"/>
      <c r="S35" s="556"/>
      <c r="T35" s="16"/>
      <c r="U35" s="659" t="s">
        <v>536</v>
      </c>
      <c r="V35" s="659"/>
      <c r="W35" s="659"/>
      <c r="X35" s="659"/>
      <c r="AC35" s="265"/>
      <c r="AD35" s="21"/>
    </row>
    <row r="36" spans="1:30" s="3" customFormat="1" ht="13.5" customHeight="1" x14ac:dyDescent="0.2">
      <c r="A36" s="676" t="s">
        <v>721</v>
      </c>
      <c r="B36" s="677"/>
      <c r="C36" s="677"/>
      <c r="D36" s="677"/>
      <c r="E36" s="677"/>
      <c r="F36" s="677"/>
      <c r="G36" s="677"/>
      <c r="H36" s="677"/>
      <c r="I36" s="677"/>
      <c r="J36" s="677"/>
      <c r="K36" s="678"/>
      <c r="L36" s="653">
        <f>'11. Man Cal'!Q16</f>
        <v>0</v>
      </c>
      <c r="M36" s="654"/>
      <c r="N36" s="655"/>
      <c r="O36" s="661">
        <f>'11. Man Cal'!Y16</f>
        <v>0</v>
      </c>
      <c r="P36" s="662"/>
      <c r="Q36" s="663"/>
      <c r="R36" s="262"/>
      <c r="S36" s="555"/>
      <c r="T36" s="16"/>
      <c r="U36" s="659"/>
      <c r="V36" s="659"/>
      <c r="W36" s="659"/>
      <c r="X36" s="659"/>
      <c r="AC36" s="265"/>
      <c r="AD36" s="21"/>
    </row>
    <row r="37" spans="1:30" s="3" customFormat="1" ht="13.5" customHeight="1" x14ac:dyDescent="0.2">
      <c r="A37" s="650" t="s">
        <v>722</v>
      </c>
      <c r="B37" s="651"/>
      <c r="C37" s="651"/>
      <c r="D37" s="651"/>
      <c r="E37" s="651"/>
      <c r="F37" s="651"/>
      <c r="G37" s="651"/>
      <c r="H37" s="651"/>
      <c r="I37" s="651"/>
      <c r="J37" s="651"/>
      <c r="K37" s="652"/>
      <c r="L37" s="653">
        <f>'12. Collimation'!X27</f>
        <v>0</v>
      </c>
      <c r="M37" s="654"/>
      <c r="N37" s="654"/>
      <c r="O37" s="654"/>
      <c r="P37" s="654"/>
      <c r="Q37" s="655"/>
      <c r="R37" s="262"/>
      <c r="S37" s="555"/>
      <c r="T37" s="16"/>
      <c r="U37" s="659"/>
      <c r="V37" s="659"/>
      <c r="W37" s="659"/>
      <c r="X37" s="659"/>
      <c r="AC37" s="265"/>
      <c r="AD37" s="12"/>
    </row>
    <row r="38" spans="1:30" s="3" customFormat="1" ht="13.5" customHeight="1" x14ac:dyDescent="0.2">
      <c r="A38" s="650" t="s">
        <v>723</v>
      </c>
      <c r="B38" s="651"/>
      <c r="C38" s="651"/>
      <c r="D38" s="651"/>
      <c r="E38" s="651"/>
      <c r="F38" s="651"/>
      <c r="G38" s="651"/>
      <c r="H38" s="651"/>
      <c r="I38" s="651"/>
      <c r="J38" s="651"/>
      <c r="K38" s="652"/>
      <c r="L38" s="653">
        <f>'13. Comp Force'!Q21</f>
        <v>0</v>
      </c>
      <c r="M38" s="654"/>
      <c r="N38" s="654"/>
      <c r="O38" s="654"/>
      <c r="P38" s="654"/>
      <c r="Q38" s="655"/>
      <c r="R38" s="262"/>
      <c r="S38" s="555"/>
      <c r="T38" s="16"/>
      <c r="U38" s="16"/>
      <c r="V38" s="16"/>
      <c r="W38" s="11" t="s">
        <v>532</v>
      </c>
      <c r="X38" s="206">
        <f>'1. Phantom IQ'!S26</f>
        <v>0</v>
      </c>
      <c r="AC38" s="265"/>
      <c r="AD38" s="12"/>
    </row>
    <row r="39" spans="1:30" s="3" customFormat="1" ht="13.5" customHeight="1" x14ac:dyDescent="0.2">
      <c r="A39" s="650" t="s">
        <v>724</v>
      </c>
      <c r="B39" s="651"/>
      <c r="C39" s="651"/>
      <c r="D39" s="651"/>
      <c r="E39" s="651"/>
      <c r="F39" s="651"/>
      <c r="G39" s="651"/>
      <c r="H39" s="651"/>
      <c r="I39" s="651"/>
      <c r="J39" s="651"/>
      <c r="K39" s="652"/>
      <c r="L39" s="653">
        <f>'14 kVp'!Y32</f>
        <v>0</v>
      </c>
      <c r="M39" s="654"/>
      <c r="N39" s="654"/>
      <c r="O39" s="654"/>
      <c r="P39" s="654"/>
      <c r="Q39" s="655"/>
      <c r="R39" s="262"/>
      <c r="S39" s="555"/>
      <c r="T39" s="16"/>
      <c r="U39" s="16"/>
      <c r="V39" s="16"/>
      <c r="W39" s="11" t="s">
        <v>533</v>
      </c>
      <c r="X39" s="206">
        <f>'1. Phantom IQ'!S27</f>
        <v>0</v>
      </c>
      <c r="AC39" s="265"/>
      <c r="AD39" s="21"/>
    </row>
    <row r="40" spans="1:30" s="3" customFormat="1" ht="13.5" customHeight="1" x14ac:dyDescent="0.2">
      <c r="A40" s="650" t="s">
        <v>725</v>
      </c>
      <c r="B40" s="651"/>
      <c r="C40" s="651"/>
      <c r="D40" s="651"/>
      <c r="E40" s="651"/>
      <c r="F40" s="651"/>
      <c r="G40" s="651"/>
      <c r="H40" s="651"/>
      <c r="I40" s="651"/>
      <c r="J40" s="651"/>
      <c r="K40" s="652"/>
      <c r="L40" s="653">
        <f>'15. HVL'!AC30</f>
        <v>0</v>
      </c>
      <c r="M40" s="654"/>
      <c r="N40" s="654"/>
      <c r="O40" s="654"/>
      <c r="P40" s="654"/>
      <c r="Q40" s="655"/>
      <c r="R40" s="262"/>
      <c r="S40" s="555"/>
      <c r="T40" s="16"/>
      <c r="U40" s="16"/>
      <c r="V40" s="16"/>
      <c r="W40" s="11" t="s">
        <v>534</v>
      </c>
      <c r="X40" s="206">
        <f>'1. Phantom IQ'!S28</f>
        <v>0</v>
      </c>
      <c r="AC40" s="265"/>
      <c r="AD40" s="21"/>
    </row>
    <row r="41" spans="1:30" s="3" customFormat="1" ht="13.5" customHeight="1" x14ac:dyDescent="0.2">
      <c r="A41" s="650" t="s">
        <v>726</v>
      </c>
      <c r="B41" s="651"/>
      <c r="C41" s="651"/>
      <c r="D41" s="651"/>
      <c r="E41" s="651"/>
      <c r="F41" s="651"/>
      <c r="G41" s="651"/>
      <c r="H41" s="651"/>
      <c r="I41" s="651"/>
      <c r="J41" s="651"/>
      <c r="K41" s="652"/>
      <c r="L41" s="653">
        <f>'16. Ghost'!W27</f>
        <v>0</v>
      </c>
      <c r="M41" s="654"/>
      <c r="N41" s="654"/>
      <c r="O41" s="654"/>
      <c r="P41" s="654"/>
      <c r="Q41" s="655"/>
      <c r="R41" s="262"/>
      <c r="S41" s="555"/>
      <c r="T41" s="16"/>
      <c r="U41" s="16"/>
      <c r="V41" s="16"/>
      <c r="W41" s="11" t="s">
        <v>535</v>
      </c>
      <c r="X41" s="633" t="e">
        <f>'6. AGD'!AA33</f>
        <v>#DIV/0!</v>
      </c>
      <c r="AC41" s="12"/>
      <c r="AD41" s="21"/>
    </row>
    <row r="42" spans="1:30" s="3" customFormat="1" ht="13.5" customHeight="1" x14ac:dyDescent="0.2">
      <c r="A42" s="547" t="s">
        <v>537</v>
      </c>
      <c r="B42" s="548"/>
      <c r="C42" s="548"/>
      <c r="D42" s="548"/>
      <c r="E42" s="548"/>
      <c r="F42" s="548"/>
      <c r="G42" s="548"/>
      <c r="H42" s="548"/>
      <c r="I42" s="548"/>
      <c r="J42" s="548"/>
      <c r="K42" s="548"/>
      <c r="L42" s="548"/>
      <c r="M42" s="548"/>
      <c r="N42" s="548"/>
      <c r="O42" s="711"/>
      <c r="P42" s="711"/>
      <c r="Q42" s="712"/>
      <c r="R42" s="713"/>
      <c r="S42" s="557"/>
      <c r="T42" s="16"/>
    </row>
    <row r="43" spans="1:30" s="3" customFormat="1" ht="13.5" customHeight="1" x14ac:dyDescent="0.2">
      <c r="A43" s="675" t="s">
        <v>727</v>
      </c>
      <c r="B43" s="675"/>
      <c r="C43" s="675"/>
      <c r="D43" s="675"/>
      <c r="E43" s="675"/>
      <c r="F43" s="675"/>
      <c r="G43" s="675"/>
      <c r="H43" s="675"/>
      <c r="I43" s="675"/>
      <c r="J43" s="675"/>
      <c r="K43" s="675"/>
      <c r="L43" s="653"/>
      <c r="M43" s="654"/>
      <c r="N43" s="655"/>
      <c r="O43" s="653"/>
      <c r="P43" s="654"/>
      <c r="Q43" s="655"/>
      <c r="R43" s="262"/>
      <c r="S43" s="555"/>
      <c r="T43" s="16"/>
      <c r="U43" s="16"/>
      <c r="V43" s="16"/>
    </row>
    <row r="44" spans="1:30" s="3" customFormat="1" ht="13.5" customHeight="1" x14ac:dyDescent="0.2">
      <c r="A44" s="675" t="s">
        <v>728</v>
      </c>
      <c r="B44" s="675"/>
      <c r="C44" s="675"/>
      <c r="D44" s="675"/>
      <c r="E44" s="675"/>
      <c r="F44" s="675"/>
      <c r="G44" s="675"/>
      <c r="H44" s="675"/>
      <c r="I44" s="675"/>
      <c r="J44" s="675"/>
      <c r="K44" s="675"/>
      <c r="L44" s="653"/>
      <c r="M44" s="654"/>
      <c r="N44" s="655"/>
      <c r="O44" s="653"/>
      <c r="P44" s="654"/>
      <c r="Q44" s="655"/>
      <c r="R44" s="262"/>
      <c r="S44" s="555"/>
      <c r="T44" s="16"/>
      <c r="U44" s="701" t="s">
        <v>538</v>
      </c>
      <c r="V44" s="702"/>
      <c r="W44" s="702"/>
      <c r="X44" s="703"/>
    </row>
    <row r="45" spans="1:30" s="3" customFormat="1" ht="13.5" customHeight="1" x14ac:dyDescent="0.2">
      <c r="A45" s="675" t="s">
        <v>729</v>
      </c>
      <c r="B45" s="675"/>
      <c r="C45" s="675"/>
      <c r="D45" s="675"/>
      <c r="E45" s="675"/>
      <c r="F45" s="675"/>
      <c r="G45" s="675"/>
      <c r="H45" s="675"/>
      <c r="I45" s="675"/>
      <c r="J45" s="675"/>
      <c r="K45" s="675"/>
      <c r="L45" s="653"/>
      <c r="M45" s="654"/>
      <c r="N45" s="654"/>
      <c r="O45" s="654"/>
      <c r="P45" s="654"/>
      <c r="Q45" s="655"/>
      <c r="R45" s="262"/>
      <c r="S45" s="555"/>
      <c r="T45" s="16"/>
      <c r="U45" s="704"/>
      <c r="V45" s="705"/>
      <c r="W45" s="705"/>
      <c r="X45" s="706"/>
    </row>
    <row r="46" spans="1:30" s="3" customFormat="1" ht="13.5" customHeight="1" x14ac:dyDescent="0.2">
      <c r="A46" s="675" t="s">
        <v>730</v>
      </c>
      <c r="B46" s="675"/>
      <c r="C46" s="675"/>
      <c r="D46" s="675"/>
      <c r="E46" s="675"/>
      <c r="F46" s="675"/>
      <c r="G46" s="675"/>
      <c r="H46" s="675"/>
      <c r="I46" s="675"/>
      <c r="J46" s="675"/>
      <c r="K46" s="675"/>
      <c r="L46" s="653"/>
      <c r="M46" s="654"/>
      <c r="N46" s="654"/>
      <c r="O46" s="654"/>
      <c r="P46" s="654"/>
      <c r="Q46" s="655"/>
      <c r="R46" s="262"/>
      <c r="S46" s="555"/>
      <c r="T46" s="16"/>
      <c r="U46" s="704"/>
      <c r="V46" s="705"/>
      <c r="W46" s="705"/>
      <c r="X46" s="706"/>
    </row>
    <row r="47" spans="1:30" s="3" customFormat="1" ht="13.5" customHeight="1" x14ac:dyDescent="0.2">
      <c r="A47" s="675" t="s">
        <v>731</v>
      </c>
      <c r="B47" s="675"/>
      <c r="C47" s="675"/>
      <c r="D47" s="675"/>
      <c r="E47" s="675"/>
      <c r="F47" s="675"/>
      <c r="G47" s="675"/>
      <c r="H47" s="675"/>
      <c r="I47" s="675"/>
      <c r="J47" s="675"/>
      <c r="K47" s="675"/>
      <c r="L47" s="653"/>
      <c r="M47" s="654"/>
      <c r="N47" s="654"/>
      <c r="O47" s="654"/>
      <c r="P47" s="654"/>
      <c r="Q47" s="655"/>
      <c r="R47" s="262"/>
      <c r="S47" s="555"/>
      <c r="T47" s="16"/>
      <c r="U47" s="704"/>
      <c r="V47" s="705"/>
      <c r="W47" s="705"/>
      <c r="X47" s="706"/>
    </row>
    <row r="48" spans="1:30" s="3" customFormat="1" ht="13.5" customHeight="1" x14ac:dyDescent="0.2">
      <c r="A48" s="675" t="s">
        <v>732</v>
      </c>
      <c r="B48" s="675"/>
      <c r="C48" s="675"/>
      <c r="D48" s="675"/>
      <c r="E48" s="675"/>
      <c r="F48" s="675"/>
      <c r="G48" s="675"/>
      <c r="H48" s="675"/>
      <c r="I48" s="675"/>
      <c r="J48" s="675"/>
      <c r="K48" s="675"/>
      <c r="L48" s="653"/>
      <c r="M48" s="654"/>
      <c r="N48" s="654"/>
      <c r="O48" s="654"/>
      <c r="P48" s="654"/>
      <c r="Q48" s="655"/>
      <c r="R48" s="262"/>
      <c r="S48" s="555"/>
      <c r="T48" s="16"/>
      <c r="U48" s="704"/>
      <c r="V48" s="705"/>
      <c r="W48" s="705"/>
      <c r="X48" s="706"/>
    </row>
    <row r="49" spans="1:27" s="3" customFormat="1" ht="13.5" customHeight="1" x14ac:dyDescent="0.2">
      <c r="A49" s="675" t="s">
        <v>734</v>
      </c>
      <c r="B49" s="675"/>
      <c r="C49" s="675"/>
      <c r="D49" s="675"/>
      <c r="E49" s="675"/>
      <c r="F49" s="675"/>
      <c r="G49" s="675"/>
      <c r="H49" s="675"/>
      <c r="I49" s="675"/>
      <c r="J49" s="675"/>
      <c r="K49" s="675"/>
      <c r="L49" s="653"/>
      <c r="M49" s="654"/>
      <c r="N49" s="654"/>
      <c r="O49" s="654"/>
      <c r="P49" s="654"/>
      <c r="Q49" s="655"/>
      <c r="R49" s="262"/>
      <c r="S49" s="555"/>
      <c r="T49" s="16"/>
      <c r="U49" s="704"/>
      <c r="V49" s="705"/>
      <c r="W49" s="705"/>
      <c r="X49" s="706"/>
    </row>
    <row r="50" spans="1:27" s="3" customFormat="1" ht="13.5" customHeight="1" x14ac:dyDescent="0.2">
      <c r="A50" s="710" t="s">
        <v>733</v>
      </c>
      <c r="B50" s="710"/>
      <c r="C50" s="710"/>
      <c r="D50" s="710"/>
      <c r="E50" s="710"/>
      <c r="F50" s="710"/>
      <c r="G50" s="710"/>
      <c r="H50" s="710"/>
      <c r="I50" s="710"/>
      <c r="J50" s="710"/>
      <c r="K50" s="710"/>
      <c r="L50" s="653"/>
      <c r="M50" s="654"/>
      <c r="N50" s="655"/>
      <c r="O50" s="653"/>
      <c r="P50" s="654"/>
      <c r="Q50" s="655"/>
      <c r="R50" s="262"/>
      <c r="S50" s="555"/>
      <c r="T50" s="16"/>
      <c r="U50" s="704"/>
      <c r="V50" s="705"/>
      <c r="W50" s="705"/>
      <c r="X50" s="706"/>
    </row>
    <row r="51" spans="1:27" s="3" customFormat="1" ht="13.5" customHeight="1" x14ac:dyDescent="0.2">
      <c r="A51" s="710" t="s">
        <v>735</v>
      </c>
      <c r="B51" s="710"/>
      <c r="C51" s="710"/>
      <c r="D51" s="710"/>
      <c r="E51" s="710"/>
      <c r="F51" s="710"/>
      <c r="G51" s="710"/>
      <c r="H51" s="710"/>
      <c r="I51" s="710"/>
      <c r="J51" s="710"/>
      <c r="K51" s="710"/>
      <c r="L51" s="653"/>
      <c r="M51" s="654"/>
      <c r="N51" s="654"/>
      <c r="O51" s="654"/>
      <c r="P51" s="654"/>
      <c r="Q51" s="655"/>
      <c r="R51" s="262"/>
      <c r="S51" s="555"/>
      <c r="T51" s="16"/>
      <c r="U51" s="707"/>
      <c r="V51" s="708"/>
      <c r="W51" s="708"/>
      <c r="X51" s="709"/>
    </row>
    <row r="52" spans="1:27" s="3" customFormat="1" ht="13.5" customHeight="1" x14ac:dyDescent="0.2">
      <c r="A52" s="710" t="s">
        <v>736</v>
      </c>
      <c r="B52" s="710"/>
      <c r="C52" s="710"/>
      <c r="D52" s="710"/>
      <c r="E52" s="710"/>
      <c r="F52" s="710"/>
      <c r="G52" s="710"/>
      <c r="H52" s="710"/>
      <c r="I52" s="710"/>
      <c r="J52" s="710"/>
      <c r="K52" s="710"/>
      <c r="L52" s="653"/>
      <c r="M52" s="654"/>
      <c r="N52" s="654"/>
      <c r="O52" s="654"/>
      <c r="P52" s="654"/>
      <c r="Q52" s="655"/>
      <c r="R52" s="262"/>
      <c r="S52" s="555"/>
      <c r="T52" s="16"/>
    </row>
    <row r="53" spans="1:27" s="3" customFormat="1" ht="13.5" customHeight="1" x14ac:dyDescent="0.2">
      <c r="A53" s="201"/>
      <c r="B53"/>
      <c r="C53"/>
      <c r="D53"/>
      <c r="E53"/>
      <c r="F53"/>
      <c r="G53"/>
      <c r="H53"/>
      <c r="I53"/>
      <c r="J53"/>
      <c r="K53"/>
      <c r="L53"/>
      <c r="M53"/>
      <c r="N53"/>
      <c r="O53"/>
      <c r="P53"/>
      <c r="Q53"/>
      <c r="R53"/>
      <c r="S53"/>
      <c r="T53" s="16"/>
    </row>
    <row r="54" spans="1:27" s="3" customFormat="1" ht="13.5" customHeight="1" x14ac:dyDescent="0.2">
      <c r="A54" s="201"/>
      <c r="B54"/>
      <c r="C54"/>
      <c r="D54"/>
      <c r="E54"/>
      <c r="F54"/>
      <c r="G54"/>
      <c r="H54"/>
      <c r="I54"/>
      <c r="J54"/>
      <c r="K54"/>
      <c r="L54"/>
      <c r="M54"/>
      <c r="N54"/>
      <c r="O54"/>
      <c r="P54"/>
      <c r="Q54"/>
      <c r="R54"/>
      <c r="S54"/>
      <c r="T54" s="16"/>
    </row>
    <row r="55" spans="1:27" ht="15" customHeight="1" x14ac:dyDescent="0.2">
      <c r="T55" s="16"/>
      <c r="U55" s="3"/>
      <c r="V55" s="3"/>
      <c r="W55" s="3"/>
      <c r="X55" s="3"/>
      <c r="Y55" s="3"/>
      <c r="Z55" s="3"/>
      <c r="AA55" s="3"/>
    </row>
    <row r="56" spans="1:27" ht="15" customHeight="1" x14ac:dyDescent="0.2">
      <c r="U56" s="3"/>
      <c r="V56" s="3"/>
      <c r="W56" s="3"/>
      <c r="X56" s="3"/>
      <c r="Y56" s="3"/>
    </row>
    <row r="57" spans="1:27" ht="15" customHeight="1" x14ac:dyDescent="0.2">
      <c r="Y57" s="3"/>
    </row>
  </sheetData>
  <mergeCells count="103">
    <mergeCell ref="R5:X5"/>
    <mergeCell ref="R6:X6"/>
    <mergeCell ref="V9:X9"/>
    <mergeCell ref="U44:X51"/>
    <mergeCell ref="A28:K28"/>
    <mergeCell ref="A40:K40"/>
    <mergeCell ref="A52:K52"/>
    <mergeCell ref="L44:N44"/>
    <mergeCell ref="O44:Q44"/>
    <mergeCell ref="O43:Q43"/>
    <mergeCell ref="A30:K30"/>
    <mergeCell ref="A48:K48"/>
    <mergeCell ref="A49:K49"/>
    <mergeCell ref="A50:K50"/>
    <mergeCell ref="A51:K51"/>
    <mergeCell ref="A37:K37"/>
    <mergeCell ref="L47:Q47"/>
    <mergeCell ref="L48:Q48"/>
    <mergeCell ref="L49:Q49"/>
    <mergeCell ref="L51:Q51"/>
    <mergeCell ref="L52:Q52"/>
    <mergeCell ref="L31:Q31"/>
    <mergeCell ref="O42:R42"/>
    <mergeCell ref="L45:Q45"/>
    <mergeCell ref="F9:L9"/>
    <mergeCell ref="T13:X13"/>
    <mergeCell ref="E17:L17"/>
    <mergeCell ref="O17:X17"/>
    <mergeCell ref="O26:Q26"/>
    <mergeCell ref="A21:X21"/>
    <mergeCell ref="A26:K26"/>
    <mergeCell ref="L22:Q22"/>
    <mergeCell ref="A22:K23"/>
    <mergeCell ref="R22:R23"/>
    <mergeCell ref="A25:K25"/>
    <mergeCell ref="A1:X1"/>
    <mergeCell ref="U27:X29"/>
    <mergeCell ref="L27:N27"/>
    <mergeCell ref="O29:Q29"/>
    <mergeCell ref="L29:N29"/>
    <mergeCell ref="O28:Q28"/>
    <mergeCell ref="L28:N28"/>
    <mergeCell ref="O18:X18"/>
    <mergeCell ref="O19:X19"/>
    <mergeCell ref="A29:K29"/>
    <mergeCell ref="W3:X3"/>
    <mergeCell ref="D3:N3"/>
    <mergeCell ref="A3:C3"/>
    <mergeCell ref="A4:C4"/>
    <mergeCell ref="D4:N4"/>
    <mergeCell ref="Q9:R9"/>
    <mergeCell ref="A17:D17"/>
    <mergeCell ref="A11:D11"/>
    <mergeCell ref="D5:N5"/>
    <mergeCell ref="D6:N6"/>
    <mergeCell ref="F8:N8"/>
    <mergeCell ref="Q8:X8"/>
    <mergeCell ref="R3:U3"/>
    <mergeCell ref="R4:X4"/>
    <mergeCell ref="O50:Q50"/>
    <mergeCell ref="A13:D13"/>
    <mergeCell ref="A15:D15"/>
    <mergeCell ref="A34:K34"/>
    <mergeCell ref="O32:Q32"/>
    <mergeCell ref="L50:N50"/>
    <mergeCell ref="A43:K43"/>
    <mergeCell ref="A44:K44"/>
    <mergeCell ref="A45:K45"/>
    <mergeCell ref="A46:K46"/>
    <mergeCell ref="A47:K47"/>
    <mergeCell ref="L43:N43"/>
    <mergeCell ref="L36:N36"/>
    <mergeCell ref="O30:Q30"/>
    <mergeCell ref="L46:Q46"/>
    <mergeCell ref="L33:Q33"/>
    <mergeCell ref="L34:Q34"/>
    <mergeCell ref="L38:Q38"/>
    <mergeCell ref="L41:Q41"/>
    <mergeCell ref="A38:K38"/>
    <mergeCell ref="A31:K31"/>
    <mergeCell ref="A32:K32"/>
    <mergeCell ref="A36:K36"/>
    <mergeCell ref="A27:K27"/>
    <mergeCell ref="A39:K39"/>
    <mergeCell ref="A41:K41"/>
    <mergeCell ref="L30:N30"/>
    <mergeCell ref="L26:N26"/>
    <mergeCell ref="A18:D18"/>
    <mergeCell ref="E18:L18"/>
    <mergeCell ref="E19:L19"/>
    <mergeCell ref="U35:X37"/>
    <mergeCell ref="T22:X22"/>
    <mergeCell ref="L32:N32"/>
    <mergeCell ref="A33:K33"/>
    <mergeCell ref="O36:Q36"/>
    <mergeCell ref="L37:Q37"/>
    <mergeCell ref="L39:Q39"/>
    <mergeCell ref="L40:Q40"/>
    <mergeCell ref="L23:N23"/>
    <mergeCell ref="O23:Q23"/>
    <mergeCell ref="L25:N25"/>
    <mergeCell ref="O25:Q25"/>
    <mergeCell ref="O27:Q27"/>
  </mergeCells>
  <conditionalFormatting sqref="D3:N6">
    <cfRule type="cellIs" dxfId="173" priority="19" operator="equal">
      <formula>0</formula>
    </cfRule>
  </conditionalFormatting>
  <conditionalFormatting sqref="E17:E20 M17:M20">
    <cfRule type="cellIs" dxfId="172" priority="8" operator="equal">
      <formula>0</formula>
    </cfRule>
  </conditionalFormatting>
  <conditionalFormatting sqref="F8:N8 F9 M9:N9">
    <cfRule type="cellIs" dxfId="171" priority="11" operator="equal">
      <formula>0</formula>
    </cfRule>
  </conditionalFormatting>
  <conditionalFormatting sqref="L25:Q41">
    <cfRule type="containsErrors" dxfId="170" priority="1">
      <formula>ISERROR(L25)</formula>
    </cfRule>
    <cfRule type="cellIs" dxfId="169" priority="2" operator="equal">
      <formula>0</formula>
    </cfRule>
  </conditionalFormatting>
  <conditionalFormatting sqref="O3:P3">
    <cfRule type="cellIs" dxfId="168" priority="17" operator="equal">
      <formula>0</formula>
    </cfRule>
  </conditionalFormatting>
  <conditionalFormatting sqref="O4:Q4">
    <cfRule type="cellIs" dxfId="167" priority="16" operator="equal">
      <formula>0</formula>
    </cfRule>
  </conditionalFormatting>
  <conditionalFormatting sqref="Q9:S9">
    <cfRule type="cellIs" dxfId="166" priority="10" operator="equal">
      <formula>0</formula>
    </cfRule>
  </conditionalFormatting>
  <conditionalFormatting sqref="Q8:X8">
    <cfRule type="cellIs" dxfId="165" priority="12" operator="equal">
      <formula>0</formula>
    </cfRule>
  </conditionalFormatting>
  <conditionalFormatting sqref="R3:S3 R4:R6">
    <cfRule type="cellIs" dxfId="164" priority="4" operator="equal">
      <formula>0</formula>
    </cfRule>
  </conditionalFormatting>
  <conditionalFormatting sqref="V9">
    <cfRule type="cellIs" dxfId="163" priority="9" operator="equal">
      <formula>0</formula>
    </cfRule>
  </conditionalFormatting>
  <conditionalFormatting sqref="W3">
    <cfRule type="cellIs" dxfId="162" priority="3" operator="equal">
      <formula>0</formula>
    </cfRule>
  </conditionalFormatting>
  <dataValidations count="8">
    <dataValidation type="list" allowBlank="1" sqref="M41 M38 L37:L41" xr:uid="{00000000-0002-0000-1A00-000000000000}">
      <formula1>PFNA</formula1>
    </dataValidation>
    <dataValidation type="list" allowBlank="1" sqref="E11 M13 E15 I13 E13 M15 I11" xr:uid="{00000000-0002-0000-1A00-000002000000}">
      <formula1>check</formula1>
    </dataValidation>
    <dataValidation type="list" allowBlank="1" showInputMessage="1" showErrorMessage="1" sqref="R43:S52 R25:S34 R36:S41" xr:uid="{00000000-0002-0000-1A00-000003000000}">
      <formula1>check</formula1>
    </dataValidation>
    <dataValidation type="list" allowBlank="1" sqref="L50:Q50 L29:N34 L25:N27 L36:Q36 O25:Q26 O28:Q34" xr:uid="{3D377DEA-21D3-44C9-9E58-6447947E5256}">
      <formula1>PassFailNA</formula1>
    </dataValidation>
    <dataValidation allowBlank="1" sqref="L28:N28 O27:Q27" xr:uid="{7C2007D4-5CAE-4A5A-A6EB-9B704863221B}"/>
    <dataValidation type="list" allowBlank="1" sqref="L43:Q44" xr:uid="{56813DF5-F4FA-4F8D-AE1D-51CEE0F366F4}">
      <formula1>PassFail</formula1>
    </dataValidation>
    <dataValidation type="list" allowBlank="1" showInputMessage="1" showErrorMessage="1" sqref="L45:Q49" xr:uid="{F6023EF2-ADD6-4E20-8AD0-0C343A79597B}">
      <formula1>PassFail</formula1>
    </dataValidation>
    <dataValidation type="list" allowBlank="1" showInputMessage="1" showErrorMessage="1" sqref="L51:Q52" xr:uid="{DD57C286-D294-4A5B-BACA-3A7B708FD868}">
      <formula1>PassFailNA</formula1>
    </dataValidation>
  </dataValidations>
  <printOptions horizontalCentered="1"/>
  <pageMargins left="0.25" right="0.25" top="0.5" bottom="0.5" header="0.3" footer="0.3"/>
  <pageSetup scale="98" orientation="portrait" r:id="rId1"/>
  <headerFooter>
    <oddFooter>&amp;L&amp;"Arial,Bold"Medical Physicist's Section&amp;R&amp;"Arial,Italic"&amp;8&amp;F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9824-E389-4B92-8800-D9D4D23DF804}">
  <dimension ref="A1:E7306"/>
  <sheetViews>
    <sheetView workbookViewId="0">
      <selection activeCell="A28" sqref="A28"/>
    </sheetView>
  </sheetViews>
  <sheetFormatPr defaultRowHeight="12.75" x14ac:dyDescent="0.2"/>
  <cols>
    <col min="1" max="1" width="14" customWidth="1"/>
    <col min="2" max="2" width="12.28515625" customWidth="1"/>
    <col min="5" max="5" width="9.42578125" customWidth="1"/>
  </cols>
  <sheetData>
    <row r="1" spans="1:5" ht="15" x14ac:dyDescent="0.25">
      <c r="A1" s="362" t="s">
        <v>680</v>
      </c>
      <c r="B1" s="362" t="s">
        <v>689</v>
      </c>
      <c r="C1" s="362" t="s">
        <v>690</v>
      </c>
      <c r="D1" s="362" t="s">
        <v>196</v>
      </c>
      <c r="E1" s="362" t="s">
        <v>683</v>
      </c>
    </row>
    <row r="2" spans="1:5" x14ac:dyDescent="0.2">
      <c r="A2" t="s">
        <v>678</v>
      </c>
      <c r="B2" t="s">
        <v>691</v>
      </c>
      <c r="C2">
        <v>0.2</v>
      </c>
      <c r="D2">
        <v>20</v>
      </c>
      <c r="E2">
        <v>4.5999999999999999E-2</v>
      </c>
    </row>
    <row r="3" spans="1:5" x14ac:dyDescent="0.2">
      <c r="A3" t="s">
        <v>678</v>
      </c>
      <c r="B3" t="s">
        <v>691</v>
      </c>
      <c r="C3">
        <v>0.2</v>
      </c>
      <c r="D3">
        <v>21</v>
      </c>
      <c r="E3">
        <v>4.9000000000000002E-2</v>
      </c>
    </row>
    <row r="4" spans="1:5" x14ac:dyDescent="0.2">
      <c r="A4" t="s">
        <v>678</v>
      </c>
      <c r="B4" t="s">
        <v>691</v>
      </c>
      <c r="C4">
        <v>0.2</v>
      </c>
      <c r="D4">
        <v>22</v>
      </c>
      <c r="E4">
        <v>5.1999999999999998E-2</v>
      </c>
    </row>
    <row r="5" spans="1:5" x14ac:dyDescent="0.2">
      <c r="A5" t="s">
        <v>678</v>
      </c>
      <c r="B5" t="s">
        <v>691</v>
      </c>
      <c r="C5">
        <v>0.2</v>
      </c>
      <c r="D5">
        <v>23</v>
      </c>
      <c r="E5">
        <v>5.3999999999999999E-2</v>
      </c>
    </row>
    <row r="6" spans="1:5" x14ac:dyDescent="0.2">
      <c r="A6" t="s">
        <v>678</v>
      </c>
      <c r="B6" t="s">
        <v>691</v>
      </c>
      <c r="C6">
        <v>0.2</v>
      </c>
      <c r="D6">
        <v>24</v>
      </c>
      <c r="E6">
        <v>5.5E-2</v>
      </c>
    </row>
    <row r="7" spans="1:5" x14ac:dyDescent="0.2">
      <c r="A7" t="s">
        <v>678</v>
      </c>
      <c r="B7" t="s">
        <v>691</v>
      </c>
      <c r="C7">
        <v>0.2</v>
      </c>
      <c r="D7">
        <v>25</v>
      </c>
      <c r="E7">
        <v>5.7000000000000002E-2</v>
      </c>
    </row>
    <row r="8" spans="1:5" x14ac:dyDescent="0.2">
      <c r="A8" t="s">
        <v>678</v>
      </c>
      <c r="B8" t="s">
        <v>691</v>
      </c>
      <c r="C8">
        <v>0.21</v>
      </c>
      <c r="D8">
        <v>20</v>
      </c>
      <c r="E8">
        <v>0.05</v>
      </c>
    </row>
    <row r="9" spans="1:5" x14ac:dyDescent="0.2">
      <c r="A9" t="s">
        <v>678</v>
      </c>
      <c r="B9" t="s">
        <v>691</v>
      </c>
      <c r="C9">
        <v>0.21</v>
      </c>
      <c r="D9">
        <v>21</v>
      </c>
      <c r="E9">
        <v>5.2999999999999999E-2</v>
      </c>
    </row>
    <row r="10" spans="1:5" x14ac:dyDescent="0.2">
      <c r="A10" t="s">
        <v>678</v>
      </c>
      <c r="B10" t="s">
        <v>691</v>
      </c>
      <c r="C10">
        <v>0.21</v>
      </c>
      <c r="D10">
        <v>22</v>
      </c>
      <c r="E10">
        <v>5.6000000000000001E-2</v>
      </c>
    </row>
    <row r="11" spans="1:5" x14ac:dyDescent="0.2">
      <c r="A11" t="s">
        <v>678</v>
      </c>
      <c r="B11" t="s">
        <v>691</v>
      </c>
      <c r="C11">
        <v>0.21</v>
      </c>
      <c r="D11">
        <v>23</v>
      </c>
      <c r="E11">
        <v>5.8000000000000003E-2</v>
      </c>
    </row>
    <row r="12" spans="1:5" x14ac:dyDescent="0.2">
      <c r="A12" t="s">
        <v>678</v>
      </c>
      <c r="B12" t="s">
        <v>691</v>
      </c>
      <c r="C12">
        <v>0.21</v>
      </c>
      <c r="D12">
        <v>24</v>
      </c>
      <c r="E12">
        <v>5.8999999999999997E-2</v>
      </c>
    </row>
    <row r="13" spans="1:5" x14ac:dyDescent="0.2">
      <c r="A13" t="s">
        <v>678</v>
      </c>
      <c r="B13" t="s">
        <v>691</v>
      </c>
      <c r="C13">
        <v>0.21</v>
      </c>
      <c r="D13">
        <v>25</v>
      </c>
      <c r="E13">
        <v>6.0999999999999999E-2</v>
      </c>
    </row>
    <row r="14" spans="1:5" x14ac:dyDescent="0.2">
      <c r="A14" t="s">
        <v>678</v>
      </c>
      <c r="B14" t="s">
        <v>691</v>
      </c>
      <c r="C14">
        <v>0.22</v>
      </c>
      <c r="D14">
        <v>20</v>
      </c>
      <c r="E14">
        <v>5.3999999999999999E-2</v>
      </c>
    </row>
    <row r="15" spans="1:5" x14ac:dyDescent="0.2">
      <c r="A15" t="s">
        <v>678</v>
      </c>
      <c r="B15" t="s">
        <v>691</v>
      </c>
      <c r="C15">
        <v>0.22</v>
      </c>
      <c r="D15">
        <v>21</v>
      </c>
      <c r="E15">
        <v>5.7000000000000002E-2</v>
      </c>
    </row>
    <row r="16" spans="1:5" x14ac:dyDescent="0.2">
      <c r="A16" t="s">
        <v>678</v>
      </c>
      <c r="B16" t="s">
        <v>691</v>
      </c>
      <c r="C16">
        <v>0.22</v>
      </c>
      <c r="D16">
        <v>22</v>
      </c>
      <c r="E16">
        <v>5.8999999999999997E-2</v>
      </c>
    </row>
    <row r="17" spans="1:5" x14ac:dyDescent="0.2">
      <c r="A17" t="s">
        <v>678</v>
      </c>
      <c r="B17" t="s">
        <v>691</v>
      </c>
      <c r="C17">
        <v>0.22</v>
      </c>
      <c r="D17">
        <v>23</v>
      </c>
      <c r="E17">
        <v>6.0999999999999999E-2</v>
      </c>
    </row>
    <row r="18" spans="1:5" x14ac:dyDescent="0.2">
      <c r="A18" t="s">
        <v>678</v>
      </c>
      <c r="B18" t="s">
        <v>691</v>
      </c>
      <c r="C18">
        <v>0.22</v>
      </c>
      <c r="D18">
        <v>24</v>
      </c>
      <c r="E18">
        <v>6.3E-2</v>
      </c>
    </row>
    <row r="19" spans="1:5" x14ac:dyDescent="0.2">
      <c r="A19" t="s">
        <v>678</v>
      </c>
      <c r="B19" t="s">
        <v>691</v>
      </c>
      <c r="C19">
        <v>0.22</v>
      </c>
      <c r="D19">
        <v>25</v>
      </c>
      <c r="E19">
        <v>6.4000000000000001E-2</v>
      </c>
    </row>
    <row r="20" spans="1:5" x14ac:dyDescent="0.2">
      <c r="A20" t="s">
        <v>678</v>
      </c>
      <c r="B20" t="s">
        <v>691</v>
      </c>
      <c r="C20">
        <v>0.22</v>
      </c>
      <c r="D20">
        <v>26</v>
      </c>
      <c r="E20">
        <v>6.6000000000000003E-2</v>
      </c>
    </row>
    <row r="21" spans="1:5" x14ac:dyDescent="0.2">
      <c r="A21" t="s">
        <v>678</v>
      </c>
      <c r="B21" t="s">
        <v>691</v>
      </c>
      <c r="C21">
        <v>0.23</v>
      </c>
      <c r="D21">
        <v>20</v>
      </c>
      <c r="E21">
        <v>5.7000000000000002E-2</v>
      </c>
    </row>
    <row r="22" spans="1:5" x14ac:dyDescent="0.2">
      <c r="A22" t="s">
        <v>678</v>
      </c>
      <c r="B22" t="s">
        <v>691</v>
      </c>
      <c r="C22">
        <v>0.23</v>
      </c>
      <c r="D22">
        <v>21</v>
      </c>
      <c r="E22">
        <v>6.0999999999999999E-2</v>
      </c>
    </row>
    <row r="23" spans="1:5" x14ac:dyDescent="0.2">
      <c r="A23" t="s">
        <v>678</v>
      </c>
      <c r="B23" t="s">
        <v>691</v>
      </c>
      <c r="C23">
        <v>0.23</v>
      </c>
      <c r="D23">
        <v>22</v>
      </c>
      <c r="E23">
        <v>6.3E-2</v>
      </c>
    </row>
    <row r="24" spans="1:5" x14ac:dyDescent="0.2">
      <c r="A24" t="s">
        <v>678</v>
      </c>
      <c r="B24" t="s">
        <v>691</v>
      </c>
      <c r="C24">
        <v>0.23</v>
      </c>
      <c r="D24">
        <v>23</v>
      </c>
      <c r="E24">
        <v>6.5000000000000002E-2</v>
      </c>
    </row>
    <row r="25" spans="1:5" x14ac:dyDescent="0.2">
      <c r="A25" t="s">
        <v>678</v>
      </c>
      <c r="B25" t="s">
        <v>691</v>
      </c>
      <c r="C25">
        <v>0.23</v>
      </c>
      <c r="D25">
        <v>24</v>
      </c>
      <c r="E25">
        <v>6.7000000000000004E-2</v>
      </c>
    </row>
    <row r="26" spans="1:5" x14ac:dyDescent="0.2">
      <c r="A26" t="s">
        <v>678</v>
      </c>
      <c r="B26" t="s">
        <v>691</v>
      </c>
      <c r="C26">
        <v>0.23</v>
      </c>
      <c r="D26">
        <v>25</v>
      </c>
      <c r="E26">
        <v>6.8000000000000005E-2</v>
      </c>
    </row>
    <row r="27" spans="1:5" x14ac:dyDescent="0.2">
      <c r="A27" t="s">
        <v>678</v>
      </c>
      <c r="B27" t="s">
        <v>691</v>
      </c>
      <c r="C27">
        <v>0.23</v>
      </c>
      <c r="D27">
        <v>26</v>
      </c>
      <c r="E27">
        <v>6.9000000000000006E-2</v>
      </c>
    </row>
    <row r="28" spans="1:5" x14ac:dyDescent="0.2">
      <c r="A28" t="s">
        <v>678</v>
      </c>
      <c r="B28" t="s">
        <v>691</v>
      </c>
      <c r="C28">
        <v>0.23</v>
      </c>
      <c r="D28">
        <v>27</v>
      </c>
      <c r="E28">
        <v>7.0999999999999994E-2</v>
      </c>
    </row>
    <row r="29" spans="1:5" x14ac:dyDescent="0.2">
      <c r="A29" t="s">
        <v>678</v>
      </c>
      <c r="B29" t="s">
        <v>691</v>
      </c>
      <c r="C29">
        <v>0.23</v>
      </c>
      <c r="D29">
        <v>28</v>
      </c>
      <c r="E29">
        <v>7.1999999999999995E-2</v>
      </c>
    </row>
    <row r="30" spans="1:5" x14ac:dyDescent="0.2">
      <c r="A30" t="s">
        <v>678</v>
      </c>
      <c r="B30" t="s">
        <v>691</v>
      </c>
      <c r="C30">
        <v>0.24</v>
      </c>
      <c r="D30">
        <v>20</v>
      </c>
      <c r="E30">
        <v>6.0999999999999999E-2</v>
      </c>
    </row>
    <row r="31" spans="1:5" x14ac:dyDescent="0.2">
      <c r="A31" t="s">
        <v>678</v>
      </c>
      <c r="B31" t="s">
        <v>691</v>
      </c>
      <c r="C31">
        <v>0.24</v>
      </c>
      <c r="D31">
        <v>21</v>
      </c>
      <c r="E31">
        <v>6.4000000000000001E-2</v>
      </c>
    </row>
    <row r="32" spans="1:5" x14ac:dyDescent="0.2">
      <c r="A32" t="s">
        <v>678</v>
      </c>
      <c r="B32" t="s">
        <v>691</v>
      </c>
      <c r="C32">
        <v>0.24</v>
      </c>
      <c r="D32">
        <v>22</v>
      </c>
      <c r="E32">
        <v>6.7000000000000004E-2</v>
      </c>
    </row>
    <row r="33" spans="1:5" x14ac:dyDescent="0.2">
      <c r="A33" t="s">
        <v>678</v>
      </c>
      <c r="B33" t="s">
        <v>691</v>
      </c>
      <c r="C33">
        <v>0.24</v>
      </c>
      <c r="D33">
        <v>23</v>
      </c>
      <c r="E33">
        <v>6.9000000000000006E-2</v>
      </c>
    </row>
    <row r="34" spans="1:5" x14ac:dyDescent="0.2">
      <c r="A34" t="s">
        <v>678</v>
      </c>
      <c r="B34" t="s">
        <v>691</v>
      </c>
      <c r="C34">
        <v>0.24</v>
      </c>
      <c r="D34">
        <v>24</v>
      </c>
      <c r="E34">
        <v>7.0000000000000007E-2</v>
      </c>
    </row>
    <row r="35" spans="1:5" x14ac:dyDescent="0.2">
      <c r="A35" t="s">
        <v>678</v>
      </c>
      <c r="B35" t="s">
        <v>691</v>
      </c>
      <c r="C35">
        <v>0.24</v>
      </c>
      <c r="D35">
        <v>25</v>
      </c>
      <c r="E35">
        <v>7.1999999999999995E-2</v>
      </c>
    </row>
    <row r="36" spans="1:5" x14ac:dyDescent="0.2">
      <c r="A36" t="s">
        <v>678</v>
      </c>
      <c r="B36" t="s">
        <v>691</v>
      </c>
      <c r="C36">
        <v>0.24</v>
      </c>
      <c r="D36">
        <v>26</v>
      </c>
      <c r="E36">
        <v>7.2999999999999995E-2</v>
      </c>
    </row>
    <row r="37" spans="1:5" x14ac:dyDescent="0.2">
      <c r="A37" t="s">
        <v>678</v>
      </c>
      <c r="B37" t="s">
        <v>691</v>
      </c>
      <c r="C37">
        <v>0.24</v>
      </c>
      <c r="D37">
        <v>27</v>
      </c>
      <c r="E37">
        <v>7.3999999999999996E-2</v>
      </c>
    </row>
    <row r="38" spans="1:5" x14ac:dyDescent="0.2">
      <c r="A38" t="s">
        <v>678</v>
      </c>
      <c r="B38" t="s">
        <v>691</v>
      </c>
      <c r="C38">
        <v>0.24</v>
      </c>
      <c r="D38">
        <v>28</v>
      </c>
      <c r="E38">
        <v>7.4999999999999997E-2</v>
      </c>
    </row>
    <row r="39" spans="1:5" x14ac:dyDescent="0.2">
      <c r="A39" t="s">
        <v>678</v>
      </c>
      <c r="B39" t="s">
        <v>691</v>
      </c>
      <c r="C39">
        <v>0.24</v>
      </c>
      <c r="D39">
        <v>29</v>
      </c>
      <c r="E39">
        <v>7.6999999999999999E-2</v>
      </c>
    </row>
    <row r="40" spans="1:5" x14ac:dyDescent="0.2">
      <c r="A40" t="s">
        <v>678</v>
      </c>
      <c r="B40" t="s">
        <v>691</v>
      </c>
      <c r="C40">
        <v>0.25</v>
      </c>
      <c r="D40">
        <v>20</v>
      </c>
      <c r="E40">
        <v>6.4000000000000001E-2</v>
      </c>
    </row>
    <row r="41" spans="1:5" x14ac:dyDescent="0.2">
      <c r="A41" t="s">
        <v>678</v>
      </c>
      <c r="B41" t="s">
        <v>691</v>
      </c>
      <c r="C41">
        <v>0.25</v>
      </c>
      <c r="D41">
        <v>21</v>
      </c>
      <c r="E41">
        <v>6.8000000000000005E-2</v>
      </c>
    </row>
    <row r="42" spans="1:5" x14ac:dyDescent="0.2">
      <c r="A42" t="s">
        <v>678</v>
      </c>
      <c r="B42" t="s">
        <v>691</v>
      </c>
      <c r="C42">
        <v>0.25</v>
      </c>
      <c r="D42">
        <v>22</v>
      </c>
      <c r="E42">
        <v>7.0999999999999994E-2</v>
      </c>
    </row>
    <row r="43" spans="1:5" x14ac:dyDescent="0.2">
      <c r="A43" t="s">
        <v>678</v>
      </c>
      <c r="B43" t="s">
        <v>691</v>
      </c>
      <c r="C43">
        <v>0.25</v>
      </c>
      <c r="D43">
        <v>23</v>
      </c>
      <c r="E43">
        <v>7.1999999999999995E-2</v>
      </c>
    </row>
    <row r="44" spans="1:5" x14ac:dyDescent="0.2">
      <c r="A44" t="s">
        <v>678</v>
      </c>
      <c r="B44" t="s">
        <v>691</v>
      </c>
      <c r="C44">
        <v>0.25</v>
      </c>
      <c r="D44">
        <v>24</v>
      </c>
      <c r="E44">
        <v>7.3999999999999996E-2</v>
      </c>
    </row>
    <row r="45" spans="1:5" x14ac:dyDescent="0.2">
      <c r="A45" t="s">
        <v>678</v>
      </c>
      <c r="B45" t="s">
        <v>691</v>
      </c>
      <c r="C45">
        <v>0.25</v>
      </c>
      <c r="D45">
        <v>25</v>
      </c>
      <c r="E45">
        <v>7.4999999999999997E-2</v>
      </c>
    </row>
    <row r="46" spans="1:5" x14ac:dyDescent="0.2">
      <c r="A46" t="s">
        <v>678</v>
      </c>
      <c r="B46" t="s">
        <v>691</v>
      </c>
      <c r="C46">
        <v>0.25</v>
      </c>
      <c r="D46">
        <v>26</v>
      </c>
      <c r="E46">
        <v>7.5999999999999998E-2</v>
      </c>
    </row>
    <row r="47" spans="1:5" x14ac:dyDescent="0.2">
      <c r="A47" t="s">
        <v>678</v>
      </c>
      <c r="B47" t="s">
        <v>691</v>
      </c>
      <c r="C47">
        <v>0.25</v>
      </c>
      <c r="D47">
        <v>27</v>
      </c>
      <c r="E47">
        <v>7.6999999999999999E-2</v>
      </c>
    </row>
    <row r="48" spans="1:5" x14ac:dyDescent="0.2">
      <c r="A48" t="s">
        <v>678</v>
      </c>
      <c r="B48" t="s">
        <v>691</v>
      </c>
      <c r="C48">
        <v>0.25</v>
      </c>
      <c r="D48">
        <v>28</v>
      </c>
      <c r="E48">
        <v>7.9000000000000001E-2</v>
      </c>
    </row>
    <row r="49" spans="1:5" x14ac:dyDescent="0.2">
      <c r="A49" t="s">
        <v>678</v>
      </c>
      <c r="B49" t="s">
        <v>691</v>
      </c>
      <c r="C49">
        <v>0.25</v>
      </c>
      <c r="D49">
        <v>29</v>
      </c>
      <c r="E49">
        <v>0.08</v>
      </c>
    </row>
    <row r="50" spans="1:5" x14ac:dyDescent="0.2">
      <c r="A50" t="s">
        <v>678</v>
      </c>
      <c r="B50" t="s">
        <v>691</v>
      </c>
      <c r="C50">
        <v>0.25</v>
      </c>
      <c r="D50">
        <v>30</v>
      </c>
      <c r="E50">
        <v>8.1000000000000003E-2</v>
      </c>
    </row>
    <row r="51" spans="1:5" x14ac:dyDescent="0.2">
      <c r="A51" t="s">
        <v>678</v>
      </c>
      <c r="B51" t="s">
        <v>691</v>
      </c>
      <c r="C51">
        <v>0.25</v>
      </c>
      <c r="D51">
        <v>31</v>
      </c>
      <c r="E51">
        <v>8.2000000000000003E-2</v>
      </c>
    </row>
    <row r="52" spans="1:5" x14ac:dyDescent="0.2">
      <c r="A52" t="s">
        <v>678</v>
      </c>
      <c r="B52" t="s">
        <v>691</v>
      </c>
      <c r="C52">
        <v>0.26</v>
      </c>
      <c r="D52">
        <v>20</v>
      </c>
      <c r="E52">
        <v>6.8000000000000005E-2</v>
      </c>
    </row>
    <row r="53" spans="1:5" x14ac:dyDescent="0.2">
      <c r="A53" t="s">
        <v>678</v>
      </c>
      <c r="B53" t="s">
        <v>691</v>
      </c>
      <c r="C53">
        <v>0.26</v>
      </c>
      <c r="D53">
        <v>21</v>
      </c>
      <c r="E53">
        <v>7.1999999999999995E-2</v>
      </c>
    </row>
    <row r="54" spans="1:5" x14ac:dyDescent="0.2">
      <c r="A54" t="s">
        <v>678</v>
      </c>
      <c r="B54" t="s">
        <v>691</v>
      </c>
      <c r="C54">
        <v>0.26</v>
      </c>
      <c r="D54">
        <v>22</v>
      </c>
      <c r="E54">
        <v>7.3999999999999996E-2</v>
      </c>
    </row>
    <row r="55" spans="1:5" x14ac:dyDescent="0.2">
      <c r="A55" t="s">
        <v>678</v>
      </c>
      <c r="B55" t="s">
        <v>691</v>
      </c>
      <c r="C55">
        <v>0.26</v>
      </c>
      <c r="D55">
        <v>23</v>
      </c>
      <c r="E55">
        <v>7.5999999999999998E-2</v>
      </c>
    </row>
    <row r="56" spans="1:5" x14ac:dyDescent="0.2">
      <c r="A56" t="s">
        <v>678</v>
      </c>
      <c r="B56" t="s">
        <v>691</v>
      </c>
      <c r="C56">
        <v>0.26</v>
      </c>
      <c r="D56">
        <v>24</v>
      </c>
      <c r="E56">
        <v>7.6999999999999999E-2</v>
      </c>
    </row>
    <row r="57" spans="1:5" x14ac:dyDescent="0.2">
      <c r="A57" t="s">
        <v>678</v>
      </c>
      <c r="B57" t="s">
        <v>691</v>
      </c>
      <c r="C57">
        <v>0.26</v>
      </c>
      <c r="D57">
        <v>25</v>
      </c>
      <c r="E57">
        <v>7.8E-2</v>
      </c>
    </row>
    <row r="58" spans="1:5" x14ac:dyDescent="0.2">
      <c r="A58" t="s">
        <v>678</v>
      </c>
      <c r="B58" t="s">
        <v>691</v>
      </c>
      <c r="C58">
        <v>0.26</v>
      </c>
      <c r="D58">
        <v>26</v>
      </c>
      <c r="E58">
        <v>0.08</v>
      </c>
    </row>
    <row r="59" spans="1:5" x14ac:dyDescent="0.2">
      <c r="A59" t="s">
        <v>678</v>
      </c>
      <c r="B59" t="s">
        <v>691</v>
      </c>
      <c r="C59">
        <v>0.26</v>
      </c>
      <c r="D59">
        <v>27</v>
      </c>
      <c r="E59">
        <v>8.1000000000000003E-2</v>
      </c>
    </row>
    <row r="60" spans="1:5" x14ac:dyDescent="0.2">
      <c r="A60" t="s">
        <v>678</v>
      </c>
      <c r="B60" t="s">
        <v>691</v>
      </c>
      <c r="C60">
        <v>0.26</v>
      </c>
      <c r="D60">
        <v>28</v>
      </c>
      <c r="E60">
        <v>8.2000000000000003E-2</v>
      </c>
    </row>
    <row r="61" spans="1:5" x14ac:dyDescent="0.2">
      <c r="A61" t="s">
        <v>678</v>
      </c>
      <c r="B61" t="s">
        <v>691</v>
      </c>
      <c r="C61">
        <v>0.26</v>
      </c>
      <c r="D61">
        <v>29</v>
      </c>
      <c r="E61">
        <v>8.3000000000000004E-2</v>
      </c>
    </row>
    <row r="62" spans="1:5" x14ac:dyDescent="0.2">
      <c r="A62" t="s">
        <v>678</v>
      </c>
      <c r="B62" t="s">
        <v>691</v>
      </c>
      <c r="C62">
        <v>0.26</v>
      </c>
      <c r="D62">
        <v>30</v>
      </c>
      <c r="E62">
        <v>8.4000000000000005E-2</v>
      </c>
    </row>
    <row r="63" spans="1:5" x14ac:dyDescent="0.2">
      <c r="A63" t="s">
        <v>678</v>
      </c>
      <c r="B63" t="s">
        <v>691</v>
      </c>
      <c r="C63">
        <v>0.26</v>
      </c>
      <c r="D63">
        <v>31</v>
      </c>
      <c r="E63">
        <v>8.5000000000000006E-2</v>
      </c>
    </row>
    <row r="64" spans="1:5" x14ac:dyDescent="0.2">
      <c r="A64" t="s">
        <v>678</v>
      </c>
      <c r="B64" t="s">
        <v>691</v>
      </c>
      <c r="C64">
        <v>0.26</v>
      </c>
      <c r="D64">
        <v>32</v>
      </c>
      <c r="E64">
        <v>8.5999999999999993E-2</v>
      </c>
    </row>
    <row r="65" spans="1:5" x14ac:dyDescent="0.2">
      <c r="A65" t="s">
        <v>678</v>
      </c>
      <c r="B65" t="s">
        <v>691</v>
      </c>
      <c r="C65">
        <v>0.27</v>
      </c>
      <c r="D65">
        <v>20</v>
      </c>
      <c r="E65">
        <v>7.0999999999999994E-2</v>
      </c>
    </row>
    <row r="66" spans="1:5" x14ac:dyDescent="0.2">
      <c r="A66" t="s">
        <v>678</v>
      </c>
      <c r="B66" t="s">
        <v>691</v>
      </c>
      <c r="C66">
        <v>0.27</v>
      </c>
      <c r="D66">
        <v>21</v>
      </c>
      <c r="E66">
        <v>7.4999999999999997E-2</v>
      </c>
    </row>
    <row r="67" spans="1:5" x14ac:dyDescent="0.2">
      <c r="A67" t="s">
        <v>678</v>
      </c>
      <c r="B67" t="s">
        <v>691</v>
      </c>
      <c r="C67">
        <v>0.27</v>
      </c>
      <c r="D67">
        <v>22</v>
      </c>
      <c r="E67">
        <v>7.8E-2</v>
      </c>
    </row>
    <row r="68" spans="1:5" x14ac:dyDescent="0.2">
      <c r="A68" t="s">
        <v>678</v>
      </c>
      <c r="B68" t="s">
        <v>691</v>
      </c>
      <c r="C68">
        <v>0.27</v>
      </c>
      <c r="D68">
        <v>23</v>
      </c>
      <c r="E68">
        <v>7.9000000000000001E-2</v>
      </c>
    </row>
    <row r="69" spans="1:5" x14ac:dyDescent="0.2">
      <c r="A69" t="s">
        <v>678</v>
      </c>
      <c r="B69" t="s">
        <v>691</v>
      </c>
      <c r="C69">
        <v>0.27</v>
      </c>
      <c r="D69">
        <v>24</v>
      </c>
      <c r="E69">
        <v>8.1000000000000003E-2</v>
      </c>
    </row>
    <row r="70" spans="1:5" x14ac:dyDescent="0.2">
      <c r="A70" t="s">
        <v>678</v>
      </c>
      <c r="B70" t="s">
        <v>691</v>
      </c>
      <c r="C70">
        <v>0.27</v>
      </c>
      <c r="D70">
        <v>25</v>
      </c>
      <c r="E70">
        <v>8.2000000000000003E-2</v>
      </c>
    </row>
    <row r="71" spans="1:5" x14ac:dyDescent="0.2">
      <c r="A71" t="s">
        <v>678</v>
      </c>
      <c r="B71" t="s">
        <v>691</v>
      </c>
      <c r="C71">
        <v>0.27</v>
      </c>
      <c r="D71">
        <v>26</v>
      </c>
      <c r="E71">
        <v>8.3000000000000004E-2</v>
      </c>
    </row>
    <row r="72" spans="1:5" x14ac:dyDescent="0.2">
      <c r="A72" t="s">
        <v>678</v>
      </c>
      <c r="B72" t="s">
        <v>691</v>
      </c>
      <c r="C72">
        <v>0.27</v>
      </c>
      <c r="D72">
        <v>27</v>
      </c>
      <c r="E72">
        <v>8.4000000000000005E-2</v>
      </c>
    </row>
    <row r="73" spans="1:5" x14ac:dyDescent="0.2">
      <c r="A73" t="s">
        <v>678</v>
      </c>
      <c r="B73" t="s">
        <v>691</v>
      </c>
      <c r="C73">
        <v>0.27</v>
      </c>
      <c r="D73">
        <v>28</v>
      </c>
      <c r="E73">
        <v>8.5000000000000006E-2</v>
      </c>
    </row>
    <row r="74" spans="1:5" x14ac:dyDescent="0.2">
      <c r="A74" t="s">
        <v>678</v>
      </c>
      <c r="B74" t="s">
        <v>691</v>
      </c>
      <c r="C74">
        <v>0.27</v>
      </c>
      <c r="D74">
        <v>29</v>
      </c>
      <c r="E74">
        <v>8.5999999999999993E-2</v>
      </c>
    </row>
    <row r="75" spans="1:5" x14ac:dyDescent="0.2">
      <c r="A75" t="s">
        <v>678</v>
      </c>
      <c r="B75" t="s">
        <v>691</v>
      </c>
      <c r="C75">
        <v>0.27</v>
      </c>
      <c r="D75">
        <v>30</v>
      </c>
      <c r="E75">
        <v>8.6999999999999994E-2</v>
      </c>
    </row>
    <row r="76" spans="1:5" x14ac:dyDescent="0.2">
      <c r="A76" t="s">
        <v>678</v>
      </c>
      <c r="B76" t="s">
        <v>691</v>
      </c>
      <c r="C76">
        <v>0.27</v>
      </c>
      <c r="D76">
        <v>31</v>
      </c>
      <c r="E76">
        <v>8.7999999999999995E-2</v>
      </c>
    </row>
    <row r="77" spans="1:5" x14ac:dyDescent="0.2">
      <c r="A77" t="s">
        <v>678</v>
      </c>
      <c r="B77" t="s">
        <v>691</v>
      </c>
      <c r="C77">
        <v>0.27</v>
      </c>
      <c r="D77">
        <v>32</v>
      </c>
      <c r="E77">
        <v>8.8999999999999996E-2</v>
      </c>
    </row>
    <row r="78" spans="1:5" x14ac:dyDescent="0.2">
      <c r="A78" t="s">
        <v>678</v>
      </c>
      <c r="B78" t="s">
        <v>691</v>
      </c>
      <c r="C78">
        <v>0.27</v>
      </c>
      <c r="D78">
        <v>33</v>
      </c>
      <c r="E78">
        <v>0.09</v>
      </c>
    </row>
    <row r="79" spans="1:5" x14ac:dyDescent="0.2">
      <c r="A79" t="s">
        <v>678</v>
      </c>
      <c r="B79" t="s">
        <v>691</v>
      </c>
      <c r="C79">
        <v>0.27</v>
      </c>
      <c r="D79">
        <v>34</v>
      </c>
      <c r="E79">
        <v>9.0999999999999998E-2</v>
      </c>
    </row>
    <row r="80" spans="1:5" x14ac:dyDescent="0.2">
      <c r="A80" t="s">
        <v>678</v>
      </c>
      <c r="B80" t="s">
        <v>691</v>
      </c>
      <c r="C80">
        <v>0.28000000000000003</v>
      </c>
      <c r="D80">
        <v>20</v>
      </c>
      <c r="E80">
        <v>7.4999999999999997E-2</v>
      </c>
    </row>
    <row r="81" spans="1:5" x14ac:dyDescent="0.2">
      <c r="A81" t="s">
        <v>678</v>
      </c>
      <c r="B81" t="s">
        <v>691</v>
      </c>
      <c r="C81">
        <v>0.28000000000000003</v>
      </c>
      <c r="D81">
        <v>21</v>
      </c>
      <c r="E81">
        <v>7.9000000000000001E-2</v>
      </c>
    </row>
    <row r="82" spans="1:5" x14ac:dyDescent="0.2">
      <c r="A82" t="s">
        <v>678</v>
      </c>
      <c r="B82" t="s">
        <v>691</v>
      </c>
      <c r="C82">
        <v>0.28000000000000003</v>
      </c>
      <c r="D82">
        <v>22</v>
      </c>
      <c r="E82">
        <v>8.1000000000000003E-2</v>
      </c>
    </row>
    <row r="83" spans="1:5" x14ac:dyDescent="0.2">
      <c r="A83" t="s">
        <v>678</v>
      </c>
      <c r="B83" t="s">
        <v>691</v>
      </c>
      <c r="C83">
        <v>0.28000000000000003</v>
      </c>
      <c r="D83">
        <v>23</v>
      </c>
      <c r="E83">
        <v>8.3000000000000004E-2</v>
      </c>
    </row>
    <row r="84" spans="1:5" x14ac:dyDescent="0.2">
      <c r="A84" t="s">
        <v>678</v>
      </c>
      <c r="B84" t="s">
        <v>691</v>
      </c>
      <c r="C84">
        <v>0.28000000000000003</v>
      </c>
      <c r="D84">
        <v>24</v>
      </c>
      <c r="E84">
        <v>8.4000000000000005E-2</v>
      </c>
    </row>
    <row r="85" spans="1:5" x14ac:dyDescent="0.2">
      <c r="A85" t="s">
        <v>678</v>
      </c>
      <c r="B85" t="s">
        <v>691</v>
      </c>
      <c r="C85">
        <v>0.28000000000000003</v>
      </c>
      <c r="D85">
        <v>25</v>
      </c>
      <c r="E85">
        <v>8.5000000000000006E-2</v>
      </c>
    </row>
    <row r="86" spans="1:5" x14ac:dyDescent="0.2">
      <c r="A86" t="s">
        <v>678</v>
      </c>
      <c r="B86" t="s">
        <v>691</v>
      </c>
      <c r="C86">
        <v>0.28000000000000003</v>
      </c>
      <c r="D86">
        <v>26</v>
      </c>
      <c r="E86">
        <v>8.5999999999999993E-2</v>
      </c>
    </row>
    <row r="87" spans="1:5" x14ac:dyDescent="0.2">
      <c r="A87" t="s">
        <v>678</v>
      </c>
      <c r="B87" t="s">
        <v>691</v>
      </c>
      <c r="C87">
        <v>0.28000000000000003</v>
      </c>
      <c r="D87">
        <v>27</v>
      </c>
      <c r="E87">
        <v>8.6999999999999994E-2</v>
      </c>
    </row>
    <row r="88" spans="1:5" x14ac:dyDescent="0.2">
      <c r="A88" t="s">
        <v>678</v>
      </c>
      <c r="B88" t="s">
        <v>691</v>
      </c>
      <c r="C88">
        <v>0.28000000000000003</v>
      </c>
      <c r="D88">
        <v>28</v>
      </c>
      <c r="E88">
        <v>8.7999999999999995E-2</v>
      </c>
    </row>
    <row r="89" spans="1:5" x14ac:dyDescent="0.2">
      <c r="A89" t="s">
        <v>678</v>
      </c>
      <c r="B89" t="s">
        <v>691</v>
      </c>
      <c r="C89">
        <v>0.28000000000000003</v>
      </c>
      <c r="D89">
        <v>29</v>
      </c>
      <c r="E89">
        <v>8.8999999999999996E-2</v>
      </c>
    </row>
    <row r="90" spans="1:5" x14ac:dyDescent="0.2">
      <c r="A90" t="s">
        <v>678</v>
      </c>
      <c r="B90" t="s">
        <v>691</v>
      </c>
      <c r="C90">
        <v>0.28000000000000003</v>
      </c>
      <c r="D90">
        <v>30</v>
      </c>
      <c r="E90">
        <v>0.09</v>
      </c>
    </row>
    <row r="91" spans="1:5" x14ac:dyDescent="0.2">
      <c r="A91" t="s">
        <v>678</v>
      </c>
      <c r="B91" t="s">
        <v>691</v>
      </c>
      <c r="C91">
        <v>0.28000000000000003</v>
      </c>
      <c r="D91">
        <v>31</v>
      </c>
      <c r="E91">
        <v>9.0999999999999998E-2</v>
      </c>
    </row>
    <row r="92" spans="1:5" x14ac:dyDescent="0.2">
      <c r="A92" t="s">
        <v>678</v>
      </c>
      <c r="B92" t="s">
        <v>691</v>
      </c>
      <c r="C92">
        <v>0.28000000000000003</v>
      </c>
      <c r="D92">
        <v>32</v>
      </c>
      <c r="E92">
        <v>9.1999999999999998E-2</v>
      </c>
    </row>
    <row r="93" spans="1:5" x14ac:dyDescent="0.2">
      <c r="A93" t="s">
        <v>678</v>
      </c>
      <c r="B93" t="s">
        <v>691</v>
      </c>
      <c r="C93">
        <v>0.28000000000000003</v>
      </c>
      <c r="D93">
        <v>33</v>
      </c>
      <c r="E93">
        <v>9.2999999999999999E-2</v>
      </c>
    </row>
    <row r="94" spans="1:5" x14ac:dyDescent="0.2">
      <c r="A94" t="s">
        <v>678</v>
      </c>
      <c r="B94" t="s">
        <v>691</v>
      </c>
      <c r="C94">
        <v>0.28000000000000003</v>
      </c>
      <c r="D94">
        <v>34</v>
      </c>
      <c r="E94">
        <v>9.4E-2</v>
      </c>
    </row>
    <row r="95" spans="1:5" x14ac:dyDescent="0.2">
      <c r="A95" t="s">
        <v>678</v>
      </c>
      <c r="B95" t="s">
        <v>691</v>
      </c>
      <c r="C95">
        <v>0.28000000000000003</v>
      </c>
      <c r="D95">
        <v>35</v>
      </c>
      <c r="E95">
        <v>9.5000000000000001E-2</v>
      </c>
    </row>
    <row r="96" spans="1:5" x14ac:dyDescent="0.2">
      <c r="A96" t="s">
        <v>678</v>
      </c>
      <c r="B96" t="s">
        <v>691</v>
      </c>
      <c r="C96">
        <v>0.28000000000000003</v>
      </c>
      <c r="D96">
        <v>36</v>
      </c>
      <c r="E96">
        <v>9.6000000000000002E-2</v>
      </c>
    </row>
    <row r="97" spans="1:5" x14ac:dyDescent="0.2">
      <c r="A97" t="s">
        <v>678</v>
      </c>
      <c r="B97" t="s">
        <v>691</v>
      </c>
      <c r="C97">
        <v>0.28999999999999998</v>
      </c>
      <c r="D97">
        <v>20</v>
      </c>
      <c r="E97">
        <v>7.9000000000000001E-2</v>
      </c>
    </row>
    <row r="98" spans="1:5" x14ac:dyDescent="0.2">
      <c r="A98" t="s">
        <v>678</v>
      </c>
      <c r="B98" t="s">
        <v>691</v>
      </c>
      <c r="C98">
        <v>0.28999999999999998</v>
      </c>
      <c r="D98">
        <v>21</v>
      </c>
      <c r="E98">
        <v>8.3000000000000004E-2</v>
      </c>
    </row>
    <row r="99" spans="1:5" x14ac:dyDescent="0.2">
      <c r="A99" t="s">
        <v>678</v>
      </c>
      <c r="B99" t="s">
        <v>691</v>
      </c>
      <c r="C99">
        <v>0.28999999999999998</v>
      </c>
      <c r="D99">
        <v>22</v>
      </c>
      <c r="E99">
        <v>8.5000000000000006E-2</v>
      </c>
    </row>
    <row r="100" spans="1:5" x14ac:dyDescent="0.2">
      <c r="A100" t="s">
        <v>678</v>
      </c>
      <c r="B100" t="s">
        <v>691</v>
      </c>
      <c r="C100">
        <v>0.28999999999999998</v>
      </c>
      <c r="D100">
        <v>23</v>
      </c>
      <c r="E100">
        <v>8.5999999999999993E-2</v>
      </c>
    </row>
    <row r="101" spans="1:5" x14ac:dyDescent="0.2">
      <c r="A101" t="s">
        <v>678</v>
      </c>
      <c r="B101" t="s">
        <v>691</v>
      </c>
      <c r="C101">
        <v>0.28999999999999998</v>
      </c>
      <c r="D101">
        <v>24</v>
      </c>
      <c r="E101">
        <v>8.7999999999999995E-2</v>
      </c>
    </row>
    <row r="102" spans="1:5" x14ac:dyDescent="0.2">
      <c r="A102" t="s">
        <v>678</v>
      </c>
      <c r="B102" t="s">
        <v>691</v>
      </c>
      <c r="C102">
        <v>0.28999999999999998</v>
      </c>
      <c r="D102">
        <v>25</v>
      </c>
      <c r="E102">
        <v>8.8999999999999996E-2</v>
      </c>
    </row>
    <row r="103" spans="1:5" x14ac:dyDescent="0.2">
      <c r="A103" t="s">
        <v>678</v>
      </c>
      <c r="B103" t="s">
        <v>691</v>
      </c>
      <c r="C103">
        <v>0.28999999999999998</v>
      </c>
      <c r="D103">
        <v>26</v>
      </c>
      <c r="E103">
        <v>8.8999999999999996E-2</v>
      </c>
    </row>
    <row r="104" spans="1:5" x14ac:dyDescent="0.2">
      <c r="A104" t="s">
        <v>678</v>
      </c>
      <c r="B104" t="s">
        <v>691</v>
      </c>
      <c r="C104">
        <v>0.28999999999999998</v>
      </c>
      <c r="D104">
        <v>27</v>
      </c>
      <c r="E104">
        <v>0.09</v>
      </c>
    </row>
    <row r="105" spans="1:5" x14ac:dyDescent="0.2">
      <c r="A105" t="s">
        <v>678</v>
      </c>
      <c r="B105" t="s">
        <v>691</v>
      </c>
      <c r="C105">
        <v>0.28999999999999998</v>
      </c>
      <c r="D105">
        <v>28</v>
      </c>
      <c r="E105">
        <v>9.0999999999999998E-2</v>
      </c>
    </row>
    <row r="106" spans="1:5" x14ac:dyDescent="0.2">
      <c r="A106" t="s">
        <v>678</v>
      </c>
      <c r="B106" t="s">
        <v>691</v>
      </c>
      <c r="C106">
        <v>0.28999999999999998</v>
      </c>
      <c r="D106">
        <v>29</v>
      </c>
      <c r="E106">
        <v>9.1999999999999998E-2</v>
      </c>
    </row>
    <row r="107" spans="1:5" x14ac:dyDescent="0.2">
      <c r="A107" t="s">
        <v>678</v>
      </c>
      <c r="B107" t="s">
        <v>691</v>
      </c>
      <c r="C107">
        <v>0.28999999999999998</v>
      </c>
      <c r="D107">
        <v>30</v>
      </c>
      <c r="E107">
        <v>9.2999999999999999E-2</v>
      </c>
    </row>
    <row r="108" spans="1:5" x14ac:dyDescent="0.2">
      <c r="A108" t="s">
        <v>678</v>
      </c>
      <c r="B108" t="s">
        <v>691</v>
      </c>
      <c r="C108">
        <v>0.28999999999999998</v>
      </c>
      <c r="D108">
        <v>31</v>
      </c>
      <c r="E108">
        <v>9.4E-2</v>
      </c>
    </row>
    <row r="109" spans="1:5" x14ac:dyDescent="0.2">
      <c r="A109" t="s">
        <v>678</v>
      </c>
      <c r="B109" t="s">
        <v>691</v>
      </c>
      <c r="C109">
        <v>0.28999999999999998</v>
      </c>
      <c r="D109">
        <v>32</v>
      </c>
      <c r="E109">
        <v>9.5000000000000001E-2</v>
      </c>
    </row>
    <row r="110" spans="1:5" x14ac:dyDescent="0.2">
      <c r="A110" t="s">
        <v>678</v>
      </c>
      <c r="B110" t="s">
        <v>691</v>
      </c>
      <c r="C110">
        <v>0.28999999999999998</v>
      </c>
      <c r="D110">
        <v>33</v>
      </c>
      <c r="E110">
        <v>9.6000000000000002E-2</v>
      </c>
    </row>
    <row r="111" spans="1:5" x14ac:dyDescent="0.2">
      <c r="A111" t="s">
        <v>678</v>
      </c>
      <c r="B111" t="s">
        <v>691</v>
      </c>
      <c r="C111">
        <v>0.28999999999999998</v>
      </c>
      <c r="D111">
        <v>34</v>
      </c>
      <c r="E111">
        <v>9.7000000000000003E-2</v>
      </c>
    </row>
    <row r="112" spans="1:5" x14ac:dyDescent="0.2">
      <c r="A112" t="s">
        <v>678</v>
      </c>
      <c r="B112" t="s">
        <v>691</v>
      </c>
      <c r="C112">
        <v>0.28999999999999998</v>
      </c>
      <c r="D112">
        <v>35</v>
      </c>
      <c r="E112">
        <v>9.8000000000000004E-2</v>
      </c>
    </row>
    <row r="113" spans="1:5" x14ac:dyDescent="0.2">
      <c r="A113" t="s">
        <v>678</v>
      </c>
      <c r="B113" t="s">
        <v>691</v>
      </c>
      <c r="C113">
        <v>0.28999999999999998</v>
      </c>
      <c r="D113">
        <v>36</v>
      </c>
      <c r="E113">
        <v>9.9000000000000005E-2</v>
      </c>
    </row>
    <row r="114" spans="1:5" x14ac:dyDescent="0.2">
      <c r="A114" t="s">
        <v>678</v>
      </c>
      <c r="B114" t="s">
        <v>691</v>
      </c>
      <c r="C114">
        <v>0.28999999999999998</v>
      </c>
      <c r="D114">
        <v>37</v>
      </c>
      <c r="E114">
        <v>9.9000000000000005E-2</v>
      </c>
    </row>
    <row r="115" spans="1:5" x14ac:dyDescent="0.2">
      <c r="A115" t="s">
        <v>678</v>
      </c>
      <c r="B115" t="s">
        <v>691</v>
      </c>
      <c r="C115">
        <v>0.28999999999999998</v>
      </c>
      <c r="D115">
        <v>38</v>
      </c>
      <c r="E115">
        <v>0.1</v>
      </c>
    </row>
    <row r="116" spans="1:5" x14ac:dyDescent="0.2">
      <c r="A116" t="s">
        <v>678</v>
      </c>
      <c r="B116" t="s">
        <v>691</v>
      </c>
      <c r="C116">
        <v>0.3</v>
      </c>
      <c r="D116">
        <v>20</v>
      </c>
      <c r="E116">
        <v>8.2000000000000003E-2</v>
      </c>
    </row>
    <row r="117" spans="1:5" x14ac:dyDescent="0.2">
      <c r="A117" t="s">
        <v>678</v>
      </c>
      <c r="B117" t="s">
        <v>691</v>
      </c>
      <c r="C117">
        <v>0.3</v>
      </c>
      <c r="D117">
        <v>21</v>
      </c>
      <c r="E117">
        <v>8.5999999999999993E-2</v>
      </c>
    </row>
    <row r="118" spans="1:5" x14ac:dyDescent="0.2">
      <c r="A118" t="s">
        <v>678</v>
      </c>
      <c r="B118" t="s">
        <v>691</v>
      </c>
      <c r="C118">
        <v>0.3</v>
      </c>
      <c r="D118">
        <v>22</v>
      </c>
      <c r="E118">
        <v>8.7999999999999995E-2</v>
      </c>
    </row>
    <row r="119" spans="1:5" x14ac:dyDescent="0.2">
      <c r="A119" t="s">
        <v>678</v>
      </c>
      <c r="B119" t="s">
        <v>691</v>
      </c>
      <c r="C119">
        <v>0.3</v>
      </c>
      <c r="D119">
        <v>23</v>
      </c>
      <c r="E119">
        <v>0.09</v>
      </c>
    </row>
    <row r="120" spans="1:5" x14ac:dyDescent="0.2">
      <c r="A120" t="s">
        <v>678</v>
      </c>
      <c r="B120" t="s">
        <v>691</v>
      </c>
      <c r="C120">
        <v>0.3</v>
      </c>
      <c r="D120">
        <v>24</v>
      </c>
      <c r="E120">
        <v>9.0999999999999998E-2</v>
      </c>
    </row>
    <row r="121" spans="1:5" x14ac:dyDescent="0.2">
      <c r="A121" t="s">
        <v>678</v>
      </c>
      <c r="B121" t="s">
        <v>691</v>
      </c>
      <c r="C121">
        <v>0.3</v>
      </c>
      <c r="D121">
        <v>25</v>
      </c>
      <c r="E121">
        <v>9.1999999999999998E-2</v>
      </c>
    </row>
    <row r="122" spans="1:5" x14ac:dyDescent="0.2">
      <c r="A122" t="s">
        <v>678</v>
      </c>
      <c r="B122" t="s">
        <v>691</v>
      </c>
      <c r="C122">
        <v>0.3</v>
      </c>
      <c r="D122">
        <v>26</v>
      </c>
      <c r="E122">
        <v>9.2999999999999999E-2</v>
      </c>
    </row>
    <row r="123" spans="1:5" x14ac:dyDescent="0.2">
      <c r="A123" t="s">
        <v>678</v>
      </c>
      <c r="B123" t="s">
        <v>691</v>
      </c>
      <c r="C123">
        <v>0.3</v>
      </c>
      <c r="D123">
        <v>27</v>
      </c>
      <c r="E123">
        <v>9.2999999999999999E-2</v>
      </c>
    </row>
    <row r="124" spans="1:5" x14ac:dyDescent="0.2">
      <c r="A124" t="s">
        <v>678</v>
      </c>
      <c r="B124" t="s">
        <v>691</v>
      </c>
      <c r="C124">
        <v>0.3</v>
      </c>
      <c r="D124">
        <v>28</v>
      </c>
      <c r="E124">
        <v>9.4E-2</v>
      </c>
    </row>
    <row r="125" spans="1:5" x14ac:dyDescent="0.2">
      <c r="A125" t="s">
        <v>678</v>
      </c>
      <c r="B125" t="s">
        <v>691</v>
      </c>
      <c r="C125">
        <v>0.3</v>
      </c>
      <c r="D125">
        <v>29</v>
      </c>
      <c r="E125">
        <v>9.5000000000000001E-2</v>
      </c>
    </row>
    <row r="126" spans="1:5" x14ac:dyDescent="0.2">
      <c r="A126" t="s">
        <v>678</v>
      </c>
      <c r="B126" t="s">
        <v>691</v>
      </c>
      <c r="C126">
        <v>0.3</v>
      </c>
      <c r="D126">
        <v>30</v>
      </c>
      <c r="E126">
        <v>9.6000000000000002E-2</v>
      </c>
    </row>
    <row r="127" spans="1:5" x14ac:dyDescent="0.2">
      <c r="A127" t="s">
        <v>678</v>
      </c>
      <c r="B127" t="s">
        <v>691</v>
      </c>
      <c r="C127">
        <v>0.3</v>
      </c>
      <c r="D127">
        <v>31</v>
      </c>
      <c r="E127">
        <v>9.7000000000000003E-2</v>
      </c>
    </row>
    <row r="128" spans="1:5" x14ac:dyDescent="0.2">
      <c r="A128" t="s">
        <v>678</v>
      </c>
      <c r="B128" t="s">
        <v>691</v>
      </c>
      <c r="C128">
        <v>0.3</v>
      </c>
      <c r="D128">
        <v>32</v>
      </c>
      <c r="E128">
        <v>9.8000000000000004E-2</v>
      </c>
    </row>
    <row r="129" spans="1:5" x14ac:dyDescent="0.2">
      <c r="A129" t="s">
        <v>678</v>
      </c>
      <c r="B129" t="s">
        <v>691</v>
      </c>
      <c r="C129">
        <v>0.3</v>
      </c>
      <c r="D129">
        <v>33</v>
      </c>
      <c r="E129">
        <v>9.9000000000000005E-2</v>
      </c>
    </row>
    <row r="130" spans="1:5" x14ac:dyDescent="0.2">
      <c r="A130" t="s">
        <v>678</v>
      </c>
      <c r="B130" t="s">
        <v>691</v>
      </c>
      <c r="C130">
        <v>0.3</v>
      </c>
      <c r="D130">
        <v>34</v>
      </c>
      <c r="E130">
        <v>0.1</v>
      </c>
    </row>
    <row r="131" spans="1:5" x14ac:dyDescent="0.2">
      <c r="A131" t="s">
        <v>678</v>
      </c>
      <c r="B131" t="s">
        <v>691</v>
      </c>
      <c r="C131">
        <v>0.3</v>
      </c>
      <c r="D131">
        <v>35</v>
      </c>
      <c r="E131">
        <v>0.1</v>
      </c>
    </row>
    <row r="132" spans="1:5" x14ac:dyDescent="0.2">
      <c r="A132" t="s">
        <v>678</v>
      </c>
      <c r="B132" t="s">
        <v>691</v>
      </c>
      <c r="C132">
        <v>0.3</v>
      </c>
      <c r="D132">
        <v>36</v>
      </c>
      <c r="E132">
        <v>0.10100000000000001</v>
      </c>
    </row>
    <row r="133" spans="1:5" x14ac:dyDescent="0.2">
      <c r="A133" t="s">
        <v>678</v>
      </c>
      <c r="B133" t="s">
        <v>691</v>
      </c>
      <c r="C133">
        <v>0.3</v>
      </c>
      <c r="D133">
        <v>37</v>
      </c>
      <c r="E133">
        <v>0.10199999999999999</v>
      </c>
    </row>
    <row r="134" spans="1:5" x14ac:dyDescent="0.2">
      <c r="A134" t="s">
        <v>678</v>
      </c>
      <c r="B134" t="s">
        <v>691</v>
      </c>
      <c r="C134">
        <v>0.3</v>
      </c>
      <c r="D134">
        <v>38</v>
      </c>
      <c r="E134">
        <v>0.10299999999999999</v>
      </c>
    </row>
    <row r="135" spans="1:5" x14ac:dyDescent="0.2">
      <c r="A135" t="s">
        <v>678</v>
      </c>
      <c r="B135" t="s">
        <v>691</v>
      </c>
      <c r="C135">
        <v>0.3</v>
      </c>
      <c r="D135">
        <v>39</v>
      </c>
      <c r="E135">
        <v>0.104</v>
      </c>
    </row>
    <row r="136" spans="1:5" x14ac:dyDescent="0.2">
      <c r="A136" t="s">
        <v>678</v>
      </c>
      <c r="B136" t="s">
        <v>691</v>
      </c>
      <c r="C136">
        <v>0.3</v>
      </c>
      <c r="D136">
        <v>40</v>
      </c>
      <c r="E136">
        <v>0.104</v>
      </c>
    </row>
    <row r="137" spans="1:5" x14ac:dyDescent="0.2">
      <c r="A137" t="s">
        <v>678</v>
      </c>
      <c r="B137" t="s">
        <v>691</v>
      </c>
      <c r="C137">
        <v>0.3</v>
      </c>
      <c r="D137">
        <v>41</v>
      </c>
      <c r="E137">
        <v>0.105</v>
      </c>
    </row>
    <row r="138" spans="1:5" x14ac:dyDescent="0.2">
      <c r="A138" t="s">
        <v>678</v>
      </c>
      <c r="B138" t="s">
        <v>691</v>
      </c>
      <c r="C138">
        <v>0.3</v>
      </c>
      <c r="D138">
        <v>42</v>
      </c>
      <c r="E138">
        <v>0.106</v>
      </c>
    </row>
    <row r="139" spans="1:5" x14ac:dyDescent="0.2">
      <c r="A139" t="s">
        <v>678</v>
      </c>
      <c r="B139" t="s">
        <v>691</v>
      </c>
      <c r="C139">
        <v>0.31</v>
      </c>
      <c r="D139">
        <v>20</v>
      </c>
      <c r="E139">
        <v>8.5999999999999993E-2</v>
      </c>
    </row>
    <row r="140" spans="1:5" x14ac:dyDescent="0.2">
      <c r="A140" t="s">
        <v>678</v>
      </c>
      <c r="B140" t="s">
        <v>691</v>
      </c>
      <c r="C140">
        <v>0.31</v>
      </c>
      <c r="D140">
        <v>21</v>
      </c>
      <c r="E140">
        <v>0.09</v>
      </c>
    </row>
    <row r="141" spans="1:5" x14ac:dyDescent="0.2">
      <c r="A141" t="s">
        <v>678</v>
      </c>
      <c r="B141" t="s">
        <v>691</v>
      </c>
      <c r="C141">
        <v>0.31</v>
      </c>
      <c r="D141">
        <v>22</v>
      </c>
      <c r="E141">
        <v>9.1999999999999998E-2</v>
      </c>
    </row>
    <row r="142" spans="1:5" x14ac:dyDescent="0.2">
      <c r="A142" t="s">
        <v>678</v>
      </c>
      <c r="B142" t="s">
        <v>691</v>
      </c>
      <c r="C142">
        <v>0.31</v>
      </c>
      <c r="D142">
        <v>23</v>
      </c>
      <c r="E142">
        <v>9.2999999999999999E-2</v>
      </c>
    </row>
    <row r="143" spans="1:5" x14ac:dyDescent="0.2">
      <c r="A143" t="s">
        <v>678</v>
      </c>
      <c r="B143" t="s">
        <v>691</v>
      </c>
      <c r="C143">
        <v>0.31</v>
      </c>
      <c r="D143">
        <v>24</v>
      </c>
      <c r="E143">
        <v>9.4E-2</v>
      </c>
    </row>
    <row r="144" spans="1:5" x14ac:dyDescent="0.2">
      <c r="A144" t="s">
        <v>678</v>
      </c>
      <c r="B144" t="s">
        <v>691</v>
      </c>
      <c r="C144">
        <v>0.31</v>
      </c>
      <c r="D144">
        <v>25</v>
      </c>
      <c r="E144">
        <v>9.5000000000000001E-2</v>
      </c>
    </row>
    <row r="145" spans="1:5" x14ac:dyDescent="0.2">
      <c r="A145" t="s">
        <v>678</v>
      </c>
      <c r="B145" t="s">
        <v>691</v>
      </c>
      <c r="C145">
        <v>0.31</v>
      </c>
      <c r="D145">
        <v>26</v>
      </c>
      <c r="E145">
        <v>9.6000000000000002E-2</v>
      </c>
    </row>
    <row r="146" spans="1:5" x14ac:dyDescent="0.2">
      <c r="A146" t="s">
        <v>678</v>
      </c>
      <c r="B146" t="s">
        <v>691</v>
      </c>
      <c r="C146">
        <v>0.31</v>
      </c>
      <c r="D146">
        <v>27</v>
      </c>
      <c r="E146">
        <v>9.7000000000000003E-2</v>
      </c>
    </row>
    <row r="147" spans="1:5" x14ac:dyDescent="0.2">
      <c r="A147" t="s">
        <v>678</v>
      </c>
      <c r="B147" t="s">
        <v>691</v>
      </c>
      <c r="C147">
        <v>0.31</v>
      </c>
      <c r="D147">
        <v>28</v>
      </c>
      <c r="E147">
        <v>9.7000000000000003E-2</v>
      </c>
    </row>
    <row r="148" spans="1:5" x14ac:dyDescent="0.2">
      <c r="A148" t="s">
        <v>678</v>
      </c>
      <c r="B148" t="s">
        <v>691</v>
      </c>
      <c r="C148">
        <v>0.31</v>
      </c>
      <c r="D148">
        <v>29</v>
      </c>
      <c r="E148">
        <v>9.8000000000000004E-2</v>
      </c>
    </row>
    <row r="149" spans="1:5" x14ac:dyDescent="0.2">
      <c r="A149" t="s">
        <v>678</v>
      </c>
      <c r="B149" t="s">
        <v>691</v>
      </c>
      <c r="C149">
        <v>0.31</v>
      </c>
      <c r="D149">
        <v>30</v>
      </c>
      <c r="E149">
        <v>9.9000000000000005E-2</v>
      </c>
    </row>
    <row r="150" spans="1:5" x14ac:dyDescent="0.2">
      <c r="A150" t="s">
        <v>678</v>
      </c>
      <c r="B150" t="s">
        <v>691</v>
      </c>
      <c r="C150">
        <v>0.31</v>
      </c>
      <c r="D150">
        <v>31</v>
      </c>
      <c r="E150">
        <v>0.1</v>
      </c>
    </row>
    <row r="151" spans="1:5" x14ac:dyDescent="0.2">
      <c r="A151" t="s">
        <v>678</v>
      </c>
      <c r="B151" t="s">
        <v>691</v>
      </c>
      <c r="C151">
        <v>0.31</v>
      </c>
      <c r="D151">
        <v>32</v>
      </c>
      <c r="E151">
        <v>0.10100000000000001</v>
      </c>
    </row>
    <row r="152" spans="1:5" x14ac:dyDescent="0.2">
      <c r="A152" t="s">
        <v>678</v>
      </c>
      <c r="B152" t="s">
        <v>691</v>
      </c>
      <c r="C152">
        <v>0.31</v>
      </c>
      <c r="D152">
        <v>33</v>
      </c>
      <c r="E152">
        <v>0.10199999999999999</v>
      </c>
    </row>
    <row r="153" spans="1:5" x14ac:dyDescent="0.2">
      <c r="A153" t="s">
        <v>678</v>
      </c>
      <c r="B153" t="s">
        <v>691</v>
      </c>
      <c r="C153">
        <v>0.31</v>
      </c>
      <c r="D153">
        <v>34</v>
      </c>
      <c r="E153">
        <v>0.10199999999999999</v>
      </c>
    </row>
    <row r="154" spans="1:5" x14ac:dyDescent="0.2">
      <c r="A154" t="s">
        <v>678</v>
      </c>
      <c r="B154" t="s">
        <v>691</v>
      </c>
      <c r="C154">
        <v>0.31</v>
      </c>
      <c r="D154">
        <v>35</v>
      </c>
      <c r="E154">
        <v>0.10299999999999999</v>
      </c>
    </row>
    <row r="155" spans="1:5" x14ac:dyDescent="0.2">
      <c r="A155" t="s">
        <v>678</v>
      </c>
      <c r="B155" t="s">
        <v>691</v>
      </c>
      <c r="C155">
        <v>0.31</v>
      </c>
      <c r="D155">
        <v>36</v>
      </c>
      <c r="E155">
        <v>0.104</v>
      </c>
    </row>
    <row r="156" spans="1:5" x14ac:dyDescent="0.2">
      <c r="A156" t="s">
        <v>678</v>
      </c>
      <c r="B156" t="s">
        <v>691</v>
      </c>
      <c r="C156">
        <v>0.31</v>
      </c>
      <c r="D156">
        <v>37</v>
      </c>
      <c r="E156">
        <v>0.105</v>
      </c>
    </row>
    <row r="157" spans="1:5" x14ac:dyDescent="0.2">
      <c r="A157" t="s">
        <v>678</v>
      </c>
      <c r="B157" t="s">
        <v>691</v>
      </c>
      <c r="C157">
        <v>0.31</v>
      </c>
      <c r="D157">
        <v>38</v>
      </c>
      <c r="E157">
        <v>0.106</v>
      </c>
    </row>
    <row r="158" spans="1:5" x14ac:dyDescent="0.2">
      <c r="A158" t="s">
        <v>678</v>
      </c>
      <c r="B158" t="s">
        <v>691</v>
      </c>
      <c r="C158">
        <v>0.31</v>
      </c>
      <c r="D158">
        <v>39</v>
      </c>
      <c r="E158">
        <v>0.106</v>
      </c>
    </row>
    <row r="159" spans="1:5" x14ac:dyDescent="0.2">
      <c r="A159" t="s">
        <v>678</v>
      </c>
      <c r="B159" t="s">
        <v>691</v>
      </c>
      <c r="C159">
        <v>0.31</v>
      </c>
      <c r="D159">
        <v>40</v>
      </c>
      <c r="E159">
        <v>0.107</v>
      </c>
    </row>
    <row r="160" spans="1:5" x14ac:dyDescent="0.2">
      <c r="A160" t="s">
        <v>678</v>
      </c>
      <c r="B160" t="s">
        <v>691</v>
      </c>
      <c r="C160">
        <v>0.31</v>
      </c>
      <c r="D160">
        <v>41</v>
      </c>
      <c r="E160">
        <v>0.108</v>
      </c>
    </row>
    <row r="161" spans="1:5" x14ac:dyDescent="0.2">
      <c r="A161" t="s">
        <v>678</v>
      </c>
      <c r="B161" t="s">
        <v>691</v>
      </c>
      <c r="C161">
        <v>0.31</v>
      </c>
      <c r="D161">
        <v>42</v>
      </c>
      <c r="E161">
        <v>0.108</v>
      </c>
    </row>
    <row r="162" spans="1:5" x14ac:dyDescent="0.2">
      <c r="A162" t="s">
        <v>678</v>
      </c>
      <c r="B162" t="s">
        <v>691</v>
      </c>
      <c r="C162">
        <v>0.31</v>
      </c>
      <c r="D162">
        <v>43</v>
      </c>
      <c r="E162">
        <v>0.109</v>
      </c>
    </row>
    <row r="163" spans="1:5" x14ac:dyDescent="0.2">
      <c r="A163" t="s">
        <v>678</v>
      </c>
      <c r="B163" t="s">
        <v>691</v>
      </c>
      <c r="C163">
        <v>0.32</v>
      </c>
      <c r="D163">
        <v>20</v>
      </c>
      <c r="E163">
        <v>8.8999999999999996E-2</v>
      </c>
    </row>
    <row r="164" spans="1:5" x14ac:dyDescent="0.2">
      <c r="A164" t="s">
        <v>678</v>
      </c>
      <c r="B164" t="s">
        <v>691</v>
      </c>
      <c r="C164">
        <v>0.32</v>
      </c>
      <c r="D164">
        <v>21</v>
      </c>
      <c r="E164">
        <v>9.2999999999999999E-2</v>
      </c>
    </row>
    <row r="165" spans="1:5" x14ac:dyDescent="0.2">
      <c r="A165" t="s">
        <v>678</v>
      </c>
      <c r="B165" t="s">
        <v>691</v>
      </c>
      <c r="C165">
        <v>0.32</v>
      </c>
      <c r="D165">
        <v>22</v>
      </c>
      <c r="E165">
        <v>9.5000000000000001E-2</v>
      </c>
    </row>
    <row r="166" spans="1:5" x14ac:dyDescent="0.2">
      <c r="A166" t="s">
        <v>678</v>
      </c>
      <c r="B166" t="s">
        <v>691</v>
      </c>
      <c r="C166">
        <v>0.32</v>
      </c>
      <c r="D166">
        <v>23</v>
      </c>
      <c r="E166">
        <v>9.7000000000000003E-2</v>
      </c>
    </row>
    <row r="167" spans="1:5" x14ac:dyDescent="0.2">
      <c r="A167" t="s">
        <v>678</v>
      </c>
      <c r="B167" t="s">
        <v>691</v>
      </c>
      <c r="C167">
        <v>0.32</v>
      </c>
      <c r="D167">
        <v>24</v>
      </c>
      <c r="E167">
        <v>9.8000000000000004E-2</v>
      </c>
    </row>
    <row r="168" spans="1:5" x14ac:dyDescent="0.2">
      <c r="A168" t="s">
        <v>678</v>
      </c>
      <c r="B168" t="s">
        <v>691</v>
      </c>
      <c r="C168">
        <v>0.32</v>
      </c>
      <c r="D168">
        <v>25</v>
      </c>
      <c r="E168">
        <v>9.8000000000000004E-2</v>
      </c>
    </row>
    <row r="169" spans="1:5" x14ac:dyDescent="0.2">
      <c r="A169" t="s">
        <v>678</v>
      </c>
      <c r="B169" t="s">
        <v>691</v>
      </c>
      <c r="C169">
        <v>0.32</v>
      </c>
      <c r="D169">
        <v>26</v>
      </c>
      <c r="E169">
        <v>9.9000000000000005E-2</v>
      </c>
    </row>
    <row r="170" spans="1:5" x14ac:dyDescent="0.2">
      <c r="A170" t="s">
        <v>678</v>
      </c>
      <c r="B170" t="s">
        <v>691</v>
      </c>
      <c r="C170">
        <v>0.32</v>
      </c>
      <c r="D170">
        <v>27</v>
      </c>
      <c r="E170">
        <v>0.1</v>
      </c>
    </row>
    <row r="171" spans="1:5" x14ac:dyDescent="0.2">
      <c r="A171" t="s">
        <v>678</v>
      </c>
      <c r="B171" t="s">
        <v>691</v>
      </c>
      <c r="C171">
        <v>0.32</v>
      </c>
      <c r="D171">
        <v>28</v>
      </c>
      <c r="E171">
        <v>0.1</v>
      </c>
    </row>
    <row r="172" spans="1:5" x14ac:dyDescent="0.2">
      <c r="A172" t="s">
        <v>678</v>
      </c>
      <c r="B172" t="s">
        <v>691</v>
      </c>
      <c r="C172">
        <v>0.32</v>
      </c>
      <c r="D172">
        <v>29</v>
      </c>
      <c r="E172">
        <v>0.10100000000000001</v>
      </c>
    </row>
    <row r="173" spans="1:5" x14ac:dyDescent="0.2">
      <c r="A173" t="s">
        <v>678</v>
      </c>
      <c r="B173" t="s">
        <v>691</v>
      </c>
      <c r="C173">
        <v>0.32</v>
      </c>
      <c r="D173">
        <v>30</v>
      </c>
      <c r="E173">
        <v>0.10199999999999999</v>
      </c>
    </row>
    <row r="174" spans="1:5" x14ac:dyDescent="0.2">
      <c r="A174" t="s">
        <v>678</v>
      </c>
      <c r="B174" t="s">
        <v>691</v>
      </c>
      <c r="C174">
        <v>0.32</v>
      </c>
      <c r="D174">
        <v>31</v>
      </c>
      <c r="E174">
        <v>0.10299999999999999</v>
      </c>
    </row>
    <row r="175" spans="1:5" x14ac:dyDescent="0.2">
      <c r="A175" t="s">
        <v>678</v>
      </c>
      <c r="B175" t="s">
        <v>691</v>
      </c>
      <c r="C175">
        <v>0.32</v>
      </c>
      <c r="D175">
        <v>32</v>
      </c>
      <c r="E175">
        <v>0.10299999999999999</v>
      </c>
    </row>
    <row r="176" spans="1:5" x14ac:dyDescent="0.2">
      <c r="A176" t="s">
        <v>678</v>
      </c>
      <c r="B176" t="s">
        <v>691</v>
      </c>
      <c r="C176">
        <v>0.32</v>
      </c>
      <c r="D176">
        <v>33</v>
      </c>
      <c r="E176">
        <v>0.104</v>
      </c>
    </row>
    <row r="177" spans="1:5" x14ac:dyDescent="0.2">
      <c r="A177" t="s">
        <v>678</v>
      </c>
      <c r="B177" t="s">
        <v>691</v>
      </c>
      <c r="C177">
        <v>0.32</v>
      </c>
      <c r="D177">
        <v>34</v>
      </c>
      <c r="E177">
        <v>0.105</v>
      </c>
    </row>
    <row r="178" spans="1:5" x14ac:dyDescent="0.2">
      <c r="A178" t="s">
        <v>678</v>
      </c>
      <c r="B178" t="s">
        <v>691</v>
      </c>
      <c r="C178">
        <v>0.32</v>
      </c>
      <c r="D178">
        <v>35</v>
      </c>
      <c r="E178">
        <v>0.106</v>
      </c>
    </row>
    <row r="179" spans="1:5" x14ac:dyDescent="0.2">
      <c r="A179" t="s">
        <v>678</v>
      </c>
      <c r="B179" t="s">
        <v>691</v>
      </c>
      <c r="C179">
        <v>0.32</v>
      </c>
      <c r="D179">
        <v>36</v>
      </c>
      <c r="E179">
        <v>0.107</v>
      </c>
    </row>
    <row r="180" spans="1:5" x14ac:dyDescent="0.2">
      <c r="A180" t="s">
        <v>678</v>
      </c>
      <c r="B180" t="s">
        <v>691</v>
      </c>
      <c r="C180">
        <v>0.32</v>
      </c>
      <c r="D180">
        <v>37</v>
      </c>
      <c r="E180">
        <v>0.108</v>
      </c>
    </row>
    <row r="181" spans="1:5" x14ac:dyDescent="0.2">
      <c r="A181" t="s">
        <v>678</v>
      </c>
      <c r="B181" t="s">
        <v>691</v>
      </c>
      <c r="C181">
        <v>0.32</v>
      </c>
      <c r="D181">
        <v>38</v>
      </c>
      <c r="E181">
        <v>0.108</v>
      </c>
    </row>
    <row r="182" spans="1:5" x14ac:dyDescent="0.2">
      <c r="A182" t="s">
        <v>678</v>
      </c>
      <c r="B182" t="s">
        <v>691</v>
      </c>
      <c r="C182">
        <v>0.32</v>
      </c>
      <c r="D182">
        <v>39</v>
      </c>
      <c r="E182">
        <v>0.109</v>
      </c>
    </row>
    <row r="183" spans="1:5" x14ac:dyDescent="0.2">
      <c r="A183" t="s">
        <v>678</v>
      </c>
      <c r="B183" t="s">
        <v>691</v>
      </c>
      <c r="C183">
        <v>0.32</v>
      </c>
      <c r="D183">
        <v>40</v>
      </c>
      <c r="E183">
        <v>0.11</v>
      </c>
    </row>
    <row r="184" spans="1:5" x14ac:dyDescent="0.2">
      <c r="A184" t="s">
        <v>678</v>
      </c>
      <c r="B184" t="s">
        <v>691</v>
      </c>
      <c r="C184">
        <v>0.32</v>
      </c>
      <c r="D184">
        <v>41</v>
      </c>
      <c r="E184">
        <v>0.11</v>
      </c>
    </row>
    <row r="185" spans="1:5" x14ac:dyDescent="0.2">
      <c r="A185" t="s">
        <v>678</v>
      </c>
      <c r="B185" t="s">
        <v>691</v>
      </c>
      <c r="C185">
        <v>0.32</v>
      </c>
      <c r="D185">
        <v>42</v>
      </c>
      <c r="E185">
        <v>0.111</v>
      </c>
    </row>
    <row r="186" spans="1:5" x14ac:dyDescent="0.2">
      <c r="A186" t="s">
        <v>678</v>
      </c>
      <c r="B186" t="s">
        <v>691</v>
      </c>
      <c r="C186">
        <v>0.32</v>
      </c>
      <c r="D186">
        <v>43</v>
      </c>
      <c r="E186">
        <v>0.112</v>
      </c>
    </row>
    <row r="187" spans="1:5" x14ac:dyDescent="0.2">
      <c r="A187" t="s">
        <v>678</v>
      </c>
      <c r="B187" t="s">
        <v>691</v>
      </c>
      <c r="C187">
        <v>0.32</v>
      </c>
      <c r="D187">
        <v>44</v>
      </c>
      <c r="E187">
        <v>0.112</v>
      </c>
    </row>
    <row r="188" spans="1:5" x14ac:dyDescent="0.2">
      <c r="A188" t="s">
        <v>678</v>
      </c>
      <c r="B188" t="s">
        <v>691</v>
      </c>
      <c r="C188">
        <v>0.32</v>
      </c>
      <c r="D188">
        <v>45</v>
      </c>
      <c r="E188">
        <v>0.113</v>
      </c>
    </row>
    <row r="189" spans="1:5" x14ac:dyDescent="0.2">
      <c r="A189" t="s">
        <v>678</v>
      </c>
      <c r="B189" t="s">
        <v>691</v>
      </c>
      <c r="C189">
        <v>0.32</v>
      </c>
      <c r="D189">
        <v>46</v>
      </c>
      <c r="E189">
        <v>0.113</v>
      </c>
    </row>
    <row r="190" spans="1:5" x14ac:dyDescent="0.2">
      <c r="A190" t="s">
        <v>678</v>
      </c>
      <c r="B190" t="s">
        <v>691</v>
      </c>
      <c r="C190">
        <v>0.33</v>
      </c>
      <c r="D190">
        <v>22</v>
      </c>
      <c r="E190">
        <v>9.9000000000000005E-2</v>
      </c>
    </row>
    <row r="191" spans="1:5" x14ac:dyDescent="0.2">
      <c r="A191" t="s">
        <v>678</v>
      </c>
      <c r="B191" t="s">
        <v>691</v>
      </c>
      <c r="C191">
        <v>0.33</v>
      </c>
      <c r="D191">
        <v>23</v>
      </c>
      <c r="E191">
        <v>0.1</v>
      </c>
    </row>
    <row r="192" spans="1:5" x14ac:dyDescent="0.2">
      <c r="A192" t="s">
        <v>678</v>
      </c>
      <c r="B192" t="s">
        <v>691</v>
      </c>
      <c r="C192">
        <v>0.33</v>
      </c>
      <c r="D192">
        <v>24</v>
      </c>
      <c r="E192">
        <v>0.10100000000000001</v>
      </c>
    </row>
    <row r="193" spans="1:5" x14ac:dyDescent="0.2">
      <c r="A193" t="s">
        <v>678</v>
      </c>
      <c r="B193" t="s">
        <v>691</v>
      </c>
      <c r="C193">
        <v>0.33</v>
      </c>
      <c r="D193">
        <v>25</v>
      </c>
      <c r="E193">
        <v>0.10199999999999999</v>
      </c>
    </row>
    <row r="194" spans="1:5" x14ac:dyDescent="0.2">
      <c r="A194" t="s">
        <v>678</v>
      </c>
      <c r="B194" t="s">
        <v>691</v>
      </c>
      <c r="C194">
        <v>0.33</v>
      </c>
      <c r="D194">
        <v>26</v>
      </c>
      <c r="E194">
        <v>0.10199999999999999</v>
      </c>
    </row>
    <row r="195" spans="1:5" x14ac:dyDescent="0.2">
      <c r="A195" t="s">
        <v>678</v>
      </c>
      <c r="B195" t="s">
        <v>691</v>
      </c>
      <c r="C195">
        <v>0.33</v>
      </c>
      <c r="D195">
        <v>27</v>
      </c>
      <c r="E195">
        <v>0.10299999999999999</v>
      </c>
    </row>
    <row r="196" spans="1:5" x14ac:dyDescent="0.2">
      <c r="A196" t="s">
        <v>678</v>
      </c>
      <c r="B196" t="s">
        <v>691</v>
      </c>
      <c r="C196">
        <v>0.33</v>
      </c>
      <c r="D196">
        <v>28</v>
      </c>
      <c r="E196">
        <v>0.10299999999999999</v>
      </c>
    </row>
    <row r="197" spans="1:5" x14ac:dyDescent="0.2">
      <c r="A197" t="s">
        <v>678</v>
      </c>
      <c r="B197" t="s">
        <v>691</v>
      </c>
      <c r="C197">
        <v>0.33</v>
      </c>
      <c r="D197">
        <v>29</v>
      </c>
      <c r="E197">
        <v>0.104</v>
      </c>
    </row>
    <row r="198" spans="1:5" x14ac:dyDescent="0.2">
      <c r="A198" t="s">
        <v>678</v>
      </c>
      <c r="B198" t="s">
        <v>691</v>
      </c>
      <c r="C198">
        <v>0.33</v>
      </c>
      <c r="D198">
        <v>30</v>
      </c>
      <c r="E198">
        <v>0.105</v>
      </c>
    </row>
    <row r="199" spans="1:5" x14ac:dyDescent="0.2">
      <c r="A199" t="s">
        <v>678</v>
      </c>
      <c r="B199" t="s">
        <v>691</v>
      </c>
      <c r="C199">
        <v>0.33</v>
      </c>
      <c r="D199">
        <v>31</v>
      </c>
      <c r="E199">
        <v>0.105</v>
      </c>
    </row>
    <row r="200" spans="1:5" x14ac:dyDescent="0.2">
      <c r="A200" t="s">
        <v>678</v>
      </c>
      <c r="B200" t="s">
        <v>691</v>
      </c>
      <c r="C200">
        <v>0.33</v>
      </c>
      <c r="D200">
        <v>32</v>
      </c>
      <c r="E200">
        <v>0.106</v>
      </c>
    </row>
    <row r="201" spans="1:5" x14ac:dyDescent="0.2">
      <c r="A201" t="s">
        <v>678</v>
      </c>
      <c r="B201" t="s">
        <v>691</v>
      </c>
      <c r="C201">
        <v>0.33</v>
      </c>
      <c r="D201">
        <v>33</v>
      </c>
      <c r="E201">
        <v>0.107</v>
      </c>
    </row>
    <row r="202" spans="1:5" x14ac:dyDescent="0.2">
      <c r="A202" t="s">
        <v>678</v>
      </c>
      <c r="B202" t="s">
        <v>691</v>
      </c>
      <c r="C202">
        <v>0.33</v>
      </c>
      <c r="D202">
        <v>34</v>
      </c>
      <c r="E202">
        <v>0.108</v>
      </c>
    </row>
    <row r="203" spans="1:5" x14ac:dyDescent="0.2">
      <c r="A203" t="s">
        <v>678</v>
      </c>
      <c r="B203" t="s">
        <v>691</v>
      </c>
      <c r="C203">
        <v>0.33</v>
      </c>
      <c r="D203">
        <v>35</v>
      </c>
      <c r="E203">
        <v>0.109</v>
      </c>
    </row>
    <row r="204" spans="1:5" x14ac:dyDescent="0.2">
      <c r="A204" t="s">
        <v>678</v>
      </c>
      <c r="B204" t="s">
        <v>691</v>
      </c>
      <c r="C204">
        <v>0.33</v>
      </c>
      <c r="D204">
        <v>36</v>
      </c>
      <c r="E204">
        <v>0.109</v>
      </c>
    </row>
    <row r="205" spans="1:5" x14ac:dyDescent="0.2">
      <c r="A205" t="s">
        <v>678</v>
      </c>
      <c r="B205" t="s">
        <v>691</v>
      </c>
      <c r="C205">
        <v>0.33</v>
      </c>
      <c r="D205">
        <v>37</v>
      </c>
      <c r="E205">
        <v>0.11</v>
      </c>
    </row>
    <row r="206" spans="1:5" x14ac:dyDescent="0.2">
      <c r="A206" t="s">
        <v>678</v>
      </c>
      <c r="B206" t="s">
        <v>691</v>
      </c>
      <c r="C206">
        <v>0.33</v>
      </c>
      <c r="D206">
        <v>38</v>
      </c>
      <c r="E206">
        <v>0.111</v>
      </c>
    </row>
    <row r="207" spans="1:5" x14ac:dyDescent="0.2">
      <c r="A207" t="s">
        <v>678</v>
      </c>
      <c r="B207" t="s">
        <v>691</v>
      </c>
      <c r="C207">
        <v>0.33</v>
      </c>
      <c r="D207">
        <v>39</v>
      </c>
      <c r="E207">
        <v>0.112</v>
      </c>
    </row>
    <row r="208" spans="1:5" x14ac:dyDescent="0.2">
      <c r="A208" t="s">
        <v>678</v>
      </c>
      <c r="B208" t="s">
        <v>691</v>
      </c>
      <c r="C208">
        <v>0.33</v>
      </c>
      <c r="D208">
        <v>40</v>
      </c>
      <c r="E208">
        <v>0.112</v>
      </c>
    </row>
    <row r="209" spans="1:5" x14ac:dyDescent="0.2">
      <c r="A209" t="s">
        <v>678</v>
      </c>
      <c r="B209" t="s">
        <v>691</v>
      </c>
      <c r="C209">
        <v>0.33</v>
      </c>
      <c r="D209">
        <v>41</v>
      </c>
      <c r="E209">
        <v>0.113</v>
      </c>
    </row>
    <row r="210" spans="1:5" x14ac:dyDescent="0.2">
      <c r="A210" t="s">
        <v>678</v>
      </c>
      <c r="B210" t="s">
        <v>691</v>
      </c>
      <c r="C210">
        <v>0.33</v>
      </c>
      <c r="D210">
        <v>42</v>
      </c>
      <c r="E210">
        <v>0.114</v>
      </c>
    </row>
    <row r="211" spans="1:5" x14ac:dyDescent="0.2">
      <c r="A211" t="s">
        <v>678</v>
      </c>
      <c r="B211" t="s">
        <v>691</v>
      </c>
      <c r="C211">
        <v>0.33</v>
      </c>
      <c r="D211">
        <v>43</v>
      </c>
      <c r="E211">
        <v>0.114</v>
      </c>
    </row>
    <row r="212" spans="1:5" x14ac:dyDescent="0.2">
      <c r="A212" t="s">
        <v>678</v>
      </c>
      <c r="B212" t="s">
        <v>691</v>
      </c>
      <c r="C212">
        <v>0.33</v>
      </c>
      <c r="D212">
        <v>44</v>
      </c>
      <c r="E212">
        <v>0.115</v>
      </c>
    </row>
    <row r="213" spans="1:5" x14ac:dyDescent="0.2">
      <c r="A213" t="s">
        <v>678</v>
      </c>
      <c r="B213" t="s">
        <v>691</v>
      </c>
      <c r="C213">
        <v>0.33</v>
      </c>
      <c r="D213">
        <v>45</v>
      </c>
      <c r="E213">
        <v>0.115</v>
      </c>
    </row>
    <row r="214" spans="1:5" x14ac:dyDescent="0.2">
      <c r="A214" t="s">
        <v>678</v>
      </c>
      <c r="B214" t="s">
        <v>691</v>
      </c>
      <c r="C214">
        <v>0.33</v>
      </c>
      <c r="D214">
        <v>46</v>
      </c>
      <c r="E214">
        <v>0.11600000000000001</v>
      </c>
    </row>
    <row r="215" spans="1:5" x14ac:dyDescent="0.2">
      <c r="A215" t="s">
        <v>678</v>
      </c>
      <c r="B215" t="s">
        <v>691</v>
      </c>
      <c r="C215">
        <v>0.33</v>
      </c>
      <c r="D215">
        <v>47</v>
      </c>
      <c r="E215">
        <v>0.11600000000000001</v>
      </c>
    </row>
    <row r="216" spans="1:5" x14ac:dyDescent="0.2">
      <c r="A216" t="s">
        <v>678</v>
      </c>
      <c r="B216" t="s">
        <v>691</v>
      </c>
      <c r="C216">
        <v>0.33</v>
      </c>
      <c r="D216">
        <v>48</v>
      </c>
      <c r="E216">
        <v>0.11700000000000001</v>
      </c>
    </row>
    <row r="217" spans="1:5" x14ac:dyDescent="0.2">
      <c r="A217" t="s">
        <v>678</v>
      </c>
      <c r="B217" t="s">
        <v>691</v>
      </c>
      <c r="C217">
        <v>0.33</v>
      </c>
      <c r="D217">
        <v>49</v>
      </c>
      <c r="E217">
        <v>0.11700000000000001</v>
      </c>
    </row>
    <row r="218" spans="1:5" x14ac:dyDescent="0.2">
      <c r="A218" t="s">
        <v>678</v>
      </c>
      <c r="B218" t="s">
        <v>691</v>
      </c>
      <c r="C218">
        <v>0.34</v>
      </c>
      <c r="D218">
        <v>22</v>
      </c>
      <c r="E218">
        <v>0.10199999999999999</v>
      </c>
    </row>
    <row r="219" spans="1:5" x14ac:dyDescent="0.2">
      <c r="A219" t="s">
        <v>678</v>
      </c>
      <c r="B219" t="s">
        <v>691</v>
      </c>
      <c r="C219">
        <v>0.34</v>
      </c>
      <c r="D219">
        <v>23</v>
      </c>
      <c r="E219">
        <v>0.104</v>
      </c>
    </row>
    <row r="220" spans="1:5" x14ac:dyDescent="0.2">
      <c r="A220" t="s">
        <v>678</v>
      </c>
      <c r="B220" t="s">
        <v>691</v>
      </c>
      <c r="C220">
        <v>0.34</v>
      </c>
      <c r="D220">
        <v>24</v>
      </c>
      <c r="E220">
        <v>0.104</v>
      </c>
    </row>
    <row r="221" spans="1:5" x14ac:dyDescent="0.2">
      <c r="A221" t="s">
        <v>678</v>
      </c>
      <c r="B221" t="s">
        <v>691</v>
      </c>
      <c r="C221">
        <v>0.34</v>
      </c>
      <c r="D221">
        <v>25</v>
      </c>
      <c r="E221">
        <v>0.105</v>
      </c>
    </row>
    <row r="222" spans="1:5" x14ac:dyDescent="0.2">
      <c r="A222" t="s">
        <v>678</v>
      </c>
      <c r="B222" t="s">
        <v>691</v>
      </c>
      <c r="C222">
        <v>0.34</v>
      </c>
      <c r="D222">
        <v>26</v>
      </c>
      <c r="E222">
        <v>0.105</v>
      </c>
    </row>
    <row r="223" spans="1:5" x14ac:dyDescent="0.2">
      <c r="A223" t="s">
        <v>678</v>
      </c>
      <c r="B223" t="s">
        <v>691</v>
      </c>
      <c r="C223">
        <v>0.34</v>
      </c>
      <c r="D223">
        <v>27</v>
      </c>
      <c r="E223">
        <v>0.106</v>
      </c>
    </row>
    <row r="224" spans="1:5" x14ac:dyDescent="0.2">
      <c r="A224" t="s">
        <v>678</v>
      </c>
      <c r="B224" t="s">
        <v>691</v>
      </c>
      <c r="C224">
        <v>0.34</v>
      </c>
      <c r="D224">
        <v>28</v>
      </c>
      <c r="E224">
        <v>0.106</v>
      </c>
    </row>
    <row r="225" spans="1:5" x14ac:dyDescent="0.2">
      <c r="A225" t="s">
        <v>678</v>
      </c>
      <c r="B225" t="s">
        <v>691</v>
      </c>
      <c r="C225">
        <v>0.34</v>
      </c>
      <c r="D225">
        <v>29</v>
      </c>
      <c r="E225">
        <v>0.107</v>
      </c>
    </row>
    <row r="226" spans="1:5" x14ac:dyDescent="0.2">
      <c r="A226" t="s">
        <v>678</v>
      </c>
      <c r="B226" t="s">
        <v>691</v>
      </c>
      <c r="C226">
        <v>0.34</v>
      </c>
      <c r="D226">
        <v>30</v>
      </c>
      <c r="E226">
        <v>0.108</v>
      </c>
    </row>
    <row r="227" spans="1:5" x14ac:dyDescent="0.2">
      <c r="A227" t="s">
        <v>678</v>
      </c>
      <c r="B227" t="s">
        <v>691</v>
      </c>
      <c r="C227">
        <v>0.34</v>
      </c>
      <c r="D227">
        <v>31</v>
      </c>
      <c r="E227">
        <v>0.108</v>
      </c>
    </row>
    <row r="228" spans="1:5" x14ac:dyDescent="0.2">
      <c r="A228" t="s">
        <v>678</v>
      </c>
      <c r="B228" t="s">
        <v>691</v>
      </c>
      <c r="C228">
        <v>0.34</v>
      </c>
      <c r="D228">
        <v>32</v>
      </c>
      <c r="E228">
        <v>0.109</v>
      </c>
    </row>
    <row r="229" spans="1:5" x14ac:dyDescent="0.2">
      <c r="A229" t="s">
        <v>678</v>
      </c>
      <c r="B229" t="s">
        <v>691</v>
      </c>
      <c r="C229">
        <v>0.34</v>
      </c>
      <c r="D229">
        <v>33</v>
      </c>
      <c r="E229">
        <v>0.11</v>
      </c>
    </row>
    <row r="230" spans="1:5" x14ac:dyDescent="0.2">
      <c r="A230" t="s">
        <v>678</v>
      </c>
      <c r="B230" t="s">
        <v>691</v>
      </c>
      <c r="C230">
        <v>0.34</v>
      </c>
      <c r="D230">
        <v>34</v>
      </c>
      <c r="E230">
        <v>0.111</v>
      </c>
    </row>
    <row r="231" spans="1:5" x14ac:dyDescent="0.2">
      <c r="A231" t="s">
        <v>678</v>
      </c>
      <c r="B231" t="s">
        <v>691</v>
      </c>
      <c r="C231">
        <v>0.34</v>
      </c>
      <c r="D231">
        <v>35</v>
      </c>
      <c r="E231">
        <v>0.111</v>
      </c>
    </row>
    <row r="232" spans="1:5" x14ac:dyDescent="0.2">
      <c r="A232" t="s">
        <v>678</v>
      </c>
      <c r="B232" t="s">
        <v>691</v>
      </c>
      <c r="C232">
        <v>0.34</v>
      </c>
      <c r="D232">
        <v>36</v>
      </c>
      <c r="E232">
        <v>0.112</v>
      </c>
    </row>
    <row r="233" spans="1:5" x14ac:dyDescent="0.2">
      <c r="A233" t="s">
        <v>678</v>
      </c>
      <c r="B233" t="s">
        <v>691</v>
      </c>
      <c r="C233">
        <v>0.34</v>
      </c>
      <c r="D233">
        <v>37</v>
      </c>
      <c r="E233">
        <v>0.113</v>
      </c>
    </row>
    <row r="234" spans="1:5" x14ac:dyDescent="0.2">
      <c r="A234" t="s">
        <v>678</v>
      </c>
      <c r="B234" t="s">
        <v>691</v>
      </c>
      <c r="C234">
        <v>0.34</v>
      </c>
      <c r="D234">
        <v>38</v>
      </c>
      <c r="E234">
        <v>0.114</v>
      </c>
    </row>
    <row r="235" spans="1:5" x14ac:dyDescent="0.2">
      <c r="A235" t="s">
        <v>678</v>
      </c>
      <c r="B235" t="s">
        <v>691</v>
      </c>
      <c r="C235">
        <v>0.34</v>
      </c>
      <c r="D235">
        <v>39</v>
      </c>
      <c r="E235">
        <v>0.114</v>
      </c>
    </row>
    <row r="236" spans="1:5" x14ac:dyDescent="0.2">
      <c r="A236" t="s">
        <v>678</v>
      </c>
      <c r="B236" t="s">
        <v>691</v>
      </c>
      <c r="C236">
        <v>0.34</v>
      </c>
      <c r="D236">
        <v>40</v>
      </c>
      <c r="E236">
        <v>0.115</v>
      </c>
    </row>
    <row r="237" spans="1:5" x14ac:dyDescent="0.2">
      <c r="A237" t="s">
        <v>678</v>
      </c>
      <c r="B237" t="s">
        <v>691</v>
      </c>
      <c r="C237">
        <v>0.34</v>
      </c>
      <c r="D237">
        <v>41</v>
      </c>
      <c r="E237">
        <v>0.11600000000000001</v>
      </c>
    </row>
    <row r="238" spans="1:5" x14ac:dyDescent="0.2">
      <c r="A238" t="s">
        <v>678</v>
      </c>
      <c r="B238" t="s">
        <v>691</v>
      </c>
      <c r="C238">
        <v>0.34</v>
      </c>
      <c r="D238">
        <v>42</v>
      </c>
      <c r="E238">
        <v>0.11600000000000001</v>
      </c>
    </row>
    <row r="239" spans="1:5" x14ac:dyDescent="0.2">
      <c r="A239" t="s">
        <v>678</v>
      </c>
      <c r="B239" t="s">
        <v>691</v>
      </c>
      <c r="C239">
        <v>0.34</v>
      </c>
      <c r="D239">
        <v>43</v>
      </c>
      <c r="E239">
        <v>0.11700000000000001</v>
      </c>
    </row>
    <row r="240" spans="1:5" x14ac:dyDescent="0.2">
      <c r="A240" t="s">
        <v>678</v>
      </c>
      <c r="B240" t="s">
        <v>691</v>
      </c>
      <c r="C240">
        <v>0.34</v>
      </c>
      <c r="D240">
        <v>44</v>
      </c>
      <c r="E240">
        <v>0.11799999999999999</v>
      </c>
    </row>
    <row r="241" spans="1:5" x14ac:dyDescent="0.2">
      <c r="A241" t="s">
        <v>678</v>
      </c>
      <c r="B241" t="s">
        <v>691</v>
      </c>
      <c r="C241">
        <v>0.34</v>
      </c>
      <c r="D241">
        <v>45</v>
      </c>
      <c r="E241">
        <v>0.11799999999999999</v>
      </c>
    </row>
    <row r="242" spans="1:5" x14ac:dyDescent="0.2">
      <c r="A242" t="s">
        <v>678</v>
      </c>
      <c r="B242" t="s">
        <v>691</v>
      </c>
      <c r="C242">
        <v>0.34</v>
      </c>
      <c r="D242">
        <v>46</v>
      </c>
      <c r="E242">
        <v>0.11899999999999999</v>
      </c>
    </row>
    <row r="243" spans="1:5" x14ac:dyDescent="0.2">
      <c r="A243" t="s">
        <v>678</v>
      </c>
      <c r="B243" t="s">
        <v>691</v>
      </c>
      <c r="C243">
        <v>0.34</v>
      </c>
      <c r="D243">
        <v>47</v>
      </c>
      <c r="E243">
        <v>0.11899999999999999</v>
      </c>
    </row>
    <row r="244" spans="1:5" x14ac:dyDescent="0.2">
      <c r="A244" t="s">
        <v>678</v>
      </c>
      <c r="B244" t="s">
        <v>691</v>
      </c>
      <c r="C244">
        <v>0.34</v>
      </c>
      <c r="D244">
        <v>48</v>
      </c>
      <c r="E244">
        <v>0.12</v>
      </c>
    </row>
    <row r="245" spans="1:5" x14ac:dyDescent="0.2">
      <c r="A245" t="s">
        <v>678</v>
      </c>
      <c r="B245" t="s">
        <v>691</v>
      </c>
      <c r="C245">
        <v>0.34</v>
      </c>
      <c r="D245">
        <v>49</v>
      </c>
      <c r="E245">
        <v>0.12</v>
      </c>
    </row>
    <row r="246" spans="1:5" x14ac:dyDescent="0.2">
      <c r="A246" t="s">
        <v>678</v>
      </c>
      <c r="B246" t="s">
        <v>691</v>
      </c>
      <c r="C246">
        <v>0.35</v>
      </c>
      <c r="D246">
        <v>22</v>
      </c>
      <c r="E246">
        <v>0.106</v>
      </c>
    </row>
    <row r="247" spans="1:5" x14ac:dyDescent="0.2">
      <c r="A247" t="s">
        <v>678</v>
      </c>
      <c r="B247" t="s">
        <v>691</v>
      </c>
      <c r="C247">
        <v>0.35</v>
      </c>
      <c r="D247">
        <v>23</v>
      </c>
      <c r="E247">
        <v>0.107</v>
      </c>
    </row>
    <row r="248" spans="1:5" x14ac:dyDescent="0.2">
      <c r="A248" t="s">
        <v>678</v>
      </c>
      <c r="B248" t="s">
        <v>691</v>
      </c>
      <c r="C248">
        <v>0.35</v>
      </c>
      <c r="D248">
        <v>24</v>
      </c>
      <c r="E248">
        <v>0.108</v>
      </c>
    </row>
    <row r="249" spans="1:5" x14ac:dyDescent="0.2">
      <c r="A249" t="s">
        <v>678</v>
      </c>
      <c r="B249" t="s">
        <v>691</v>
      </c>
      <c r="C249">
        <v>0.35</v>
      </c>
      <c r="D249">
        <v>25</v>
      </c>
      <c r="E249">
        <v>0.108</v>
      </c>
    </row>
    <row r="250" spans="1:5" x14ac:dyDescent="0.2">
      <c r="A250" t="s">
        <v>678</v>
      </c>
      <c r="B250" t="s">
        <v>691</v>
      </c>
      <c r="C250">
        <v>0.35</v>
      </c>
      <c r="D250">
        <v>26</v>
      </c>
      <c r="E250">
        <v>0.108</v>
      </c>
    </row>
    <row r="251" spans="1:5" x14ac:dyDescent="0.2">
      <c r="A251" t="s">
        <v>678</v>
      </c>
      <c r="B251" t="s">
        <v>691</v>
      </c>
      <c r="C251">
        <v>0.35</v>
      </c>
      <c r="D251">
        <v>27</v>
      </c>
      <c r="E251">
        <v>0.109</v>
      </c>
    </row>
    <row r="252" spans="1:5" x14ac:dyDescent="0.2">
      <c r="A252" t="s">
        <v>678</v>
      </c>
      <c r="B252" t="s">
        <v>691</v>
      </c>
      <c r="C252">
        <v>0.35</v>
      </c>
      <c r="D252">
        <v>28</v>
      </c>
      <c r="E252">
        <v>0.109</v>
      </c>
    </row>
    <row r="253" spans="1:5" x14ac:dyDescent="0.2">
      <c r="A253" t="s">
        <v>678</v>
      </c>
      <c r="B253" t="s">
        <v>691</v>
      </c>
      <c r="C253">
        <v>0.35</v>
      </c>
      <c r="D253">
        <v>29</v>
      </c>
      <c r="E253">
        <v>0.11</v>
      </c>
    </row>
    <row r="254" spans="1:5" x14ac:dyDescent="0.2">
      <c r="A254" t="s">
        <v>678</v>
      </c>
      <c r="B254" t="s">
        <v>691</v>
      </c>
      <c r="C254">
        <v>0.35</v>
      </c>
      <c r="D254">
        <v>30</v>
      </c>
      <c r="E254">
        <v>0.111</v>
      </c>
    </row>
    <row r="255" spans="1:5" x14ac:dyDescent="0.2">
      <c r="A255" t="s">
        <v>678</v>
      </c>
      <c r="B255" t="s">
        <v>691</v>
      </c>
      <c r="C255">
        <v>0.35</v>
      </c>
      <c r="D255">
        <v>31</v>
      </c>
      <c r="E255">
        <v>0.111</v>
      </c>
    </row>
    <row r="256" spans="1:5" x14ac:dyDescent="0.2">
      <c r="A256" t="s">
        <v>678</v>
      </c>
      <c r="B256" t="s">
        <v>691</v>
      </c>
      <c r="C256">
        <v>0.35</v>
      </c>
      <c r="D256">
        <v>32</v>
      </c>
      <c r="E256">
        <v>0.112</v>
      </c>
    </row>
    <row r="257" spans="1:5" x14ac:dyDescent="0.2">
      <c r="A257" t="s">
        <v>678</v>
      </c>
      <c r="B257" t="s">
        <v>691</v>
      </c>
      <c r="C257">
        <v>0.35</v>
      </c>
      <c r="D257">
        <v>33</v>
      </c>
      <c r="E257">
        <v>0.113</v>
      </c>
    </row>
    <row r="258" spans="1:5" x14ac:dyDescent="0.2">
      <c r="A258" t="s">
        <v>678</v>
      </c>
      <c r="B258" t="s">
        <v>691</v>
      </c>
      <c r="C258">
        <v>0.35</v>
      </c>
      <c r="D258">
        <v>34</v>
      </c>
      <c r="E258">
        <v>0.113</v>
      </c>
    </row>
    <row r="259" spans="1:5" x14ac:dyDescent="0.2">
      <c r="A259" t="s">
        <v>678</v>
      </c>
      <c r="B259" t="s">
        <v>691</v>
      </c>
      <c r="C259">
        <v>0.35</v>
      </c>
      <c r="D259">
        <v>35</v>
      </c>
      <c r="E259">
        <v>0.114</v>
      </c>
    </row>
    <row r="260" spans="1:5" x14ac:dyDescent="0.2">
      <c r="A260" t="s">
        <v>678</v>
      </c>
      <c r="B260" t="s">
        <v>691</v>
      </c>
      <c r="C260">
        <v>0.35</v>
      </c>
      <c r="D260">
        <v>36</v>
      </c>
      <c r="E260">
        <v>0.115</v>
      </c>
    </row>
    <row r="261" spans="1:5" x14ac:dyDescent="0.2">
      <c r="A261" t="s">
        <v>678</v>
      </c>
      <c r="B261" t="s">
        <v>691</v>
      </c>
      <c r="C261">
        <v>0.35</v>
      </c>
      <c r="D261">
        <v>37</v>
      </c>
      <c r="E261">
        <v>0.11600000000000001</v>
      </c>
    </row>
    <row r="262" spans="1:5" x14ac:dyDescent="0.2">
      <c r="A262" t="s">
        <v>678</v>
      </c>
      <c r="B262" t="s">
        <v>691</v>
      </c>
      <c r="C262">
        <v>0.35</v>
      </c>
      <c r="D262">
        <v>38</v>
      </c>
      <c r="E262">
        <v>0.11600000000000001</v>
      </c>
    </row>
    <row r="263" spans="1:5" x14ac:dyDescent="0.2">
      <c r="A263" t="s">
        <v>678</v>
      </c>
      <c r="B263" t="s">
        <v>691</v>
      </c>
      <c r="C263">
        <v>0.35</v>
      </c>
      <c r="D263">
        <v>39</v>
      </c>
      <c r="E263">
        <v>0.11700000000000001</v>
      </c>
    </row>
    <row r="264" spans="1:5" x14ac:dyDescent="0.2">
      <c r="A264" t="s">
        <v>678</v>
      </c>
      <c r="B264" t="s">
        <v>691</v>
      </c>
      <c r="C264">
        <v>0.35</v>
      </c>
      <c r="D264">
        <v>40</v>
      </c>
      <c r="E264">
        <v>0.11799999999999999</v>
      </c>
    </row>
    <row r="265" spans="1:5" x14ac:dyDescent="0.2">
      <c r="A265" t="s">
        <v>678</v>
      </c>
      <c r="B265" t="s">
        <v>691</v>
      </c>
      <c r="C265">
        <v>0.35</v>
      </c>
      <c r="D265">
        <v>41</v>
      </c>
      <c r="E265">
        <v>0.11799999999999999</v>
      </c>
    </row>
    <row r="266" spans="1:5" x14ac:dyDescent="0.2">
      <c r="A266" t="s">
        <v>678</v>
      </c>
      <c r="B266" t="s">
        <v>691</v>
      </c>
      <c r="C266">
        <v>0.35</v>
      </c>
      <c r="D266">
        <v>42</v>
      </c>
      <c r="E266">
        <v>0.11899999999999999</v>
      </c>
    </row>
    <row r="267" spans="1:5" x14ac:dyDescent="0.2">
      <c r="A267" t="s">
        <v>678</v>
      </c>
      <c r="B267" t="s">
        <v>691</v>
      </c>
      <c r="C267">
        <v>0.35</v>
      </c>
      <c r="D267">
        <v>43</v>
      </c>
      <c r="E267">
        <v>0.12</v>
      </c>
    </row>
    <row r="268" spans="1:5" x14ac:dyDescent="0.2">
      <c r="A268" t="s">
        <v>678</v>
      </c>
      <c r="B268" t="s">
        <v>691</v>
      </c>
      <c r="C268">
        <v>0.35</v>
      </c>
      <c r="D268">
        <v>44</v>
      </c>
      <c r="E268">
        <v>0.12</v>
      </c>
    </row>
    <row r="269" spans="1:5" x14ac:dyDescent="0.2">
      <c r="A269" t="s">
        <v>678</v>
      </c>
      <c r="B269" t="s">
        <v>691</v>
      </c>
      <c r="C269">
        <v>0.35</v>
      </c>
      <c r="D269">
        <v>45</v>
      </c>
      <c r="E269">
        <v>0.121</v>
      </c>
    </row>
    <row r="270" spans="1:5" x14ac:dyDescent="0.2">
      <c r="A270" t="s">
        <v>678</v>
      </c>
      <c r="B270" t="s">
        <v>691</v>
      </c>
      <c r="C270">
        <v>0.35</v>
      </c>
      <c r="D270">
        <v>46</v>
      </c>
      <c r="E270">
        <v>0.121</v>
      </c>
    </row>
    <row r="271" spans="1:5" x14ac:dyDescent="0.2">
      <c r="A271" t="s">
        <v>678</v>
      </c>
      <c r="B271" t="s">
        <v>691</v>
      </c>
      <c r="C271">
        <v>0.35</v>
      </c>
      <c r="D271">
        <v>47</v>
      </c>
      <c r="E271">
        <v>0.122</v>
      </c>
    </row>
    <row r="272" spans="1:5" x14ac:dyDescent="0.2">
      <c r="A272" t="s">
        <v>678</v>
      </c>
      <c r="B272" t="s">
        <v>691</v>
      </c>
      <c r="C272">
        <v>0.35</v>
      </c>
      <c r="D272">
        <v>48</v>
      </c>
      <c r="E272">
        <v>0.122</v>
      </c>
    </row>
    <row r="273" spans="1:5" x14ac:dyDescent="0.2">
      <c r="A273" t="s">
        <v>678</v>
      </c>
      <c r="B273" t="s">
        <v>691</v>
      </c>
      <c r="C273">
        <v>0.35</v>
      </c>
      <c r="D273">
        <v>49</v>
      </c>
      <c r="E273">
        <v>0.123</v>
      </c>
    </row>
    <row r="274" spans="1:5" x14ac:dyDescent="0.2">
      <c r="A274" t="s">
        <v>678</v>
      </c>
      <c r="B274" t="s">
        <v>691</v>
      </c>
      <c r="C274">
        <v>0.36</v>
      </c>
      <c r="D274">
        <v>23</v>
      </c>
      <c r="E274">
        <v>0.11</v>
      </c>
    </row>
    <row r="275" spans="1:5" x14ac:dyDescent="0.2">
      <c r="A275" t="s">
        <v>678</v>
      </c>
      <c r="B275" t="s">
        <v>691</v>
      </c>
      <c r="C275">
        <v>0.36</v>
      </c>
      <c r="D275">
        <v>24</v>
      </c>
      <c r="E275">
        <v>0.111</v>
      </c>
    </row>
    <row r="276" spans="1:5" x14ac:dyDescent="0.2">
      <c r="A276" t="s">
        <v>678</v>
      </c>
      <c r="B276" t="s">
        <v>691</v>
      </c>
      <c r="C276">
        <v>0.36</v>
      </c>
      <c r="D276">
        <v>25</v>
      </c>
      <c r="E276">
        <v>0.111</v>
      </c>
    </row>
    <row r="277" spans="1:5" x14ac:dyDescent="0.2">
      <c r="A277" t="s">
        <v>678</v>
      </c>
      <c r="B277" t="s">
        <v>691</v>
      </c>
      <c r="C277">
        <v>0.36</v>
      </c>
      <c r="D277">
        <v>26</v>
      </c>
      <c r="E277">
        <v>0.112</v>
      </c>
    </row>
    <row r="278" spans="1:5" x14ac:dyDescent="0.2">
      <c r="A278" t="s">
        <v>678</v>
      </c>
      <c r="B278" t="s">
        <v>691</v>
      </c>
      <c r="C278">
        <v>0.36</v>
      </c>
      <c r="D278">
        <v>27</v>
      </c>
      <c r="E278">
        <v>0.112</v>
      </c>
    </row>
    <row r="279" spans="1:5" x14ac:dyDescent="0.2">
      <c r="A279" t="s">
        <v>678</v>
      </c>
      <c r="B279" t="s">
        <v>691</v>
      </c>
      <c r="C279">
        <v>0.36</v>
      </c>
      <c r="D279">
        <v>28</v>
      </c>
      <c r="E279">
        <v>0.112</v>
      </c>
    </row>
    <row r="280" spans="1:5" x14ac:dyDescent="0.2">
      <c r="A280" t="s">
        <v>678</v>
      </c>
      <c r="B280" t="s">
        <v>691</v>
      </c>
      <c r="C280">
        <v>0.36</v>
      </c>
      <c r="D280">
        <v>29</v>
      </c>
      <c r="E280">
        <v>0.113</v>
      </c>
    </row>
    <row r="281" spans="1:5" x14ac:dyDescent="0.2">
      <c r="A281" t="s">
        <v>678</v>
      </c>
      <c r="B281" t="s">
        <v>691</v>
      </c>
      <c r="C281">
        <v>0.36</v>
      </c>
      <c r="D281">
        <v>30</v>
      </c>
      <c r="E281">
        <v>0.113</v>
      </c>
    </row>
    <row r="282" spans="1:5" x14ac:dyDescent="0.2">
      <c r="A282" t="s">
        <v>678</v>
      </c>
      <c r="B282" t="s">
        <v>691</v>
      </c>
      <c r="C282">
        <v>0.36</v>
      </c>
      <c r="D282">
        <v>31</v>
      </c>
      <c r="E282">
        <v>0.114</v>
      </c>
    </row>
    <row r="283" spans="1:5" x14ac:dyDescent="0.2">
      <c r="A283" t="s">
        <v>678</v>
      </c>
      <c r="B283" t="s">
        <v>691</v>
      </c>
      <c r="C283">
        <v>0.36</v>
      </c>
      <c r="D283">
        <v>32</v>
      </c>
      <c r="E283">
        <v>0.115</v>
      </c>
    </row>
    <row r="284" spans="1:5" x14ac:dyDescent="0.2">
      <c r="A284" t="s">
        <v>678</v>
      </c>
      <c r="B284" t="s">
        <v>691</v>
      </c>
      <c r="C284">
        <v>0.36</v>
      </c>
      <c r="D284">
        <v>33</v>
      </c>
      <c r="E284">
        <v>0.115</v>
      </c>
    </row>
    <row r="285" spans="1:5" x14ac:dyDescent="0.2">
      <c r="A285" t="s">
        <v>678</v>
      </c>
      <c r="B285" t="s">
        <v>691</v>
      </c>
      <c r="C285">
        <v>0.36</v>
      </c>
      <c r="D285">
        <v>34</v>
      </c>
      <c r="E285">
        <v>0.11600000000000001</v>
      </c>
    </row>
    <row r="286" spans="1:5" x14ac:dyDescent="0.2">
      <c r="A286" t="s">
        <v>678</v>
      </c>
      <c r="B286" t="s">
        <v>691</v>
      </c>
      <c r="C286">
        <v>0.36</v>
      </c>
      <c r="D286">
        <v>35</v>
      </c>
      <c r="E286">
        <v>0.11700000000000001</v>
      </c>
    </row>
    <row r="287" spans="1:5" x14ac:dyDescent="0.2">
      <c r="A287" t="s">
        <v>678</v>
      </c>
      <c r="B287" t="s">
        <v>691</v>
      </c>
      <c r="C287">
        <v>0.36</v>
      </c>
      <c r="D287">
        <v>36</v>
      </c>
      <c r="E287">
        <v>0.11700000000000001</v>
      </c>
    </row>
    <row r="288" spans="1:5" x14ac:dyDescent="0.2">
      <c r="A288" t="s">
        <v>678</v>
      </c>
      <c r="B288" t="s">
        <v>691</v>
      </c>
      <c r="C288">
        <v>0.36</v>
      </c>
      <c r="D288">
        <v>37</v>
      </c>
      <c r="E288">
        <v>0.11799999999999999</v>
      </c>
    </row>
    <row r="289" spans="1:5" x14ac:dyDescent="0.2">
      <c r="A289" t="s">
        <v>678</v>
      </c>
      <c r="B289" t="s">
        <v>691</v>
      </c>
      <c r="C289">
        <v>0.36</v>
      </c>
      <c r="D289">
        <v>38</v>
      </c>
      <c r="E289">
        <v>0.11899999999999999</v>
      </c>
    </row>
    <row r="290" spans="1:5" x14ac:dyDescent="0.2">
      <c r="A290" t="s">
        <v>678</v>
      </c>
      <c r="B290" t="s">
        <v>691</v>
      </c>
      <c r="C290">
        <v>0.36</v>
      </c>
      <c r="D290">
        <v>39</v>
      </c>
      <c r="E290">
        <v>0.12</v>
      </c>
    </row>
    <row r="291" spans="1:5" x14ac:dyDescent="0.2">
      <c r="A291" t="s">
        <v>678</v>
      </c>
      <c r="B291" t="s">
        <v>691</v>
      </c>
      <c r="C291">
        <v>0.36</v>
      </c>
      <c r="D291">
        <v>40</v>
      </c>
      <c r="E291">
        <v>0.12</v>
      </c>
    </row>
    <row r="292" spans="1:5" x14ac:dyDescent="0.2">
      <c r="A292" t="s">
        <v>678</v>
      </c>
      <c r="B292" t="s">
        <v>691</v>
      </c>
      <c r="C292">
        <v>0.36</v>
      </c>
      <c r="D292">
        <v>41</v>
      </c>
      <c r="E292">
        <v>0.121</v>
      </c>
    </row>
    <row r="293" spans="1:5" x14ac:dyDescent="0.2">
      <c r="A293" t="s">
        <v>678</v>
      </c>
      <c r="B293" t="s">
        <v>691</v>
      </c>
      <c r="C293">
        <v>0.36</v>
      </c>
      <c r="D293">
        <v>42</v>
      </c>
      <c r="E293">
        <v>0.122</v>
      </c>
    </row>
    <row r="294" spans="1:5" x14ac:dyDescent="0.2">
      <c r="A294" t="s">
        <v>678</v>
      </c>
      <c r="B294" t="s">
        <v>691</v>
      </c>
      <c r="C294">
        <v>0.36</v>
      </c>
      <c r="D294">
        <v>43</v>
      </c>
      <c r="E294">
        <v>0.122</v>
      </c>
    </row>
    <row r="295" spans="1:5" x14ac:dyDescent="0.2">
      <c r="A295" t="s">
        <v>678</v>
      </c>
      <c r="B295" t="s">
        <v>691</v>
      </c>
      <c r="C295">
        <v>0.36</v>
      </c>
      <c r="D295">
        <v>44</v>
      </c>
      <c r="E295">
        <v>0.123</v>
      </c>
    </row>
    <row r="296" spans="1:5" x14ac:dyDescent="0.2">
      <c r="A296" t="s">
        <v>678</v>
      </c>
      <c r="B296" t="s">
        <v>691</v>
      </c>
      <c r="C296">
        <v>0.36</v>
      </c>
      <c r="D296">
        <v>45</v>
      </c>
      <c r="E296">
        <v>0.123</v>
      </c>
    </row>
    <row r="297" spans="1:5" x14ac:dyDescent="0.2">
      <c r="A297" t="s">
        <v>678</v>
      </c>
      <c r="B297" t="s">
        <v>691</v>
      </c>
      <c r="C297">
        <v>0.36</v>
      </c>
      <c r="D297">
        <v>46</v>
      </c>
      <c r="E297">
        <v>0.124</v>
      </c>
    </row>
    <row r="298" spans="1:5" x14ac:dyDescent="0.2">
      <c r="A298" t="s">
        <v>678</v>
      </c>
      <c r="B298" t="s">
        <v>691</v>
      </c>
      <c r="C298">
        <v>0.36</v>
      </c>
      <c r="D298">
        <v>47</v>
      </c>
      <c r="E298">
        <v>0.124</v>
      </c>
    </row>
    <row r="299" spans="1:5" x14ac:dyDescent="0.2">
      <c r="A299" t="s">
        <v>678</v>
      </c>
      <c r="B299" t="s">
        <v>691</v>
      </c>
      <c r="C299">
        <v>0.36</v>
      </c>
      <c r="D299">
        <v>48</v>
      </c>
      <c r="E299">
        <v>0.125</v>
      </c>
    </row>
    <row r="300" spans="1:5" x14ac:dyDescent="0.2">
      <c r="A300" t="s">
        <v>678</v>
      </c>
      <c r="B300" t="s">
        <v>691</v>
      </c>
      <c r="C300">
        <v>0.36</v>
      </c>
      <c r="D300">
        <v>49</v>
      </c>
      <c r="E300">
        <v>0.125</v>
      </c>
    </row>
    <row r="301" spans="1:5" x14ac:dyDescent="0.2">
      <c r="A301" t="s">
        <v>678</v>
      </c>
      <c r="B301" t="s">
        <v>691</v>
      </c>
      <c r="C301">
        <v>0.37</v>
      </c>
      <c r="D301">
        <v>24</v>
      </c>
      <c r="E301">
        <v>0.114</v>
      </c>
    </row>
    <row r="302" spans="1:5" x14ac:dyDescent="0.2">
      <c r="A302" t="s">
        <v>678</v>
      </c>
      <c r="B302" t="s">
        <v>691</v>
      </c>
      <c r="C302">
        <v>0.37</v>
      </c>
      <c r="D302">
        <v>25</v>
      </c>
      <c r="E302">
        <v>0.115</v>
      </c>
    </row>
    <row r="303" spans="1:5" x14ac:dyDescent="0.2">
      <c r="A303" t="s">
        <v>678</v>
      </c>
      <c r="B303" t="s">
        <v>691</v>
      </c>
      <c r="C303">
        <v>0.37</v>
      </c>
      <c r="D303">
        <v>26</v>
      </c>
      <c r="E303">
        <v>0.115</v>
      </c>
    </row>
    <row r="304" spans="1:5" x14ac:dyDescent="0.2">
      <c r="A304" t="s">
        <v>678</v>
      </c>
      <c r="B304" t="s">
        <v>691</v>
      </c>
      <c r="C304">
        <v>0.37</v>
      </c>
      <c r="D304">
        <v>27</v>
      </c>
      <c r="E304">
        <v>0.115</v>
      </c>
    </row>
    <row r="305" spans="1:5" x14ac:dyDescent="0.2">
      <c r="A305" t="s">
        <v>678</v>
      </c>
      <c r="B305" t="s">
        <v>691</v>
      </c>
      <c r="C305">
        <v>0.37</v>
      </c>
      <c r="D305">
        <v>28</v>
      </c>
      <c r="E305">
        <v>0.11600000000000001</v>
      </c>
    </row>
    <row r="306" spans="1:5" x14ac:dyDescent="0.2">
      <c r="A306" t="s">
        <v>678</v>
      </c>
      <c r="B306" t="s">
        <v>691</v>
      </c>
      <c r="C306">
        <v>0.37</v>
      </c>
      <c r="D306">
        <v>29</v>
      </c>
      <c r="E306">
        <v>0.11600000000000001</v>
      </c>
    </row>
    <row r="307" spans="1:5" x14ac:dyDescent="0.2">
      <c r="A307" t="s">
        <v>678</v>
      </c>
      <c r="B307" t="s">
        <v>691</v>
      </c>
      <c r="C307">
        <v>0.37</v>
      </c>
      <c r="D307">
        <v>30</v>
      </c>
      <c r="E307">
        <v>0.11600000000000001</v>
      </c>
    </row>
    <row r="308" spans="1:5" x14ac:dyDescent="0.2">
      <c r="A308" t="s">
        <v>678</v>
      </c>
      <c r="B308" t="s">
        <v>691</v>
      </c>
      <c r="C308">
        <v>0.37</v>
      </c>
      <c r="D308">
        <v>31</v>
      </c>
      <c r="E308">
        <v>0.11700000000000001</v>
      </c>
    </row>
    <row r="309" spans="1:5" x14ac:dyDescent="0.2">
      <c r="A309" t="s">
        <v>678</v>
      </c>
      <c r="B309" t="s">
        <v>691</v>
      </c>
      <c r="C309">
        <v>0.37</v>
      </c>
      <c r="D309">
        <v>32</v>
      </c>
      <c r="E309">
        <v>0.11700000000000001</v>
      </c>
    </row>
    <row r="310" spans="1:5" x14ac:dyDescent="0.2">
      <c r="A310" t="s">
        <v>678</v>
      </c>
      <c r="B310" t="s">
        <v>691</v>
      </c>
      <c r="C310">
        <v>0.37</v>
      </c>
      <c r="D310">
        <v>33</v>
      </c>
      <c r="E310">
        <v>0.11799999999999999</v>
      </c>
    </row>
    <row r="311" spans="1:5" x14ac:dyDescent="0.2">
      <c r="A311" t="s">
        <v>678</v>
      </c>
      <c r="B311" t="s">
        <v>691</v>
      </c>
      <c r="C311">
        <v>0.37</v>
      </c>
      <c r="D311">
        <v>34</v>
      </c>
      <c r="E311">
        <v>0.11899999999999999</v>
      </c>
    </row>
    <row r="312" spans="1:5" x14ac:dyDescent="0.2">
      <c r="A312" t="s">
        <v>678</v>
      </c>
      <c r="B312" t="s">
        <v>691</v>
      </c>
      <c r="C312">
        <v>0.37</v>
      </c>
      <c r="D312">
        <v>35</v>
      </c>
      <c r="E312">
        <v>0.11899999999999999</v>
      </c>
    </row>
    <row r="313" spans="1:5" x14ac:dyDescent="0.2">
      <c r="A313" t="s">
        <v>678</v>
      </c>
      <c r="B313" t="s">
        <v>691</v>
      </c>
      <c r="C313">
        <v>0.37</v>
      </c>
      <c r="D313">
        <v>36</v>
      </c>
      <c r="E313">
        <v>0.12</v>
      </c>
    </row>
    <row r="314" spans="1:5" x14ac:dyDescent="0.2">
      <c r="A314" t="s">
        <v>678</v>
      </c>
      <c r="B314" t="s">
        <v>691</v>
      </c>
      <c r="C314">
        <v>0.37</v>
      </c>
      <c r="D314">
        <v>37</v>
      </c>
      <c r="E314">
        <v>0.121</v>
      </c>
    </row>
    <row r="315" spans="1:5" x14ac:dyDescent="0.2">
      <c r="A315" t="s">
        <v>678</v>
      </c>
      <c r="B315" t="s">
        <v>691</v>
      </c>
      <c r="C315">
        <v>0.37</v>
      </c>
      <c r="D315">
        <v>38</v>
      </c>
      <c r="E315">
        <v>0.122</v>
      </c>
    </row>
    <row r="316" spans="1:5" x14ac:dyDescent="0.2">
      <c r="A316" t="s">
        <v>678</v>
      </c>
      <c r="B316" t="s">
        <v>691</v>
      </c>
      <c r="C316">
        <v>0.37</v>
      </c>
      <c r="D316">
        <v>39</v>
      </c>
      <c r="E316">
        <v>0.122</v>
      </c>
    </row>
    <row r="317" spans="1:5" x14ac:dyDescent="0.2">
      <c r="A317" t="s">
        <v>678</v>
      </c>
      <c r="B317" t="s">
        <v>691</v>
      </c>
      <c r="C317">
        <v>0.37</v>
      </c>
      <c r="D317">
        <v>40</v>
      </c>
      <c r="E317">
        <v>0.123</v>
      </c>
    </row>
    <row r="318" spans="1:5" x14ac:dyDescent="0.2">
      <c r="A318" t="s">
        <v>678</v>
      </c>
      <c r="B318" t="s">
        <v>691</v>
      </c>
      <c r="C318">
        <v>0.37</v>
      </c>
      <c r="D318">
        <v>41</v>
      </c>
      <c r="E318">
        <v>0.124</v>
      </c>
    </row>
    <row r="319" spans="1:5" x14ac:dyDescent="0.2">
      <c r="A319" t="s">
        <v>678</v>
      </c>
      <c r="B319" t="s">
        <v>691</v>
      </c>
      <c r="C319">
        <v>0.37</v>
      </c>
      <c r="D319">
        <v>42</v>
      </c>
      <c r="E319">
        <v>0.124</v>
      </c>
    </row>
    <row r="320" spans="1:5" x14ac:dyDescent="0.2">
      <c r="A320" t="s">
        <v>678</v>
      </c>
      <c r="B320" t="s">
        <v>691</v>
      </c>
      <c r="C320">
        <v>0.37</v>
      </c>
      <c r="D320">
        <v>43</v>
      </c>
      <c r="E320">
        <v>0.125</v>
      </c>
    </row>
    <row r="321" spans="1:5" x14ac:dyDescent="0.2">
      <c r="A321" t="s">
        <v>678</v>
      </c>
      <c r="B321" t="s">
        <v>691</v>
      </c>
      <c r="C321">
        <v>0.37</v>
      </c>
      <c r="D321">
        <v>44</v>
      </c>
      <c r="E321">
        <v>0.125</v>
      </c>
    </row>
    <row r="322" spans="1:5" x14ac:dyDescent="0.2">
      <c r="A322" t="s">
        <v>678</v>
      </c>
      <c r="B322" t="s">
        <v>691</v>
      </c>
      <c r="C322">
        <v>0.37</v>
      </c>
      <c r="D322">
        <v>45</v>
      </c>
      <c r="E322">
        <v>0.126</v>
      </c>
    </row>
    <row r="323" spans="1:5" x14ac:dyDescent="0.2">
      <c r="A323" t="s">
        <v>678</v>
      </c>
      <c r="B323" t="s">
        <v>691</v>
      </c>
      <c r="C323">
        <v>0.37</v>
      </c>
      <c r="D323">
        <v>46</v>
      </c>
      <c r="E323">
        <v>0.126</v>
      </c>
    </row>
    <row r="324" spans="1:5" x14ac:dyDescent="0.2">
      <c r="A324" t="s">
        <v>678</v>
      </c>
      <c r="B324" t="s">
        <v>691</v>
      </c>
      <c r="C324">
        <v>0.37</v>
      </c>
      <c r="D324">
        <v>47</v>
      </c>
      <c r="E324">
        <v>0.127</v>
      </c>
    </row>
    <row r="325" spans="1:5" x14ac:dyDescent="0.2">
      <c r="A325" t="s">
        <v>678</v>
      </c>
      <c r="B325" t="s">
        <v>691</v>
      </c>
      <c r="C325">
        <v>0.37</v>
      </c>
      <c r="D325">
        <v>48</v>
      </c>
      <c r="E325">
        <v>0.127</v>
      </c>
    </row>
    <row r="326" spans="1:5" x14ac:dyDescent="0.2">
      <c r="A326" t="s">
        <v>678</v>
      </c>
      <c r="B326" t="s">
        <v>691</v>
      </c>
      <c r="C326">
        <v>0.37</v>
      </c>
      <c r="D326">
        <v>49</v>
      </c>
      <c r="E326">
        <v>0.128</v>
      </c>
    </row>
    <row r="327" spans="1:5" x14ac:dyDescent="0.2">
      <c r="A327" t="s">
        <v>678</v>
      </c>
      <c r="B327" t="s">
        <v>691</v>
      </c>
      <c r="C327">
        <v>0.38</v>
      </c>
      <c r="D327">
        <v>26</v>
      </c>
      <c r="E327">
        <v>0.11799999999999999</v>
      </c>
    </row>
    <row r="328" spans="1:5" x14ac:dyDescent="0.2">
      <c r="A328" t="s">
        <v>678</v>
      </c>
      <c r="B328" t="s">
        <v>691</v>
      </c>
      <c r="C328">
        <v>0.38</v>
      </c>
      <c r="D328">
        <v>27</v>
      </c>
      <c r="E328">
        <v>0.11799999999999999</v>
      </c>
    </row>
    <row r="329" spans="1:5" x14ac:dyDescent="0.2">
      <c r="A329" t="s">
        <v>678</v>
      </c>
      <c r="B329" t="s">
        <v>691</v>
      </c>
      <c r="C329">
        <v>0.38</v>
      </c>
      <c r="D329">
        <v>28</v>
      </c>
      <c r="E329">
        <v>0.11899999999999999</v>
      </c>
    </row>
    <row r="330" spans="1:5" x14ac:dyDescent="0.2">
      <c r="A330" t="s">
        <v>678</v>
      </c>
      <c r="B330" t="s">
        <v>691</v>
      </c>
      <c r="C330">
        <v>0.38</v>
      </c>
      <c r="D330">
        <v>29</v>
      </c>
      <c r="E330">
        <v>0.11899999999999999</v>
      </c>
    </row>
    <row r="331" spans="1:5" x14ac:dyDescent="0.2">
      <c r="A331" t="s">
        <v>678</v>
      </c>
      <c r="B331" t="s">
        <v>691</v>
      </c>
      <c r="C331">
        <v>0.38</v>
      </c>
      <c r="D331">
        <v>30</v>
      </c>
      <c r="E331">
        <v>0.11899999999999999</v>
      </c>
    </row>
    <row r="332" spans="1:5" x14ac:dyDescent="0.2">
      <c r="A332" t="s">
        <v>678</v>
      </c>
      <c r="B332" t="s">
        <v>691</v>
      </c>
      <c r="C332">
        <v>0.38</v>
      </c>
      <c r="D332">
        <v>31</v>
      </c>
      <c r="E332">
        <v>0.12</v>
      </c>
    </row>
    <row r="333" spans="1:5" x14ac:dyDescent="0.2">
      <c r="A333" t="s">
        <v>678</v>
      </c>
      <c r="B333" t="s">
        <v>691</v>
      </c>
      <c r="C333">
        <v>0.38</v>
      </c>
      <c r="D333">
        <v>32</v>
      </c>
      <c r="E333">
        <v>0.12</v>
      </c>
    </row>
    <row r="334" spans="1:5" x14ac:dyDescent="0.2">
      <c r="A334" t="s">
        <v>678</v>
      </c>
      <c r="B334" t="s">
        <v>691</v>
      </c>
      <c r="C334">
        <v>0.38</v>
      </c>
      <c r="D334">
        <v>33</v>
      </c>
      <c r="E334">
        <v>0.121</v>
      </c>
    </row>
    <row r="335" spans="1:5" x14ac:dyDescent="0.2">
      <c r="A335" t="s">
        <v>678</v>
      </c>
      <c r="B335" t="s">
        <v>691</v>
      </c>
      <c r="C335">
        <v>0.38</v>
      </c>
      <c r="D335">
        <v>34</v>
      </c>
      <c r="E335">
        <v>0.122</v>
      </c>
    </row>
    <row r="336" spans="1:5" x14ac:dyDescent="0.2">
      <c r="A336" t="s">
        <v>678</v>
      </c>
      <c r="B336" t="s">
        <v>691</v>
      </c>
      <c r="C336">
        <v>0.38</v>
      </c>
      <c r="D336">
        <v>35</v>
      </c>
      <c r="E336">
        <v>0.122</v>
      </c>
    </row>
    <row r="337" spans="1:5" x14ac:dyDescent="0.2">
      <c r="A337" t="s">
        <v>678</v>
      </c>
      <c r="B337" t="s">
        <v>691</v>
      </c>
      <c r="C337">
        <v>0.38</v>
      </c>
      <c r="D337">
        <v>36</v>
      </c>
      <c r="E337">
        <v>0.123</v>
      </c>
    </row>
    <row r="338" spans="1:5" x14ac:dyDescent="0.2">
      <c r="A338" t="s">
        <v>678</v>
      </c>
      <c r="B338" t="s">
        <v>691</v>
      </c>
      <c r="C338">
        <v>0.38</v>
      </c>
      <c r="D338">
        <v>37</v>
      </c>
      <c r="E338">
        <v>0.123</v>
      </c>
    </row>
    <row r="339" spans="1:5" x14ac:dyDescent="0.2">
      <c r="A339" t="s">
        <v>678</v>
      </c>
      <c r="B339" t="s">
        <v>691</v>
      </c>
      <c r="C339">
        <v>0.38</v>
      </c>
      <c r="D339">
        <v>38</v>
      </c>
      <c r="E339">
        <v>0.124</v>
      </c>
    </row>
    <row r="340" spans="1:5" x14ac:dyDescent="0.2">
      <c r="A340" t="s">
        <v>678</v>
      </c>
      <c r="B340" t="s">
        <v>691</v>
      </c>
      <c r="C340">
        <v>0.38</v>
      </c>
      <c r="D340">
        <v>39</v>
      </c>
      <c r="E340">
        <v>0.125</v>
      </c>
    </row>
    <row r="341" spans="1:5" x14ac:dyDescent="0.2">
      <c r="A341" t="s">
        <v>678</v>
      </c>
      <c r="B341" t="s">
        <v>691</v>
      </c>
      <c r="C341">
        <v>0.38</v>
      </c>
      <c r="D341">
        <v>40</v>
      </c>
      <c r="E341">
        <v>0.125</v>
      </c>
    </row>
    <row r="342" spans="1:5" x14ac:dyDescent="0.2">
      <c r="A342" t="s">
        <v>678</v>
      </c>
      <c r="B342" t="s">
        <v>691</v>
      </c>
      <c r="C342">
        <v>0.38</v>
      </c>
      <c r="D342">
        <v>41</v>
      </c>
      <c r="E342">
        <v>0.126</v>
      </c>
    </row>
    <row r="343" spans="1:5" x14ac:dyDescent="0.2">
      <c r="A343" t="s">
        <v>678</v>
      </c>
      <c r="B343" t="s">
        <v>691</v>
      </c>
      <c r="C343">
        <v>0.38</v>
      </c>
      <c r="D343">
        <v>42</v>
      </c>
      <c r="E343">
        <v>0.127</v>
      </c>
    </row>
    <row r="344" spans="1:5" x14ac:dyDescent="0.2">
      <c r="A344" t="s">
        <v>678</v>
      </c>
      <c r="B344" t="s">
        <v>691</v>
      </c>
      <c r="C344">
        <v>0.38</v>
      </c>
      <c r="D344">
        <v>43</v>
      </c>
      <c r="E344">
        <v>0.127</v>
      </c>
    </row>
    <row r="345" spans="1:5" x14ac:dyDescent="0.2">
      <c r="A345" t="s">
        <v>678</v>
      </c>
      <c r="B345" t="s">
        <v>691</v>
      </c>
      <c r="C345">
        <v>0.38</v>
      </c>
      <c r="D345">
        <v>44</v>
      </c>
      <c r="E345">
        <v>0.128</v>
      </c>
    </row>
    <row r="346" spans="1:5" x14ac:dyDescent="0.2">
      <c r="A346" t="s">
        <v>678</v>
      </c>
      <c r="B346" t="s">
        <v>691</v>
      </c>
      <c r="C346">
        <v>0.38</v>
      </c>
      <c r="D346">
        <v>45</v>
      </c>
      <c r="E346">
        <v>0.129</v>
      </c>
    </row>
    <row r="347" spans="1:5" x14ac:dyDescent="0.2">
      <c r="A347" t="s">
        <v>678</v>
      </c>
      <c r="B347" t="s">
        <v>691</v>
      </c>
      <c r="C347">
        <v>0.38</v>
      </c>
      <c r="D347">
        <v>46</v>
      </c>
      <c r="E347">
        <v>0.129</v>
      </c>
    </row>
    <row r="348" spans="1:5" x14ac:dyDescent="0.2">
      <c r="A348" t="s">
        <v>678</v>
      </c>
      <c r="B348" t="s">
        <v>691</v>
      </c>
      <c r="C348">
        <v>0.38</v>
      </c>
      <c r="D348">
        <v>47</v>
      </c>
      <c r="E348">
        <v>0.13</v>
      </c>
    </row>
    <row r="349" spans="1:5" x14ac:dyDescent="0.2">
      <c r="A349" t="s">
        <v>678</v>
      </c>
      <c r="B349" t="s">
        <v>691</v>
      </c>
      <c r="C349">
        <v>0.38</v>
      </c>
      <c r="D349">
        <v>48</v>
      </c>
      <c r="E349">
        <v>0.13</v>
      </c>
    </row>
    <row r="350" spans="1:5" x14ac:dyDescent="0.2">
      <c r="A350" t="s">
        <v>678</v>
      </c>
      <c r="B350" t="s">
        <v>691</v>
      </c>
      <c r="C350">
        <v>0.38</v>
      </c>
      <c r="D350">
        <v>49</v>
      </c>
      <c r="E350">
        <v>0.13100000000000001</v>
      </c>
    </row>
    <row r="351" spans="1:5" x14ac:dyDescent="0.2">
      <c r="A351" t="s">
        <v>678</v>
      </c>
      <c r="B351" t="s">
        <v>691</v>
      </c>
      <c r="C351">
        <v>0.39</v>
      </c>
      <c r="D351">
        <v>26</v>
      </c>
      <c r="E351">
        <v>0.121</v>
      </c>
    </row>
    <row r="352" spans="1:5" x14ac:dyDescent="0.2">
      <c r="A352" t="s">
        <v>678</v>
      </c>
      <c r="B352" t="s">
        <v>691</v>
      </c>
      <c r="C352">
        <v>0.39</v>
      </c>
      <c r="D352">
        <v>27</v>
      </c>
      <c r="E352">
        <v>0.122</v>
      </c>
    </row>
    <row r="353" spans="1:5" x14ac:dyDescent="0.2">
      <c r="A353" t="s">
        <v>678</v>
      </c>
      <c r="B353" t="s">
        <v>691</v>
      </c>
      <c r="C353">
        <v>0.39</v>
      </c>
      <c r="D353">
        <v>28</v>
      </c>
      <c r="E353">
        <v>0.122</v>
      </c>
    </row>
    <row r="354" spans="1:5" x14ac:dyDescent="0.2">
      <c r="A354" t="s">
        <v>678</v>
      </c>
      <c r="B354" t="s">
        <v>691</v>
      </c>
      <c r="C354">
        <v>0.39</v>
      </c>
      <c r="D354">
        <v>29</v>
      </c>
      <c r="E354">
        <v>0.122</v>
      </c>
    </row>
    <row r="355" spans="1:5" x14ac:dyDescent="0.2">
      <c r="A355" t="s">
        <v>678</v>
      </c>
      <c r="B355" t="s">
        <v>691</v>
      </c>
      <c r="C355">
        <v>0.39</v>
      </c>
      <c r="D355">
        <v>30</v>
      </c>
      <c r="E355">
        <v>0.122</v>
      </c>
    </row>
    <row r="356" spans="1:5" x14ac:dyDescent="0.2">
      <c r="A356" t="s">
        <v>678</v>
      </c>
      <c r="B356" t="s">
        <v>691</v>
      </c>
      <c r="C356">
        <v>0.39</v>
      </c>
      <c r="D356">
        <v>31</v>
      </c>
      <c r="E356">
        <v>0.123</v>
      </c>
    </row>
    <row r="357" spans="1:5" x14ac:dyDescent="0.2">
      <c r="A357" t="s">
        <v>678</v>
      </c>
      <c r="B357" t="s">
        <v>691</v>
      </c>
      <c r="C357">
        <v>0.39</v>
      </c>
      <c r="D357">
        <v>32</v>
      </c>
      <c r="E357">
        <v>0.123</v>
      </c>
    </row>
    <row r="358" spans="1:5" x14ac:dyDescent="0.2">
      <c r="A358" t="s">
        <v>678</v>
      </c>
      <c r="B358" t="s">
        <v>691</v>
      </c>
      <c r="C358">
        <v>0.39</v>
      </c>
      <c r="D358">
        <v>33</v>
      </c>
      <c r="E358">
        <v>0.124</v>
      </c>
    </row>
    <row r="359" spans="1:5" x14ac:dyDescent="0.2">
      <c r="A359" t="s">
        <v>678</v>
      </c>
      <c r="B359" t="s">
        <v>691</v>
      </c>
      <c r="C359">
        <v>0.39</v>
      </c>
      <c r="D359">
        <v>34</v>
      </c>
      <c r="E359">
        <v>0.124</v>
      </c>
    </row>
    <row r="360" spans="1:5" x14ac:dyDescent="0.2">
      <c r="A360" t="s">
        <v>678</v>
      </c>
      <c r="B360" t="s">
        <v>691</v>
      </c>
      <c r="C360">
        <v>0.39</v>
      </c>
      <c r="D360">
        <v>35</v>
      </c>
      <c r="E360">
        <v>0.125</v>
      </c>
    </row>
    <row r="361" spans="1:5" x14ac:dyDescent="0.2">
      <c r="A361" t="s">
        <v>678</v>
      </c>
      <c r="B361" t="s">
        <v>691</v>
      </c>
      <c r="C361">
        <v>0.39</v>
      </c>
      <c r="D361">
        <v>36</v>
      </c>
      <c r="E361">
        <v>0.125</v>
      </c>
    </row>
    <row r="362" spans="1:5" x14ac:dyDescent="0.2">
      <c r="A362" t="s">
        <v>678</v>
      </c>
      <c r="B362" t="s">
        <v>691</v>
      </c>
      <c r="C362">
        <v>0.39</v>
      </c>
      <c r="D362">
        <v>37</v>
      </c>
      <c r="E362">
        <v>0.126</v>
      </c>
    </row>
    <row r="363" spans="1:5" x14ac:dyDescent="0.2">
      <c r="A363" t="s">
        <v>678</v>
      </c>
      <c r="B363" t="s">
        <v>691</v>
      </c>
      <c r="C363">
        <v>0.39</v>
      </c>
      <c r="D363">
        <v>38</v>
      </c>
      <c r="E363">
        <v>0.127</v>
      </c>
    </row>
    <row r="364" spans="1:5" x14ac:dyDescent="0.2">
      <c r="A364" t="s">
        <v>678</v>
      </c>
      <c r="B364" t="s">
        <v>691</v>
      </c>
      <c r="C364">
        <v>0.39</v>
      </c>
      <c r="D364">
        <v>39</v>
      </c>
      <c r="E364">
        <v>0.127</v>
      </c>
    </row>
    <row r="365" spans="1:5" x14ac:dyDescent="0.2">
      <c r="A365" t="s">
        <v>678</v>
      </c>
      <c r="B365" t="s">
        <v>691</v>
      </c>
      <c r="C365">
        <v>0.39</v>
      </c>
      <c r="D365">
        <v>40</v>
      </c>
      <c r="E365">
        <v>0.128</v>
      </c>
    </row>
    <row r="366" spans="1:5" x14ac:dyDescent="0.2">
      <c r="A366" t="s">
        <v>678</v>
      </c>
      <c r="B366" t="s">
        <v>691</v>
      </c>
      <c r="C366">
        <v>0.39</v>
      </c>
      <c r="D366">
        <v>41</v>
      </c>
      <c r="E366">
        <v>0.129</v>
      </c>
    </row>
    <row r="367" spans="1:5" x14ac:dyDescent="0.2">
      <c r="A367" t="s">
        <v>678</v>
      </c>
      <c r="B367" t="s">
        <v>691</v>
      </c>
      <c r="C367">
        <v>0.39</v>
      </c>
      <c r="D367">
        <v>42</v>
      </c>
      <c r="E367">
        <v>0.129</v>
      </c>
    </row>
    <row r="368" spans="1:5" x14ac:dyDescent="0.2">
      <c r="A368" t="s">
        <v>678</v>
      </c>
      <c r="B368" t="s">
        <v>691</v>
      </c>
      <c r="C368">
        <v>0.39</v>
      </c>
      <c r="D368">
        <v>43</v>
      </c>
      <c r="E368">
        <v>0.13</v>
      </c>
    </row>
    <row r="369" spans="1:5" x14ac:dyDescent="0.2">
      <c r="A369" t="s">
        <v>678</v>
      </c>
      <c r="B369" t="s">
        <v>691</v>
      </c>
      <c r="C369">
        <v>0.39</v>
      </c>
      <c r="D369">
        <v>44</v>
      </c>
      <c r="E369">
        <v>0.13100000000000001</v>
      </c>
    </row>
    <row r="370" spans="1:5" x14ac:dyDescent="0.2">
      <c r="A370" t="s">
        <v>678</v>
      </c>
      <c r="B370" t="s">
        <v>691</v>
      </c>
      <c r="C370">
        <v>0.39</v>
      </c>
      <c r="D370">
        <v>45</v>
      </c>
      <c r="E370">
        <v>0.13100000000000001</v>
      </c>
    </row>
    <row r="371" spans="1:5" x14ac:dyDescent="0.2">
      <c r="A371" t="s">
        <v>678</v>
      </c>
      <c r="B371" t="s">
        <v>691</v>
      </c>
      <c r="C371">
        <v>0.39</v>
      </c>
      <c r="D371">
        <v>46</v>
      </c>
      <c r="E371">
        <v>0.13200000000000001</v>
      </c>
    </row>
    <row r="372" spans="1:5" x14ac:dyDescent="0.2">
      <c r="A372" t="s">
        <v>678</v>
      </c>
      <c r="B372" t="s">
        <v>691</v>
      </c>
      <c r="C372">
        <v>0.39</v>
      </c>
      <c r="D372">
        <v>47</v>
      </c>
      <c r="E372">
        <v>0.13200000000000001</v>
      </c>
    </row>
    <row r="373" spans="1:5" x14ac:dyDescent="0.2">
      <c r="A373" t="s">
        <v>678</v>
      </c>
      <c r="B373" t="s">
        <v>691</v>
      </c>
      <c r="C373">
        <v>0.39</v>
      </c>
      <c r="D373">
        <v>48</v>
      </c>
      <c r="E373">
        <v>0.13300000000000001</v>
      </c>
    </row>
    <row r="374" spans="1:5" x14ac:dyDescent="0.2">
      <c r="A374" t="s">
        <v>678</v>
      </c>
      <c r="B374" t="s">
        <v>691</v>
      </c>
      <c r="C374">
        <v>0.39</v>
      </c>
      <c r="D374">
        <v>49</v>
      </c>
      <c r="E374">
        <v>0.13300000000000001</v>
      </c>
    </row>
    <row r="375" spans="1:5" x14ac:dyDescent="0.2">
      <c r="A375" t="s">
        <v>678</v>
      </c>
      <c r="B375" t="s">
        <v>691</v>
      </c>
      <c r="C375">
        <v>0.4</v>
      </c>
      <c r="D375">
        <v>27</v>
      </c>
      <c r="E375">
        <v>0.125</v>
      </c>
    </row>
    <row r="376" spans="1:5" x14ac:dyDescent="0.2">
      <c r="A376" t="s">
        <v>678</v>
      </c>
      <c r="B376" t="s">
        <v>691</v>
      </c>
      <c r="C376">
        <v>0.4</v>
      </c>
      <c r="D376">
        <v>28</v>
      </c>
      <c r="E376">
        <v>0.125</v>
      </c>
    </row>
    <row r="377" spans="1:5" x14ac:dyDescent="0.2">
      <c r="A377" t="s">
        <v>678</v>
      </c>
      <c r="B377" t="s">
        <v>691</v>
      </c>
      <c r="C377">
        <v>0.4</v>
      </c>
      <c r="D377">
        <v>29</v>
      </c>
      <c r="E377">
        <v>0.125</v>
      </c>
    </row>
    <row r="378" spans="1:5" x14ac:dyDescent="0.2">
      <c r="A378" t="s">
        <v>678</v>
      </c>
      <c r="B378" t="s">
        <v>691</v>
      </c>
      <c r="C378">
        <v>0.4</v>
      </c>
      <c r="D378">
        <v>30</v>
      </c>
      <c r="E378">
        <v>0.125</v>
      </c>
    </row>
    <row r="379" spans="1:5" x14ac:dyDescent="0.2">
      <c r="A379" t="s">
        <v>678</v>
      </c>
      <c r="B379" t="s">
        <v>691</v>
      </c>
      <c r="C379">
        <v>0.4</v>
      </c>
      <c r="D379">
        <v>31</v>
      </c>
      <c r="E379">
        <v>0.126</v>
      </c>
    </row>
    <row r="380" spans="1:5" x14ac:dyDescent="0.2">
      <c r="A380" t="s">
        <v>678</v>
      </c>
      <c r="B380" t="s">
        <v>691</v>
      </c>
      <c r="C380">
        <v>0.4</v>
      </c>
      <c r="D380">
        <v>32</v>
      </c>
      <c r="E380">
        <v>0.126</v>
      </c>
    </row>
    <row r="381" spans="1:5" x14ac:dyDescent="0.2">
      <c r="A381" t="s">
        <v>678</v>
      </c>
      <c r="B381" t="s">
        <v>691</v>
      </c>
      <c r="C381">
        <v>0.4</v>
      </c>
      <c r="D381">
        <v>33</v>
      </c>
      <c r="E381">
        <v>0.126</v>
      </c>
    </row>
    <row r="382" spans="1:5" x14ac:dyDescent="0.2">
      <c r="A382" t="s">
        <v>678</v>
      </c>
      <c r="B382" t="s">
        <v>691</v>
      </c>
      <c r="C382">
        <v>0.4</v>
      </c>
      <c r="D382">
        <v>34</v>
      </c>
      <c r="E382">
        <v>0.127</v>
      </c>
    </row>
    <row r="383" spans="1:5" x14ac:dyDescent="0.2">
      <c r="A383" t="s">
        <v>678</v>
      </c>
      <c r="B383" t="s">
        <v>691</v>
      </c>
      <c r="C383">
        <v>0.4</v>
      </c>
      <c r="D383">
        <v>35</v>
      </c>
      <c r="E383">
        <v>0.128</v>
      </c>
    </row>
    <row r="384" spans="1:5" x14ac:dyDescent="0.2">
      <c r="A384" t="s">
        <v>678</v>
      </c>
      <c r="B384" t="s">
        <v>691</v>
      </c>
      <c r="C384">
        <v>0.4</v>
      </c>
      <c r="D384">
        <v>36</v>
      </c>
      <c r="E384">
        <v>0.128</v>
      </c>
    </row>
    <row r="385" spans="1:5" x14ac:dyDescent="0.2">
      <c r="A385" t="s">
        <v>678</v>
      </c>
      <c r="B385" t="s">
        <v>691</v>
      </c>
      <c r="C385">
        <v>0.4</v>
      </c>
      <c r="D385">
        <v>37</v>
      </c>
      <c r="E385">
        <v>0.129</v>
      </c>
    </row>
    <row r="386" spans="1:5" x14ac:dyDescent="0.2">
      <c r="A386" t="s">
        <v>678</v>
      </c>
      <c r="B386" t="s">
        <v>691</v>
      </c>
      <c r="C386">
        <v>0.4</v>
      </c>
      <c r="D386">
        <v>38</v>
      </c>
      <c r="E386">
        <v>0.13</v>
      </c>
    </row>
    <row r="387" spans="1:5" x14ac:dyDescent="0.2">
      <c r="A387" t="s">
        <v>678</v>
      </c>
      <c r="B387" t="s">
        <v>691</v>
      </c>
      <c r="C387">
        <v>0.4</v>
      </c>
      <c r="D387">
        <v>39</v>
      </c>
      <c r="E387">
        <v>0.13</v>
      </c>
    </row>
    <row r="388" spans="1:5" x14ac:dyDescent="0.2">
      <c r="A388" t="s">
        <v>678</v>
      </c>
      <c r="B388" t="s">
        <v>691</v>
      </c>
      <c r="C388">
        <v>0.4</v>
      </c>
      <c r="D388">
        <v>40</v>
      </c>
      <c r="E388">
        <v>0.13100000000000001</v>
      </c>
    </row>
    <row r="389" spans="1:5" x14ac:dyDescent="0.2">
      <c r="A389" t="s">
        <v>678</v>
      </c>
      <c r="B389" t="s">
        <v>691</v>
      </c>
      <c r="C389">
        <v>0.4</v>
      </c>
      <c r="D389">
        <v>41</v>
      </c>
      <c r="E389">
        <v>0.13100000000000001</v>
      </c>
    </row>
    <row r="390" spans="1:5" x14ac:dyDescent="0.2">
      <c r="A390" t="s">
        <v>678</v>
      </c>
      <c r="B390" t="s">
        <v>691</v>
      </c>
      <c r="C390">
        <v>0.4</v>
      </c>
      <c r="D390">
        <v>42</v>
      </c>
      <c r="E390">
        <v>0.13200000000000001</v>
      </c>
    </row>
    <row r="391" spans="1:5" x14ac:dyDescent="0.2">
      <c r="A391" t="s">
        <v>678</v>
      </c>
      <c r="B391" t="s">
        <v>691</v>
      </c>
      <c r="C391">
        <v>0.4</v>
      </c>
      <c r="D391">
        <v>43</v>
      </c>
      <c r="E391">
        <v>0.13300000000000001</v>
      </c>
    </row>
    <row r="392" spans="1:5" x14ac:dyDescent="0.2">
      <c r="A392" t="s">
        <v>678</v>
      </c>
      <c r="B392" t="s">
        <v>691</v>
      </c>
      <c r="C392">
        <v>0.4</v>
      </c>
      <c r="D392">
        <v>44</v>
      </c>
      <c r="E392">
        <v>0.13300000000000001</v>
      </c>
    </row>
    <row r="393" spans="1:5" x14ac:dyDescent="0.2">
      <c r="A393" t="s">
        <v>678</v>
      </c>
      <c r="B393" t="s">
        <v>691</v>
      </c>
      <c r="C393">
        <v>0.4</v>
      </c>
      <c r="D393">
        <v>45</v>
      </c>
      <c r="E393">
        <v>0.13400000000000001</v>
      </c>
    </row>
    <row r="394" spans="1:5" x14ac:dyDescent="0.2">
      <c r="A394" t="s">
        <v>678</v>
      </c>
      <c r="B394" t="s">
        <v>691</v>
      </c>
      <c r="C394">
        <v>0.4</v>
      </c>
      <c r="D394">
        <v>46</v>
      </c>
      <c r="E394">
        <v>0.13400000000000001</v>
      </c>
    </row>
    <row r="395" spans="1:5" x14ac:dyDescent="0.2">
      <c r="A395" t="s">
        <v>678</v>
      </c>
      <c r="B395" t="s">
        <v>691</v>
      </c>
      <c r="C395">
        <v>0.4</v>
      </c>
      <c r="D395">
        <v>47</v>
      </c>
      <c r="E395">
        <v>0.13500000000000001</v>
      </c>
    </row>
    <row r="396" spans="1:5" x14ac:dyDescent="0.2">
      <c r="A396" t="s">
        <v>678</v>
      </c>
      <c r="B396" t="s">
        <v>691</v>
      </c>
      <c r="C396">
        <v>0.4</v>
      </c>
      <c r="D396">
        <v>48</v>
      </c>
      <c r="E396">
        <v>0.13500000000000001</v>
      </c>
    </row>
    <row r="397" spans="1:5" x14ac:dyDescent="0.2">
      <c r="A397" t="s">
        <v>678</v>
      </c>
      <c r="B397" t="s">
        <v>691</v>
      </c>
      <c r="C397">
        <v>0.4</v>
      </c>
      <c r="D397">
        <v>49</v>
      </c>
      <c r="E397">
        <v>0.13600000000000001</v>
      </c>
    </row>
    <row r="398" spans="1:5" x14ac:dyDescent="0.2">
      <c r="A398" t="s">
        <v>678</v>
      </c>
      <c r="B398" t="s">
        <v>691</v>
      </c>
      <c r="C398">
        <v>0.41</v>
      </c>
      <c r="D398">
        <v>29</v>
      </c>
      <c r="E398">
        <v>0.128</v>
      </c>
    </row>
    <row r="399" spans="1:5" x14ac:dyDescent="0.2">
      <c r="A399" t="s">
        <v>678</v>
      </c>
      <c r="B399" t="s">
        <v>691</v>
      </c>
      <c r="C399">
        <v>0.41</v>
      </c>
      <c r="D399">
        <v>30</v>
      </c>
      <c r="E399">
        <v>0.128</v>
      </c>
    </row>
    <row r="400" spans="1:5" x14ac:dyDescent="0.2">
      <c r="A400" t="s">
        <v>678</v>
      </c>
      <c r="B400" t="s">
        <v>691</v>
      </c>
      <c r="C400">
        <v>0.41</v>
      </c>
      <c r="D400">
        <v>31</v>
      </c>
      <c r="E400">
        <v>0.129</v>
      </c>
    </row>
    <row r="401" spans="1:5" x14ac:dyDescent="0.2">
      <c r="A401" t="s">
        <v>678</v>
      </c>
      <c r="B401" t="s">
        <v>691</v>
      </c>
      <c r="C401">
        <v>0.41</v>
      </c>
      <c r="D401">
        <v>32</v>
      </c>
      <c r="E401">
        <v>0.129</v>
      </c>
    </row>
    <row r="402" spans="1:5" x14ac:dyDescent="0.2">
      <c r="A402" t="s">
        <v>678</v>
      </c>
      <c r="B402" t="s">
        <v>691</v>
      </c>
      <c r="C402">
        <v>0.41</v>
      </c>
      <c r="D402">
        <v>33</v>
      </c>
      <c r="E402">
        <v>0.129</v>
      </c>
    </row>
    <row r="403" spans="1:5" x14ac:dyDescent="0.2">
      <c r="A403" t="s">
        <v>678</v>
      </c>
      <c r="B403" t="s">
        <v>691</v>
      </c>
      <c r="C403">
        <v>0.41</v>
      </c>
      <c r="D403">
        <v>34</v>
      </c>
      <c r="E403">
        <v>0.13</v>
      </c>
    </row>
    <row r="404" spans="1:5" x14ac:dyDescent="0.2">
      <c r="A404" t="s">
        <v>678</v>
      </c>
      <c r="B404" t="s">
        <v>691</v>
      </c>
      <c r="C404">
        <v>0.41</v>
      </c>
      <c r="D404">
        <v>35</v>
      </c>
      <c r="E404">
        <v>0.13</v>
      </c>
    </row>
    <row r="405" spans="1:5" x14ac:dyDescent="0.2">
      <c r="A405" t="s">
        <v>678</v>
      </c>
      <c r="B405" t="s">
        <v>691</v>
      </c>
      <c r="C405">
        <v>0.41</v>
      </c>
      <c r="D405">
        <v>36</v>
      </c>
      <c r="E405">
        <v>0.13100000000000001</v>
      </c>
    </row>
    <row r="406" spans="1:5" x14ac:dyDescent="0.2">
      <c r="A406" t="s">
        <v>678</v>
      </c>
      <c r="B406" t="s">
        <v>691</v>
      </c>
      <c r="C406">
        <v>0.41</v>
      </c>
      <c r="D406">
        <v>37</v>
      </c>
      <c r="E406">
        <v>0.13200000000000001</v>
      </c>
    </row>
    <row r="407" spans="1:5" x14ac:dyDescent="0.2">
      <c r="A407" t="s">
        <v>678</v>
      </c>
      <c r="B407" t="s">
        <v>691</v>
      </c>
      <c r="C407">
        <v>0.41</v>
      </c>
      <c r="D407">
        <v>38</v>
      </c>
      <c r="E407">
        <v>0.13200000000000001</v>
      </c>
    </row>
    <row r="408" spans="1:5" x14ac:dyDescent="0.2">
      <c r="A408" t="s">
        <v>678</v>
      </c>
      <c r="B408" t="s">
        <v>691</v>
      </c>
      <c r="C408">
        <v>0.41</v>
      </c>
      <c r="D408">
        <v>39</v>
      </c>
      <c r="E408">
        <v>0.13300000000000001</v>
      </c>
    </row>
    <row r="409" spans="1:5" x14ac:dyDescent="0.2">
      <c r="A409" t="s">
        <v>678</v>
      </c>
      <c r="B409" t="s">
        <v>691</v>
      </c>
      <c r="C409">
        <v>0.41</v>
      </c>
      <c r="D409">
        <v>40</v>
      </c>
      <c r="E409">
        <v>0.13300000000000001</v>
      </c>
    </row>
    <row r="410" spans="1:5" x14ac:dyDescent="0.2">
      <c r="A410" t="s">
        <v>678</v>
      </c>
      <c r="B410" t="s">
        <v>691</v>
      </c>
      <c r="C410">
        <v>0.41</v>
      </c>
      <c r="D410">
        <v>41</v>
      </c>
      <c r="E410">
        <v>0.13400000000000001</v>
      </c>
    </row>
    <row r="411" spans="1:5" x14ac:dyDescent="0.2">
      <c r="A411" t="s">
        <v>678</v>
      </c>
      <c r="B411" t="s">
        <v>691</v>
      </c>
      <c r="C411">
        <v>0.41</v>
      </c>
      <c r="D411">
        <v>42</v>
      </c>
      <c r="E411">
        <v>0.13500000000000001</v>
      </c>
    </row>
    <row r="412" spans="1:5" x14ac:dyDescent="0.2">
      <c r="A412" t="s">
        <v>678</v>
      </c>
      <c r="B412" t="s">
        <v>691</v>
      </c>
      <c r="C412">
        <v>0.41</v>
      </c>
      <c r="D412">
        <v>43</v>
      </c>
      <c r="E412">
        <v>0.13500000000000001</v>
      </c>
    </row>
    <row r="413" spans="1:5" x14ac:dyDescent="0.2">
      <c r="A413" t="s">
        <v>678</v>
      </c>
      <c r="B413" t="s">
        <v>691</v>
      </c>
      <c r="C413">
        <v>0.41</v>
      </c>
      <c r="D413">
        <v>44</v>
      </c>
      <c r="E413">
        <v>0.13600000000000001</v>
      </c>
    </row>
    <row r="414" spans="1:5" x14ac:dyDescent="0.2">
      <c r="A414" t="s">
        <v>678</v>
      </c>
      <c r="B414" t="s">
        <v>691</v>
      </c>
      <c r="C414">
        <v>0.41</v>
      </c>
      <c r="D414">
        <v>45</v>
      </c>
      <c r="E414">
        <v>0.13600000000000001</v>
      </c>
    </row>
    <row r="415" spans="1:5" x14ac:dyDescent="0.2">
      <c r="A415" t="s">
        <v>678</v>
      </c>
      <c r="B415" t="s">
        <v>691</v>
      </c>
      <c r="C415">
        <v>0.41</v>
      </c>
      <c r="D415">
        <v>46</v>
      </c>
      <c r="E415">
        <v>0.13700000000000001</v>
      </c>
    </row>
    <row r="416" spans="1:5" x14ac:dyDescent="0.2">
      <c r="A416" t="s">
        <v>678</v>
      </c>
      <c r="B416" t="s">
        <v>691</v>
      </c>
      <c r="C416">
        <v>0.41</v>
      </c>
      <c r="D416">
        <v>47</v>
      </c>
      <c r="E416">
        <v>0.13800000000000001</v>
      </c>
    </row>
    <row r="417" spans="1:5" x14ac:dyDescent="0.2">
      <c r="A417" t="s">
        <v>678</v>
      </c>
      <c r="B417" t="s">
        <v>691</v>
      </c>
      <c r="C417">
        <v>0.41</v>
      </c>
      <c r="D417">
        <v>48</v>
      </c>
      <c r="E417">
        <v>0.13800000000000001</v>
      </c>
    </row>
    <row r="418" spans="1:5" x14ac:dyDescent="0.2">
      <c r="A418" t="s">
        <v>678</v>
      </c>
      <c r="B418" t="s">
        <v>691</v>
      </c>
      <c r="C418">
        <v>0.41</v>
      </c>
      <c r="D418">
        <v>49</v>
      </c>
      <c r="E418">
        <v>0.13900000000000001</v>
      </c>
    </row>
    <row r="419" spans="1:5" x14ac:dyDescent="0.2">
      <c r="A419" t="s">
        <v>678</v>
      </c>
      <c r="B419" t="s">
        <v>691</v>
      </c>
      <c r="C419">
        <v>0.42</v>
      </c>
      <c r="D419">
        <v>30</v>
      </c>
      <c r="E419">
        <v>0.13100000000000001</v>
      </c>
    </row>
    <row r="420" spans="1:5" x14ac:dyDescent="0.2">
      <c r="A420" t="s">
        <v>678</v>
      </c>
      <c r="B420" t="s">
        <v>691</v>
      </c>
      <c r="C420">
        <v>0.42</v>
      </c>
      <c r="D420">
        <v>31</v>
      </c>
      <c r="E420">
        <v>0.13200000000000001</v>
      </c>
    </row>
    <row r="421" spans="1:5" x14ac:dyDescent="0.2">
      <c r="A421" t="s">
        <v>678</v>
      </c>
      <c r="B421" t="s">
        <v>691</v>
      </c>
      <c r="C421">
        <v>0.42</v>
      </c>
      <c r="D421">
        <v>32</v>
      </c>
      <c r="E421">
        <v>0.13200000000000001</v>
      </c>
    </row>
    <row r="422" spans="1:5" x14ac:dyDescent="0.2">
      <c r="A422" t="s">
        <v>678</v>
      </c>
      <c r="B422" t="s">
        <v>691</v>
      </c>
      <c r="C422">
        <v>0.42</v>
      </c>
      <c r="D422">
        <v>33</v>
      </c>
      <c r="E422">
        <v>0.13200000000000001</v>
      </c>
    </row>
    <row r="423" spans="1:5" x14ac:dyDescent="0.2">
      <c r="A423" t="s">
        <v>678</v>
      </c>
      <c r="B423" t="s">
        <v>691</v>
      </c>
      <c r="C423">
        <v>0.42</v>
      </c>
      <c r="D423">
        <v>34</v>
      </c>
      <c r="E423">
        <v>0.13300000000000001</v>
      </c>
    </row>
    <row r="424" spans="1:5" x14ac:dyDescent="0.2">
      <c r="A424" t="s">
        <v>678</v>
      </c>
      <c r="B424" t="s">
        <v>691</v>
      </c>
      <c r="C424">
        <v>0.42</v>
      </c>
      <c r="D424">
        <v>35</v>
      </c>
      <c r="E424">
        <v>0.13300000000000001</v>
      </c>
    </row>
    <row r="425" spans="1:5" x14ac:dyDescent="0.2">
      <c r="A425" t="s">
        <v>678</v>
      </c>
      <c r="B425" t="s">
        <v>691</v>
      </c>
      <c r="C425">
        <v>0.42</v>
      </c>
      <c r="D425">
        <v>36</v>
      </c>
      <c r="E425">
        <v>0.13400000000000001</v>
      </c>
    </row>
    <row r="426" spans="1:5" x14ac:dyDescent="0.2">
      <c r="A426" t="s">
        <v>678</v>
      </c>
      <c r="B426" t="s">
        <v>691</v>
      </c>
      <c r="C426">
        <v>0.42</v>
      </c>
      <c r="D426">
        <v>37</v>
      </c>
      <c r="E426">
        <v>0.13400000000000001</v>
      </c>
    </row>
    <row r="427" spans="1:5" x14ac:dyDescent="0.2">
      <c r="A427" t="s">
        <v>678</v>
      </c>
      <c r="B427" t="s">
        <v>691</v>
      </c>
      <c r="C427">
        <v>0.42</v>
      </c>
      <c r="D427">
        <v>38</v>
      </c>
      <c r="E427">
        <v>0.13500000000000001</v>
      </c>
    </row>
    <row r="428" spans="1:5" x14ac:dyDescent="0.2">
      <c r="A428" t="s">
        <v>678</v>
      </c>
      <c r="B428" t="s">
        <v>691</v>
      </c>
      <c r="C428">
        <v>0.42</v>
      </c>
      <c r="D428">
        <v>39</v>
      </c>
      <c r="E428">
        <v>0.13600000000000001</v>
      </c>
    </row>
    <row r="429" spans="1:5" x14ac:dyDescent="0.2">
      <c r="A429" t="s">
        <v>678</v>
      </c>
      <c r="B429" t="s">
        <v>691</v>
      </c>
      <c r="C429">
        <v>0.42</v>
      </c>
      <c r="D429">
        <v>40</v>
      </c>
      <c r="E429">
        <v>0.13600000000000001</v>
      </c>
    </row>
    <row r="430" spans="1:5" x14ac:dyDescent="0.2">
      <c r="A430" t="s">
        <v>678</v>
      </c>
      <c r="B430" t="s">
        <v>691</v>
      </c>
      <c r="C430">
        <v>0.42</v>
      </c>
      <c r="D430">
        <v>41</v>
      </c>
      <c r="E430">
        <v>0.13700000000000001</v>
      </c>
    </row>
    <row r="431" spans="1:5" x14ac:dyDescent="0.2">
      <c r="A431" t="s">
        <v>678</v>
      </c>
      <c r="B431" t="s">
        <v>691</v>
      </c>
      <c r="C431">
        <v>0.42</v>
      </c>
      <c r="D431">
        <v>42</v>
      </c>
      <c r="E431">
        <v>0.13700000000000001</v>
      </c>
    </row>
    <row r="432" spans="1:5" x14ac:dyDescent="0.2">
      <c r="A432" t="s">
        <v>678</v>
      </c>
      <c r="B432" t="s">
        <v>691</v>
      </c>
      <c r="C432">
        <v>0.42</v>
      </c>
      <c r="D432">
        <v>43</v>
      </c>
      <c r="E432">
        <v>0.13800000000000001</v>
      </c>
    </row>
    <row r="433" spans="1:5" x14ac:dyDescent="0.2">
      <c r="A433" t="s">
        <v>678</v>
      </c>
      <c r="B433" t="s">
        <v>691</v>
      </c>
      <c r="C433">
        <v>0.42</v>
      </c>
      <c r="D433">
        <v>44</v>
      </c>
      <c r="E433">
        <v>0.13900000000000001</v>
      </c>
    </row>
    <row r="434" spans="1:5" x14ac:dyDescent="0.2">
      <c r="A434" t="s">
        <v>678</v>
      </c>
      <c r="B434" t="s">
        <v>691</v>
      </c>
      <c r="C434">
        <v>0.42</v>
      </c>
      <c r="D434">
        <v>45</v>
      </c>
      <c r="E434">
        <v>0.13900000000000001</v>
      </c>
    </row>
    <row r="435" spans="1:5" x14ac:dyDescent="0.2">
      <c r="A435" t="s">
        <v>678</v>
      </c>
      <c r="B435" t="s">
        <v>691</v>
      </c>
      <c r="C435">
        <v>0.42</v>
      </c>
      <c r="D435">
        <v>46</v>
      </c>
      <c r="E435">
        <v>0.14000000000000001</v>
      </c>
    </row>
    <row r="436" spans="1:5" x14ac:dyDescent="0.2">
      <c r="A436" t="s">
        <v>678</v>
      </c>
      <c r="B436" t="s">
        <v>691</v>
      </c>
      <c r="C436">
        <v>0.42</v>
      </c>
      <c r="D436">
        <v>47</v>
      </c>
      <c r="E436">
        <v>0.14000000000000001</v>
      </c>
    </row>
    <row r="437" spans="1:5" x14ac:dyDescent="0.2">
      <c r="A437" t="s">
        <v>678</v>
      </c>
      <c r="B437" t="s">
        <v>691</v>
      </c>
      <c r="C437">
        <v>0.42</v>
      </c>
      <c r="D437">
        <v>48</v>
      </c>
      <c r="E437">
        <v>0.14099999999999999</v>
      </c>
    </row>
    <row r="438" spans="1:5" x14ac:dyDescent="0.2">
      <c r="A438" t="s">
        <v>678</v>
      </c>
      <c r="B438" t="s">
        <v>691</v>
      </c>
      <c r="C438">
        <v>0.42</v>
      </c>
      <c r="D438">
        <v>49</v>
      </c>
      <c r="E438">
        <v>0.14099999999999999</v>
      </c>
    </row>
    <row r="439" spans="1:5" x14ac:dyDescent="0.2">
      <c r="A439" t="s">
        <v>678</v>
      </c>
      <c r="B439" t="s">
        <v>691</v>
      </c>
      <c r="C439">
        <v>0.43</v>
      </c>
      <c r="D439">
        <v>32</v>
      </c>
      <c r="E439">
        <v>0.13500000000000001</v>
      </c>
    </row>
    <row r="440" spans="1:5" x14ac:dyDescent="0.2">
      <c r="A440" t="s">
        <v>678</v>
      </c>
      <c r="B440" t="s">
        <v>691</v>
      </c>
      <c r="C440">
        <v>0.43</v>
      </c>
      <c r="D440">
        <v>33</v>
      </c>
      <c r="E440">
        <v>0.13500000000000001</v>
      </c>
    </row>
    <row r="441" spans="1:5" x14ac:dyDescent="0.2">
      <c r="A441" t="s">
        <v>678</v>
      </c>
      <c r="B441" t="s">
        <v>691</v>
      </c>
      <c r="C441">
        <v>0.43</v>
      </c>
      <c r="D441">
        <v>34</v>
      </c>
      <c r="E441">
        <v>0.13600000000000001</v>
      </c>
    </row>
    <row r="442" spans="1:5" x14ac:dyDescent="0.2">
      <c r="A442" t="s">
        <v>678</v>
      </c>
      <c r="B442" t="s">
        <v>691</v>
      </c>
      <c r="C442">
        <v>0.43</v>
      </c>
      <c r="D442">
        <v>35</v>
      </c>
      <c r="E442">
        <v>0.13600000000000001</v>
      </c>
    </row>
    <row r="443" spans="1:5" x14ac:dyDescent="0.2">
      <c r="A443" t="s">
        <v>678</v>
      </c>
      <c r="B443" t="s">
        <v>691</v>
      </c>
      <c r="C443">
        <v>0.43</v>
      </c>
      <c r="D443">
        <v>36</v>
      </c>
      <c r="E443">
        <v>0.13700000000000001</v>
      </c>
    </row>
    <row r="444" spans="1:5" x14ac:dyDescent="0.2">
      <c r="A444" t="s">
        <v>678</v>
      </c>
      <c r="B444" t="s">
        <v>691</v>
      </c>
      <c r="C444">
        <v>0.43</v>
      </c>
      <c r="D444">
        <v>37</v>
      </c>
      <c r="E444">
        <v>0.13700000000000001</v>
      </c>
    </row>
    <row r="445" spans="1:5" x14ac:dyDescent="0.2">
      <c r="A445" t="s">
        <v>678</v>
      </c>
      <c r="B445" t="s">
        <v>691</v>
      </c>
      <c r="C445">
        <v>0.43</v>
      </c>
      <c r="D445">
        <v>38</v>
      </c>
      <c r="E445">
        <v>0.13800000000000001</v>
      </c>
    </row>
    <row r="446" spans="1:5" x14ac:dyDescent="0.2">
      <c r="A446" t="s">
        <v>678</v>
      </c>
      <c r="B446" t="s">
        <v>691</v>
      </c>
      <c r="C446">
        <v>0.43</v>
      </c>
      <c r="D446">
        <v>39</v>
      </c>
      <c r="E446">
        <v>0.13800000000000001</v>
      </c>
    </row>
    <row r="447" spans="1:5" x14ac:dyDescent="0.2">
      <c r="A447" t="s">
        <v>678</v>
      </c>
      <c r="B447" t="s">
        <v>691</v>
      </c>
      <c r="C447">
        <v>0.43</v>
      </c>
      <c r="D447">
        <v>40</v>
      </c>
      <c r="E447">
        <v>0.13900000000000001</v>
      </c>
    </row>
    <row r="448" spans="1:5" x14ac:dyDescent="0.2">
      <c r="A448" t="s">
        <v>678</v>
      </c>
      <c r="B448" t="s">
        <v>691</v>
      </c>
      <c r="C448">
        <v>0.43</v>
      </c>
      <c r="D448">
        <v>41</v>
      </c>
      <c r="E448">
        <v>0.14000000000000001</v>
      </c>
    </row>
    <row r="449" spans="1:5" x14ac:dyDescent="0.2">
      <c r="A449" t="s">
        <v>678</v>
      </c>
      <c r="B449" t="s">
        <v>691</v>
      </c>
      <c r="C449">
        <v>0.43</v>
      </c>
      <c r="D449">
        <v>42</v>
      </c>
      <c r="E449">
        <v>0.14000000000000001</v>
      </c>
    </row>
    <row r="450" spans="1:5" x14ac:dyDescent="0.2">
      <c r="A450" t="s">
        <v>678</v>
      </c>
      <c r="B450" t="s">
        <v>691</v>
      </c>
      <c r="C450">
        <v>0.43</v>
      </c>
      <c r="D450">
        <v>43</v>
      </c>
      <c r="E450">
        <v>0.14099999999999999</v>
      </c>
    </row>
    <row r="451" spans="1:5" x14ac:dyDescent="0.2">
      <c r="A451" t="s">
        <v>678</v>
      </c>
      <c r="B451" t="s">
        <v>691</v>
      </c>
      <c r="C451">
        <v>0.43</v>
      </c>
      <c r="D451">
        <v>44</v>
      </c>
      <c r="E451">
        <v>0.14099999999999999</v>
      </c>
    </row>
    <row r="452" spans="1:5" x14ac:dyDescent="0.2">
      <c r="A452" t="s">
        <v>678</v>
      </c>
      <c r="B452" t="s">
        <v>691</v>
      </c>
      <c r="C452">
        <v>0.43</v>
      </c>
      <c r="D452">
        <v>45</v>
      </c>
      <c r="E452">
        <v>0.14199999999999999</v>
      </c>
    </row>
    <row r="453" spans="1:5" x14ac:dyDescent="0.2">
      <c r="A453" t="s">
        <v>678</v>
      </c>
      <c r="B453" t="s">
        <v>691</v>
      </c>
      <c r="C453">
        <v>0.43</v>
      </c>
      <c r="D453">
        <v>46</v>
      </c>
      <c r="E453">
        <v>0.14199999999999999</v>
      </c>
    </row>
    <row r="454" spans="1:5" x14ac:dyDescent="0.2">
      <c r="A454" t="s">
        <v>678</v>
      </c>
      <c r="B454" t="s">
        <v>691</v>
      </c>
      <c r="C454">
        <v>0.43</v>
      </c>
      <c r="D454">
        <v>47</v>
      </c>
      <c r="E454">
        <v>0.14299999999999999</v>
      </c>
    </row>
    <row r="455" spans="1:5" x14ac:dyDescent="0.2">
      <c r="A455" t="s">
        <v>678</v>
      </c>
      <c r="B455" t="s">
        <v>691</v>
      </c>
      <c r="C455">
        <v>0.43</v>
      </c>
      <c r="D455">
        <v>48</v>
      </c>
      <c r="E455">
        <v>0.14399999999999999</v>
      </c>
    </row>
    <row r="456" spans="1:5" x14ac:dyDescent="0.2">
      <c r="A456" t="s">
        <v>678</v>
      </c>
      <c r="B456" t="s">
        <v>691</v>
      </c>
      <c r="C456">
        <v>0.43</v>
      </c>
      <c r="D456">
        <v>49</v>
      </c>
      <c r="E456">
        <v>0.14399999999999999</v>
      </c>
    </row>
    <row r="457" spans="1:5" x14ac:dyDescent="0.2">
      <c r="A457" t="s">
        <v>678</v>
      </c>
      <c r="B457" t="s">
        <v>691</v>
      </c>
      <c r="C457">
        <v>0.44</v>
      </c>
      <c r="D457">
        <v>33</v>
      </c>
      <c r="E457">
        <v>0.13800000000000001</v>
      </c>
    </row>
    <row r="458" spans="1:5" x14ac:dyDescent="0.2">
      <c r="A458" t="s">
        <v>678</v>
      </c>
      <c r="B458" t="s">
        <v>691</v>
      </c>
      <c r="C458">
        <v>0.44</v>
      </c>
      <c r="D458">
        <v>34</v>
      </c>
      <c r="E458">
        <v>0.13900000000000001</v>
      </c>
    </row>
    <row r="459" spans="1:5" x14ac:dyDescent="0.2">
      <c r="A459" t="s">
        <v>678</v>
      </c>
      <c r="B459" t="s">
        <v>691</v>
      </c>
      <c r="C459">
        <v>0.44</v>
      </c>
      <c r="D459">
        <v>35</v>
      </c>
      <c r="E459">
        <v>0.13900000000000001</v>
      </c>
    </row>
    <row r="460" spans="1:5" x14ac:dyDescent="0.2">
      <c r="A460" t="s">
        <v>678</v>
      </c>
      <c r="B460" t="s">
        <v>691</v>
      </c>
      <c r="C460">
        <v>0.44</v>
      </c>
      <c r="D460">
        <v>36</v>
      </c>
      <c r="E460">
        <v>0.14000000000000001</v>
      </c>
    </row>
    <row r="461" spans="1:5" x14ac:dyDescent="0.2">
      <c r="A461" t="s">
        <v>678</v>
      </c>
      <c r="B461" t="s">
        <v>691</v>
      </c>
      <c r="C461">
        <v>0.44</v>
      </c>
      <c r="D461">
        <v>37</v>
      </c>
      <c r="E461">
        <v>0.14000000000000001</v>
      </c>
    </row>
    <row r="462" spans="1:5" x14ac:dyDescent="0.2">
      <c r="A462" t="s">
        <v>678</v>
      </c>
      <c r="B462" t="s">
        <v>691</v>
      </c>
      <c r="C462">
        <v>0.44</v>
      </c>
      <c r="D462">
        <v>38</v>
      </c>
      <c r="E462">
        <v>0.14099999999999999</v>
      </c>
    </row>
    <row r="463" spans="1:5" x14ac:dyDescent="0.2">
      <c r="A463" t="s">
        <v>678</v>
      </c>
      <c r="B463" t="s">
        <v>691</v>
      </c>
      <c r="C463">
        <v>0.44</v>
      </c>
      <c r="D463">
        <v>39</v>
      </c>
      <c r="E463">
        <v>0.14099999999999999</v>
      </c>
    </row>
    <row r="464" spans="1:5" x14ac:dyDescent="0.2">
      <c r="A464" t="s">
        <v>678</v>
      </c>
      <c r="B464" t="s">
        <v>691</v>
      </c>
      <c r="C464">
        <v>0.44</v>
      </c>
      <c r="D464">
        <v>40</v>
      </c>
      <c r="E464">
        <v>0.14199999999999999</v>
      </c>
    </row>
    <row r="465" spans="1:5" x14ac:dyDescent="0.2">
      <c r="A465" t="s">
        <v>678</v>
      </c>
      <c r="B465" t="s">
        <v>691</v>
      </c>
      <c r="C465">
        <v>0.44</v>
      </c>
      <c r="D465">
        <v>41</v>
      </c>
      <c r="E465">
        <v>0.14199999999999999</v>
      </c>
    </row>
    <row r="466" spans="1:5" x14ac:dyDescent="0.2">
      <c r="A466" t="s">
        <v>678</v>
      </c>
      <c r="B466" t="s">
        <v>691</v>
      </c>
      <c r="C466">
        <v>0.44</v>
      </c>
      <c r="D466">
        <v>42</v>
      </c>
      <c r="E466">
        <v>0.14299999999999999</v>
      </c>
    </row>
    <row r="467" spans="1:5" x14ac:dyDescent="0.2">
      <c r="A467" t="s">
        <v>678</v>
      </c>
      <c r="B467" t="s">
        <v>691</v>
      </c>
      <c r="C467">
        <v>0.44</v>
      </c>
      <c r="D467">
        <v>43</v>
      </c>
      <c r="E467">
        <v>0.14399999999999999</v>
      </c>
    </row>
    <row r="468" spans="1:5" x14ac:dyDescent="0.2">
      <c r="A468" t="s">
        <v>678</v>
      </c>
      <c r="B468" t="s">
        <v>691</v>
      </c>
      <c r="C468">
        <v>0.44</v>
      </c>
      <c r="D468">
        <v>44</v>
      </c>
      <c r="E468">
        <v>0.14399999999999999</v>
      </c>
    </row>
    <row r="469" spans="1:5" x14ac:dyDescent="0.2">
      <c r="A469" t="s">
        <v>678</v>
      </c>
      <c r="B469" t="s">
        <v>691</v>
      </c>
      <c r="C469">
        <v>0.44</v>
      </c>
      <c r="D469">
        <v>45</v>
      </c>
      <c r="E469">
        <v>0.14499999999999999</v>
      </c>
    </row>
    <row r="470" spans="1:5" x14ac:dyDescent="0.2">
      <c r="A470" t="s">
        <v>678</v>
      </c>
      <c r="B470" t="s">
        <v>691</v>
      </c>
      <c r="C470">
        <v>0.44</v>
      </c>
      <c r="D470">
        <v>46</v>
      </c>
      <c r="E470">
        <v>0.14499999999999999</v>
      </c>
    </row>
    <row r="471" spans="1:5" x14ac:dyDescent="0.2">
      <c r="A471" t="s">
        <v>678</v>
      </c>
      <c r="B471" t="s">
        <v>691</v>
      </c>
      <c r="C471">
        <v>0.44</v>
      </c>
      <c r="D471">
        <v>47</v>
      </c>
      <c r="E471">
        <v>0.14599999999999999</v>
      </c>
    </row>
    <row r="472" spans="1:5" x14ac:dyDescent="0.2">
      <c r="A472" t="s">
        <v>678</v>
      </c>
      <c r="B472" t="s">
        <v>691</v>
      </c>
      <c r="C472">
        <v>0.44</v>
      </c>
      <c r="D472">
        <v>48</v>
      </c>
      <c r="E472">
        <v>0.14599999999999999</v>
      </c>
    </row>
    <row r="473" spans="1:5" x14ac:dyDescent="0.2">
      <c r="A473" t="s">
        <v>678</v>
      </c>
      <c r="B473" t="s">
        <v>691</v>
      </c>
      <c r="C473">
        <v>0.44</v>
      </c>
      <c r="D473">
        <v>49</v>
      </c>
      <c r="E473">
        <v>0.14699999999999999</v>
      </c>
    </row>
    <row r="474" spans="1:5" x14ac:dyDescent="0.2">
      <c r="A474" t="s">
        <v>678</v>
      </c>
      <c r="B474" t="s">
        <v>691</v>
      </c>
      <c r="C474">
        <v>0.45</v>
      </c>
      <c r="D474">
        <v>35</v>
      </c>
      <c r="E474">
        <v>0.14199999999999999</v>
      </c>
    </row>
    <row r="475" spans="1:5" x14ac:dyDescent="0.2">
      <c r="A475" t="s">
        <v>678</v>
      </c>
      <c r="B475" t="s">
        <v>691</v>
      </c>
      <c r="C475">
        <v>0.45</v>
      </c>
      <c r="D475">
        <v>36</v>
      </c>
      <c r="E475">
        <v>0.14299999999999999</v>
      </c>
    </row>
    <row r="476" spans="1:5" x14ac:dyDescent="0.2">
      <c r="A476" t="s">
        <v>678</v>
      </c>
      <c r="B476" t="s">
        <v>691</v>
      </c>
      <c r="C476">
        <v>0.45</v>
      </c>
      <c r="D476">
        <v>37</v>
      </c>
      <c r="E476">
        <v>0.14299999999999999</v>
      </c>
    </row>
    <row r="477" spans="1:5" x14ac:dyDescent="0.2">
      <c r="A477" t="s">
        <v>678</v>
      </c>
      <c r="B477" t="s">
        <v>691</v>
      </c>
      <c r="C477">
        <v>0.45</v>
      </c>
      <c r="D477">
        <v>38</v>
      </c>
      <c r="E477">
        <v>0.14399999999999999</v>
      </c>
    </row>
    <row r="478" spans="1:5" x14ac:dyDescent="0.2">
      <c r="A478" t="s">
        <v>678</v>
      </c>
      <c r="B478" t="s">
        <v>691</v>
      </c>
      <c r="C478">
        <v>0.45</v>
      </c>
      <c r="D478">
        <v>39</v>
      </c>
      <c r="E478">
        <v>0.14399999999999999</v>
      </c>
    </row>
    <row r="479" spans="1:5" x14ac:dyDescent="0.2">
      <c r="A479" t="s">
        <v>678</v>
      </c>
      <c r="B479" t="s">
        <v>691</v>
      </c>
      <c r="C479">
        <v>0.45</v>
      </c>
      <c r="D479">
        <v>40</v>
      </c>
      <c r="E479">
        <v>0.14499999999999999</v>
      </c>
    </row>
    <row r="480" spans="1:5" x14ac:dyDescent="0.2">
      <c r="A480" t="s">
        <v>678</v>
      </c>
      <c r="B480" t="s">
        <v>691</v>
      </c>
      <c r="C480">
        <v>0.45</v>
      </c>
      <c r="D480">
        <v>41</v>
      </c>
      <c r="E480">
        <v>0.14499999999999999</v>
      </c>
    </row>
    <row r="481" spans="1:5" x14ac:dyDescent="0.2">
      <c r="A481" t="s">
        <v>678</v>
      </c>
      <c r="B481" t="s">
        <v>691</v>
      </c>
      <c r="C481">
        <v>0.45</v>
      </c>
      <c r="D481">
        <v>42</v>
      </c>
      <c r="E481">
        <v>0.14599999999999999</v>
      </c>
    </row>
    <row r="482" spans="1:5" x14ac:dyDescent="0.2">
      <c r="A482" t="s">
        <v>678</v>
      </c>
      <c r="B482" t="s">
        <v>691</v>
      </c>
      <c r="C482">
        <v>0.45</v>
      </c>
      <c r="D482">
        <v>43</v>
      </c>
      <c r="E482">
        <v>0.14599999999999999</v>
      </c>
    </row>
    <row r="483" spans="1:5" x14ac:dyDescent="0.2">
      <c r="A483" t="s">
        <v>678</v>
      </c>
      <c r="B483" t="s">
        <v>691</v>
      </c>
      <c r="C483">
        <v>0.45</v>
      </c>
      <c r="D483">
        <v>44</v>
      </c>
      <c r="E483">
        <v>0.14699999999999999</v>
      </c>
    </row>
    <row r="484" spans="1:5" x14ac:dyDescent="0.2">
      <c r="A484" t="s">
        <v>678</v>
      </c>
      <c r="B484" t="s">
        <v>691</v>
      </c>
      <c r="C484">
        <v>0.45</v>
      </c>
      <c r="D484">
        <v>45</v>
      </c>
      <c r="E484">
        <v>0.14799999999999999</v>
      </c>
    </row>
    <row r="485" spans="1:5" x14ac:dyDescent="0.2">
      <c r="A485" t="s">
        <v>678</v>
      </c>
      <c r="B485" t="s">
        <v>691</v>
      </c>
      <c r="C485">
        <v>0.45</v>
      </c>
      <c r="D485">
        <v>46</v>
      </c>
      <c r="E485">
        <v>0.14799999999999999</v>
      </c>
    </row>
    <row r="486" spans="1:5" x14ac:dyDescent="0.2">
      <c r="A486" t="s">
        <v>678</v>
      </c>
      <c r="B486" t="s">
        <v>691</v>
      </c>
      <c r="C486">
        <v>0.45</v>
      </c>
      <c r="D486">
        <v>47</v>
      </c>
      <c r="E486">
        <v>0.14899999999999999</v>
      </c>
    </row>
    <row r="487" spans="1:5" x14ac:dyDescent="0.2">
      <c r="A487" t="s">
        <v>678</v>
      </c>
      <c r="B487" t="s">
        <v>691</v>
      </c>
      <c r="C487">
        <v>0.45</v>
      </c>
      <c r="D487">
        <v>48</v>
      </c>
      <c r="E487">
        <v>0.14899999999999999</v>
      </c>
    </row>
    <row r="488" spans="1:5" x14ac:dyDescent="0.2">
      <c r="A488" t="s">
        <v>678</v>
      </c>
      <c r="B488" t="s">
        <v>691</v>
      </c>
      <c r="C488">
        <v>0.45</v>
      </c>
      <c r="D488">
        <v>49</v>
      </c>
      <c r="E488">
        <v>0.15</v>
      </c>
    </row>
    <row r="489" spans="1:5" x14ac:dyDescent="0.2">
      <c r="A489" t="s">
        <v>678</v>
      </c>
      <c r="B489" t="s">
        <v>691</v>
      </c>
      <c r="C489">
        <v>0.46</v>
      </c>
      <c r="D489">
        <v>37</v>
      </c>
      <c r="E489">
        <v>0.14599999999999999</v>
      </c>
    </row>
    <row r="490" spans="1:5" x14ac:dyDescent="0.2">
      <c r="A490" t="s">
        <v>678</v>
      </c>
      <c r="B490" t="s">
        <v>691</v>
      </c>
      <c r="C490">
        <v>0.46</v>
      </c>
      <c r="D490">
        <v>38</v>
      </c>
      <c r="E490">
        <v>0.14699999999999999</v>
      </c>
    </row>
    <row r="491" spans="1:5" x14ac:dyDescent="0.2">
      <c r="A491" t="s">
        <v>678</v>
      </c>
      <c r="B491" t="s">
        <v>691</v>
      </c>
      <c r="C491">
        <v>0.46</v>
      </c>
      <c r="D491">
        <v>39</v>
      </c>
      <c r="E491">
        <v>0.14699999999999999</v>
      </c>
    </row>
    <row r="492" spans="1:5" x14ac:dyDescent="0.2">
      <c r="A492" t="s">
        <v>678</v>
      </c>
      <c r="B492" t="s">
        <v>691</v>
      </c>
      <c r="C492">
        <v>0.46</v>
      </c>
      <c r="D492">
        <v>40</v>
      </c>
      <c r="E492">
        <v>0.14799999999999999</v>
      </c>
    </row>
    <row r="493" spans="1:5" x14ac:dyDescent="0.2">
      <c r="A493" t="s">
        <v>678</v>
      </c>
      <c r="B493" t="s">
        <v>691</v>
      </c>
      <c r="C493">
        <v>0.46</v>
      </c>
      <c r="D493">
        <v>41</v>
      </c>
      <c r="E493">
        <v>0.14799999999999999</v>
      </c>
    </row>
    <row r="494" spans="1:5" x14ac:dyDescent="0.2">
      <c r="A494" t="s">
        <v>678</v>
      </c>
      <c r="B494" t="s">
        <v>691</v>
      </c>
      <c r="C494">
        <v>0.46</v>
      </c>
      <c r="D494">
        <v>42</v>
      </c>
      <c r="E494">
        <v>0.14899999999999999</v>
      </c>
    </row>
    <row r="495" spans="1:5" x14ac:dyDescent="0.2">
      <c r="A495" t="s">
        <v>678</v>
      </c>
      <c r="B495" t="s">
        <v>691</v>
      </c>
      <c r="C495">
        <v>0.46</v>
      </c>
      <c r="D495">
        <v>43</v>
      </c>
      <c r="E495">
        <v>0.14899999999999999</v>
      </c>
    </row>
    <row r="496" spans="1:5" x14ac:dyDescent="0.2">
      <c r="A496" t="s">
        <v>678</v>
      </c>
      <c r="B496" t="s">
        <v>691</v>
      </c>
      <c r="C496">
        <v>0.46</v>
      </c>
      <c r="D496">
        <v>44</v>
      </c>
      <c r="E496">
        <v>0.15</v>
      </c>
    </row>
    <row r="497" spans="1:5" x14ac:dyDescent="0.2">
      <c r="A497" t="s">
        <v>678</v>
      </c>
      <c r="B497" t="s">
        <v>691</v>
      </c>
      <c r="C497">
        <v>0.46</v>
      </c>
      <c r="D497">
        <v>45</v>
      </c>
      <c r="E497">
        <v>0.151</v>
      </c>
    </row>
    <row r="498" spans="1:5" x14ac:dyDescent="0.2">
      <c r="A498" t="s">
        <v>678</v>
      </c>
      <c r="B498" t="s">
        <v>691</v>
      </c>
      <c r="C498">
        <v>0.46</v>
      </c>
      <c r="D498">
        <v>46</v>
      </c>
      <c r="E498">
        <v>0.151</v>
      </c>
    </row>
    <row r="499" spans="1:5" x14ac:dyDescent="0.2">
      <c r="A499" t="s">
        <v>678</v>
      </c>
      <c r="B499" t="s">
        <v>691</v>
      </c>
      <c r="C499">
        <v>0.46</v>
      </c>
      <c r="D499">
        <v>47</v>
      </c>
      <c r="E499">
        <v>0.152</v>
      </c>
    </row>
    <row r="500" spans="1:5" x14ac:dyDescent="0.2">
      <c r="A500" t="s">
        <v>678</v>
      </c>
      <c r="B500" t="s">
        <v>691</v>
      </c>
      <c r="C500">
        <v>0.46</v>
      </c>
      <c r="D500">
        <v>48</v>
      </c>
      <c r="E500">
        <v>0.153</v>
      </c>
    </row>
    <row r="501" spans="1:5" x14ac:dyDescent="0.2">
      <c r="A501" t="s">
        <v>678</v>
      </c>
      <c r="B501" t="s">
        <v>691</v>
      </c>
      <c r="C501">
        <v>0.46</v>
      </c>
      <c r="D501">
        <v>49</v>
      </c>
      <c r="E501">
        <v>0.153</v>
      </c>
    </row>
    <row r="502" spans="1:5" x14ac:dyDescent="0.2">
      <c r="A502" t="s">
        <v>678</v>
      </c>
      <c r="B502" t="s">
        <v>691</v>
      </c>
      <c r="C502">
        <v>0.47</v>
      </c>
      <c r="D502">
        <v>39</v>
      </c>
      <c r="E502">
        <v>0.15</v>
      </c>
    </row>
    <row r="503" spans="1:5" x14ac:dyDescent="0.2">
      <c r="A503" t="s">
        <v>678</v>
      </c>
      <c r="B503" t="s">
        <v>691</v>
      </c>
      <c r="C503">
        <v>0.47</v>
      </c>
      <c r="D503">
        <v>40</v>
      </c>
      <c r="E503">
        <v>0.151</v>
      </c>
    </row>
    <row r="504" spans="1:5" x14ac:dyDescent="0.2">
      <c r="A504" t="s">
        <v>678</v>
      </c>
      <c r="B504" t="s">
        <v>691</v>
      </c>
      <c r="C504">
        <v>0.47</v>
      </c>
      <c r="D504">
        <v>41</v>
      </c>
      <c r="E504">
        <v>0.151</v>
      </c>
    </row>
    <row r="505" spans="1:5" x14ac:dyDescent="0.2">
      <c r="A505" t="s">
        <v>678</v>
      </c>
      <c r="B505" t="s">
        <v>691</v>
      </c>
      <c r="C505">
        <v>0.47</v>
      </c>
      <c r="D505">
        <v>42</v>
      </c>
      <c r="E505">
        <v>0.152</v>
      </c>
    </row>
    <row r="506" spans="1:5" x14ac:dyDescent="0.2">
      <c r="A506" t="s">
        <v>678</v>
      </c>
      <c r="B506" t="s">
        <v>691</v>
      </c>
      <c r="C506">
        <v>0.47</v>
      </c>
      <c r="D506">
        <v>43</v>
      </c>
      <c r="E506">
        <v>0.153</v>
      </c>
    </row>
    <row r="507" spans="1:5" x14ac:dyDescent="0.2">
      <c r="A507" t="s">
        <v>678</v>
      </c>
      <c r="B507" t="s">
        <v>691</v>
      </c>
      <c r="C507">
        <v>0.47</v>
      </c>
      <c r="D507">
        <v>44</v>
      </c>
      <c r="E507">
        <v>0.153</v>
      </c>
    </row>
    <row r="508" spans="1:5" x14ac:dyDescent="0.2">
      <c r="A508" t="s">
        <v>678</v>
      </c>
      <c r="B508" t="s">
        <v>691</v>
      </c>
      <c r="C508">
        <v>0.47</v>
      </c>
      <c r="D508">
        <v>45</v>
      </c>
      <c r="E508">
        <v>0.154</v>
      </c>
    </row>
    <row r="509" spans="1:5" x14ac:dyDescent="0.2">
      <c r="A509" t="s">
        <v>678</v>
      </c>
      <c r="B509" t="s">
        <v>691</v>
      </c>
      <c r="C509">
        <v>0.47</v>
      </c>
      <c r="D509">
        <v>46</v>
      </c>
      <c r="E509">
        <v>0.155</v>
      </c>
    </row>
    <row r="510" spans="1:5" x14ac:dyDescent="0.2">
      <c r="A510" t="s">
        <v>678</v>
      </c>
      <c r="B510" t="s">
        <v>691</v>
      </c>
      <c r="C510">
        <v>0.47</v>
      </c>
      <c r="D510">
        <v>47</v>
      </c>
      <c r="E510">
        <v>0.155</v>
      </c>
    </row>
    <row r="511" spans="1:5" x14ac:dyDescent="0.2">
      <c r="A511" t="s">
        <v>678</v>
      </c>
      <c r="B511" t="s">
        <v>691</v>
      </c>
      <c r="C511">
        <v>0.47</v>
      </c>
      <c r="D511">
        <v>48</v>
      </c>
      <c r="E511">
        <v>0.156</v>
      </c>
    </row>
    <row r="512" spans="1:5" x14ac:dyDescent="0.2">
      <c r="A512" t="s">
        <v>678</v>
      </c>
      <c r="B512" t="s">
        <v>691</v>
      </c>
      <c r="C512">
        <v>0.47</v>
      </c>
      <c r="D512">
        <v>49</v>
      </c>
      <c r="E512">
        <v>0.156</v>
      </c>
    </row>
    <row r="513" spans="1:5" x14ac:dyDescent="0.2">
      <c r="A513" t="s">
        <v>678</v>
      </c>
      <c r="B513" t="s">
        <v>691</v>
      </c>
      <c r="C513">
        <v>0.48</v>
      </c>
      <c r="D513">
        <v>43</v>
      </c>
      <c r="E513">
        <v>0.156</v>
      </c>
    </row>
    <row r="514" spans="1:5" x14ac:dyDescent="0.2">
      <c r="A514" t="s">
        <v>678</v>
      </c>
      <c r="B514" t="s">
        <v>691</v>
      </c>
      <c r="C514">
        <v>0.48</v>
      </c>
      <c r="D514">
        <v>44</v>
      </c>
      <c r="E514">
        <v>0.157</v>
      </c>
    </row>
    <row r="515" spans="1:5" x14ac:dyDescent="0.2">
      <c r="A515" t="s">
        <v>678</v>
      </c>
      <c r="B515" t="s">
        <v>691</v>
      </c>
      <c r="C515">
        <v>0.48</v>
      </c>
      <c r="D515">
        <v>45</v>
      </c>
      <c r="E515">
        <v>0.157</v>
      </c>
    </row>
    <row r="516" spans="1:5" x14ac:dyDescent="0.2">
      <c r="A516" t="s">
        <v>678</v>
      </c>
      <c r="B516" t="s">
        <v>691</v>
      </c>
      <c r="C516">
        <v>0.48</v>
      </c>
      <c r="D516">
        <v>46</v>
      </c>
      <c r="E516">
        <v>0.158</v>
      </c>
    </row>
    <row r="517" spans="1:5" x14ac:dyDescent="0.2">
      <c r="A517" t="s">
        <v>678</v>
      </c>
      <c r="B517" t="s">
        <v>691</v>
      </c>
      <c r="C517">
        <v>0.48</v>
      </c>
      <c r="D517">
        <v>47</v>
      </c>
      <c r="E517">
        <v>0.159</v>
      </c>
    </row>
    <row r="518" spans="1:5" x14ac:dyDescent="0.2">
      <c r="A518" t="s">
        <v>678</v>
      </c>
      <c r="B518" t="s">
        <v>691</v>
      </c>
      <c r="C518">
        <v>0.48</v>
      </c>
      <c r="D518">
        <v>48</v>
      </c>
      <c r="E518">
        <v>0.159</v>
      </c>
    </row>
    <row r="519" spans="1:5" x14ac:dyDescent="0.2">
      <c r="A519" t="s">
        <v>678</v>
      </c>
      <c r="B519" t="s">
        <v>691</v>
      </c>
      <c r="C519">
        <v>0.48</v>
      </c>
      <c r="D519">
        <v>49</v>
      </c>
      <c r="E519">
        <v>0.16</v>
      </c>
    </row>
    <row r="520" spans="1:5" x14ac:dyDescent="0.2">
      <c r="A520" t="s">
        <v>678</v>
      </c>
      <c r="B520" t="s">
        <v>691</v>
      </c>
      <c r="C520">
        <v>0.49</v>
      </c>
      <c r="D520">
        <v>44</v>
      </c>
      <c r="E520">
        <v>0.16</v>
      </c>
    </row>
    <row r="521" spans="1:5" x14ac:dyDescent="0.2">
      <c r="A521" t="s">
        <v>678</v>
      </c>
      <c r="B521" t="s">
        <v>691</v>
      </c>
      <c r="C521">
        <v>0.49</v>
      </c>
      <c r="D521">
        <v>45</v>
      </c>
      <c r="E521">
        <v>0.161</v>
      </c>
    </row>
    <row r="522" spans="1:5" x14ac:dyDescent="0.2">
      <c r="A522" t="s">
        <v>678</v>
      </c>
      <c r="B522" t="s">
        <v>691</v>
      </c>
      <c r="C522">
        <v>0.49</v>
      </c>
      <c r="D522">
        <v>46</v>
      </c>
      <c r="E522">
        <v>0.161</v>
      </c>
    </row>
    <row r="523" spans="1:5" x14ac:dyDescent="0.2">
      <c r="A523" t="s">
        <v>678</v>
      </c>
      <c r="B523" t="s">
        <v>691</v>
      </c>
      <c r="C523">
        <v>0.49</v>
      </c>
      <c r="D523">
        <v>47</v>
      </c>
      <c r="E523">
        <v>0.16200000000000001</v>
      </c>
    </row>
    <row r="524" spans="1:5" x14ac:dyDescent="0.2">
      <c r="A524" t="s">
        <v>678</v>
      </c>
      <c r="B524" t="s">
        <v>691</v>
      </c>
      <c r="C524">
        <v>0.49</v>
      </c>
      <c r="D524">
        <v>48</v>
      </c>
      <c r="E524">
        <v>0.16300000000000001</v>
      </c>
    </row>
    <row r="525" spans="1:5" x14ac:dyDescent="0.2">
      <c r="A525" t="s">
        <v>678</v>
      </c>
      <c r="B525" t="s">
        <v>691</v>
      </c>
      <c r="C525">
        <v>0.49</v>
      </c>
      <c r="D525">
        <v>49</v>
      </c>
      <c r="E525">
        <v>0.16400000000000001</v>
      </c>
    </row>
    <row r="526" spans="1:5" x14ac:dyDescent="0.2">
      <c r="A526" t="s">
        <v>678</v>
      </c>
      <c r="B526" t="s">
        <v>691</v>
      </c>
      <c r="C526">
        <v>0.5</v>
      </c>
      <c r="D526">
        <v>47</v>
      </c>
      <c r="E526">
        <v>0.16600000000000001</v>
      </c>
    </row>
    <row r="527" spans="1:5" x14ac:dyDescent="0.2">
      <c r="A527" t="s">
        <v>678</v>
      </c>
      <c r="B527" t="s">
        <v>691</v>
      </c>
      <c r="C527">
        <v>0.5</v>
      </c>
      <c r="D527">
        <v>48</v>
      </c>
      <c r="E527">
        <v>0.16700000000000001</v>
      </c>
    </row>
    <row r="528" spans="1:5" x14ac:dyDescent="0.2">
      <c r="A528" t="s">
        <v>678</v>
      </c>
      <c r="B528" t="s">
        <v>691</v>
      </c>
      <c r="C528">
        <v>0.5</v>
      </c>
      <c r="D528">
        <v>49</v>
      </c>
      <c r="E528">
        <v>0.16700000000000001</v>
      </c>
    </row>
    <row r="529" spans="1:5" x14ac:dyDescent="0.2">
      <c r="A529" t="s">
        <v>678</v>
      </c>
      <c r="B529" t="s">
        <v>692</v>
      </c>
      <c r="C529">
        <v>0.19500000000000001</v>
      </c>
      <c r="D529">
        <v>20</v>
      </c>
      <c r="E529">
        <v>4.3999999999999997E-2</v>
      </c>
    </row>
    <row r="530" spans="1:5" x14ac:dyDescent="0.2">
      <c r="A530" t="s">
        <v>678</v>
      </c>
      <c r="B530" t="s">
        <v>692</v>
      </c>
      <c r="C530">
        <v>0.19500000000000001</v>
      </c>
      <c r="D530">
        <v>21</v>
      </c>
      <c r="E530">
        <v>4.8000000000000001E-2</v>
      </c>
    </row>
    <row r="531" spans="1:5" x14ac:dyDescent="0.2">
      <c r="A531" t="s">
        <v>678</v>
      </c>
      <c r="B531" t="s">
        <v>692</v>
      </c>
      <c r="C531">
        <v>0.19500000000000001</v>
      </c>
      <c r="D531">
        <v>22</v>
      </c>
      <c r="E531">
        <v>0.05</v>
      </c>
    </row>
    <row r="532" spans="1:5" x14ac:dyDescent="0.2">
      <c r="A532" t="s">
        <v>678</v>
      </c>
      <c r="B532" t="s">
        <v>692</v>
      </c>
      <c r="C532">
        <v>0.21</v>
      </c>
      <c r="D532">
        <v>20</v>
      </c>
      <c r="E532">
        <v>0.05</v>
      </c>
    </row>
    <row r="533" spans="1:5" x14ac:dyDescent="0.2">
      <c r="A533" t="s">
        <v>678</v>
      </c>
      <c r="B533" t="s">
        <v>692</v>
      </c>
      <c r="C533">
        <v>0.21</v>
      </c>
      <c r="D533">
        <v>21</v>
      </c>
      <c r="E533">
        <v>5.2999999999999999E-2</v>
      </c>
    </row>
    <row r="534" spans="1:5" x14ac:dyDescent="0.2">
      <c r="A534" t="s">
        <v>678</v>
      </c>
      <c r="B534" t="s">
        <v>692</v>
      </c>
      <c r="C534">
        <v>0.21</v>
      </c>
      <c r="D534">
        <v>22</v>
      </c>
      <c r="E534">
        <v>5.6000000000000001E-2</v>
      </c>
    </row>
    <row r="535" spans="1:5" x14ac:dyDescent="0.2">
      <c r="A535" t="s">
        <v>678</v>
      </c>
      <c r="B535" t="s">
        <v>692</v>
      </c>
      <c r="C535">
        <v>0.21</v>
      </c>
      <c r="D535">
        <v>23</v>
      </c>
      <c r="E535">
        <v>5.8999999999999997E-2</v>
      </c>
    </row>
    <row r="536" spans="1:5" x14ac:dyDescent="0.2">
      <c r="A536" t="s">
        <v>678</v>
      </c>
      <c r="B536" t="s">
        <v>692</v>
      </c>
      <c r="C536">
        <v>0.21</v>
      </c>
      <c r="D536">
        <v>24</v>
      </c>
      <c r="E536">
        <v>6.0999999999999999E-2</v>
      </c>
    </row>
    <row r="537" spans="1:5" x14ac:dyDescent="0.2">
      <c r="A537" t="s">
        <v>678</v>
      </c>
      <c r="B537" t="s">
        <v>692</v>
      </c>
      <c r="C537">
        <v>0.22500000000000001</v>
      </c>
      <c r="D537">
        <v>20</v>
      </c>
      <c r="E537">
        <v>5.5E-2</v>
      </c>
    </row>
    <row r="538" spans="1:5" x14ac:dyDescent="0.2">
      <c r="A538" t="s">
        <v>678</v>
      </c>
      <c r="B538" t="s">
        <v>692</v>
      </c>
      <c r="C538">
        <v>0.22500000000000001</v>
      </c>
      <c r="D538">
        <v>21</v>
      </c>
      <c r="E538">
        <v>5.8999999999999997E-2</v>
      </c>
    </row>
    <row r="539" spans="1:5" x14ac:dyDescent="0.2">
      <c r="A539" t="s">
        <v>678</v>
      </c>
      <c r="B539" t="s">
        <v>692</v>
      </c>
      <c r="C539">
        <v>0.22500000000000001</v>
      </c>
      <c r="D539">
        <v>22</v>
      </c>
      <c r="E539">
        <v>6.2E-2</v>
      </c>
    </row>
    <row r="540" spans="1:5" x14ac:dyDescent="0.2">
      <c r="A540" t="s">
        <v>678</v>
      </c>
      <c r="B540" t="s">
        <v>692</v>
      </c>
      <c r="C540">
        <v>0.22500000000000001</v>
      </c>
      <c r="D540">
        <v>23</v>
      </c>
      <c r="E540">
        <v>6.5000000000000002E-2</v>
      </c>
    </row>
    <row r="541" spans="1:5" x14ac:dyDescent="0.2">
      <c r="A541" t="s">
        <v>678</v>
      </c>
      <c r="B541" t="s">
        <v>692</v>
      </c>
      <c r="C541">
        <v>0.22500000000000001</v>
      </c>
      <c r="D541">
        <v>24</v>
      </c>
      <c r="E541">
        <v>6.7000000000000004E-2</v>
      </c>
    </row>
    <row r="542" spans="1:5" x14ac:dyDescent="0.2">
      <c r="A542" t="s">
        <v>678</v>
      </c>
      <c r="B542" t="s">
        <v>692</v>
      </c>
      <c r="C542">
        <v>0.22500000000000001</v>
      </c>
      <c r="D542">
        <v>25</v>
      </c>
      <c r="E542">
        <v>6.9000000000000006E-2</v>
      </c>
    </row>
    <row r="543" spans="1:5" x14ac:dyDescent="0.2">
      <c r="A543" t="s">
        <v>678</v>
      </c>
      <c r="B543" t="s">
        <v>692</v>
      </c>
      <c r="C543">
        <v>0.22500000000000001</v>
      </c>
      <c r="D543">
        <v>26</v>
      </c>
      <c r="E543">
        <v>7.0000000000000007E-2</v>
      </c>
    </row>
    <row r="544" spans="1:5" x14ac:dyDescent="0.2">
      <c r="A544" t="s">
        <v>678</v>
      </c>
      <c r="B544" t="s">
        <v>692</v>
      </c>
      <c r="C544">
        <v>0.22500000000000001</v>
      </c>
      <c r="D544">
        <v>27</v>
      </c>
      <c r="E544">
        <v>7.1999999999999995E-2</v>
      </c>
    </row>
    <row r="545" spans="1:5" x14ac:dyDescent="0.2">
      <c r="A545" t="s">
        <v>678</v>
      </c>
      <c r="B545" t="s">
        <v>692</v>
      </c>
      <c r="C545">
        <v>0.24</v>
      </c>
      <c r="D545">
        <v>20</v>
      </c>
      <c r="E545">
        <v>6.0999999999999999E-2</v>
      </c>
    </row>
    <row r="546" spans="1:5" x14ac:dyDescent="0.2">
      <c r="A546" t="s">
        <v>678</v>
      </c>
      <c r="B546" t="s">
        <v>692</v>
      </c>
      <c r="C546">
        <v>0.24</v>
      </c>
      <c r="D546">
        <v>21</v>
      </c>
      <c r="E546">
        <v>6.5000000000000002E-2</v>
      </c>
    </row>
    <row r="547" spans="1:5" x14ac:dyDescent="0.2">
      <c r="A547" t="s">
        <v>678</v>
      </c>
      <c r="B547" t="s">
        <v>692</v>
      </c>
      <c r="C547">
        <v>0.24</v>
      </c>
      <c r="D547">
        <v>22</v>
      </c>
      <c r="E547">
        <v>6.8000000000000005E-2</v>
      </c>
    </row>
    <row r="548" spans="1:5" x14ac:dyDescent="0.2">
      <c r="A548" t="s">
        <v>678</v>
      </c>
      <c r="B548" t="s">
        <v>692</v>
      </c>
      <c r="C548">
        <v>0.24</v>
      </c>
      <c r="D548">
        <v>23</v>
      </c>
      <c r="E548">
        <v>7.0999999999999994E-2</v>
      </c>
    </row>
    <row r="549" spans="1:5" x14ac:dyDescent="0.2">
      <c r="A549" t="s">
        <v>678</v>
      </c>
      <c r="B549" t="s">
        <v>692</v>
      </c>
      <c r="C549">
        <v>0.24</v>
      </c>
      <c r="D549">
        <v>24</v>
      </c>
      <c r="E549">
        <v>7.2999999999999995E-2</v>
      </c>
    </row>
    <row r="550" spans="1:5" x14ac:dyDescent="0.2">
      <c r="A550" t="s">
        <v>678</v>
      </c>
      <c r="B550" t="s">
        <v>692</v>
      </c>
      <c r="C550">
        <v>0.24</v>
      </c>
      <c r="D550">
        <v>25</v>
      </c>
      <c r="E550">
        <v>7.4999999999999997E-2</v>
      </c>
    </row>
    <row r="551" spans="1:5" x14ac:dyDescent="0.2">
      <c r="A551" t="s">
        <v>678</v>
      </c>
      <c r="B551" t="s">
        <v>692</v>
      </c>
      <c r="C551">
        <v>0.24</v>
      </c>
      <c r="D551">
        <v>26</v>
      </c>
      <c r="E551">
        <v>7.5999999999999998E-2</v>
      </c>
    </row>
    <row r="552" spans="1:5" x14ac:dyDescent="0.2">
      <c r="A552" t="s">
        <v>678</v>
      </c>
      <c r="B552" t="s">
        <v>692</v>
      </c>
      <c r="C552">
        <v>0.24</v>
      </c>
      <c r="D552">
        <v>27</v>
      </c>
      <c r="E552">
        <v>7.6999999999999999E-2</v>
      </c>
    </row>
    <row r="553" spans="1:5" x14ac:dyDescent="0.2">
      <c r="A553" t="s">
        <v>678</v>
      </c>
      <c r="B553" t="s">
        <v>692</v>
      </c>
      <c r="C553">
        <v>0.255</v>
      </c>
      <c r="D553">
        <v>20</v>
      </c>
      <c r="E553">
        <v>6.6000000000000003E-2</v>
      </c>
    </row>
    <row r="554" spans="1:5" x14ac:dyDescent="0.2">
      <c r="A554" t="s">
        <v>678</v>
      </c>
      <c r="B554" t="s">
        <v>692</v>
      </c>
      <c r="C554">
        <v>0.255</v>
      </c>
      <c r="D554">
        <v>21</v>
      </c>
      <c r="E554">
        <v>7.0000000000000007E-2</v>
      </c>
    </row>
    <row r="555" spans="1:5" x14ac:dyDescent="0.2">
      <c r="A555" t="s">
        <v>678</v>
      </c>
      <c r="B555" t="s">
        <v>692</v>
      </c>
      <c r="C555">
        <v>0.255</v>
      </c>
      <c r="D555">
        <v>22</v>
      </c>
      <c r="E555">
        <v>7.2999999999999995E-2</v>
      </c>
    </row>
    <row r="556" spans="1:5" x14ac:dyDescent="0.2">
      <c r="A556" t="s">
        <v>678</v>
      </c>
      <c r="B556" t="s">
        <v>692</v>
      </c>
      <c r="C556">
        <v>0.255</v>
      </c>
      <c r="D556">
        <v>23</v>
      </c>
      <c r="E556">
        <v>7.5999999999999998E-2</v>
      </c>
    </row>
    <row r="557" spans="1:5" x14ac:dyDescent="0.2">
      <c r="A557" t="s">
        <v>678</v>
      </c>
      <c r="B557" t="s">
        <v>692</v>
      </c>
      <c r="C557">
        <v>0.255</v>
      </c>
      <c r="D557">
        <v>24</v>
      </c>
      <c r="E557">
        <v>7.9000000000000001E-2</v>
      </c>
    </row>
    <row r="558" spans="1:5" x14ac:dyDescent="0.2">
      <c r="A558" t="s">
        <v>678</v>
      </c>
      <c r="B558" t="s">
        <v>692</v>
      </c>
      <c r="C558">
        <v>0.255</v>
      </c>
      <c r="D558">
        <v>25</v>
      </c>
      <c r="E558">
        <v>8.1000000000000003E-2</v>
      </c>
    </row>
    <row r="559" spans="1:5" x14ac:dyDescent="0.2">
      <c r="A559" t="s">
        <v>678</v>
      </c>
      <c r="B559" t="s">
        <v>692</v>
      </c>
      <c r="C559">
        <v>0.255</v>
      </c>
      <c r="D559">
        <v>26</v>
      </c>
      <c r="E559">
        <v>8.2000000000000003E-2</v>
      </c>
    </row>
    <row r="560" spans="1:5" x14ac:dyDescent="0.2">
      <c r="A560" t="s">
        <v>678</v>
      </c>
      <c r="B560" t="s">
        <v>692</v>
      </c>
      <c r="C560">
        <v>0.255</v>
      </c>
      <c r="D560">
        <v>27</v>
      </c>
      <c r="E560">
        <v>8.3000000000000004E-2</v>
      </c>
    </row>
    <row r="561" spans="1:5" x14ac:dyDescent="0.2">
      <c r="A561" t="s">
        <v>678</v>
      </c>
      <c r="B561" t="s">
        <v>692</v>
      </c>
      <c r="C561">
        <v>0.255</v>
      </c>
      <c r="D561">
        <v>28</v>
      </c>
      <c r="E561">
        <v>8.4000000000000005E-2</v>
      </c>
    </row>
    <row r="562" spans="1:5" x14ac:dyDescent="0.2">
      <c r="A562" t="s">
        <v>678</v>
      </c>
      <c r="B562" t="s">
        <v>692</v>
      </c>
      <c r="C562">
        <v>0.27</v>
      </c>
      <c r="D562">
        <v>20</v>
      </c>
      <c r="E562">
        <v>7.0999999999999994E-2</v>
      </c>
    </row>
    <row r="563" spans="1:5" x14ac:dyDescent="0.2">
      <c r="A563" t="s">
        <v>678</v>
      </c>
      <c r="B563" t="s">
        <v>692</v>
      </c>
      <c r="C563">
        <v>0.27</v>
      </c>
      <c r="D563">
        <v>21</v>
      </c>
      <c r="E563">
        <v>7.4999999999999997E-2</v>
      </c>
    </row>
    <row r="564" spans="1:5" x14ac:dyDescent="0.2">
      <c r="A564" t="s">
        <v>678</v>
      </c>
      <c r="B564" t="s">
        <v>692</v>
      </c>
      <c r="C564">
        <v>0.27</v>
      </c>
      <c r="D564">
        <v>22</v>
      </c>
      <c r="E564">
        <v>7.9000000000000001E-2</v>
      </c>
    </row>
    <row r="565" spans="1:5" x14ac:dyDescent="0.2">
      <c r="A565" t="s">
        <v>678</v>
      </c>
      <c r="B565" t="s">
        <v>692</v>
      </c>
      <c r="C565">
        <v>0.27</v>
      </c>
      <c r="D565">
        <v>23</v>
      </c>
      <c r="E565">
        <v>8.2000000000000003E-2</v>
      </c>
    </row>
    <row r="566" spans="1:5" x14ac:dyDescent="0.2">
      <c r="A566" t="s">
        <v>678</v>
      </c>
      <c r="B566" t="s">
        <v>692</v>
      </c>
      <c r="C566">
        <v>0.27</v>
      </c>
      <c r="D566">
        <v>24</v>
      </c>
      <c r="E566">
        <v>8.4000000000000005E-2</v>
      </c>
    </row>
    <row r="567" spans="1:5" x14ac:dyDescent="0.2">
      <c r="A567" t="s">
        <v>678</v>
      </c>
      <c r="B567" t="s">
        <v>692</v>
      </c>
      <c r="C567">
        <v>0.27</v>
      </c>
      <c r="D567">
        <v>25</v>
      </c>
      <c r="E567">
        <v>8.5999999999999993E-2</v>
      </c>
    </row>
    <row r="568" spans="1:5" x14ac:dyDescent="0.2">
      <c r="A568" t="s">
        <v>678</v>
      </c>
      <c r="B568" t="s">
        <v>692</v>
      </c>
      <c r="C568">
        <v>0.27</v>
      </c>
      <c r="D568">
        <v>26</v>
      </c>
      <c r="E568">
        <v>8.7999999999999995E-2</v>
      </c>
    </row>
    <row r="569" spans="1:5" x14ac:dyDescent="0.2">
      <c r="A569" t="s">
        <v>678</v>
      </c>
      <c r="B569" t="s">
        <v>692</v>
      </c>
      <c r="C569">
        <v>0.27</v>
      </c>
      <c r="D569">
        <v>27</v>
      </c>
      <c r="E569">
        <v>8.8999999999999996E-2</v>
      </c>
    </row>
    <row r="570" spans="1:5" x14ac:dyDescent="0.2">
      <c r="A570" t="s">
        <v>678</v>
      </c>
      <c r="B570" t="s">
        <v>692</v>
      </c>
      <c r="C570">
        <v>0.27</v>
      </c>
      <c r="D570">
        <v>28</v>
      </c>
      <c r="E570">
        <v>0.09</v>
      </c>
    </row>
    <row r="571" spans="1:5" x14ac:dyDescent="0.2">
      <c r="A571" t="s">
        <v>678</v>
      </c>
      <c r="B571" t="s">
        <v>692</v>
      </c>
      <c r="C571">
        <v>0.27</v>
      </c>
      <c r="D571">
        <v>29</v>
      </c>
      <c r="E571">
        <v>0.09</v>
      </c>
    </row>
    <row r="572" spans="1:5" x14ac:dyDescent="0.2">
      <c r="A572" t="s">
        <v>678</v>
      </c>
      <c r="B572" t="s">
        <v>692</v>
      </c>
      <c r="C572">
        <v>0.27</v>
      </c>
      <c r="D572">
        <v>30</v>
      </c>
      <c r="E572">
        <v>9.0999999999999998E-2</v>
      </c>
    </row>
    <row r="573" spans="1:5" x14ac:dyDescent="0.2">
      <c r="A573" t="s">
        <v>678</v>
      </c>
      <c r="B573" t="s">
        <v>692</v>
      </c>
      <c r="C573">
        <v>0.27</v>
      </c>
      <c r="D573">
        <v>31</v>
      </c>
      <c r="E573">
        <v>9.1999999999999998E-2</v>
      </c>
    </row>
    <row r="574" spans="1:5" x14ac:dyDescent="0.2">
      <c r="A574" t="s">
        <v>678</v>
      </c>
      <c r="B574" t="s">
        <v>692</v>
      </c>
      <c r="C574">
        <v>0.28499999999999998</v>
      </c>
      <c r="D574">
        <v>20</v>
      </c>
      <c r="E574">
        <v>7.6999999999999999E-2</v>
      </c>
    </row>
    <row r="575" spans="1:5" x14ac:dyDescent="0.2">
      <c r="A575" t="s">
        <v>678</v>
      </c>
      <c r="B575" t="s">
        <v>692</v>
      </c>
      <c r="C575">
        <v>0.28499999999999998</v>
      </c>
      <c r="D575">
        <v>21</v>
      </c>
      <c r="E575">
        <v>8.1000000000000003E-2</v>
      </c>
    </row>
    <row r="576" spans="1:5" x14ac:dyDescent="0.2">
      <c r="A576" t="s">
        <v>678</v>
      </c>
      <c r="B576" t="s">
        <v>692</v>
      </c>
      <c r="C576">
        <v>0.28499999999999998</v>
      </c>
      <c r="D576">
        <v>22</v>
      </c>
      <c r="E576">
        <v>8.4000000000000005E-2</v>
      </c>
    </row>
    <row r="577" spans="1:5" x14ac:dyDescent="0.2">
      <c r="A577" t="s">
        <v>678</v>
      </c>
      <c r="B577" t="s">
        <v>692</v>
      </c>
      <c r="C577">
        <v>0.28499999999999998</v>
      </c>
      <c r="D577">
        <v>23</v>
      </c>
      <c r="E577">
        <v>8.6999999999999994E-2</v>
      </c>
    </row>
    <row r="578" spans="1:5" x14ac:dyDescent="0.2">
      <c r="A578" t="s">
        <v>678</v>
      </c>
      <c r="B578" t="s">
        <v>692</v>
      </c>
      <c r="C578">
        <v>0.28499999999999998</v>
      </c>
      <c r="D578">
        <v>24</v>
      </c>
      <c r="E578">
        <v>0.09</v>
      </c>
    </row>
    <row r="579" spans="1:5" x14ac:dyDescent="0.2">
      <c r="A579" t="s">
        <v>678</v>
      </c>
      <c r="B579" t="s">
        <v>692</v>
      </c>
      <c r="C579">
        <v>0.28499999999999998</v>
      </c>
      <c r="D579">
        <v>25</v>
      </c>
      <c r="E579">
        <v>9.1999999999999998E-2</v>
      </c>
    </row>
    <row r="580" spans="1:5" x14ac:dyDescent="0.2">
      <c r="A580" t="s">
        <v>678</v>
      </c>
      <c r="B580" t="s">
        <v>692</v>
      </c>
      <c r="C580">
        <v>0.28499999999999998</v>
      </c>
      <c r="D580">
        <v>26</v>
      </c>
      <c r="E580">
        <v>9.2999999999999999E-2</v>
      </c>
    </row>
    <row r="581" spans="1:5" x14ac:dyDescent="0.2">
      <c r="A581" t="s">
        <v>678</v>
      </c>
      <c r="B581" t="s">
        <v>692</v>
      </c>
      <c r="C581">
        <v>0.28499999999999998</v>
      </c>
      <c r="D581">
        <v>27</v>
      </c>
      <c r="E581">
        <v>9.4E-2</v>
      </c>
    </row>
    <row r="582" spans="1:5" x14ac:dyDescent="0.2">
      <c r="A582" t="s">
        <v>678</v>
      </c>
      <c r="B582" t="s">
        <v>692</v>
      </c>
      <c r="C582">
        <v>0.28499999999999998</v>
      </c>
      <c r="D582">
        <v>28</v>
      </c>
      <c r="E582">
        <v>9.5000000000000001E-2</v>
      </c>
    </row>
    <row r="583" spans="1:5" x14ac:dyDescent="0.2">
      <c r="A583" t="s">
        <v>678</v>
      </c>
      <c r="B583" t="s">
        <v>692</v>
      </c>
      <c r="C583">
        <v>0.28499999999999998</v>
      </c>
      <c r="D583">
        <v>29</v>
      </c>
      <c r="E583">
        <v>9.6000000000000002E-2</v>
      </c>
    </row>
    <row r="584" spans="1:5" x14ac:dyDescent="0.2">
      <c r="A584" t="s">
        <v>678</v>
      </c>
      <c r="B584" t="s">
        <v>692</v>
      </c>
      <c r="C584">
        <v>0.28499999999999998</v>
      </c>
      <c r="D584">
        <v>30</v>
      </c>
      <c r="E584">
        <v>9.6000000000000002E-2</v>
      </c>
    </row>
    <row r="585" spans="1:5" x14ac:dyDescent="0.2">
      <c r="A585" t="s">
        <v>678</v>
      </c>
      <c r="B585" t="s">
        <v>692</v>
      </c>
      <c r="C585">
        <v>0.28499999999999998</v>
      </c>
      <c r="D585">
        <v>31</v>
      </c>
      <c r="E585">
        <v>9.7000000000000003E-2</v>
      </c>
    </row>
    <row r="586" spans="1:5" x14ac:dyDescent="0.2">
      <c r="A586" t="s">
        <v>678</v>
      </c>
      <c r="B586" t="s">
        <v>692</v>
      </c>
      <c r="C586">
        <v>0.28499999999999998</v>
      </c>
      <c r="D586">
        <v>32</v>
      </c>
      <c r="E586">
        <v>9.8000000000000004E-2</v>
      </c>
    </row>
    <row r="587" spans="1:5" x14ac:dyDescent="0.2">
      <c r="A587" t="s">
        <v>678</v>
      </c>
      <c r="B587" t="s">
        <v>692</v>
      </c>
      <c r="C587">
        <v>0.28499999999999998</v>
      </c>
      <c r="D587">
        <v>33</v>
      </c>
      <c r="E587">
        <v>9.8000000000000004E-2</v>
      </c>
    </row>
    <row r="588" spans="1:5" x14ac:dyDescent="0.2">
      <c r="A588" t="s">
        <v>678</v>
      </c>
      <c r="B588" t="s">
        <v>692</v>
      </c>
      <c r="C588">
        <v>0.3</v>
      </c>
      <c r="D588">
        <v>20</v>
      </c>
      <c r="E588">
        <v>8.2000000000000003E-2</v>
      </c>
    </row>
    <row r="589" spans="1:5" x14ac:dyDescent="0.2">
      <c r="A589" t="s">
        <v>678</v>
      </c>
      <c r="B589" t="s">
        <v>692</v>
      </c>
      <c r="C589">
        <v>0.3</v>
      </c>
      <c r="D589">
        <v>21</v>
      </c>
      <c r="E589">
        <v>8.5999999999999993E-2</v>
      </c>
    </row>
    <row r="590" spans="1:5" x14ac:dyDescent="0.2">
      <c r="A590" t="s">
        <v>678</v>
      </c>
      <c r="B590" t="s">
        <v>692</v>
      </c>
      <c r="C590">
        <v>0.3</v>
      </c>
      <c r="D590">
        <v>22</v>
      </c>
      <c r="E590">
        <v>0.09</v>
      </c>
    </row>
    <row r="591" spans="1:5" x14ac:dyDescent="0.2">
      <c r="A591" t="s">
        <v>678</v>
      </c>
      <c r="B591" t="s">
        <v>692</v>
      </c>
      <c r="C591">
        <v>0.3</v>
      </c>
      <c r="D591">
        <v>23</v>
      </c>
      <c r="E591">
        <v>9.2999999999999999E-2</v>
      </c>
    </row>
    <row r="592" spans="1:5" x14ac:dyDescent="0.2">
      <c r="A592" t="s">
        <v>678</v>
      </c>
      <c r="B592" t="s">
        <v>692</v>
      </c>
      <c r="C592">
        <v>0.3</v>
      </c>
      <c r="D592">
        <v>24</v>
      </c>
      <c r="E592">
        <v>9.5000000000000001E-2</v>
      </c>
    </row>
    <row r="593" spans="1:5" x14ac:dyDescent="0.2">
      <c r="A593" t="s">
        <v>678</v>
      </c>
      <c r="B593" t="s">
        <v>692</v>
      </c>
      <c r="C593">
        <v>0.3</v>
      </c>
      <c r="D593">
        <v>25</v>
      </c>
      <c r="E593">
        <v>9.7000000000000003E-2</v>
      </c>
    </row>
    <row r="594" spans="1:5" x14ac:dyDescent="0.2">
      <c r="A594" t="s">
        <v>678</v>
      </c>
      <c r="B594" t="s">
        <v>692</v>
      </c>
      <c r="C594">
        <v>0.3</v>
      </c>
      <c r="D594">
        <v>26</v>
      </c>
      <c r="E594">
        <v>9.8000000000000004E-2</v>
      </c>
    </row>
    <row r="595" spans="1:5" x14ac:dyDescent="0.2">
      <c r="A595" t="s">
        <v>678</v>
      </c>
      <c r="B595" t="s">
        <v>692</v>
      </c>
      <c r="C595">
        <v>0.3</v>
      </c>
      <c r="D595">
        <v>27</v>
      </c>
      <c r="E595">
        <v>9.9000000000000005E-2</v>
      </c>
    </row>
    <row r="596" spans="1:5" x14ac:dyDescent="0.2">
      <c r="A596" t="s">
        <v>678</v>
      </c>
      <c r="B596" t="s">
        <v>692</v>
      </c>
      <c r="C596">
        <v>0.3</v>
      </c>
      <c r="D596">
        <v>28</v>
      </c>
      <c r="E596">
        <v>0.1</v>
      </c>
    </row>
    <row r="597" spans="1:5" x14ac:dyDescent="0.2">
      <c r="A597" t="s">
        <v>678</v>
      </c>
      <c r="B597" t="s">
        <v>692</v>
      </c>
      <c r="C597">
        <v>0.3</v>
      </c>
      <c r="D597">
        <v>29</v>
      </c>
      <c r="E597">
        <v>0.10100000000000001</v>
      </c>
    </row>
    <row r="598" spans="1:5" x14ac:dyDescent="0.2">
      <c r="A598" t="s">
        <v>678</v>
      </c>
      <c r="B598" t="s">
        <v>692</v>
      </c>
      <c r="C598">
        <v>0.3</v>
      </c>
      <c r="D598">
        <v>30</v>
      </c>
      <c r="E598">
        <v>0.10100000000000001</v>
      </c>
    </row>
    <row r="599" spans="1:5" x14ac:dyDescent="0.2">
      <c r="A599" t="s">
        <v>678</v>
      </c>
      <c r="B599" t="s">
        <v>692</v>
      </c>
      <c r="C599">
        <v>0.3</v>
      </c>
      <c r="D599">
        <v>31</v>
      </c>
      <c r="E599">
        <v>0.10199999999999999</v>
      </c>
    </row>
    <row r="600" spans="1:5" x14ac:dyDescent="0.2">
      <c r="A600" t="s">
        <v>678</v>
      </c>
      <c r="B600" t="s">
        <v>692</v>
      </c>
      <c r="C600">
        <v>0.3</v>
      </c>
      <c r="D600">
        <v>32</v>
      </c>
      <c r="E600">
        <v>0.10299999999999999</v>
      </c>
    </row>
    <row r="601" spans="1:5" x14ac:dyDescent="0.2">
      <c r="A601" t="s">
        <v>678</v>
      </c>
      <c r="B601" t="s">
        <v>692</v>
      </c>
      <c r="C601">
        <v>0.3</v>
      </c>
      <c r="D601">
        <v>33</v>
      </c>
      <c r="E601">
        <v>0.10299999999999999</v>
      </c>
    </row>
    <row r="602" spans="1:5" x14ac:dyDescent="0.2">
      <c r="A602" t="s">
        <v>678</v>
      </c>
      <c r="B602" t="s">
        <v>692</v>
      </c>
      <c r="C602">
        <v>0.3</v>
      </c>
      <c r="D602">
        <v>34</v>
      </c>
      <c r="E602">
        <v>0.104</v>
      </c>
    </row>
    <row r="603" spans="1:5" x14ac:dyDescent="0.2">
      <c r="A603" t="s">
        <v>678</v>
      </c>
      <c r="B603" t="s">
        <v>692</v>
      </c>
      <c r="C603">
        <v>0.3</v>
      </c>
      <c r="D603">
        <v>35</v>
      </c>
      <c r="E603">
        <v>0.105</v>
      </c>
    </row>
    <row r="604" spans="1:5" x14ac:dyDescent="0.2">
      <c r="A604" t="s">
        <v>678</v>
      </c>
      <c r="B604" t="s">
        <v>692</v>
      </c>
      <c r="C604">
        <v>0.3</v>
      </c>
      <c r="D604">
        <v>36</v>
      </c>
      <c r="E604">
        <v>0.105</v>
      </c>
    </row>
    <row r="605" spans="1:5" x14ac:dyDescent="0.2">
      <c r="A605" t="s">
        <v>678</v>
      </c>
      <c r="B605" t="s">
        <v>692</v>
      </c>
      <c r="C605">
        <v>0.3</v>
      </c>
      <c r="D605">
        <v>37</v>
      </c>
      <c r="E605">
        <v>0.106</v>
      </c>
    </row>
    <row r="606" spans="1:5" x14ac:dyDescent="0.2">
      <c r="A606" t="s">
        <v>678</v>
      </c>
      <c r="B606" t="s">
        <v>692</v>
      </c>
      <c r="C606">
        <v>0.3</v>
      </c>
      <c r="D606">
        <v>38</v>
      </c>
      <c r="E606">
        <v>0.106</v>
      </c>
    </row>
    <row r="607" spans="1:5" x14ac:dyDescent="0.2">
      <c r="A607" t="s">
        <v>678</v>
      </c>
      <c r="B607" t="s">
        <v>692</v>
      </c>
      <c r="C607">
        <v>0.3</v>
      </c>
      <c r="D607">
        <v>39</v>
      </c>
      <c r="E607">
        <v>0.107</v>
      </c>
    </row>
    <row r="608" spans="1:5" x14ac:dyDescent="0.2">
      <c r="A608" t="s">
        <v>678</v>
      </c>
      <c r="B608" t="s">
        <v>692</v>
      </c>
      <c r="C608">
        <v>0.3</v>
      </c>
      <c r="D608">
        <v>40</v>
      </c>
      <c r="E608">
        <v>0.107</v>
      </c>
    </row>
    <row r="609" spans="1:5" x14ac:dyDescent="0.2">
      <c r="A609" t="s">
        <v>678</v>
      </c>
      <c r="B609" t="s">
        <v>692</v>
      </c>
      <c r="C609">
        <v>0.3</v>
      </c>
      <c r="D609">
        <v>41</v>
      </c>
      <c r="E609">
        <v>0.108</v>
      </c>
    </row>
    <row r="610" spans="1:5" x14ac:dyDescent="0.2">
      <c r="A610" t="s">
        <v>678</v>
      </c>
      <c r="B610" t="s">
        <v>692</v>
      </c>
      <c r="C610">
        <v>0.3</v>
      </c>
      <c r="D610">
        <v>42</v>
      </c>
      <c r="E610">
        <v>0.108</v>
      </c>
    </row>
    <row r="611" spans="1:5" x14ac:dyDescent="0.2">
      <c r="A611" t="s">
        <v>678</v>
      </c>
      <c r="B611" t="s">
        <v>692</v>
      </c>
      <c r="C611">
        <v>0.315</v>
      </c>
      <c r="D611">
        <v>20</v>
      </c>
      <c r="E611">
        <v>8.7999999999999995E-2</v>
      </c>
    </row>
    <row r="612" spans="1:5" x14ac:dyDescent="0.2">
      <c r="A612" t="s">
        <v>678</v>
      </c>
      <c r="B612" t="s">
        <v>692</v>
      </c>
      <c r="C612">
        <v>0.315</v>
      </c>
      <c r="D612">
        <v>21</v>
      </c>
      <c r="E612">
        <v>9.1999999999999998E-2</v>
      </c>
    </row>
    <row r="613" spans="1:5" x14ac:dyDescent="0.2">
      <c r="A613" t="s">
        <v>678</v>
      </c>
      <c r="B613" t="s">
        <v>692</v>
      </c>
      <c r="C613">
        <v>0.315</v>
      </c>
      <c r="D613">
        <v>22</v>
      </c>
      <c r="E613">
        <v>9.5000000000000001E-2</v>
      </c>
    </row>
    <row r="614" spans="1:5" x14ac:dyDescent="0.2">
      <c r="A614" t="s">
        <v>678</v>
      </c>
      <c r="B614" t="s">
        <v>692</v>
      </c>
      <c r="C614">
        <v>0.315</v>
      </c>
      <c r="D614">
        <v>23</v>
      </c>
      <c r="E614">
        <v>9.8000000000000004E-2</v>
      </c>
    </row>
    <row r="615" spans="1:5" x14ac:dyDescent="0.2">
      <c r="A615" t="s">
        <v>678</v>
      </c>
      <c r="B615" t="s">
        <v>692</v>
      </c>
      <c r="C615">
        <v>0.315</v>
      </c>
      <c r="D615">
        <v>24</v>
      </c>
      <c r="E615">
        <v>0.10100000000000001</v>
      </c>
    </row>
    <row r="616" spans="1:5" x14ac:dyDescent="0.2">
      <c r="A616" t="s">
        <v>678</v>
      </c>
      <c r="B616" t="s">
        <v>692</v>
      </c>
      <c r="C616">
        <v>0.315</v>
      </c>
      <c r="D616">
        <v>25</v>
      </c>
      <c r="E616">
        <v>0.10199999999999999</v>
      </c>
    </row>
    <row r="617" spans="1:5" x14ac:dyDescent="0.2">
      <c r="A617" t="s">
        <v>678</v>
      </c>
      <c r="B617" t="s">
        <v>692</v>
      </c>
      <c r="C617">
        <v>0.315</v>
      </c>
      <c r="D617">
        <v>26</v>
      </c>
      <c r="E617">
        <v>0.104</v>
      </c>
    </row>
    <row r="618" spans="1:5" x14ac:dyDescent="0.2">
      <c r="A618" t="s">
        <v>678</v>
      </c>
      <c r="B618" t="s">
        <v>692</v>
      </c>
      <c r="C618">
        <v>0.315</v>
      </c>
      <c r="D618">
        <v>27</v>
      </c>
      <c r="E618">
        <v>0.104</v>
      </c>
    </row>
    <row r="619" spans="1:5" x14ac:dyDescent="0.2">
      <c r="A619" t="s">
        <v>678</v>
      </c>
      <c r="B619" t="s">
        <v>692</v>
      </c>
      <c r="C619">
        <v>0.315</v>
      </c>
      <c r="D619">
        <v>28</v>
      </c>
      <c r="E619">
        <v>0.105</v>
      </c>
    </row>
    <row r="620" spans="1:5" x14ac:dyDescent="0.2">
      <c r="A620" t="s">
        <v>678</v>
      </c>
      <c r="B620" t="s">
        <v>692</v>
      </c>
      <c r="C620">
        <v>0.315</v>
      </c>
      <c r="D620">
        <v>29</v>
      </c>
      <c r="E620">
        <v>0.106</v>
      </c>
    </row>
    <row r="621" spans="1:5" x14ac:dyDescent="0.2">
      <c r="A621" t="s">
        <v>678</v>
      </c>
      <c r="B621" t="s">
        <v>692</v>
      </c>
      <c r="C621">
        <v>0.315</v>
      </c>
      <c r="D621">
        <v>30</v>
      </c>
      <c r="E621">
        <v>0.106</v>
      </c>
    </row>
    <row r="622" spans="1:5" x14ac:dyDescent="0.2">
      <c r="A622" t="s">
        <v>678</v>
      </c>
      <c r="B622" t="s">
        <v>692</v>
      </c>
      <c r="C622">
        <v>0.315</v>
      </c>
      <c r="D622">
        <v>31</v>
      </c>
      <c r="E622">
        <v>0.107</v>
      </c>
    </row>
    <row r="623" spans="1:5" x14ac:dyDescent="0.2">
      <c r="A623" t="s">
        <v>678</v>
      </c>
      <c r="B623" t="s">
        <v>692</v>
      </c>
      <c r="C623">
        <v>0.315</v>
      </c>
      <c r="D623">
        <v>32</v>
      </c>
      <c r="E623">
        <v>0.108</v>
      </c>
    </row>
    <row r="624" spans="1:5" x14ac:dyDescent="0.2">
      <c r="A624" t="s">
        <v>678</v>
      </c>
      <c r="B624" t="s">
        <v>692</v>
      </c>
      <c r="C624">
        <v>0.315</v>
      </c>
      <c r="D624">
        <v>33</v>
      </c>
      <c r="E624">
        <v>0.108</v>
      </c>
    </row>
    <row r="625" spans="1:5" x14ac:dyDescent="0.2">
      <c r="A625" t="s">
        <v>678</v>
      </c>
      <c r="B625" t="s">
        <v>692</v>
      </c>
      <c r="C625">
        <v>0.315</v>
      </c>
      <c r="D625">
        <v>34</v>
      </c>
      <c r="E625">
        <v>0.109</v>
      </c>
    </row>
    <row r="626" spans="1:5" x14ac:dyDescent="0.2">
      <c r="A626" t="s">
        <v>678</v>
      </c>
      <c r="B626" t="s">
        <v>692</v>
      </c>
      <c r="C626">
        <v>0.315</v>
      </c>
      <c r="D626">
        <v>35</v>
      </c>
      <c r="E626">
        <v>0.109</v>
      </c>
    </row>
    <row r="627" spans="1:5" x14ac:dyDescent="0.2">
      <c r="A627" t="s">
        <v>678</v>
      </c>
      <c r="B627" t="s">
        <v>692</v>
      </c>
      <c r="C627">
        <v>0.315</v>
      </c>
      <c r="D627">
        <v>36</v>
      </c>
      <c r="E627">
        <v>0.11</v>
      </c>
    </row>
    <row r="628" spans="1:5" x14ac:dyDescent="0.2">
      <c r="A628" t="s">
        <v>678</v>
      </c>
      <c r="B628" t="s">
        <v>692</v>
      </c>
      <c r="C628">
        <v>0.315</v>
      </c>
      <c r="D628">
        <v>37</v>
      </c>
      <c r="E628">
        <v>0.11</v>
      </c>
    </row>
    <row r="629" spans="1:5" x14ac:dyDescent="0.2">
      <c r="A629" t="s">
        <v>678</v>
      </c>
      <c r="B629" t="s">
        <v>692</v>
      </c>
      <c r="C629">
        <v>0.315</v>
      </c>
      <c r="D629">
        <v>38</v>
      </c>
      <c r="E629">
        <v>0.111</v>
      </c>
    </row>
    <row r="630" spans="1:5" x14ac:dyDescent="0.2">
      <c r="A630" t="s">
        <v>678</v>
      </c>
      <c r="B630" t="s">
        <v>692</v>
      </c>
      <c r="C630">
        <v>0.315</v>
      </c>
      <c r="D630">
        <v>39</v>
      </c>
      <c r="E630">
        <v>0.111</v>
      </c>
    </row>
    <row r="631" spans="1:5" x14ac:dyDescent="0.2">
      <c r="A631" t="s">
        <v>678</v>
      </c>
      <c r="B631" t="s">
        <v>692</v>
      </c>
      <c r="C631">
        <v>0.315</v>
      </c>
      <c r="D631">
        <v>40</v>
      </c>
      <c r="E631">
        <v>0.112</v>
      </c>
    </row>
    <row r="632" spans="1:5" x14ac:dyDescent="0.2">
      <c r="A632" t="s">
        <v>678</v>
      </c>
      <c r="B632" t="s">
        <v>692</v>
      </c>
      <c r="C632">
        <v>0.315</v>
      </c>
      <c r="D632">
        <v>41</v>
      </c>
      <c r="E632">
        <v>0.112</v>
      </c>
    </row>
    <row r="633" spans="1:5" x14ac:dyDescent="0.2">
      <c r="A633" t="s">
        <v>678</v>
      </c>
      <c r="B633" t="s">
        <v>692</v>
      </c>
      <c r="C633">
        <v>0.315</v>
      </c>
      <c r="D633">
        <v>42</v>
      </c>
      <c r="E633">
        <v>0.113</v>
      </c>
    </row>
    <row r="634" spans="1:5" x14ac:dyDescent="0.2">
      <c r="A634" t="s">
        <v>678</v>
      </c>
      <c r="B634" t="s">
        <v>692</v>
      </c>
      <c r="C634">
        <v>0.33</v>
      </c>
      <c r="D634">
        <v>20</v>
      </c>
      <c r="E634">
        <v>9.2999999999999999E-2</v>
      </c>
    </row>
    <row r="635" spans="1:5" x14ac:dyDescent="0.2">
      <c r="A635" t="s">
        <v>678</v>
      </c>
      <c r="B635" t="s">
        <v>692</v>
      </c>
      <c r="C635">
        <v>0.33</v>
      </c>
      <c r="D635">
        <v>21</v>
      </c>
      <c r="E635">
        <v>9.7000000000000003E-2</v>
      </c>
    </row>
    <row r="636" spans="1:5" x14ac:dyDescent="0.2">
      <c r="A636" t="s">
        <v>678</v>
      </c>
      <c r="B636" t="s">
        <v>692</v>
      </c>
      <c r="C636">
        <v>0.33</v>
      </c>
      <c r="D636">
        <v>22</v>
      </c>
      <c r="E636">
        <v>0.1</v>
      </c>
    </row>
    <row r="637" spans="1:5" x14ac:dyDescent="0.2">
      <c r="A637" t="s">
        <v>678</v>
      </c>
      <c r="B637" t="s">
        <v>692</v>
      </c>
      <c r="C637">
        <v>0.33</v>
      </c>
      <c r="D637">
        <v>23</v>
      </c>
      <c r="E637">
        <v>0.10299999999999999</v>
      </c>
    </row>
    <row r="638" spans="1:5" x14ac:dyDescent="0.2">
      <c r="A638" t="s">
        <v>678</v>
      </c>
      <c r="B638" t="s">
        <v>692</v>
      </c>
      <c r="C638">
        <v>0.33</v>
      </c>
      <c r="D638">
        <v>24</v>
      </c>
      <c r="E638">
        <v>0.106</v>
      </c>
    </row>
    <row r="639" spans="1:5" x14ac:dyDescent="0.2">
      <c r="A639" t="s">
        <v>678</v>
      </c>
      <c r="B639" t="s">
        <v>692</v>
      </c>
      <c r="C639">
        <v>0.33</v>
      </c>
      <c r="D639">
        <v>25</v>
      </c>
      <c r="E639">
        <v>0.108</v>
      </c>
    </row>
    <row r="640" spans="1:5" x14ac:dyDescent="0.2">
      <c r="A640" t="s">
        <v>678</v>
      </c>
      <c r="B640" t="s">
        <v>692</v>
      </c>
      <c r="C640">
        <v>0.33</v>
      </c>
      <c r="D640">
        <v>26</v>
      </c>
      <c r="E640">
        <v>0.109</v>
      </c>
    </row>
    <row r="641" spans="1:5" x14ac:dyDescent="0.2">
      <c r="A641" t="s">
        <v>678</v>
      </c>
      <c r="B641" t="s">
        <v>692</v>
      </c>
      <c r="C641">
        <v>0.33</v>
      </c>
      <c r="D641">
        <v>27</v>
      </c>
      <c r="E641">
        <v>0.11</v>
      </c>
    </row>
    <row r="642" spans="1:5" x14ac:dyDescent="0.2">
      <c r="A642" t="s">
        <v>678</v>
      </c>
      <c r="B642" t="s">
        <v>692</v>
      </c>
      <c r="C642">
        <v>0.33</v>
      </c>
      <c r="D642">
        <v>28</v>
      </c>
      <c r="E642">
        <v>0.11</v>
      </c>
    </row>
    <row r="643" spans="1:5" x14ac:dyDescent="0.2">
      <c r="A643" t="s">
        <v>678</v>
      </c>
      <c r="B643" t="s">
        <v>692</v>
      </c>
      <c r="C643">
        <v>0.33</v>
      </c>
      <c r="D643">
        <v>29</v>
      </c>
      <c r="E643">
        <v>0.111</v>
      </c>
    </row>
    <row r="644" spans="1:5" x14ac:dyDescent="0.2">
      <c r="A644" t="s">
        <v>678</v>
      </c>
      <c r="B644" t="s">
        <v>692</v>
      </c>
      <c r="C644">
        <v>0.33</v>
      </c>
      <c r="D644">
        <v>30</v>
      </c>
      <c r="E644">
        <v>0.111</v>
      </c>
    </row>
    <row r="645" spans="1:5" x14ac:dyDescent="0.2">
      <c r="A645" t="s">
        <v>678</v>
      </c>
      <c r="B645" t="s">
        <v>692</v>
      </c>
      <c r="C645">
        <v>0.33</v>
      </c>
      <c r="D645">
        <v>31</v>
      </c>
      <c r="E645">
        <v>0.112</v>
      </c>
    </row>
    <row r="646" spans="1:5" x14ac:dyDescent="0.2">
      <c r="A646" t="s">
        <v>678</v>
      </c>
      <c r="B646" t="s">
        <v>692</v>
      </c>
      <c r="C646">
        <v>0.33</v>
      </c>
      <c r="D646">
        <v>32</v>
      </c>
      <c r="E646">
        <v>0.112</v>
      </c>
    </row>
    <row r="647" spans="1:5" x14ac:dyDescent="0.2">
      <c r="A647" t="s">
        <v>678</v>
      </c>
      <c r="B647" t="s">
        <v>692</v>
      </c>
      <c r="C647">
        <v>0.33</v>
      </c>
      <c r="D647">
        <v>33</v>
      </c>
      <c r="E647">
        <v>0.113</v>
      </c>
    </row>
    <row r="648" spans="1:5" x14ac:dyDescent="0.2">
      <c r="A648" t="s">
        <v>678</v>
      </c>
      <c r="B648" t="s">
        <v>692</v>
      </c>
      <c r="C648">
        <v>0.33</v>
      </c>
      <c r="D648">
        <v>34</v>
      </c>
      <c r="E648">
        <v>0.113</v>
      </c>
    </row>
    <row r="649" spans="1:5" x14ac:dyDescent="0.2">
      <c r="A649" t="s">
        <v>678</v>
      </c>
      <c r="B649" t="s">
        <v>692</v>
      </c>
      <c r="C649">
        <v>0.33</v>
      </c>
      <c r="D649">
        <v>35</v>
      </c>
      <c r="E649">
        <v>0.114</v>
      </c>
    </row>
    <row r="650" spans="1:5" x14ac:dyDescent="0.2">
      <c r="A650" t="s">
        <v>678</v>
      </c>
      <c r="B650" t="s">
        <v>692</v>
      </c>
      <c r="C650">
        <v>0.33</v>
      </c>
      <c r="D650">
        <v>36</v>
      </c>
      <c r="E650">
        <v>0.114</v>
      </c>
    </row>
    <row r="651" spans="1:5" x14ac:dyDescent="0.2">
      <c r="A651" t="s">
        <v>678</v>
      </c>
      <c r="B651" t="s">
        <v>692</v>
      </c>
      <c r="C651">
        <v>0.33</v>
      </c>
      <c r="D651">
        <v>37</v>
      </c>
      <c r="E651">
        <v>0.115</v>
      </c>
    </row>
    <row r="652" spans="1:5" x14ac:dyDescent="0.2">
      <c r="A652" t="s">
        <v>678</v>
      </c>
      <c r="B652" t="s">
        <v>692</v>
      </c>
      <c r="C652">
        <v>0.33</v>
      </c>
      <c r="D652">
        <v>38</v>
      </c>
      <c r="E652">
        <v>0.115</v>
      </c>
    </row>
    <row r="653" spans="1:5" x14ac:dyDescent="0.2">
      <c r="A653" t="s">
        <v>678</v>
      </c>
      <c r="B653" t="s">
        <v>692</v>
      </c>
      <c r="C653">
        <v>0.33</v>
      </c>
      <c r="D653">
        <v>39</v>
      </c>
      <c r="E653">
        <v>0.11600000000000001</v>
      </c>
    </row>
    <row r="654" spans="1:5" x14ac:dyDescent="0.2">
      <c r="A654" t="s">
        <v>678</v>
      </c>
      <c r="B654" t="s">
        <v>692</v>
      </c>
      <c r="C654">
        <v>0.33</v>
      </c>
      <c r="D654">
        <v>40</v>
      </c>
      <c r="E654">
        <v>0.11600000000000001</v>
      </c>
    </row>
    <row r="655" spans="1:5" x14ac:dyDescent="0.2">
      <c r="A655" t="s">
        <v>678</v>
      </c>
      <c r="B655" t="s">
        <v>692</v>
      </c>
      <c r="C655">
        <v>0.33</v>
      </c>
      <c r="D655">
        <v>41</v>
      </c>
      <c r="E655">
        <v>0.11700000000000001</v>
      </c>
    </row>
    <row r="656" spans="1:5" x14ac:dyDescent="0.2">
      <c r="A656" t="s">
        <v>678</v>
      </c>
      <c r="B656" t="s">
        <v>692</v>
      </c>
      <c r="C656">
        <v>0.33</v>
      </c>
      <c r="D656">
        <v>42</v>
      </c>
      <c r="E656">
        <v>0.11700000000000001</v>
      </c>
    </row>
    <row r="657" spans="1:5" x14ac:dyDescent="0.2">
      <c r="A657" t="s">
        <v>678</v>
      </c>
      <c r="B657" t="s">
        <v>692</v>
      </c>
      <c r="C657">
        <v>0.34499999999999997</v>
      </c>
      <c r="D657">
        <v>20</v>
      </c>
      <c r="E657">
        <v>9.8000000000000004E-2</v>
      </c>
    </row>
    <row r="658" spans="1:5" x14ac:dyDescent="0.2">
      <c r="A658" t="s">
        <v>678</v>
      </c>
      <c r="B658" t="s">
        <v>692</v>
      </c>
      <c r="C658">
        <v>0.34499999999999997</v>
      </c>
      <c r="D658">
        <v>21</v>
      </c>
      <c r="E658">
        <v>0.10199999999999999</v>
      </c>
    </row>
    <row r="659" spans="1:5" x14ac:dyDescent="0.2">
      <c r="A659" t="s">
        <v>678</v>
      </c>
      <c r="B659" t="s">
        <v>692</v>
      </c>
      <c r="C659">
        <v>0.34499999999999997</v>
      </c>
      <c r="D659">
        <v>22</v>
      </c>
      <c r="E659">
        <v>0.106</v>
      </c>
    </row>
    <row r="660" spans="1:5" x14ac:dyDescent="0.2">
      <c r="A660" t="s">
        <v>678</v>
      </c>
      <c r="B660" t="s">
        <v>692</v>
      </c>
      <c r="C660">
        <v>0.34499999999999997</v>
      </c>
      <c r="D660">
        <v>23</v>
      </c>
      <c r="E660">
        <v>0.109</v>
      </c>
    </row>
    <row r="661" spans="1:5" x14ac:dyDescent="0.2">
      <c r="A661" t="s">
        <v>678</v>
      </c>
      <c r="B661" t="s">
        <v>692</v>
      </c>
      <c r="C661">
        <v>0.34499999999999997</v>
      </c>
      <c r="D661">
        <v>24</v>
      </c>
      <c r="E661">
        <v>0.111</v>
      </c>
    </row>
    <row r="662" spans="1:5" x14ac:dyDescent="0.2">
      <c r="A662" t="s">
        <v>678</v>
      </c>
      <c r="B662" t="s">
        <v>692</v>
      </c>
      <c r="C662">
        <v>0.34499999999999997</v>
      </c>
      <c r="D662">
        <v>25</v>
      </c>
      <c r="E662">
        <v>0.113</v>
      </c>
    </row>
    <row r="663" spans="1:5" x14ac:dyDescent="0.2">
      <c r="A663" t="s">
        <v>678</v>
      </c>
      <c r="B663" t="s">
        <v>692</v>
      </c>
      <c r="C663">
        <v>0.34499999999999997</v>
      </c>
      <c r="D663">
        <v>26</v>
      </c>
      <c r="E663">
        <v>0.114</v>
      </c>
    </row>
    <row r="664" spans="1:5" x14ac:dyDescent="0.2">
      <c r="A664" t="s">
        <v>678</v>
      </c>
      <c r="B664" t="s">
        <v>692</v>
      </c>
      <c r="C664">
        <v>0.34499999999999997</v>
      </c>
      <c r="D664">
        <v>27</v>
      </c>
      <c r="E664">
        <v>0.115</v>
      </c>
    </row>
    <row r="665" spans="1:5" x14ac:dyDescent="0.2">
      <c r="A665" t="s">
        <v>678</v>
      </c>
      <c r="B665" t="s">
        <v>692</v>
      </c>
      <c r="C665">
        <v>0.34499999999999997</v>
      </c>
      <c r="D665">
        <v>28</v>
      </c>
      <c r="E665">
        <v>0.115</v>
      </c>
    </row>
    <row r="666" spans="1:5" x14ac:dyDescent="0.2">
      <c r="A666" t="s">
        <v>678</v>
      </c>
      <c r="B666" t="s">
        <v>692</v>
      </c>
      <c r="C666">
        <v>0.34499999999999997</v>
      </c>
      <c r="D666">
        <v>29</v>
      </c>
      <c r="E666">
        <v>0.11600000000000001</v>
      </c>
    </row>
    <row r="667" spans="1:5" x14ac:dyDescent="0.2">
      <c r="A667" t="s">
        <v>678</v>
      </c>
      <c r="B667" t="s">
        <v>692</v>
      </c>
      <c r="C667">
        <v>0.34499999999999997</v>
      </c>
      <c r="D667">
        <v>30</v>
      </c>
      <c r="E667">
        <v>0.11600000000000001</v>
      </c>
    </row>
    <row r="668" spans="1:5" x14ac:dyDescent="0.2">
      <c r="A668" t="s">
        <v>678</v>
      </c>
      <c r="B668" t="s">
        <v>692</v>
      </c>
      <c r="C668">
        <v>0.34499999999999997</v>
      </c>
      <c r="D668">
        <v>31</v>
      </c>
      <c r="E668">
        <v>0.11700000000000001</v>
      </c>
    </row>
    <row r="669" spans="1:5" x14ac:dyDescent="0.2">
      <c r="A669" t="s">
        <v>678</v>
      </c>
      <c r="B669" t="s">
        <v>692</v>
      </c>
      <c r="C669">
        <v>0.34499999999999997</v>
      </c>
      <c r="D669">
        <v>32</v>
      </c>
      <c r="E669">
        <v>0.11700000000000001</v>
      </c>
    </row>
    <row r="670" spans="1:5" x14ac:dyDescent="0.2">
      <c r="A670" t="s">
        <v>678</v>
      </c>
      <c r="B670" t="s">
        <v>692</v>
      </c>
      <c r="C670">
        <v>0.34499999999999997</v>
      </c>
      <c r="D670">
        <v>33</v>
      </c>
      <c r="E670">
        <v>0.11799999999999999</v>
      </c>
    </row>
    <row r="671" spans="1:5" x14ac:dyDescent="0.2">
      <c r="A671" t="s">
        <v>678</v>
      </c>
      <c r="B671" t="s">
        <v>692</v>
      </c>
      <c r="C671">
        <v>0.34499999999999997</v>
      </c>
      <c r="D671">
        <v>34</v>
      </c>
      <c r="E671">
        <v>0.11799999999999999</v>
      </c>
    </row>
    <row r="672" spans="1:5" x14ac:dyDescent="0.2">
      <c r="A672" t="s">
        <v>678</v>
      </c>
      <c r="B672" t="s">
        <v>692</v>
      </c>
      <c r="C672">
        <v>0.34499999999999997</v>
      </c>
      <c r="D672">
        <v>35</v>
      </c>
      <c r="E672">
        <v>0.11899999999999999</v>
      </c>
    </row>
    <row r="673" spans="1:5" x14ac:dyDescent="0.2">
      <c r="A673" t="s">
        <v>678</v>
      </c>
      <c r="B673" t="s">
        <v>692</v>
      </c>
      <c r="C673">
        <v>0.34499999999999997</v>
      </c>
      <c r="D673">
        <v>36</v>
      </c>
      <c r="E673">
        <v>0.11899999999999999</v>
      </c>
    </row>
    <row r="674" spans="1:5" x14ac:dyDescent="0.2">
      <c r="A674" t="s">
        <v>678</v>
      </c>
      <c r="B674" t="s">
        <v>692</v>
      </c>
      <c r="C674">
        <v>0.34499999999999997</v>
      </c>
      <c r="D674">
        <v>37</v>
      </c>
      <c r="E674">
        <v>0.11899999999999999</v>
      </c>
    </row>
    <row r="675" spans="1:5" x14ac:dyDescent="0.2">
      <c r="A675" t="s">
        <v>678</v>
      </c>
      <c r="B675" t="s">
        <v>692</v>
      </c>
      <c r="C675">
        <v>0.34499999999999997</v>
      </c>
      <c r="D675">
        <v>38</v>
      </c>
      <c r="E675">
        <v>0.12</v>
      </c>
    </row>
    <row r="676" spans="1:5" x14ac:dyDescent="0.2">
      <c r="A676" t="s">
        <v>678</v>
      </c>
      <c r="B676" t="s">
        <v>692</v>
      </c>
      <c r="C676">
        <v>0.34499999999999997</v>
      </c>
      <c r="D676">
        <v>39</v>
      </c>
      <c r="E676">
        <v>0.121</v>
      </c>
    </row>
    <row r="677" spans="1:5" x14ac:dyDescent="0.2">
      <c r="A677" t="s">
        <v>678</v>
      </c>
      <c r="B677" t="s">
        <v>692</v>
      </c>
      <c r="C677">
        <v>0.34499999999999997</v>
      </c>
      <c r="D677">
        <v>40</v>
      </c>
      <c r="E677">
        <v>0.121</v>
      </c>
    </row>
    <row r="678" spans="1:5" x14ac:dyDescent="0.2">
      <c r="A678" t="s">
        <v>678</v>
      </c>
      <c r="B678" t="s">
        <v>692</v>
      </c>
      <c r="C678">
        <v>0.34499999999999997</v>
      </c>
      <c r="D678">
        <v>41</v>
      </c>
      <c r="E678">
        <v>0.121</v>
      </c>
    </row>
    <row r="679" spans="1:5" x14ac:dyDescent="0.2">
      <c r="A679" t="s">
        <v>678</v>
      </c>
      <c r="B679" t="s">
        <v>692</v>
      </c>
      <c r="C679">
        <v>0.34499999999999997</v>
      </c>
      <c r="D679">
        <v>42</v>
      </c>
      <c r="E679">
        <v>0.122</v>
      </c>
    </row>
    <row r="680" spans="1:5" x14ac:dyDescent="0.2">
      <c r="A680" t="s">
        <v>678</v>
      </c>
      <c r="B680" t="s">
        <v>692</v>
      </c>
      <c r="C680">
        <v>0.34499999999999997</v>
      </c>
      <c r="D680">
        <v>43</v>
      </c>
      <c r="E680">
        <v>0.122</v>
      </c>
    </row>
    <row r="681" spans="1:5" x14ac:dyDescent="0.2">
      <c r="A681" t="s">
        <v>678</v>
      </c>
      <c r="B681" t="s">
        <v>692</v>
      </c>
      <c r="C681">
        <v>0.34499999999999997</v>
      </c>
      <c r="D681">
        <v>44</v>
      </c>
      <c r="E681">
        <v>0.123</v>
      </c>
    </row>
    <row r="682" spans="1:5" x14ac:dyDescent="0.2">
      <c r="A682" t="s">
        <v>678</v>
      </c>
      <c r="B682" t="s">
        <v>692</v>
      </c>
      <c r="C682">
        <v>0.34499999999999997</v>
      </c>
      <c r="D682">
        <v>45</v>
      </c>
      <c r="E682">
        <v>0.123</v>
      </c>
    </row>
    <row r="683" spans="1:5" x14ac:dyDescent="0.2">
      <c r="A683" t="s">
        <v>678</v>
      </c>
      <c r="B683" t="s">
        <v>692</v>
      </c>
      <c r="C683">
        <v>0.34499999999999997</v>
      </c>
      <c r="D683">
        <v>46</v>
      </c>
      <c r="E683">
        <v>0.123</v>
      </c>
    </row>
    <row r="684" spans="1:5" x14ac:dyDescent="0.2">
      <c r="A684" t="s">
        <v>678</v>
      </c>
      <c r="B684" t="s">
        <v>692</v>
      </c>
      <c r="C684">
        <v>0.36</v>
      </c>
      <c r="D684">
        <v>20</v>
      </c>
      <c r="E684">
        <v>0.104</v>
      </c>
    </row>
    <row r="685" spans="1:5" x14ac:dyDescent="0.2">
      <c r="A685" t="s">
        <v>678</v>
      </c>
      <c r="B685" t="s">
        <v>692</v>
      </c>
      <c r="C685">
        <v>0.36</v>
      </c>
      <c r="D685">
        <v>21</v>
      </c>
      <c r="E685">
        <v>0.108</v>
      </c>
    </row>
    <row r="686" spans="1:5" x14ac:dyDescent="0.2">
      <c r="A686" t="s">
        <v>678</v>
      </c>
      <c r="B686" t="s">
        <v>692</v>
      </c>
      <c r="C686">
        <v>0.36</v>
      </c>
      <c r="D686">
        <v>22</v>
      </c>
      <c r="E686">
        <v>0.111</v>
      </c>
    </row>
    <row r="687" spans="1:5" x14ac:dyDescent="0.2">
      <c r="A687" t="s">
        <v>678</v>
      </c>
      <c r="B687" t="s">
        <v>692</v>
      </c>
      <c r="C687">
        <v>0.36</v>
      </c>
      <c r="D687">
        <v>23</v>
      </c>
      <c r="E687">
        <v>0.114</v>
      </c>
    </row>
    <row r="688" spans="1:5" x14ac:dyDescent="0.2">
      <c r="A688" t="s">
        <v>678</v>
      </c>
      <c r="B688" t="s">
        <v>692</v>
      </c>
      <c r="C688">
        <v>0.36</v>
      </c>
      <c r="D688">
        <v>24</v>
      </c>
      <c r="E688">
        <v>0.11700000000000001</v>
      </c>
    </row>
    <row r="689" spans="1:5" x14ac:dyDescent="0.2">
      <c r="A689" t="s">
        <v>678</v>
      </c>
      <c r="B689" t="s">
        <v>692</v>
      </c>
      <c r="C689">
        <v>0.36</v>
      </c>
      <c r="D689">
        <v>25</v>
      </c>
      <c r="E689">
        <v>0.11799999999999999</v>
      </c>
    </row>
    <row r="690" spans="1:5" x14ac:dyDescent="0.2">
      <c r="A690" t="s">
        <v>678</v>
      </c>
      <c r="B690" t="s">
        <v>692</v>
      </c>
      <c r="C690">
        <v>0.36</v>
      </c>
      <c r="D690">
        <v>26</v>
      </c>
      <c r="E690">
        <v>0.11899999999999999</v>
      </c>
    </row>
    <row r="691" spans="1:5" x14ac:dyDescent="0.2">
      <c r="A691" t="s">
        <v>678</v>
      </c>
      <c r="B691" t="s">
        <v>692</v>
      </c>
      <c r="C691">
        <v>0.36</v>
      </c>
      <c r="D691">
        <v>27</v>
      </c>
      <c r="E691">
        <v>0.12</v>
      </c>
    </row>
    <row r="692" spans="1:5" x14ac:dyDescent="0.2">
      <c r="A692" t="s">
        <v>678</v>
      </c>
      <c r="B692" t="s">
        <v>692</v>
      </c>
      <c r="C692">
        <v>0.36</v>
      </c>
      <c r="D692">
        <v>28</v>
      </c>
      <c r="E692">
        <v>0.12</v>
      </c>
    </row>
    <row r="693" spans="1:5" x14ac:dyDescent="0.2">
      <c r="A693" t="s">
        <v>678</v>
      </c>
      <c r="B693" t="s">
        <v>692</v>
      </c>
      <c r="C693">
        <v>0.36</v>
      </c>
      <c r="D693">
        <v>29</v>
      </c>
      <c r="E693">
        <v>0.121</v>
      </c>
    </row>
    <row r="694" spans="1:5" x14ac:dyDescent="0.2">
      <c r="A694" t="s">
        <v>678</v>
      </c>
      <c r="B694" t="s">
        <v>692</v>
      </c>
      <c r="C694">
        <v>0.36</v>
      </c>
      <c r="D694">
        <v>30</v>
      </c>
      <c r="E694">
        <v>0.121</v>
      </c>
    </row>
    <row r="695" spans="1:5" x14ac:dyDescent="0.2">
      <c r="A695" t="s">
        <v>678</v>
      </c>
      <c r="B695" t="s">
        <v>692</v>
      </c>
      <c r="C695">
        <v>0.36</v>
      </c>
      <c r="D695">
        <v>31</v>
      </c>
      <c r="E695">
        <v>0.121</v>
      </c>
    </row>
    <row r="696" spans="1:5" x14ac:dyDescent="0.2">
      <c r="A696" t="s">
        <v>678</v>
      </c>
      <c r="B696" t="s">
        <v>692</v>
      </c>
      <c r="C696">
        <v>0.36</v>
      </c>
      <c r="D696">
        <v>32</v>
      </c>
      <c r="E696">
        <v>0.122</v>
      </c>
    </row>
    <row r="697" spans="1:5" x14ac:dyDescent="0.2">
      <c r="A697" t="s">
        <v>678</v>
      </c>
      <c r="B697" t="s">
        <v>692</v>
      </c>
      <c r="C697">
        <v>0.36</v>
      </c>
      <c r="D697">
        <v>33</v>
      </c>
      <c r="E697">
        <v>0.122</v>
      </c>
    </row>
    <row r="698" spans="1:5" x14ac:dyDescent="0.2">
      <c r="A698" t="s">
        <v>678</v>
      </c>
      <c r="B698" t="s">
        <v>692</v>
      </c>
      <c r="C698">
        <v>0.36</v>
      </c>
      <c r="D698">
        <v>34</v>
      </c>
      <c r="E698">
        <v>0.123</v>
      </c>
    </row>
    <row r="699" spans="1:5" x14ac:dyDescent="0.2">
      <c r="A699" t="s">
        <v>678</v>
      </c>
      <c r="B699" t="s">
        <v>692</v>
      </c>
      <c r="C699">
        <v>0.36</v>
      </c>
      <c r="D699">
        <v>35</v>
      </c>
      <c r="E699">
        <v>0.123</v>
      </c>
    </row>
    <row r="700" spans="1:5" x14ac:dyDescent="0.2">
      <c r="A700" t="s">
        <v>678</v>
      </c>
      <c r="B700" t="s">
        <v>692</v>
      </c>
      <c r="C700">
        <v>0.36</v>
      </c>
      <c r="D700">
        <v>36</v>
      </c>
      <c r="E700">
        <v>0.124</v>
      </c>
    </row>
    <row r="701" spans="1:5" x14ac:dyDescent="0.2">
      <c r="A701" t="s">
        <v>678</v>
      </c>
      <c r="B701" t="s">
        <v>692</v>
      </c>
      <c r="C701">
        <v>0.36</v>
      </c>
      <c r="D701">
        <v>37</v>
      </c>
      <c r="E701">
        <v>0.124</v>
      </c>
    </row>
    <row r="702" spans="1:5" x14ac:dyDescent="0.2">
      <c r="A702" t="s">
        <v>678</v>
      </c>
      <c r="B702" t="s">
        <v>692</v>
      </c>
      <c r="C702">
        <v>0.36</v>
      </c>
      <c r="D702">
        <v>38</v>
      </c>
      <c r="E702">
        <v>0.124</v>
      </c>
    </row>
    <row r="703" spans="1:5" x14ac:dyDescent="0.2">
      <c r="A703" t="s">
        <v>678</v>
      </c>
      <c r="B703" t="s">
        <v>692</v>
      </c>
      <c r="C703">
        <v>0.36</v>
      </c>
      <c r="D703">
        <v>39</v>
      </c>
      <c r="E703">
        <v>0.125</v>
      </c>
    </row>
    <row r="704" spans="1:5" x14ac:dyDescent="0.2">
      <c r="A704" t="s">
        <v>678</v>
      </c>
      <c r="B704" t="s">
        <v>692</v>
      </c>
      <c r="C704">
        <v>0.36</v>
      </c>
      <c r="D704">
        <v>40</v>
      </c>
      <c r="E704">
        <v>0.125</v>
      </c>
    </row>
    <row r="705" spans="1:5" x14ac:dyDescent="0.2">
      <c r="A705" t="s">
        <v>678</v>
      </c>
      <c r="B705" t="s">
        <v>692</v>
      </c>
      <c r="C705">
        <v>0.36</v>
      </c>
      <c r="D705">
        <v>41</v>
      </c>
      <c r="E705">
        <v>0.126</v>
      </c>
    </row>
    <row r="706" spans="1:5" x14ac:dyDescent="0.2">
      <c r="A706" t="s">
        <v>678</v>
      </c>
      <c r="B706" t="s">
        <v>692</v>
      </c>
      <c r="C706">
        <v>0.36</v>
      </c>
      <c r="D706">
        <v>42</v>
      </c>
      <c r="E706">
        <v>0.126</v>
      </c>
    </row>
    <row r="707" spans="1:5" x14ac:dyDescent="0.2">
      <c r="A707" t="s">
        <v>678</v>
      </c>
      <c r="B707" t="s">
        <v>692</v>
      </c>
      <c r="C707">
        <v>0.36</v>
      </c>
      <c r="D707">
        <v>43</v>
      </c>
      <c r="E707">
        <v>0.127</v>
      </c>
    </row>
    <row r="708" spans="1:5" x14ac:dyDescent="0.2">
      <c r="A708" t="s">
        <v>678</v>
      </c>
      <c r="B708" t="s">
        <v>692</v>
      </c>
      <c r="C708">
        <v>0.36</v>
      </c>
      <c r="D708">
        <v>44</v>
      </c>
      <c r="E708">
        <v>0.127</v>
      </c>
    </row>
    <row r="709" spans="1:5" x14ac:dyDescent="0.2">
      <c r="A709" t="s">
        <v>678</v>
      </c>
      <c r="B709" t="s">
        <v>692</v>
      </c>
      <c r="C709">
        <v>0.36</v>
      </c>
      <c r="D709">
        <v>45</v>
      </c>
      <c r="E709">
        <v>0.127</v>
      </c>
    </row>
    <row r="710" spans="1:5" x14ac:dyDescent="0.2">
      <c r="A710" t="s">
        <v>678</v>
      </c>
      <c r="B710" t="s">
        <v>692</v>
      </c>
      <c r="C710">
        <v>0.36</v>
      </c>
      <c r="D710">
        <v>46</v>
      </c>
      <c r="E710">
        <v>0.128</v>
      </c>
    </row>
    <row r="711" spans="1:5" x14ac:dyDescent="0.2">
      <c r="A711" t="s">
        <v>678</v>
      </c>
      <c r="B711" t="s">
        <v>692</v>
      </c>
      <c r="C711">
        <v>0.36</v>
      </c>
      <c r="D711">
        <v>47</v>
      </c>
      <c r="E711">
        <v>0.128</v>
      </c>
    </row>
    <row r="712" spans="1:5" x14ac:dyDescent="0.2">
      <c r="A712" t="s">
        <v>678</v>
      </c>
      <c r="B712" t="s">
        <v>692</v>
      </c>
      <c r="C712">
        <v>0.36</v>
      </c>
      <c r="D712">
        <v>48</v>
      </c>
      <c r="E712">
        <v>0.128</v>
      </c>
    </row>
    <row r="713" spans="1:5" x14ac:dyDescent="0.2">
      <c r="A713" t="s">
        <v>678</v>
      </c>
      <c r="B713" t="s">
        <v>692</v>
      </c>
      <c r="C713">
        <v>0.36</v>
      </c>
      <c r="D713">
        <v>49</v>
      </c>
      <c r="E713">
        <v>0.129</v>
      </c>
    </row>
    <row r="714" spans="1:5" x14ac:dyDescent="0.2">
      <c r="A714" t="s">
        <v>678</v>
      </c>
      <c r="B714" t="s">
        <v>692</v>
      </c>
      <c r="C714">
        <v>0.375</v>
      </c>
      <c r="D714">
        <v>20</v>
      </c>
      <c r="E714">
        <v>0.109</v>
      </c>
    </row>
    <row r="715" spans="1:5" x14ac:dyDescent="0.2">
      <c r="A715" t="s">
        <v>678</v>
      </c>
      <c r="B715" t="s">
        <v>692</v>
      </c>
      <c r="C715">
        <v>0.375</v>
      </c>
      <c r="D715">
        <v>21</v>
      </c>
      <c r="E715">
        <v>0.113</v>
      </c>
    </row>
    <row r="716" spans="1:5" x14ac:dyDescent="0.2">
      <c r="A716" t="s">
        <v>678</v>
      </c>
      <c r="B716" t="s">
        <v>692</v>
      </c>
      <c r="C716">
        <v>0.375</v>
      </c>
      <c r="D716">
        <v>22</v>
      </c>
      <c r="E716">
        <v>0.11600000000000001</v>
      </c>
    </row>
    <row r="717" spans="1:5" x14ac:dyDescent="0.2">
      <c r="A717" t="s">
        <v>678</v>
      </c>
      <c r="B717" t="s">
        <v>692</v>
      </c>
      <c r="C717">
        <v>0.375</v>
      </c>
      <c r="D717">
        <v>23</v>
      </c>
      <c r="E717">
        <v>0.11899999999999999</v>
      </c>
    </row>
    <row r="718" spans="1:5" x14ac:dyDescent="0.2">
      <c r="A718" t="s">
        <v>678</v>
      </c>
      <c r="B718" t="s">
        <v>692</v>
      </c>
      <c r="C718">
        <v>0.375</v>
      </c>
      <c r="D718">
        <v>24</v>
      </c>
      <c r="E718">
        <v>0.122</v>
      </c>
    </row>
    <row r="719" spans="1:5" x14ac:dyDescent="0.2">
      <c r="A719" t="s">
        <v>678</v>
      </c>
      <c r="B719" t="s">
        <v>692</v>
      </c>
      <c r="C719">
        <v>0.375</v>
      </c>
      <c r="D719">
        <v>25</v>
      </c>
      <c r="E719">
        <v>0.123</v>
      </c>
    </row>
    <row r="720" spans="1:5" x14ac:dyDescent="0.2">
      <c r="A720" t="s">
        <v>678</v>
      </c>
      <c r="B720" t="s">
        <v>692</v>
      </c>
      <c r="C720">
        <v>0.375</v>
      </c>
      <c r="D720">
        <v>26</v>
      </c>
      <c r="E720">
        <v>0.124</v>
      </c>
    </row>
    <row r="721" spans="1:5" x14ac:dyDescent="0.2">
      <c r="A721" t="s">
        <v>678</v>
      </c>
      <c r="B721" t="s">
        <v>692</v>
      </c>
      <c r="C721">
        <v>0.375</v>
      </c>
      <c r="D721">
        <v>27</v>
      </c>
      <c r="E721">
        <v>0.125</v>
      </c>
    </row>
    <row r="722" spans="1:5" x14ac:dyDescent="0.2">
      <c r="A722" t="s">
        <v>678</v>
      </c>
      <c r="B722" t="s">
        <v>692</v>
      </c>
      <c r="C722">
        <v>0.375</v>
      </c>
      <c r="D722">
        <v>28</v>
      </c>
      <c r="E722">
        <v>0.125</v>
      </c>
    </row>
    <row r="723" spans="1:5" x14ac:dyDescent="0.2">
      <c r="A723" t="s">
        <v>678</v>
      </c>
      <c r="B723" t="s">
        <v>692</v>
      </c>
      <c r="C723">
        <v>0.375</v>
      </c>
      <c r="D723">
        <v>29</v>
      </c>
      <c r="E723">
        <v>0.126</v>
      </c>
    </row>
    <row r="724" spans="1:5" x14ac:dyDescent="0.2">
      <c r="A724" t="s">
        <v>678</v>
      </c>
      <c r="B724" t="s">
        <v>692</v>
      </c>
      <c r="C724">
        <v>0.375</v>
      </c>
      <c r="D724">
        <v>30</v>
      </c>
      <c r="E724">
        <v>0.126</v>
      </c>
    </row>
    <row r="725" spans="1:5" x14ac:dyDescent="0.2">
      <c r="A725" t="s">
        <v>678</v>
      </c>
      <c r="B725" t="s">
        <v>692</v>
      </c>
      <c r="C725">
        <v>0.375</v>
      </c>
      <c r="D725">
        <v>31</v>
      </c>
      <c r="E725">
        <v>0.126</v>
      </c>
    </row>
    <row r="726" spans="1:5" x14ac:dyDescent="0.2">
      <c r="A726" t="s">
        <v>678</v>
      </c>
      <c r="B726" t="s">
        <v>692</v>
      </c>
      <c r="C726">
        <v>0.375</v>
      </c>
      <c r="D726">
        <v>32</v>
      </c>
      <c r="E726">
        <v>0.127</v>
      </c>
    </row>
    <row r="727" spans="1:5" x14ac:dyDescent="0.2">
      <c r="A727" t="s">
        <v>678</v>
      </c>
      <c r="B727" t="s">
        <v>692</v>
      </c>
      <c r="C727">
        <v>0.375</v>
      </c>
      <c r="D727">
        <v>33</v>
      </c>
      <c r="E727">
        <v>0.127</v>
      </c>
    </row>
    <row r="728" spans="1:5" x14ac:dyDescent="0.2">
      <c r="A728" t="s">
        <v>678</v>
      </c>
      <c r="B728" t="s">
        <v>692</v>
      </c>
      <c r="C728">
        <v>0.375</v>
      </c>
      <c r="D728">
        <v>34</v>
      </c>
      <c r="E728">
        <v>0.127</v>
      </c>
    </row>
    <row r="729" spans="1:5" x14ac:dyDescent="0.2">
      <c r="A729" t="s">
        <v>678</v>
      </c>
      <c r="B729" t="s">
        <v>692</v>
      </c>
      <c r="C729">
        <v>0.375</v>
      </c>
      <c r="D729">
        <v>35</v>
      </c>
      <c r="E729">
        <v>0.128</v>
      </c>
    </row>
    <row r="730" spans="1:5" x14ac:dyDescent="0.2">
      <c r="A730" t="s">
        <v>678</v>
      </c>
      <c r="B730" t="s">
        <v>692</v>
      </c>
      <c r="C730">
        <v>0.375</v>
      </c>
      <c r="D730">
        <v>36</v>
      </c>
      <c r="E730">
        <v>0.128</v>
      </c>
    </row>
    <row r="731" spans="1:5" x14ac:dyDescent="0.2">
      <c r="A731" t="s">
        <v>678</v>
      </c>
      <c r="B731" t="s">
        <v>692</v>
      </c>
      <c r="C731">
        <v>0.375</v>
      </c>
      <c r="D731">
        <v>37</v>
      </c>
      <c r="E731">
        <v>0.129</v>
      </c>
    </row>
    <row r="732" spans="1:5" x14ac:dyDescent="0.2">
      <c r="A732" t="s">
        <v>678</v>
      </c>
      <c r="B732" t="s">
        <v>692</v>
      </c>
      <c r="C732">
        <v>0.375</v>
      </c>
      <c r="D732">
        <v>38</v>
      </c>
      <c r="E732">
        <v>0.129</v>
      </c>
    </row>
    <row r="733" spans="1:5" x14ac:dyDescent="0.2">
      <c r="A733" t="s">
        <v>678</v>
      </c>
      <c r="B733" t="s">
        <v>692</v>
      </c>
      <c r="C733">
        <v>0.375</v>
      </c>
      <c r="D733">
        <v>39</v>
      </c>
      <c r="E733">
        <v>0.129</v>
      </c>
    </row>
    <row r="734" spans="1:5" x14ac:dyDescent="0.2">
      <c r="A734" t="s">
        <v>678</v>
      </c>
      <c r="B734" t="s">
        <v>692</v>
      </c>
      <c r="C734">
        <v>0.375</v>
      </c>
      <c r="D734">
        <v>40</v>
      </c>
      <c r="E734">
        <v>0.13</v>
      </c>
    </row>
    <row r="735" spans="1:5" x14ac:dyDescent="0.2">
      <c r="A735" t="s">
        <v>678</v>
      </c>
      <c r="B735" t="s">
        <v>692</v>
      </c>
      <c r="C735">
        <v>0.375</v>
      </c>
      <c r="D735">
        <v>41</v>
      </c>
      <c r="E735">
        <v>0.13</v>
      </c>
    </row>
    <row r="736" spans="1:5" x14ac:dyDescent="0.2">
      <c r="A736" t="s">
        <v>678</v>
      </c>
      <c r="B736" t="s">
        <v>692</v>
      </c>
      <c r="C736">
        <v>0.375</v>
      </c>
      <c r="D736">
        <v>42</v>
      </c>
      <c r="E736">
        <v>0.13100000000000001</v>
      </c>
    </row>
    <row r="737" spans="1:5" x14ac:dyDescent="0.2">
      <c r="A737" t="s">
        <v>678</v>
      </c>
      <c r="B737" t="s">
        <v>692</v>
      </c>
      <c r="C737">
        <v>0.375</v>
      </c>
      <c r="D737">
        <v>43</v>
      </c>
      <c r="E737">
        <v>0.13100000000000001</v>
      </c>
    </row>
    <row r="738" spans="1:5" x14ac:dyDescent="0.2">
      <c r="A738" t="s">
        <v>678</v>
      </c>
      <c r="B738" t="s">
        <v>692</v>
      </c>
      <c r="C738">
        <v>0.375</v>
      </c>
      <c r="D738">
        <v>44</v>
      </c>
      <c r="E738">
        <v>0.13200000000000001</v>
      </c>
    </row>
    <row r="739" spans="1:5" x14ac:dyDescent="0.2">
      <c r="A739" t="s">
        <v>678</v>
      </c>
      <c r="B739" t="s">
        <v>692</v>
      </c>
      <c r="C739">
        <v>0.375</v>
      </c>
      <c r="D739">
        <v>45</v>
      </c>
      <c r="E739">
        <v>0.13200000000000001</v>
      </c>
    </row>
    <row r="740" spans="1:5" x14ac:dyDescent="0.2">
      <c r="A740" t="s">
        <v>678</v>
      </c>
      <c r="B740" t="s">
        <v>692</v>
      </c>
      <c r="C740">
        <v>0.375</v>
      </c>
      <c r="D740">
        <v>46</v>
      </c>
      <c r="E740">
        <v>0.13200000000000001</v>
      </c>
    </row>
    <row r="741" spans="1:5" x14ac:dyDescent="0.2">
      <c r="A741" t="s">
        <v>678</v>
      </c>
      <c r="B741" t="s">
        <v>692</v>
      </c>
      <c r="C741">
        <v>0.375</v>
      </c>
      <c r="D741">
        <v>47</v>
      </c>
      <c r="E741">
        <v>0.13300000000000001</v>
      </c>
    </row>
    <row r="742" spans="1:5" x14ac:dyDescent="0.2">
      <c r="A742" t="s">
        <v>678</v>
      </c>
      <c r="B742" t="s">
        <v>692</v>
      </c>
      <c r="C742">
        <v>0.375</v>
      </c>
      <c r="D742">
        <v>48</v>
      </c>
      <c r="E742">
        <v>0.13300000000000001</v>
      </c>
    </row>
    <row r="743" spans="1:5" x14ac:dyDescent="0.2">
      <c r="A743" t="s">
        <v>678</v>
      </c>
      <c r="B743" t="s">
        <v>692</v>
      </c>
      <c r="C743">
        <v>0.375</v>
      </c>
      <c r="D743">
        <v>49</v>
      </c>
      <c r="E743">
        <v>0.13300000000000001</v>
      </c>
    </row>
    <row r="744" spans="1:5" x14ac:dyDescent="0.2">
      <c r="A744" t="s">
        <v>678</v>
      </c>
      <c r="B744" t="s">
        <v>692</v>
      </c>
      <c r="C744">
        <v>0.39</v>
      </c>
      <c r="D744">
        <v>20</v>
      </c>
      <c r="E744">
        <v>0.115</v>
      </c>
    </row>
    <row r="745" spans="1:5" x14ac:dyDescent="0.2">
      <c r="A745" t="s">
        <v>678</v>
      </c>
      <c r="B745" t="s">
        <v>692</v>
      </c>
      <c r="C745">
        <v>0.39</v>
      </c>
      <c r="D745">
        <v>21</v>
      </c>
      <c r="E745">
        <v>0.11899999999999999</v>
      </c>
    </row>
    <row r="746" spans="1:5" x14ac:dyDescent="0.2">
      <c r="A746" t="s">
        <v>678</v>
      </c>
      <c r="B746" t="s">
        <v>692</v>
      </c>
      <c r="C746">
        <v>0.39</v>
      </c>
      <c r="D746">
        <v>22</v>
      </c>
      <c r="E746">
        <v>0.122</v>
      </c>
    </row>
    <row r="747" spans="1:5" x14ac:dyDescent="0.2">
      <c r="A747" t="s">
        <v>678</v>
      </c>
      <c r="B747" t="s">
        <v>692</v>
      </c>
      <c r="C747">
        <v>0.39</v>
      </c>
      <c r="D747">
        <v>23</v>
      </c>
      <c r="E747">
        <v>0.125</v>
      </c>
    </row>
    <row r="748" spans="1:5" x14ac:dyDescent="0.2">
      <c r="A748" t="s">
        <v>678</v>
      </c>
      <c r="B748" t="s">
        <v>692</v>
      </c>
      <c r="C748">
        <v>0.39</v>
      </c>
      <c r="D748">
        <v>24</v>
      </c>
      <c r="E748">
        <v>0.127</v>
      </c>
    </row>
    <row r="749" spans="1:5" x14ac:dyDescent="0.2">
      <c r="A749" t="s">
        <v>678</v>
      </c>
      <c r="B749" t="s">
        <v>692</v>
      </c>
      <c r="C749">
        <v>0.39</v>
      </c>
      <c r="D749">
        <v>25</v>
      </c>
      <c r="E749">
        <v>0.129</v>
      </c>
    </row>
    <row r="750" spans="1:5" x14ac:dyDescent="0.2">
      <c r="A750" t="s">
        <v>678</v>
      </c>
      <c r="B750" t="s">
        <v>692</v>
      </c>
      <c r="C750">
        <v>0.39</v>
      </c>
      <c r="D750">
        <v>26</v>
      </c>
      <c r="E750">
        <v>0.13</v>
      </c>
    </row>
    <row r="751" spans="1:5" x14ac:dyDescent="0.2">
      <c r="A751" t="s">
        <v>678</v>
      </c>
      <c r="B751" t="s">
        <v>692</v>
      </c>
      <c r="C751">
        <v>0.39</v>
      </c>
      <c r="D751">
        <v>27</v>
      </c>
      <c r="E751">
        <v>0.13</v>
      </c>
    </row>
    <row r="752" spans="1:5" x14ac:dyDescent="0.2">
      <c r="A752" t="s">
        <v>678</v>
      </c>
      <c r="B752" t="s">
        <v>692</v>
      </c>
      <c r="C752">
        <v>0.39</v>
      </c>
      <c r="D752">
        <v>28</v>
      </c>
      <c r="E752">
        <v>0.13</v>
      </c>
    </row>
    <row r="753" spans="1:5" x14ac:dyDescent="0.2">
      <c r="A753" t="s">
        <v>678</v>
      </c>
      <c r="B753" t="s">
        <v>692</v>
      </c>
      <c r="C753">
        <v>0.39</v>
      </c>
      <c r="D753">
        <v>29</v>
      </c>
      <c r="E753">
        <v>0.13100000000000001</v>
      </c>
    </row>
    <row r="754" spans="1:5" x14ac:dyDescent="0.2">
      <c r="A754" t="s">
        <v>678</v>
      </c>
      <c r="B754" t="s">
        <v>692</v>
      </c>
      <c r="C754">
        <v>0.39</v>
      </c>
      <c r="D754">
        <v>30</v>
      </c>
      <c r="E754">
        <v>0.13100000000000001</v>
      </c>
    </row>
    <row r="755" spans="1:5" x14ac:dyDescent="0.2">
      <c r="A755" t="s">
        <v>678</v>
      </c>
      <c r="B755" t="s">
        <v>692</v>
      </c>
      <c r="C755">
        <v>0.39</v>
      </c>
      <c r="D755">
        <v>31</v>
      </c>
      <c r="E755">
        <v>0.13100000000000001</v>
      </c>
    </row>
    <row r="756" spans="1:5" x14ac:dyDescent="0.2">
      <c r="A756" t="s">
        <v>678</v>
      </c>
      <c r="B756" t="s">
        <v>692</v>
      </c>
      <c r="C756">
        <v>0.39</v>
      </c>
      <c r="D756">
        <v>32</v>
      </c>
      <c r="E756">
        <v>0.13100000000000001</v>
      </c>
    </row>
    <row r="757" spans="1:5" x14ac:dyDescent="0.2">
      <c r="A757" t="s">
        <v>678</v>
      </c>
      <c r="B757" t="s">
        <v>692</v>
      </c>
      <c r="C757">
        <v>0.39</v>
      </c>
      <c r="D757">
        <v>33</v>
      </c>
      <c r="E757">
        <v>0.13200000000000001</v>
      </c>
    </row>
    <row r="758" spans="1:5" x14ac:dyDescent="0.2">
      <c r="A758" t="s">
        <v>678</v>
      </c>
      <c r="B758" t="s">
        <v>692</v>
      </c>
      <c r="C758">
        <v>0.39</v>
      </c>
      <c r="D758">
        <v>34</v>
      </c>
      <c r="E758">
        <v>0.13200000000000001</v>
      </c>
    </row>
    <row r="759" spans="1:5" x14ac:dyDescent="0.2">
      <c r="A759" t="s">
        <v>678</v>
      </c>
      <c r="B759" t="s">
        <v>692</v>
      </c>
      <c r="C759">
        <v>0.39</v>
      </c>
      <c r="D759">
        <v>35</v>
      </c>
      <c r="E759">
        <v>0.13200000000000001</v>
      </c>
    </row>
    <row r="760" spans="1:5" x14ac:dyDescent="0.2">
      <c r="A760" t="s">
        <v>678</v>
      </c>
      <c r="B760" t="s">
        <v>692</v>
      </c>
      <c r="C760">
        <v>0.39</v>
      </c>
      <c r="D760">
        <v>36</v>
      </c>
      <c r="E760">
        <v>0.13300000000000001</v>
      </c>
    </row>
    <row r="761" spans="1:5" x14ac:dyDescent="0.2">
      <c r="A761" t="s">
        <v>678</v>
      </c>
      <c r="B761" t="s">
        <v>692</v>
      </c>
      <c r="C761">
        <v>0.39</v>
      </c>
      <c r="D761">
        <v>37</v>
      </c>
      <c r="E761">
        <v>0.13300000000000001</v>
      </c>
    </row>
    <row r="762" spans="1:5" x14ac:dyDescent="0.2">
      <c r="A762" t="s">
        <v>678</v>
      </c>
      <c r="B762" t="s">
        <v>692</v>
      </c>
      <c r="C762">
        <v>0.39</v>
      </c>
      <c r="D762">
        <v>38</v>
      </c>
      <c r="E762">
        <v>0.13300000000000001</v>
      </c>
    </row>
    <row r="763" spans="1:5" x14ac:dyDescent="0.2">
      <c r="A763" t="s">
        <v>678</v>
      </c>
      <c r="B763" t="s">
        <v>692</v>
      </c>
      <c r="C763">
        <v>0.39</v>
      </c>
      <c r="D763">
        <v>39</v>
      </c>
      <c r="E763">
        <v>0.13400000000000001</v>
      </c>
    </row>
    <row r="764" spans="1:5" x14ac:dyDescent="0.2">
      <c r="A764" t="s">
        <v>678</v>
      </c>
      <c r="B764" t="s">
        <v>692</v>
      </c>
      <c r="C764">
        <v>0.39</v>
      </c>
      <c r="D764">
        <v>40</v>
      </c>
      <c r="E764">
        <v>0.13400000000000001</v>
      </c>
    </row>
    <row r="765" spans="1:5" x14ac:dyDescent="0.2">
      <c r="A765" t="s">
        <v>678</v>
      </c>
      <c r="B765" t="s">
        <v>692</v>
      </c>
      <c r="C765">
        <v>0.39</v>
      </c>
      <c r="D765">
        <v>41</v>
      </c>
      <c r="E765">
        <v>0.13500000000000001</v>
      </c>
    </row>
    <row r="766" spans="1:5" x14ac:dyDescent="0.2">
      <c r="A766" t="s">
        <v>678</v>
      </c>
      <c r="B766" t="s">
        <v>692</v>
      </c>
      <c r="C766">
        <v>0.39</v>
      </c>
      <c r="D766">
        <v>42</v>
      </c>
      <c r="E766">
        <v>0.13500000000000001</v>
      </c>
    </row>
    <row r="767" spans="1:5" x14ac:dyDescent="0.2">
      <c r="A767" t="s">
        <v>678</v>
      </c>
      <c r="B767" t="s">
        <v>692</v>
      </c>
      <c r="C767">
        <v>0.39</v>
      </c>
      <c r="D767">
        <v>43</v>
      </c>
      <c r="E767">
        <v>0.13600000000000001</v>
      </c>
    </row>
    <row r="768" spans="1:5" x14ac:dyDescent="0.2">
      <c r="A768" t="s">
        <v>678</v>
      </c>
      <c r="B768" t="s">
        <v>692</v>
      </c>
      <c r="C768">
        <v>0.39</v>
      </c>
      <c r="D768">
        <v>44</v>
      </c>
      <c r="E768">
        <v>0.13600000000000001</v>
      </c>
    </row>
    <row r="769" spans="1:5" x14ac:dyDescent="0.2">
      <c r="A769" t="s">
        <v>678</v>
      </c>
      <c r="B769" t="s">
        <v>692</v>
      </c>
      <c r="C769">
        <v>0.39</v>
      </c>
      <c r="D769">
        <v>45</v>
      </c>
      <c r="E769">
        <v>0.13600000000000001</v>
      </c>
    </row>
    <row r="770" spans="1:5" x14ac:dyDescent="0.2">
      <c r="A770" t="s">
        <v>678</v>
      </c>
      <c r="B770" t="s">
        <v>692</v>
      </c>
      <c r="C770">
        <v>0.39</v>
      </c>
      <c r="D770">
        <v>46</v>
      </c>
      <c r="E770">
        <v>0.13700000000000001</v>
      </c>
    </row>
    <row r="771" spans="1:5" x14ac:dyDescent="0.2">
      <c r="A771" t="s">
        <v>678</v>
      </c>
      <c r="B771" t="s">
        <v>692</v>
      </c>
      <c r="C771">
        <v>0.39</v>
      </c>
      <c r="D771">
        <v>47</v>
      </c>
      <c r="E771">
        <v>0.13700000000000001</v>
      </c>
    </row>
    <row r="772" spans="1:5" x14ac:dyDescent="0.2">
      <c r="A772" t="s">
        <v>678</v>
      </c>
      <c r="B772" t="s">
        <v>692</v>
      </c>
      <c r="C772">
        <v>0.39</v>
      </c>
      <c r="D772">
        <v>48</v>
      </c>
      <c r="E772">
        <v>0.13700000000000001</v>
      </c>
    </row>
    <row r="773" spans="1:5" x14ac:dyDescent="0.2">
      <c r="A773" t="s">
        <v>678</v>
      </c>
      <c r="B773" t="s">
        <v>692</v>
      </c>
      <c r="C773">
        <v>0.39</v>
      </c>
      <c r="D773">
        <v>49</v>
      </c>
      <c r="E773">
        <v>0.13800000000000001</v>
      </c>
    </row>
    <row r="774" spans="1:5" x14ac:dyDescent="0.2">
      <c r="A774" t="s">
        <v>678</v>
      </c>
      <c r="B774" t="s">
        <v>692</v>
      </c>
      <c r="C774">
        <v>0.40500000000000003</v>
      </c>
      <c r="D774">
        <v>20</v>
      </c>
      <c r="E774">
        <v>0.12</v>
      </c>
    </row>
    <row r="775" spans="1:5" x14ac:dyDescent="0.2">
      <c r="A775" t="s">
        <v>678</v>
      </c>
      <c r="B775" t="s">
        <v>692</v>
      </c>
      <c r="C775">
        <v>0.40500000000000003</v>
      </c>
      <c r="D775">
        <v>21</v>
      </c>
      <c r="E775">
        <v>0.124</v>
      </c>
    </row>
    <row r="776" spans="1:5" x14ac:dyDescent="0.2">
      <c r="A776" t="s">
        <v>678</v>
      </c>
      <c r="B776" t="s">
        <v>692</v>
      </c>
      <c r="C776">
        <v>0.40500000000000003</v>
      </c>
      <c r="D776">
        <v>22</v>
      </c>
      <c r="E776">
        <v>0.127</v>
      </c>
    </row>
    <row r="777" spans="1:5" x14ac:dyDescent="0.2">
      <c r="A777" t="s">
        <v>678</v>
      </c>
      <c r="B777" t="s">
        <v>692</v>
      </c>
      <c r="C777">
        <v>0.40500000000000003</v>
      </c>
      <c r="D777">
        <v>23</v>
      </c>
      <c r="E777">
        <v>0.13</v>
      </c>
    </row>
    <row r="778" spans="1:5" x14ac:dyDescent="0.2">
      <c r="A778" t="s">
        <v>678</v>
      </c>
      <c r="B778" t="s">
        <v>692</v>
      </c>
      <c r="C778">
        <v>0.40500000000000003</v>
      </c>
      <c r="D778">
        <v>24</v>
      </c>
      <c r="E778">
        <v>0.13200000000000001</v>
      </c>
    </row>
    <row r="779" spans="1:5" x14ac:dyDescent="0.2">
      <c r="A779" t="s">
        <v>678</v>
      </c>
      <c r="B779" t="s">
        <v>692</v>
      </c>
      <c r="C779">
        <v>0.40500000000000003</v>
      </c>
      <c r="D779">
        <v>25</v>
      </c>
      <c r="E779">
        <v>0.13400000000000001</v>
      </c>
    </row>
    <row r="780" spans="1:5" x14ac:dyDescent="0.2">
      <c r="A780" t="s">
        <v>678</v>
      </c>
      <c r="B780" t="s">
        <v>692</v>
      </c>
      <c r="C780">
        <v>0.40500000000000003</v>
      </c>
      <c r="D780">
        <v>26</v>
      </c>
      <c r="E780">
        <v>0.13500000000000001</v>
      </c>
    </row>
    <row r="781" spans="1:5" x14ac:dyDescent="0.2">
      <c r="A781" t="s">
        <v>678</v>
      </c>
      <c r="B781" t="s">
        <v>692</v>
      </c>
      <c r="C781">
        <v>0.40500000000000003</v>
      </c>
      <c r="D781">
        <v>27</v>
      </c>
      <c r="E781">
        <v>0.13500000000000001</v>
      </c>
    </row>
    <row r="782" spans="1:5" x14ac:dyDescent="0.2">
      <c r="A782" t="s">
        <v>678</v>
      </c>
      <c r="B782" t="s">
        <v>692</v>
      </c>
      <c r="C782">
        <v>0.40500000000000003</v>
      </c>
      <c r="D782">
        <v>28</v>
      </c>
      <c r="E782">
        <v>0.13500000000000001</v>
      </c>
    </row>
    <row r="783" spans="1:5" x14ac:dyDescent="0.2">
      <c r="A783" t="s">
        <v>678</v>
      </c>
      <c r="B783" t="s">
        <v>692</v>
      </c>
      <c r="C783">
        <v>0.40500000000000003</v>
      </c>
      <c r="D783">
        <v>29</v>
      </c>
      <c r="E783">
        <v>0.13600000000000001</v>
      </c>
    </row>
    <row r="784" spans="1:5" x14ac:dyDescent="0.2">
      <c r="A784" t="s">
        <v>678</v>
      </c>
      <c r="B784" t="s">
        <v>692</v>
      </c>
      <c r="C784">
        <v>0.40500000000000003</v>
      </c>
      <c r="D784">
        <v>30</v>
      </c>
      <c r="E784">
        <v>0.13600000000000001</v>
      </c>
    </row>
    <row r="785" spans="1:5" x14ac:dyDescent="0.2">
      <c r="A785" t="s">
        <v>678</v>
      </c>
      <c r="B785" t="s">
        <v>692</v>
      </c>
      <c r="C785">
        <v>0.40500000000000003</v>
      </c>
      <c r="D785">
        <v>31</v>
      </c>
      <c r="E785">
        <v>0.13600000000000001</v>
      </c>
    </row>
    <row r="786" spans="1:5" x14ac:dyDescent="0.2">
      <c r="A786" t="s">
        <v>678</v>
      </c>
      <c r="B786" t="s">
        <v>692</v>
      </c>
      <c r="C786">
        <v>0.40500000000000003</v>
      </c>
      <c r="D786">
        <v>32</v>
      </c>
      <c r="E786">
        <v>0.13600000000000001</v>
      </c>
    </row>
    <row r="787" spans="1:5" x14ac:dyDescent="0.2">
      <c r="A787" t="s">
        <v>678</v>
      </c>
      <c r="B787" t="s">
        <v>692</v>
      </c>
      <c r="C787">
        <v>0.40500000000000003</v>
      </c>
      <c r="D787">
        <v>33</v>
      </c>
      <c r="E787">
        <v>0.13600000000000001</v>
      </c>
    </row>
    <row r="788" spans="1:5" x14ac:dyDescent="0.2">
      <c r="A788" t="s">
        <v>678</v>
      </c>
      <c r="B788" t="s">
        <v>692</v>
      </c>
      <c r="C788">
        <v>0.40500000000000003</v>
      </c>
      <c r="D788">
        <v>34</v>
      </c>
      <c r="E788">
        <v>0.13700000000000001</v>
      </c>
    </row>
    <row r="789" spans="1:5" x14ac:dyDescent="0.2">
      <c r="A789" t="s">
        <v>678</v>
      </c>
      <c r="B789" t="s">
        <v>692</v>
      </c>
      <c r="C789">
        <v>0.40500000000000003</v>
      </c>
      <c r="D789">
        <v>35</v>
      </c>
      <c r="E789">
        <v>0.13700000000000001</v>
      </c>
    </row>
    <row r="790" spans="1:5" x14ac:dyDescent="0.2">
      <c r="A790" t="s">
        <v>678</v>
      </c>
      <c r="B790" t="s">
        <v>692</v>
      </c>
      <c r="C790">
        <v>0.40500000000000003</v>
      </c>
      <c r="D790">
        <v>36</v>
      </c>
      <c r="E790">
        <v>0.13700000000000001</v>
      </c>
    </row>
    <row r="791" spans="1:5" x14ac:dyDescent="0.2">
      <c r="A791" t="s">
        <v>678</v>
      </c>
      <c r="B791" t="s">
        <v>692</v>
      </c>
      <c r="C791">
        <v>0.40500000000000003</v>
      </c>
      <c r="D791">
        <v>37</v>
      </c>
      <c r="E791">
        <v>0.13800000000000001</v>
      </c>
    </row>
    <row r="792" spans="1:5" x14ac:dyDescent="0.2">
      <c r="A792" t="s">
        <v>678</v>
      </c>
      <c r="B792" t="s">
        <v>692</v>
      </c>
      <c r="C792">
        <v>0.40500000000000003</v>
      </c>
      <c r="D792">
        <v>38</v>
      </c>
      <c r="E792">
        <v>0.13800000000000001</v>
      </c>
    </row>
    <row r="793" spans="1:5" x14ac:dyDescent="0.2">
      <c r="A793" t="s">
        <v>678</v>
      </c>
      <c r="B793" t="s">
        <v>692</v>
      </c>
      <c r="C793">
        <v>0.40500000000000003</v>
      </c>
      <c r="D793">
        <v>39</v>
      </c>
      <c r="E793">
        <v>0.13800000000000001</v>
      </c>
    </row>
    <row r="794" spans="1:5" x14ac:dyDescent="0.2">
      <c r="A794" t="s">
        <v>678</v>
      </c>
      <c r="B794" t="s">
        <v>692</v>
      </c>
      <c r="C794">
        <v>0.40500000000000003</v>
      </c>
      <c r="D794">
        <v>40</v>
      </c>
      <c r="E794">
        <v>0.13900000000000001</v>
      </c>
    </row>
    <row r="795" spans="1:5" x14ac:dyDescent="0.2">
      <c r="A795" t="s">
        <v>678</v>
      </c>
      <c r="B795" t="s">
        <v>692</v>
      </c>
      <c r="C795">
        <v>0.40500000000000003</v>
      </c>
      <c r="D795">
        <v>41</v>
      </c>
      <c r="E795">
        <v>0.13900000000000001</v>
      </c>
    </row>
    <row r="796" spans="1:5" x14ac:dyDescent="0.2">
      <c r="A796" t="s">
        <v>678</v>
      </c>
      <c r="B796" t="s">
        <v>692</v>
      </c>
      <c r="C796">
        <v>0.40500000000000003</v>
      </c>
      <c r="D796">
        <v>42</v>
      </c>
      <c r="E796">
        <v>0.14000000000000001</v>
      </c>
    </row>
    <row r="797" spans="1:5" x14ac:dyDescent="0.2">
      <c r="A797" t="s">
        <v>678</v>
      </c>
      <c r="B797" t="s">
        <v>692</v>
      </c>
      <c r="C797">
        <v>0.40500000000000003</v>
      </c>
      <c r="D797">
        <v>43</v>
      </c>
      <c r="E797">
        <v>0.14000000000000001</v>
      </c>
    </row>
    <row r="798" spans="1:5" x14ac:dyDescent="0.2">
      <c r="A798" t="s">
        <v>678</v>
      </c>
      <c r="B798" t="s">
        <v>692</v>
      </c>
      <c r="C798">
        <v>0.40500000000000003</v>
      </c>
      <c r="D798">
        <v>44</v>
      </c>
      <c r="E798">
        <v>0.14000000000000001</v>
      </c>
    </row>
    <row r="799" spans="1:5" x14ac:dyDescent="0.2">
      <c r="A799" t="s">
        <v>678</v>
      </c>
      <c r="B799" t="s">
        <v>692</v>
      </c>
      <c r="C799">
        <v>0.40500000000000003</v>
      </c>
      <c r="D799">
        <v>45</v>
      </c>
      <c r="E799">
        <v>0.14099999999999999</v>
      </c>
    </row>
    <row r="800" spans="1:5" x14ac:dyDescent="0.2">
      <c r="A800" t="s">
        <v>678</v>
      </c>
      <c r="B800" t="s">
        <v>692</v>
      </c>
      <c r="C800">
        <v>0.40500000000000003</v>
      </c>
      <c r="D800">
        <v>46</v>
      </c>
      <c r="E800">
        <v>0.14099999999999999</v>
      </c>
    </row>
    <row r="801" spans="1:5" x14ac:dyDescent="0.2">
      <c r="A801" t="s">
        <v>678</v>
      </c>
      <c r="B801" t="s">
        <v>692</v>
      </c>
      <c r="C801">
        <v>0.40500000000000003</v>
      </c>
      <c r="D801">
        <v>47</v>
      </c>
      <c r="E801">
        <v>0.14099999999999999</v>
      </c>
    </row>
    <row r="802" spans="1:5" x14ac:dyDescent="0.2">
      <c r="A802" t="s">
        <v>678</v>
      </c>
      <c r="B802" t="s">
        <v>692</v>
      </c>
      <c r="C802">
        <v>0.40500000000000003</v>
      </c>
      <c r="D802">
        <v>48</v>
      </c>
      <c r="E802">
        <v>0.14199999999999999</v>
      </c>
    </row>
    <row r="803" spans="1:5" x14ac:dyDescent="0.2">
      <c r="A803" t="s">
        <v>678</v>
      </c>
      <c r="B803" t="s">
        <v>692</v>
      </c>
      <c r="C803">
        <v>0.40500000000000003</v>
      </c>
      <c r="D803">
        <v>49</v>
      </c>
      <c r="E803">
        <v>0.14199999999999999</v>
      </c>
    </row>
    <row r="804" spans="1:5" x14ac:dyDescent="0.2">
      <c r="A804" t="s">
        <v>678</v>
      </c>
      <c r="B804" t="s">
        <v>692</v>
      </c>
      <c r="C804">
        <v>0.42</v>
      </c>
      <c r="D804">
        <v>23</v>
      </c>
      <c r="E804">
        <v>0.13500000000000001</v>
      </c>
    </row>
    <row r="805" spans="1:5" x14ac:dyDescent="0.2">
      <c r="A805" t="s">
        <v>678</v>
      </c>
      <c r="B805" t="s">
        <v>692</v>
      </c>
      <c r="C805">
        <v>0.42</v>
      </c>
      <c r="D805">
        <v>24</v>
      </c>
      <c r="E805">
        <v>0.13800000000000001</v>
      </c>
    </row>
    <row r="806" spans="1:5" x14ac:dyDescent="0.2">
      <c r="A806" t="s">
        <v>678</v>
      </c>
      <c r="B806" t="s">
        <v>692</v>
      </c>
      <c r="C806">
        <v>0.42</v>
      </c>
      <c r="D806">
        <v>25</v>
      </c>
      <c r="E806">
        <v>0.13900000000000001</v>
      </c>
    </row>
    <row r="807" spans="1:5" x14ac:dyDescent="0.2">
      <c r="A807" t="s">
        <v>678</v>
      </c>
      <c r="B807" t="s">
        <v>692</v>
      </c>
      <c r="C807">
        <v>0.42</v>
      </c>
      <c r="D807">
        <v>26</v>
      </c>
      <c r="E807">
        <v>0.14000000000000001</v>
      </c>
    </row>
    <row r="808" spans="1:5" x14ac:dyDescent="0.2">
      <c r="A808" t="s">
        <v>678</v>
      </c>
      <c r="B808" t="s">
        <v>692</v>
      </c>
      <c r="C808">
        <v>0.42</v>
      </c>
      <c r="D808">
        <v>27</v>
      </c>
      <c r="E808">
        <v>0.14000000000000001</v>
      </c>
    </row>
    <row r="809" spans="1:5" x14ac:dyDescent="0.2">
      <c r="A809" t="s">
        <v>678</v>
      </c>
      <c r="B809" t="s">
        <v>692</v>
      </c>
      <c r="C809">
        <v>0.42</v>
      </c>
      <c r="D809">
        <v>28</v>
      </c>
      <c r="E809">
        <v>0.14099999999999999</v>
      </c>
    </row>
    <row r="810" spans="1:5" x14ac:dyDescent="0.2">
      <c r="A810" t="s">
        <v>678</v>
      </c>
      <c r="B810" t="s">
        <v>692</v>
      </c>
      <c r="C810">
        <v>0.42</v>
      </c>
      <c r="D810">
        <v>29</v>
      </c>
      <c r="E810">
        <v>0.14099999999999999</v>
      </c>
    </row>
    <row r="811" spans="1:5" x14ac:dyDescent="0.2">
      <c r="A811" t="s">
        <v>678</v>
      </c>
      <c r="B811" t="s">
        <v>692</v>
      </c>
      <c r="C811">
        <v>0.42</v>
      </c>
      <c r="D811">
        <v>30</v>
      </c>
      <c r="E811">
        <v>0.14099999999999999</v>
      </c>
    </row>
    <row r="812" spans="1:5" x14ac:dyDescent="0.2">
      <c r="A812" t="s">
        <v>678</v>
      </c>
      <c r="B812" t="s">
        <v>692</v>
      </c>
      <c r="C812">
        <v>0.42</v>
      </c>
      <c r="D812">
        <v>31</v>
      </c>
      <c r="E812">
        <v>0.14099999999999999</v>
      </c>
    </row>
    <row r="813" spans="1:5" x14ac:dyDescent="0.2">
      <c r="A813" t="s">
        <v>678</v>
      </c>
      <c r="B813" t="s">
        <v>692</v>
      </c>
      <c r="C813">
        <v>0.42</v>
      </c>
      <c r="D813">
        <v>32</v>
      </c>
      <c r="E813">
        <v>0.14099999999999999</v>
      </c>
    </row>
    <row r="814" spans="1:5" x14ac:dyDescent="0.2">
      <c r="A814" t="s">
        <v>678</v>
      </c>
      <c r="B814" t="s">
        <v>692</v>
      </c>
      <c r="C814">
        <v>0.42</v>
      </c>
      <c r="D814">
        <v>33</v>
      </c>
      <c r="E814">
        <v>0.14099999999999999</v>
      </c>
    </row>
    <row r="815" spans="1:5" x14ac:dyDescent="0.2">
      <c r="A815" t="s">
        <v>678</v>
      </c>
      <c r="B815" t="s">
        <v>692</v>
      </c>
      <c r="C815">
        <v>0.42</v>
      </c>
      <c r="D815">
        <v>34</v>
      </c>
      <c r="E815">
        <v>0.14099999999999999</v>
      </c>
    </row>
    <row r="816" spans="1:5" x14ac:dyDescent="0.2">
      <c r="A816" t="s">
        <v>678</v>
      </c>
      <c r="B816" t="s">
        <v>692</v>
      </c>
      <c r="C816">
        <v>0.42</v>
      </c>
      <c r="D816">
        <v>35</v>
      </c>
      <c r="E816">
        <v>0.14199999999999999</v>
      </c>
    </row>
    <row r="817" spans="1:5" x14ac:dyDescent="0.2">
      <c r="A817" t="s">
        <v>678</v>
      </c>
      <c r="B817" t="s">
        <v>692</v>
      </c>
      <c r="C817">
        <v>0.42</v>
      </c>
      <c r="D817">
        <v>36</v>
      </c>
      <c r="E817">
        <v>0.14199999999999999</v>
      </c>
    </row>
    <row r="818" spans="1:5" x14ac:dyDescent="0.2">
      <c r="A818" t="s">
        <v>678</v>
      </c>
      <c r="B818" t="s">
        <v>692</v>
      </c>
      <c r="C818">
        <v>0.42</v>
      </c>
      <c r="D818">
        <v>37</v>
      </c>
      <c r="E818">
        <v>0.14199999999999999</v>
      </c>
    </row>
    <row r="819" spans="1:5" x14ac:dyDescent="0.2">
      <c r="A819" t="s">
        <v>678</v>
      </c>
      <c r="B819" t="s">
        <v>692</v>
      </c>
      <c r="C819">
        <v>0.42</v>
      </c>
      <c r="D819">
        <v>38</v>
      </c>
      <c r="E819">
        <v>0.14299999999999999</v>
      </c>
    </row>
    <row r="820" spans="1:5" x14ac:dyDescent="0.2">
      <c r="A820" t="s">
        <v>678</v>
      </c>
      <c r="B820" t="s">
        <v>692</v>
      </c>
      <c r="C820">
        <v>0.42</v>
      </c>
      <c r="D820">
        <v>39</v>
      </c>
      <c r="E820">
        <v>0.14299999999999999</v>
      </c>
    </row>
    <row r="821" spans="1:5" x14ac:dyDescent="0.2">
      <c r="A821" t="s">
        <v>678</v>
      </c>
      <c r="B821" t="s">
        <v>692</v>
      </c>
      <c r="C821">
        <v>0.42</v>
      </c>
      <c r="D821">
        <v>40</v>
      </c>
      <c r="E821">
        <v>0.14299999999999999</v>
      </c>
    </row>
    <row r="822" spans="1:5" x14ac:dyDescent="0.2">
      <c r="A822" t="s">
        <v>678</v>
      </c>
      <c r="B822" t="s">
        <v>692</v>
      </c>
      <c r="C822">
        <v>0.42</v>
      </c>
      <c r="D822">
        <v>41</v>
      </c>
      <c r="E822">
        <v>0.14399999999999999</v>
      </c>
    </row>
    <row r="823" spans="1:5" x14ac:dyDescent="0.2">
      <c r="A823" t="s">
        <v>678</v>
      </c>
      <c r="B823" t="s">
        <v>692</v>
      </c>
      <c r="C823">
        <v>0.42</v>
      </c>
      <c r="D823">
        <v>42</v>
      </c>
      <c r="E823">
        <v>0.14399999999999999</v>
      </c>
    </row>
    <row r="824" spans="1:5" x14ac:dyDescent="0.2">
      <c r="A824" t="s">
        <v>678</v>
      </c>
      <c r="B824" t="s">
        <v>692</v>
      </c>
      <c r="C824">
        <v>0.42</v>
      </c>
      <c r="D824">
        <v>43</v>
      </c>
      <c r="E824">
        <v>0.14399999999999999</v>
      </c>
    </row>
    <row r="825" spans="1:5" x14ac:dyDescent="0.2">
      <c r="A825" t="s">
        <v>678</v>
      </c>
      <c r="B825" t="s">
        <v>692</v>
      </c>
      <c r="C825">
        <v>0.42</v>
      </c>
      <c r="D825">
        <v>44</v>
      </c>
      <c r="E825">
        <v>0.14499999999999999</v>
      </c>
    </row>
    <row r="826" spans="1:5" x14ac:dyDescent="0.2">
      <c r="A826" t="s">
        <v>678</v>
      </c>
      <c r="B826" t="s">
        <v>692</v>
      </c>
      <c r="C826">
        <v>0.42</v>
      </c>
      <c r="D826">
        <v>45</v>
      </c>
      <c r="E826">
        <v>0.14499999999999999</v>
      </c>
    </row>
    <row r="827" spans="1:5" x14ac:dyDescent="0.2">
      <c r="A827" t="s">
        <v>678</v>
      </c>
      <c r="B827" t="s">
        <v>692</v>
      </c>
      <c r="C827">
        <v>0.42</v>
      </c>
      <c r="D827">
        <v>46</v>
      </c>
      <c r="E827">
        <v>0.14599999999999999</v>
      </c>
    </row>
    <row r="828" spans="1:5" x14ac:dyDescent="0.2">
      <c r="A828" t="s">
        <v>678</v>
      </c>
      <c r="B828" t="s">
        <v>692</v>
      </c>
      <c r="C828">
        <v>0.42</v>
      </c>
      <c r="D828">
        <v>47</v>
      </c>
      <c r="E828">
        <v>0.14599999999999999</v>
      </c>
    </row>
    <row r="829" spans="1:5" x14ac:dyDescent="0.2">
      <c r="A829" t="s">
        <v>678</v>
      </c>
      <c r="B829" t="s">
        <v>692</v>
      </c>
      <c r="C829">
        <v>0.42</v>
      </c>
      <c r="D829">
        <v>48</v>
      </c>
      <c r="E829">
        <v>0.14599999999999999</v>
      </c>
    </row>
    <row r="830" spans="1:5" x14ac:dyDescent="0.2">
      <c r="A830" t="s">
        <v>678</v>
      </c>
      <c r="B830" t="s">
        <v>692</v>
      </c>
      <c r="C830">
        <v>0.42</v>
      </c>
      <c r="D830">
        <v>49</v>
      </c>
      <c r="E830">
        <v>0.14699999999999999</v>
      </c>
    </row>
    <row r="831" spans="1:5" x14ac:dyDescent="0.2">
      <c r="A831" t="s">
        <v>678</v>
      </c>
      <c r="B831" t="s">
        <v>692</v>
      </c>
      <c r="C831">
        <v>0.435</v>
      </c>
      <c r="D831">
        <v>23</v>
      </c>
      <c r="E831">
        <v>0.14099999999999999</v>
      </c>
    </row>
    <row r="832" spans="1:5" x14ac:dyDescent="0.2">
      <c r="A832" t="s">
        <v>678</v>
      </c>
      <c r="B832" t="s">
        <v>692</v>
      </c>
      <c r="C832">
        <v>0.435</v>
      </c>
      <c r="D832">
        <v>24</v>
      </c>
      <c r="E832">
        <v>0.14299999999999999</v>
      </c>
    </row>
    <row r="833" spans="1:5" x14ac:dyDescent="0.2">
      <c r="A833" t="s">
        <v>678</v>
      </c>
      <c r="B833" t="s">
        <v>692</v>
      </c>
      <c r="C833">
        <v>0.435</v>
      </c>
      <c r="D833">
        <v>25</v>
      </c>
      <c r="E833">
        <v>0.14499999999999999</v>
      </c>
    </row>
    <row r="834" spans="1:5" x14ac:dyDescent="0.2">
      <c r="A834" t="s">
        <v>678</v>
      </c>
      <c r="B834" t="s">
        <v>692</v>
      </c>
      <c r="C834">
        <v>0.435</v>
      </c>
      <c r="D834">
        <v>26</v>
      </c>
      <c r="E834">
        <v>0.14499999999999999</v>
      </c>
    </row>
    <row r="835" spans="1:5" x14ac:dyDescent="0.2">
      <c r="A835" t="s">
        <v>678</v>
      </c>
      <c r="B835" t="s">
        <v>692</v>
      </c>
      <c r="C835">
        <v>0.435</v>
      </c>
      <c r="D835">
        <v>27</v>
      </c>
      <c r="E835">
        <v>0.14599999999999999</v>
      </c>
    </row>
    <row r="836" spans="1:5" x14ac:dyDescent="0.2">
      <c r="A836" t="s">
        <v>678</v>
      </c>
      <c r="B836" t="s">
        <v>692</v>
      </c>
      <c r="C836">
        <v>0.435</v>
      </c>
      <c r="D836">
        <v>28</v>
      </c>
      <c r="E836">
        <v>0.14599999999999999</v>
      </c>
    </row>
    <row r="837" spans="1:5" x14ac:dyDescent="0.2">
      <c r="A837" t="s">
        <v>678</v>
      </c>
      <c r="B837" t="s">
        <v>692</v>
      </c>
      <c r="C837">
        <v>0.435</v>
      </c>
      <c r="D837">
        <v>29</v>
      </c>
      <c r="E837">
        <v>0.14599999999999999</v>
      </c>
    </row>
    <row r="838" spans="1:5" x14ac:dyDescent="0.2">
      <c r="A838" t="s">
        <v>678</v>
      </c>
      <c r="B838" t="s">
        <v>692</v>
      </c>
      <c r="C838">
        <v>0.435</v>
      </c>
      <c r="D838">
        <v>30</v>
      </c>
      <c r="E838">
        <v>0.14599999999999999</v>
      </c>
    </row>
    <row r="839" spans="1:5" x14ac:dyDescent="0.2">
      <c r="A839" t="s">
        <v>678</v>
      </c>
      <c r="B839" t="s">
        <v>692</v>
      </c>
      <c r="C839">
        <v>0.435</v>
      </c>
      <c r="D839">
        <v>31</v>
      </c>
      <c r="E839">
        <v>0.14599999999999999</v>
      </c>
    </row>
    <row r="840" spans="1:5" x14ac:dyDescent="0.2">
      <c r="A840" t="s">
        <v>678</v>
      </c>
      <c r="B840" t="s">
        <v>692</v>
      </c>
      <c r="C840">
        <v>0.435</v>
      </c>
      <c r="D840">
        <v>32</v>
      </c>
      <c r="E840">
        <v>0.14599999999999999</v>
      </c>
    </row>
    <row r="841" spans="1:5" x14ac:dyDescent="0.2">
      <c r="A841" t="s">
        <v>678</v>
      </c>
      <c r="B841" t="s">
        <v>692</v>
      </c>
      <c r="C841">
        <v>0.435</v>
      </c>
      <c r="D841">
        <v>33</v>
      </c>
      <c r="E841">
        <v>0.14599999999999999</v>
      </c>
    </row>
    <row r="842" spans="1:5" x14ac:dyDescent="0.2">
      <c r="A842" t="s">
        <v>678</v>
      </c>
      <c r="B842" t="s">
        <v>692</v>
      </c>
      <c r="C842">
        <v>0.435</v>
      </c>
      <c r="D842">
        <v>34</v>
      </c>
      <c r="E842">
        <v>0.14599999999999999</v>
      </c>
    </row>
    <row r="843" spans="1:5" x14ac:dyDescent="0.2">
      <c r="A843" t="s">
        <v>678</v>
      </c>
      <c r="B843" t="s">
        <v>692</v>
      </c>
      <c r="C843">
        <v>0.435</v>
      </c>
      <c r="D843">
        <v>35</v>
      </c>
      <c r="E843">
        <v>0.14599999999999999</v>
      </c>
    </row>
    <row r="844" spans="1:5" x14ac:dyDescent="0.2">
      <c r="A844" t="s">
        <v>678</v>
      </c>
      <c r="B844" t="s">
        <v>692</v>
      </c>
      <c r="C844">
        <v>0.435</v>
      </c>
      <c r="D844">
        <v>36</v>
      </c>
      <c r="E844">
        <v>0.14699999999999999</v>
      </c>
    </row>
    <row r="845" spans="1:5" x14ac:dyDescent="0.2">
      <c r="A845" t="s">
        <v>678</v>
      </c>
      <c r="B845" t="s">
        <v>692</v>
      </c>
      <c r="C845">
        <v>0.435</v>
      </c>
      <c r="D845">
        <v>37</v>
      </c>
      <c r="E845">
        <v>0.14699999999999999</v>
      </c>
    </row>
    <row r="846" spans="1:5" x14ac:dyDescent="0.2">
      <c r="A846" t="s">
        <v>678</v>
      </c>
      <c r="B846" t="s">
        <v>692</v>
      </c>
      <c r="C846">
        <v>0.435</v>
      </c>
      <c r="D846">
        <v>38</v>
      </c>
      <c r="E846">
        <v>0.14699999999999999</v>
      </c>
    </row>
    <row r="847" spans="1:5" x14ac:dyDescent="0.2">
      <c r="A847" t="s">
        <v>678</v>
      </c>
      <c r="B847" t="s">
        <v>692</v>
      </c>
      <c r="C847">
        <v>0.435</v>
      </c>
      <c r="D847">
        <v>39</v>
      </c>
      <c r="E847">
        <v>0.14799999999999999</v>
      </c>
    </row>
    <row r="848" spans="1:5" x14ac:dyDescent="0.2">
      <c r="A848" t="s">
        <v>678</v>
      </c>
      <c r="B848" t="s">
        <v>692</v>
      </c>
      <c r="C848">
        <v>0.435</v>
      </c>
      <c r="D848">
        <v>40</v>
      </c>
      <c r="E848">
        <v>0.14799999999999999</v>
      </c>
    </row>
    <row r="849" spans="1:5" x14ac:dyDescent="0.2">
      <c r="A849" t="s">
        <v>678</v>
      </c>
      <c r="B849" t="s">
        <v>692</v>
      </c>
      <c r="C849">
        <v>0.435</v>
      </c>
      <c r="D849">
        <v>41</v>
      </c>
      <c r="E849">
        <v>0.14799999999999999</v>
      </c>
    </row>
    <row r="850" spans="1:5" x14ac:dyDescent="0.2">
      <c r="A850" t="s">
        <v>678</v>
      </c>
      <c r="B850" t="s">
        <v>692</v>
      </c>
      <c r="C850">
        <v>0.435</v>
      </c>
      <c r="D850">
        <v>42</v>
      </c>
      <c r="E850">
        <v>0.14899999999999999</v>
      </c>
    </row>
    <row r="851" spans="1:5" x14ac:dyDescent="0.2">
      <c r="A851" t="s">
        <v>678</v>
      </c>
      <c r="B851" t="s">
        <v>692</v>
      </c>
      <c r="C851">
        <v>0.435</v>
      </c>
      <c r="D851">
        <v>43</v>
      </c>
      <c r="E851">
        <v>0.14899999999999999</v>
      </c>
    </row>
    <row r="852" spans="1:5" x14ac:dyDescent="0.2">
      <c r="A852" t="s">
        <v>678</v>
      </c>
      <c r="B852" t="s">
        <v>692</v>
      </c>
      <c r="C852">
        <v>0.435</v>
      </c>
      <c r="D852">
        <v>44</v>
      </c>
      <c r="E852">
        <v>0.14899999999999999</v>
      </c>
    </row>
    <row r="853" spans="1:5" x14ac:dyDescent="0.2">
      <c r="A853" t="s">
        <v>678</v>
      </c>
      <c r="B853" t="s">
        <v>692</v>
      </c>
      <c r="C853">
        <v>0.435</v>
      </c>
      <c r="D853">
        <v>45</v>
      </c>
      <c r="E853">
        <v>0.15</v>
      </c>
    </row>
    <row r="854" spans="1:5" x14ac:dyDescent="0.2">
      <c r="A854" t="s">
        <v>678</v>
      </c>
      <c r="B854" t="s">
        <v>692</v>
      </c>
      <c r="C854">
        <v>0.435</v>
      </c>
      <c r="D854">
        <v>46</v>
      </c>
      <c r="E854">
        <v>0.15</v>
      </c>
    </row>
    <row r="855" spans="1:5" x14ac:dyDescent="0.2">
      <c r="A855" t="s">
        <v>678</v>
      </c>
      <c r="B855" t="s">
        <v>692</v>
      </c>
      <c r="C855">
        <v>0.435</v>
      </c>
      <c r="D855">
        <v>47</v>
      </c>
      <c r="E855">
        <v>0.15</v>
      </c>
    </row>
    <row r="856" spans="1:5" x14ac:dyDescent="0.2">
      <c r="A856" t="s">
        <v>678</v>
      </c>
      <c r="B856" t="s">
        <v>692</v>
      </c>
      <c r="C856">
        <v>0.435</v>
      </c>
      <c r="D856">
        <v>48</v>
      </c>
      <c r="E856">
        <v>0.151</v>
      </c>
    </row>
    <row r="857" spans="1:5" x14ac:dyDescent="0.2">
      <c r="A857" t="s">
        <v>678</v>
      </c>
      <c r="B857" t="s">
        <v>692</v>
      </c>
      <c r="C857">
        <v>0.435</v>
      </c>
      <c r="D857">
        <v>49</v>
      </c>
      <c r="E857">
        <v>0.151</v>
      </c>
    </row>
    <row r="858" spans="1:5" x14ac:dyDescent="0.2">
      <c r="A858" t="s">
        <v>678</v>
      </c>
      <c r="B858" t="s">
        <v>692</v>
      </c>
      <c r="C858">
        <v>0.45</v>
      </c>
      <c r="D858">
        <v>23</v>
      </c>
      <c r="E858">
        <v>0.14599999999999999</v>
      </c>
    </row>
    <row r="859" spans="1:5" x14ac:dyDescent="0.2">
      <c r="A859" t="s">
        <v>678</v>
      </c>
      <c r="B859" t="s">
        <v>692</v>
      </c>
      <c r="C859">
        <v>0.45</v>
      </c>
      <c r="D859">
        <v>24</v>
      </c>
      <c r="E859">
        <v>0.14799999999999999</v>
      </c>
    </row>
    <row r="860" spans="1:5" x14ac:dyDescent="0.2">
      <c r="A860" t="s">
        <v>678</v>
      </c>
      <c r="B860" t="s">
        <v>692</v>
      </c>
      <c r="C860">
        <v>0.45</v>
      </c>
      <c r="D860">
        <v>25</v>
      </c>
      <c r="E860">
        <v>0.15</v>
      </c>
    </row>
    <row r="861" spans="1:5" x14ac:dyDescent="0.2">
      <c r="A861" t="s">
        <v>678</v>
      </c>
      <c r="B861" t="s">
        <v>692</v>
      </c>
      <c r="C861">
        <v>0.45</v>
      </c>
      <c r="D861">
        <v>26</v>
      </c>
      <c r="E861">
        <v>0.151</v>
      </c>
    </row>
    <row r="862" spans="1:5" x14ac:dyDescent="0.2">
      <c r="A862" t="s">
        <v>678</v>
      </c>
      <c r="B862" t="s">
        <v>692</v>
      </c>
      <c r="C862">
        <v>0.45</v>
      </c>
      <c r="D862">
        <v>27</v>
      </c>
      <c r="E862">
        <v>0.151</v>
      </c>
    </row>
    <row r="863" spans="1:5" x14ac:dyDescent="0.2">
      <c r="A863" t="s">
        <v>678</v>
      </c>
      <c r="B863" t="s">
        <v>692</v>
      </c>
      <c r="C863">
        <v>0.45</v>
      </c>
      <c r="D863">
        <v>28</v>
      </c>
      <c r="E863">
        <v>0.151</v>
      </c>
    </row>
    <row r="864" spans="1:5" x14ac:dyDescent="0.2">
      <c r="A864" t="s">
        <v>678</v>
      </c>
      <c r="B864" t="s">
        <v>692</v>
      </c>
      <c r="C864">
        <v>0.45</v>
      </c>
      <c r="D864">
        <v>29</v>
      </c>
      <c r="E864">
        <v>0.151</v>
      </c>
    </row>
    <row r="865" spans="1:5" x14ac:dyDescent="0.2">
      <c r="A865" t="s">
        <v>678</v>
      </c>
      <c r="B865" t="s">
        <v>692</v>
      </c>
      <c r="C865">
        <v>0.45</v>
      </c>
      <c r="D865">
        <v>30</v>
      </c>
      <c r="E865">
        <v>0.151</v>
      </c>
    </row>
    <row r="866" spans="1:5" x14ac:dyDescent="0.2">
      <c r="A866" t="s">
        <v>678</v>
      </c>
      <c r="B866" t="s">
        <v>692</v>
      </c>
      <c r="C866">
        <v>0.45</v>
      </c>
      <c r="D866">
        <v>31</v>
      </c>
      <c r="E866">
        <v>0.151</v>
      </c>
    </row>
    <row r="867" spans="1:5" x14ac:dyDescent="0.2">
      <c r="A867" t="s">
        <v>678</v>
      </c>
      <c r="B867" t="s">
        <v>692</v>
      </c>
      <c r="C867">
        <v>0.45</v>
      </c>
      <c r="D867">
        <v>32</v>
      </c>
      <c r="E867">
        <v>0.151</v>
      </c>
    </row>
    <row r="868" spans="1:5" x14ac:dyDescent="0.2">
      <c r="A868" t="s">
        <v>678</v>
      </c>
      <c r="B868" t="s">
        <v>692</v>
      </c>
      <c r="C868">
        <v>0.45</v>
      </c>
      <c r="D868">
        <v>33</v>
      </c>
      <c r="E868">
        <v>0.151</v>
      </c>
    </row>
    <row r="869" spans="1:5" x14ac:dyDescent="0.2">
      <c r="A869" t="s">
        <v>678</v>
      </c>
      <c r="B869" t="s">
        <v>692</v>
      </c>
      <c r="C869">
        <v>0.45</v>
      </c>
      <c r="D869">
        <v>34</v>
      </c>
      <c r="E869">
        <v>0.151</v>
      </c>
    </row>
    <row r="870" spans="1:5" x14ac:dyDescent="0.2">
      <c r="A870" t="s">
        <v>678</v>
      </c>
      <c r="B870" t="s">
        <v>692</v>
      </c>
      <c r="C870">
        <v>0.45</v>
      </c>
      <c r="D870">
        <v>35</v>
      </c>
      <c r="E870">
        <v>0.151</v>
      </c>
    </row>
    <row r="871" spans="1:5" x14ac:dyDescent="0.2">
      <c r="A871" t="s">
        <v>678</v>
      </c>
      <c r="B871" t="s">
        <v>692</v>
      </c>
      <c r="C871">
        <v>0.45</v>
      </c>
      <c r="D871">
        <v>36</v>
      </c>
      <c r="E871">
        <v>0.151</v>
      </c>
    </row>
    <row r="872" spans="1:5" x14ac:dyDescent="0.2">
      <c r="A872" t="s">
        <v>678</v>
      </c>
      <c r="B872" t="s">
        <v>692</v>
      </c>
      <c r="C872">
        <v>0.45</v>
      </c>
      <c r="D872">
        <v>37</v>
      </c>
      <c r="E872">
        <v>0.152</v>
      </c>
    </row>
    <row r="873" spans="1:5" x14ac:dyDescent="0.2">
      <c r="A873" t="s">
        <v>678</v>
      </c>
      <c r="B873" t="s">
        <v>692</v>
      </c>
      <c r="C873">
        <v>0.45</v>
      </c>
      <c r="D873">
        <v>38</v>
      </c>
      <c r="E873">
        <v>0.152</v>
      </c>
    </row>
    <row r="874" spans="1:5" x14ac:dyDescent="0.2">
      <c r="A874" t="s">
        <v>678</v>
      </c>
      <c r="B874" t="s">
        <v>692</v>
      </c>
      <c r="C874">
        <v>0.45</v>
      </c>
      <c r="D874">
        <v>39</v>
      </c>
      <c r="E874">
        <v>0.152</v>
      </c>
    </row>
    <row r="875" spans="1:5" x14ac:dyDescent="0.2">
      <c r="A875" t="s">
        <v>678</v>
      </c>
      <c r="B875" t="s">
        <v>692</v>
      </c>
      <c r="C875">
        <v>0.45</v>
      </c>
      <c r="D875">
        <v>40</v>
      </c>
      <c r="E875">
        <v>0.153</v>
      </c>
    </row>
    <row r="876" spans="1:5" x14ac:dyDescent="0.2">
      <c r="A876" t="s">
        <v>678</v>
      </c>
      <c r="B876" t="s">
        <v>692</v>
      </c>
      <c r="C876">
        <v>0.45</v>
      </c>
      <c r="D876">
        <v>41</v>
      </c>
      <c r="E876">
        <v>0.153</v>
      </c>
    </row>
    <row r="877" spans="1:5" x14ac:dyDescent="0.2">
      <c r="A877" t="s">
        <v>678</v>
      </c>
      <c r="B877" t="s">
        <v>692</v>
      </c>
      <c r="C877">
        <v>0.45</v>
      </c>
      <c r="D877">
        <v>42</v>
      </c>
      <c r="E877">
        <v>0.153</v>
      </c>
    </row>
    <row r="878" spans="1:5" x14ac:dyDescent="0.2">
      <c r="A878" t="s">
        <v>678</v>
      </c>
      <c r="B878" t="s">
        <v>692</v>
      </c>
      <c r="C878">
        <v>0.45</v>
      </c>
      <c r="D878">
        <v>43</v>
      </c>
      <c r="E878">
        <v>0.154</v>
      </c>
    </row>
    <row r="879" spans="1:5" x14ac:dyDescent="0.2">
      <c r="A879" t="s">
        <v>678</v>
      </c>
      <c r="B879" t="s">
        <v>692</v>
      </c>
      <c r="C879">
        <v>0.45</v>
      </c>
      <c r="D879">
        <v>44</v>
      </c>
      <c r="E879">
        <v>0.154</v>
      </c>
    </row>
    <row r="880" spans="1:5" x14ac:dyDescent="0.2">
      <c r="A880" t="s">
        <v>678</v>
      </c>
      <c r="B880" t="s">
        <v>692</v>
      </c>
      <c r="C880">
        <v>0.45</v>
      </c>
      <c r="D880">
        <v>45</v>
      </c>
      <c r="E880">
        <v>0.154</v>
      </c>
    </row>
    <row r="881" spans="1:5" x14ac:dyDescent="0.2">
      <c r="A881" t="s">
        <v>678</v>
      </c>
      <c r="B881" t="s">
        <v>692</v>
      </c>
      <c r="C881">
        <v>0.45</v>
      </c>
      <c r="D881">
        <v>46</v>
      </c>
      <c r="E881">
        <v>0.155</v>
      </c>
    </row>
    <row r="882" spans="1:5" x14ac:dyDescent="0.2">
      <c r="A882" t="s">
        <v>678</v>
      </c>
      <c r="B882" t="s">
        <v>692</v>
      </c>
      <c r="C882">
        <v>0.45</v>
      </c>
      <c r="D882">
        <v>47</v>
      </c>
      <c r="E882">
        <v>0.155</v>
      </c>
    </row>
    <row r="883" spans="1:5" x14ac:dyDescent="0.2">
      <c r="A883" t="s">
        <v>678</v>
      </c>
      <c r="B883" t="s">
        <v>692</v>
      </c>
      <c r="C883">
        <v>0.45</v>
      </c>
      <c r="D883">
        <v>48</v>
      </c>
      <c r="E883">
        <v>0.155</v>
      </c>
    </row>
    <row r="884" spans="1:5" x14ac:dyDescent="0.2">
      <c r="A884" t="s">
        <v>678</v>
      </c>
      <c r="B884" t="s">
        <v>692</v>
      </c>
      <c r="C884">
        <v>0.45</v>
      </c>
      <c r="D884">
        <v>49</v>
      </c>
      <c r="E884">
        <v>0.156</v>
      </c>
    </row>
    <row r="885" spans="1:5" x14ac:dyDescent="0.2">
      <c r="A885" t="s">
        <v>678</v>
      </c>
      <c r="B885" t="s">
        <v>692</v>
      </c>
      <c r="C885">
        <v>0.46500000000000002</v>
      </c>
      <c r="D885">
        <v>23</v>
      </c>
      <c r="E885">
        <v>0.152</v>
      </c>
    </row>
    <row r="886" spans="1:5" x14ac:dyDescent="0.2">
      <c r="A886" t="s">
        <v>678</v>
      </c>
      <c r="B886" t="s">
        <v>692</v>
      </c>
      <c r="C886">
        <v>0.46500000000000002</v>
      </c>
      <c r="D886">
        <v>24</v>
      </c>
      <c r="E886">
        <v>0.154</v>
      </c>
    </row>
    <row r="887" spans="1:5" x14ac:dyDescent="0.2">
      <c r="A887" t="s">
        <v>678</v>
      </c>
      <c r="B887" t="s">
        <v>692</v>
      </c>
      <c r="C887">
        <v>0.46500000000000002</v>
      </c>
      <c r="D887">
        <v>25</v>
      </c>
      <c r="E887">
        <v>0.155</v>
      </c>
    </row>
    <row r="888" spans="1:5" x14ac:dyDescent="0.2">
      <c r="A888" t="s">
        <v>678</v>
      </c>
      <c r="B888" t="s">
        <v>692</v>
      </c>
      <c r="C888">
        <v>0.46500000000000002</v>
      </c>
      <c r="D888">
        <v>26</v>
      </c>
      <c r="E888">
        <v>0.156</v>
      </c>
    </row>
    <row r="889" spans="1:5" x14ac:dyDescent="0.2">
      <c r="A889" t="s">
        <v>678</v>
      </c>
      <c r="B889" t="s">
        <v>692</v>
      </c>
      <c r="C889">
        <v>0.46500000000000002</v>
      </c>
      <c r="D889">
        <v>27</v>
      </c>
      <c r="E889">
        <v>0.156</v>
      </c>
    </row>
    <row r="890" spans="1:5" x14ac:dyDescent="0.2">
      <c r="A890" t="s">
        <v>678</v>
      </c>
      <c r="B890" t="s">
        <v>692</v>
      </c>
      <c r="C890">
        <v>0.46500000000000002</v>
      </c>
      <c r="D890">
        <v>28</v>
      </c>
      <c r="E890">
        <v>0.156</v>
      </c>
    </row>
    <row r="891" spans="1:5" x14ac:dyDescent="0.2">
      <c r="A891" t="s">
        <v>678</v>
      </c>
      <c r="B891" t="s">
        <v>692</v>
      </c>
      <c r="C891">
        <v>0.46500000000000002</v>
      </c>
      <c r="D891">
        <v>29</v>
      </c>
      <c r="E891">
        <v>0.156</v>
      </c>
    </row>
    <row r="892" spans="1:5" x14ac:dyDescent="0.2">
      <c r="A892" t="s">
        <v>678</v>
      </c>
      <c r="B892" t="s">
        <v>692</v>
      </c>
      <c r="C892">
        <v>0.46500000000000002</v>
      </c>
      <c r="D892">
        <v>30</v>
      </c>
      <c r="E892">
        <v>0.156</v>
      </c>
    </row>
    <row r="893" spans="1:5" x14ac:dyDescent="0.2">
      <c r="A893" t="s">
        <v>678</v>
      </c>
      <c r="B893" t="s">
        <v>692</v>
      </c>
      <c r="C893">
        <v>0.46500000000000002</v>
      </c>
      <c r="D893">
        <v>31</v>
      </c>
      <c r="E893">
        <v>0.156</v>
      </c>
    </row>
    <row r="894" spans="1:5" x14ac:dyDescent="0.2">
      <c r="A894" t="s">
        <v>678</v>
      </c>
      <c r="B894" t="s">
        <v>692</v>
      </c>
      <c r="C894">
        <v>0.46500000000000002</v>
      </c>
      <c r="D894">
        <v>32</v>
      </c>
      <c r="E894">
        <v>0.156</v>
      </c>
    </row>
    <row r="895" spans="1:5" x14ac:dyDescent="0.2">
      <c r="A895" t="s">
        <v>678</v>
      </c>
      <c r="B895" t="s">
        <v>692</v>
      </c>
      <c r="C895">
        <v>0.46500000000000002</v>
      </c>
      <c r="D895">
        <v>33</v>
      </c>
      <c r="E895">
        <v>0.156</v>
      </c>
    </row>
    <row r="896" spans="1:5" x14ac:dyDescent="0.2">
      <c r="A896" t="s">
        <v>678</v>
      </c>
      <c r="B896" t="s">
        <v>692</v>
      </c>
      <c r="C896">
        <v>0.46500000000000002</v>
      </c>
      <c r="D896">
        <v>34</v>
      </c>
      <c r="E896">
        <v>0.156</v>
      </c>
    </row>
    <row r="897" spans="1:5" x14ac:dyDescent="0.2">
      <c r="A897" t="s">
        <v>678</v>
      </c>
      <c r="B897" t="s">
        <v>692</v>
      </c>
      <c r="C897">
        <v>0.46500000000000002</v>
      </c>
      <c r="D897">
        <v>35</v>
      </c>
      <c r="E897">
        <v>0.156</v>
      </c>
    </row>
    <row r="898" spans="1:5" x14ac:dyDescent="0.2">
      <c r="A898" t="s">
        <v>678</v>
      </c>
      <c r="B898" t="s">
        <v>692</v>
      </c>
      <c r="C898">
        <v>0.46500000000000002</v>
      </c>
      <c r="D898">
        <v>36</v>
      </c>
      <c r="E898">
        <v>0.156</v>
      </c>
    </row>
    <row r="899" spans="1:5" x14ac:dyDescent="0.2">
      <c r="A899" t="s">
        <v>678</v>
      </c>
      <c r="B899" t="s">
        <v>692</v>
      </c>
      <c r="C899">
        <v>0.46500000000000002</v>
      </c>
      <c r="D899">
        <v>37</v>
      </c>
      <c r="E899">
        <v>0.157</v>
      </c>
    </row>
    <row r="900" spans="1:5" x14ac:dyDescent="0.2">
      <c r="A900" t="s">
        <v>678</v>
      </c>
      <c r="B900" t="s">
        <v>692</v>
      </c>
      <c r="C900">
        <v>0.46500000000000002</v>
      </c>
      <c r="D900">
        <v>38</v>
      </c>
      <c r="E900">
        <v>0.157</v>
      </c>
    </row>
    <row r="901" spans="1:5" x14ac:dyDescent="0.2">
      <c r="A901" t="s">
        <v>678</v>
      </c>
      <c r="B901" t="s">
        <v>692</v>
      </c>
      <c r="C901">
        <v>0.46500000000000002</v>
      </c>
      <c r="D901">
        <v>39</v>
      </c>
      <c r="E901">
        <v>0.157</v>
      </c>
    </row>
    <row r="902" spans="1:5" x14ac:dyDescent="0.2">
      <c r="A902" t="s">
        <v>678</v>
      </c>
      <c r="B902" t="s">
        <v>692</v>
      </c>
      <c r="C902">
        <v>0.46500000000000002</v>
      </c>
      <c r="D902">
        <v>40</v>
      </c>
      <c r="E902">
        <v>0.157</v>
      </c>
    </row>
    <row r="903" spans="1:5" x14ac:dyDescent="0.2">
      <c r="A903" t="s">
        <v>678</v>
      </c>
      <c r="B903" t="s">
        <v>692</v>
      </c>
      <c r="C903">
        <v>0.46500000000000002</v>
      </c>
      <c r="D903">
        <v>41</v>
      </c>
      <c r="E903">
        <v>0.158</v>
      </c>
    </row>
    <row r="904" spans="1:5" x14ac:dyDescent="0.2">
      <c r="A904" t="s">
        <v>678</v>
      </c>
      <c r="B904" t="s">
        <v>692</v>
      </c>
      <c r="C904">
        <v>0.46500000000000002</v>
      </c>
      <c r="D904">
        <v>42</v>
      </c>
      <c r="E904">
        <v>0.158</v>
      </c>
    </row>
    <row r="905" spans="1:5" x14ac:dyDescent="0.2">
      <c r="A905" t="s">
        <v>678</v>
      </c>
      <c r="B905" t="s">
        <v>692</v>
      </c>
      <c r="C905">
        <v>0.46500000000000002</v>
      </c>
      <c r="D905">
        <v>43</v>
      </c>
      <c r="E905">
        <v>0.158</v>
      </c>
    </row>
    <row r="906" spans="1:5" x14ac:dyDescent="0.2">
      <c r="A906" t="s">
        <v>678</v>
      </c>
      <c r="B906" t="s">
        <v>692</v>
      </c>
      <c r="C906">
        <v>0.46500000000000002</v>
      </c>
      <c r="D906">
        <v>44</v>
      </c>
      <c r="E906">
        <v>0.159</v>
      </c>
    </row>
    <row r="907" spans="1:5" x14ac:dyDescent="0.2">
      <c r="A907" t="s">
        <v>678</v>
      </c>
      <c r="B907" t="s">
        <v>692</v>
      </c>
      <c r="C907">
        <v>0.46500000000000002</v>
      </c>
      <c r="D907">
        <v>45</v>
      </c>
      <c r="E907">
        <v>0.159</v>
      </c>
    </row>
    <row r="908" spans="1:5" x14ac:dyDescent="0.2">
      <c r="A908" t="s">
        <v>678</v>
      </c>
      <c r="B908" t="s">
        <v>692</v>
      </c>
      <c r="C908">
        <v>0.46500000000000002</v>
      </c>
      <c r="D908">
        <v>46</v>
      </c>
      <c r="E908">
        <v>0.16</v>
      </c>
    </row>
    <row r="909" spans="1:5" x14ac:dyDescent="0.2">
      <c r="A909" t="s">
        <v>678</v>
      </c>
      <c r="B909" t="s">
        <v>692</v>
      </c>
      <c r="C909">
        <v>0.46500000000000002</v>
      </c>
      <c r="D909">
        <v>47</v>
      </c>
      <c r="E909">
        <v>0.16</v>
      </c>
    </row>
    <row r="910" spans="1:5" x14ac:dyDescent="0.2">
      <c r="A910" t="s">
        <v>678</v>
      </c>
      <c r="B910" t="s">
        <v>692</v>
      </c>
      <c r="C910">
        <v>0.46500000000000002</v>
      </c>
      <c r="D910">
        <v>48</v>
      </c>
      <c r="E910">
        <v>0.16</v>
      </c>
    </row>
    <row r="911" spans="1:5" x14ac:dyDescent="0.2">
      <c r="A911" t="s">
        <v>678</v>
      </c>
      <c r="B911" t="s">
        <v>692</v>
      </c>
      <c r="C911">
        <v>0.46500000000000002</v>
      </c>
      <c r="D911">
        <v>49</v>
      </c>
      <c r="E911">
        <v>0.161</v>
      </c>
    </row>
    <row r="912" spans="1:5" x14ac:dyDescent="0.2">
      <c r="A912" t="s">
        <v>678</v>
      </c>
      <c r="B912" t="s">
        <v>692</v>
      </c>
      <c r="C912">
        <v>0.48</v>
      </c>
      <c r="D912">
        <v>25</v>
      </c>
      <c r="E912">
        <v>0.161</v>
      </c>
    </row>
    <row r="913" spans="1:5" x14ac:dyDescent="0.2">
      <c r="A913" t="s">
        <v>678</v>
      </c>
      <c r="B913" t="s">
        <v>692</v>
      </c>
      <c r="C913">
        <v>0.48</v>
      </c>
      <c r="D913">
        <v>26</v>
      </c>
      <c r="E913">
        <v>0.161</v>
      </c>
    </row>
    <row r="914" spans="1:5" x14ac:dyDescent="0.2">
      <c r="A914" t="s">
        <v>678</v>
      </c>
      <c r="B914" t="s">
        <v>692</v>
      </c>
      <c r="C914">
        <v>0.48</v>
      </c>
      <c r="D914">
        <v>27</v>
      </c>
      <c r="E914">
        <v>0.161</v>
      </c>
    </row>
    <row r="915" spans="1:5" x14ac:dyDescent="0.2">
      <c r="A915" t="s">
        <v>678</v>
      </c>
      <c r="B915" t="s">
        <v>692</v>
      </c>
      <c r="C915">
        <v>0.48</v>
      </c>
      <c r="D915">
        <v>28</v>
      </c>
      <c r="E915">
        <v>0.161</v>
      </c>
    </row>
    <row r="916" spans="1:5" x14ac:dyDescent="0.2">
      <c r="A916" t="s">
        <v>678</v>
      </c>
      <c r="B916" t="s">
        <v>692</v>
      </c>
      <c r="C916">
        <v>0.48</v>
      </c>
      <c r="D916">
        <v>29</v>
      </c>
      <c r="E916">
        <v>0.161</v>
      </c>
    </row>
    <row r="917" spans="1:5" x14ac:dyDescent="0.2">
      <c r="A917" t="s">
        <v>678</v>
      </c>
      <c r="B917" t="s">
        <v>692</v>
      </c>
      <c r="C917">
        <v>0.48</v>
      </c>
      <c r="D917">
        <v>30</v>
      </c>
      <c r="E917">
        <v>0.161</v>
      </c>
    </row>
    <row r="918" spans="1:5" x14ac:dyDescent="0.2">
      <c r="A918" t="s">
        <v>678</v>
      </c>
      <c r="B918" t="s">
        <v>692</v>
      </c>
      <c r="C918">
        <v>0.48</v>
      </c>
      <c r="D918">
        <v>31</v>
      </c>
      <c r="E918">
        <v>0.161</v>
      </c>
    </row>
    <row r="919" spans="1:5" x14ac:dyDescent="0.2">
      <c r="A919" t="s">
        <v>678</v>
      </c>
      <c r="B919" t="s">
        <v>692</v>
      </c>
      <c r="C919">
        <v>0.48</v>
      </c>
      <c r="D919">
        <v>32</v>
      </c>
      <c r="E919">
        <v>0.161</v>
      </c>
    </row>
    <row r="920" spans="1:5" x14ac:dyDescent="0.2">
      <c r="A920" t="s">
        <v>678</v>
      </c>
      <c r="B920" t="s">
        <v>692</v>
      </c>
      <c r="C920">
        <v>0.48</v>
      </c>
      <c r="D920">
        <v>33</v>
      </c>
      <c r="E920">
        <v>0.161</v>
      </c>
    </row>
    <row r="921" spans="1:5" x14ac:dyDescent="0.2">
      <c r="A921" t="s">
        <v>678</v>
      </c>
      <c r="B921" t="s">
        <v>692</v>
      </c>
      <c r="C921">
        <v>0.48</v>
      </c>
      <c r="D921">
        <v>34</v>
      </c>
      <c r="E921">
        <v>0.161</v>
      </c>
    </row>
    <row r="922" spans="1:5" x14ac:dyDescent="0.2">
      <c r="A922" t="s">
        <v>678</v>
      </c>
      <c r="B922" t="s">
        <v>692</v>
      </c>
      <c r="C922">
        <v>0.48</v>
      </c>
      <c r="D922">
        <v>35</v>
      </c>
      <c r="E922">
        <v>0.161</v>
      </c>
    </row>
    <row r="923" spans="1:5" x14ac:dyDescent="0.2">
      <c r="A923" t="s">
        <v>678</v>
      </c>
      <c r="B923" t="s">
        <v>692</v>
      </c>
      <c r="C923">
        <v>0.48</v>
      </c>
      <c r="D923">
        <v>36</v>
      </c>
      <c r="E923">
        <v>0.161</v>
      </c>
    </row>
    <row r="924" spans="1:5" x14ac:dyDescent="0.2">
      <c r="A924" t="s">
        <v>678</v>
      </c>
      <c r="B924" t="s">
        <v>692</v>
      </c>
      <c r="C924">
        <v>0.48</v>
      </c>
      <c r="D924">
        <v>37</v>
      </c>
      <c r="E924">
        <v>0.16200000000000001</v>
      </c>
    </row>
    <row r="925" spans="1:5" x14ac:dyDescent="0.2">
      <c r="A925" t="s">
        <v>678</v>
      </c>
      <c r="B925" t="s">
        <v>692</v>
      </c>
      <c r="C925">
        <v>0.48</v>
      </c>
      <c r="D925">
        <v>38</v>
      </c>
      <c r="E925">
        <v>0.16200000000000001</v>
      </c>
    </row>
    <row r="926" spans="1:5" x14ac:dyDescent="0.2">
      <c r="A926" t="s">
        <v>678</v>
      </c>
      <c r="B926" t="s">
        <v>692</v>
      </c>
      <c r="C926">
        <v>0.48</v>
      </c>
      <c r="D926">
        <v>39</v>
      </c>
      <c r="E926">
        <v>0.16200000000000001</v>
      </c>
    </row>
    <row r="927" spans="1:5" x14ac:dyDescent="0.2">
      <c r="A927" t="s">
        <v>678</v>
      </c>
      <c r="B927" t="s">
        <v>692</v>
      </c>
      <c r="C927">
        <v>0.48</v>
      </c>
      <c r="D927">
        <v>40</v>
      </c>
      <c r="E927">
        <v>0.16200000000000001</v>
      </c>
    </row>
    <row r="928" spans="1:5" x14ac:dyDescent="0.2">
      <c r="A928" t="s">
        <v>678</v>
      </c>
      <c r="B928" t="s">
        <v>692</v>
      </c>
      <c r="C928">
        <v>0.48</v>
      </c>
      <c r="D928">
        <v>41</v>
      </c>
      <c r="E928">
        <v>0.16300000000000001</v>
      </c>
    </row>
    <row r="929" spans="1:5" x14ac:dyDescent="0.2">
      <c r="A929" t="s">
        <v>678</v>
      </c>
      <c r="B929" t="s">
        <v>692</v>
      </c>
      <c r="C929">
        <v>0.48</v>
      </c>
      <c r="D929">
        <v>42</v>
      </c>
      <c r="E929">
        <v>0.16300000000000001</v>
      </c>
    </row>
    <row r="930" spans="1:5" x14ac:dyDescent="0.2">
      <c r="A930" t="s">
        <v>678</v>
      </c>
      <c r="B930" t="s">
        <v>692</v>
      </c>
      <c r="C930">
        <v>0.48</v>
      </c>
      <c r="D930">
        <v>43</v>
      </c>
      <c r="E930">
        <v>0.16300000000000001</v>
      </c>
    </row>
    <row r="931" spans="1:5" x14ac:dyDescent="0.2">
      <c r="A931" t="s">
        <v>678</v>
      </c>
      <c r="B931" t="s">
        <v>692</v>
      </c>
      <c r="C931">
        <v>0.48</v>
      </c>
      <c r="D931">
        <v>44</v>
      </c>
      <c r="E931">
        <v>0.16400000000000001</v>
      </c>
    </row>
    <row r="932" spans="1:5" x14ac:dyDescent="0.2">
      <c r="A932" t="s">
        <v>678</v>
      </c>
      <c r="B932" t="s">
        <v>692</v>
      </c>
      <c r="C932">
        <v>0.48</v>
      </c>
      <c r="D932">
        <v>45</v>
      </c>
      <c r="E932">
        <v>0.16400000000000001</v>
      </c>
    </row>
    <row r="933" spans="1:5" x14ac:dyDescent="0.2">
      <c r="A933" t="s">
        <v>678</v>
      </c>
      <c r="B933" t="s">
        <v>692</v>
      </c>
      <c r="C933">
        <v>0.48</v>
      </c>
      <c r="D933">
        <v>46</v>
      </c>
      <c r="E933">
        <v>0.16400000000000001</v>
      </c>
    </row>
    <row r="934" spans="1:5" x14ac:dyDescent="0.2">
      <c r="A934" t="s">
        <v>678</v>
      </c>
      <c r="B934" t="s">
        <v>692</v>
      </c>
      <c r="C934">
        <v>0.48</v>
      </c>
      <c r="D934">
        <v>47</v>
      </c>
      <c r="E934">
        <v>0.16500000000000001</v>
      </c>
    </row>
    <row r="935" spans="1:5" x14ac:dyDescent="0.2">
      <c r="A935" t="s">
        <v>678</v>
      </c>
      <c r="B935" t="s">
        <v>692</v>
      </c>
      <c r="C935">
        <v>0.48</v>
      </c>
      <c r="D935">
        <v>48</v>
      </c>
      <c r="E935">
        <v>0.16500000000000001</v>
      </c>
    </row>
    <row r="936" spans="1:5" x14ac:dyDescent="0.2">
      <c r="A936" t="s">
        <v>678</v>
      </c>
      <c r="B936" t="s">
        <v>692</v>
      </c>
      <c r="C936">
        <v>0.48</v>
      </c>
      <c r="D936">
        <v>49</v>
      </c>
      <c r="E936">
        <v>0.16600000000000001</v>
      </c>
    </row>
    <row r="937" spans="1:5" x14ac:dyDescent="0.2">
      <c r="A937" t="s">
        <v>678</v>
      </c>
      <c r="B937" t="s">
        <v>692</v>
      </c>
      <c r="C937">
        <v>0.495</v>
      </c>
      <c r="D937">
        <v>28</v>
      </c>
      <c r="E937">
        <v>0.16700000000000001</v>
      </c>
    </row>
    <row r="938" spans="1:5" x14ac:dyDescent="0.2">
      <c r="A938" t="s">
        <v>678</v>
      </c>
      <c r="B938" t="s">
        <v>692</v>
      </c>
      <c r="C938">
        <v>0.495</v>
      </c>
      <c r="D938">
        <v>29</v>
      </c>
      <c r="E938">
        <v>0.16700000000000001</v>
      </c>
    </row>
    <row r="939" spans="1:5" x14ac:dyDescent="0.2">
      <c r="A939" t="s">
        <v>678</v>
      </c>
      <c r="B939" t="s">
        <v>692</v>
      </c>
      <c r="C939">
        <v>0.495</v>
      </c>
      <c r="D939">
        <v>30</v>
      </c>
      <c r="E939">
        <v>0.16700000000000001</v>
      </c>
    </row>
    <row r="940" spans="1:5" x14ac:dyDescent="0.2">
      <c r="A940" t="s">
        <v>678</v>
      </c>
      <c r="B940" t="s">
        <v>692</v>
      </c>
      <c r="C940">
        <v>0.495</v>
      </c>
      <c r="D940">
        <v>31</v>
      </c>
      <c r="E940">
        <v>0.16700000000000001</v>
      </c>
    </row>
    <row r="941" spans="1:5" x14ac:dyDescent="0.2">
      <c r="A941" t="s">
        <v>678</v>
      </c>
      <c r="B941" t="s">
        <v>692</v>
      </c>
      <c r="C941">
        <v>0.495</v>
      </c>
      <c r="D941">
        <v>32</v>
      </c>
      <c r="E941">
        <v>0.16700000000000001</v>
      </c>
    </row>
    <row r="942" spans="1:5" x14ac:dyDescent="0.2">
      <c r="A942" t="s">
        <v>678</v>
      </c>
      <c r="B942" t="s">
        <v>692</v>
      </c>
      <c r="C942">
        <v>0.495</v>
      </c>
      <c r="D942">
        <v>33</v>
      </c>
      <c r="E942">
        <v>0.16700000000000001</v>
      </c>
    </row>
    <row r="943" spans="1:5" x14ac:dyDescent="0.2">
      <c r="A943" t="s">
        <v>678</v>
      </c>
      <c r="B943" t="s">
        <v>692</v>
      </c>
      <c r="C943">
        <v>0.495</v>
      </c>
      <c r="D943">
        <v>34</v>
      </c>
      <c r="E943">
        <v>0.16700000000000001</v>
      </c>
    </row>
    <row r="944" spans="1:5" x14ac:dyDescent="0.2">
      <c r="A944" t="s">
        <v>678</v>
      </c>
      <c r="B944" t="s">
        <v>692</v>
      </c>
      <c r="C944">
        <v>0.495</v>
      </c>
      <c r="D944">
        <v>35</v>
      </c>
      <c r="E944">
        <v>0.16700000000000001</v>
      </c>
    </row>
    <row r="945" spans="1:5" x14ac:dyDescent="0.2">
      <c r="A945" t="s">
        <v>678</v>
      </c>
      <c r="B945" t="s">
        <v>692</v>
      </c>
      <c r="C945">
        <v>0.495</v>
      </c>
      <c r="D945">
        <v>36</v>
      </c>
      <c r="E945">
        <v>0.16700000000000001</v>
      </c>
    </row>
    <row r="946" spans="1:5" x14ac:dyDescent="0.2">
      <c r="A946" t="s">
        <v>678</v>
      </c>
      <c r="B946" t="s">
        <v>692</v>
      </c>
      <c r="C946">
        <v>0.495</v>
      </c>
      <c r="D946">
        <v>37</v>
      </c>
      <c r="E946">
        <v>0.16700000000000001</v>
      </c>
    </row>
    <row r="947" spans="1:5" x14ac:dyDescent="0.2">
      <c r="A947" t="s">
        <v>678</v>
      </c>
      <c r="B947" t="s">
        <v>692</v>
      </c>
      <c r="C947">
        <v>0.495</v>
      </c>
      <c r="D947">
        <v>38</v>
      </c>
      <c r="E947">
        <v>0.16700000000000001</v>
      </c>
    </row>
    <row r="948" spans="1:5" x14ac:dyDescent="0.2">
      <c r="A948" t="s">
        <v>678</v>
      </c>
      <c r="B948" t="s">
        <v>692</v>
      </c>
      <c r="C948">
        <v>0.495</v>
      </c>
      <c r="D948">
        <v>39</v>
      </c>
      <c r="E948">
        <v>0.16700000000000001</v>
      </c>
    </row>
    <row r="949" spans="1:5" x14ac:dyDescent="0.2">
      <c r="A949" t="s">
        <v>678</v>
      </c>
      <c r="B949" t="s">
        <v>692</v>
      </c>
      <c r="C949">
        <v>0.495</v>
      </c>
      <c r="D949">
        <v>40</v>
      </c>
      <c r="E949">
        <v>0.16800000000000001</v>
      </c>
    </row>
    <row r="950" spans="1:5" x14ac:dyDescent="0.2">
      <c r="A950" t="s">
        <v>678</v>
      </c>
      <c r="B950" t="s">
        <v>692</v>
      </c>
      <c r="C950">
        <v>0.495</v>
      </c>
      <c r="D950">
        <v>41</v>
      </c>
      <c r="E950">
        <v>0.16800000000000001</v>
      </c>
    </row>
    <row r="951" spans="1:5" x14ac:dyDescent="0.2">
      <c r="A951" t="s">
        <v>678</v>
      </c>
      <c r="B951" t="s">
        <v>692</v>
      </c>
      <c r="C951">
        <v>0.495</v>
      </c>
      <c r="D951">
        <v>42</v>
      </c>
      <c r="E951">
        <v>0.16800000000000001</v>
      </c>
    </row>
    <row r="952" spans="1:5" x14ac:dyDescent="0.2">
      <c r="A952" t="s">
        <v>678</v>
      </c>
      <c r="B952" t="s">
        <v>692</v>
      </c>
      <c r="C952">
        <v>0.495</v>
      </c>
      <c r="D952">
        <v>43</v>
      </c>
      <c r="E952">
        <v>0.16900000000000001</v>
      </c>
    </row>
    <row r="953" spans="1:5" x14ac:dyDescent="0.2">
      <c r="A953" t="s">
        <v>678</v>
      </c>
      <c r="B953" t="s">
        <v>692</v>
      </c>
      <c r="C953">
        <v>0.495</v>
      </c>
      <c r="D953">
        <v>44</v>
      </c>
      <c r="E953">
        <v>0.16900000000000001</v>
      </c>
    </row>
    <row r="954" spans="1:5" x14ac:dyDescent="0.2">
      <c r="A954" t="s">
        <v>678</v>
      </c>
      <c r="B954" t="s">
        <v>692</v>
      </c>
      <c r="C954">
        <v>0.495</v>
      </c>
      <c r="D954">
        <v>45</v>
      </c>
      <c r="E954">
        <v>0.16900000000000001</v>
      </c>
    </row>
    <row r="955" spans="1:5" x14ac:dyDescent="0.2">
      <c r="A955" t="s">
        <v>678</v>
      </c>
      <c r="B955" t="s">
        <v>692</v>
      </c>
      <c r="C955">
        <v>0.495</v>
      </c>
      <c r="D955">
        <v>46</v>
      </c>
      <c r="E955">
        <v>0.17</v>
      </c>
    </row>
    <row r="956" spans="1:5" x14ac:dyDescent="0.2">
      <c r="A956" t="s">
        <v>678</v>
      </c>
      <c r="B956" t="s">
        <v>692</v>
      </c>
      <c r="C956">
        <v>0.495</v>
      </c>
      <c r="D956">
        <v>47</v>
      </c>
      <c r="E956">
        <v>0.17</v>
      </c>
    </row>
    <row r="957" spans="1:5" x14ac:dyDescent="0.2">
      <c r="A957" t="s">
        <v>678</v>
      </c>
      <c r="B957" t="s">
        <v>692</v>
      </c>
      <c r="C957">
        <v>0.495</v>
      </c>
      <c r="D957">
        <v>48</v>
      </c>
      <c r="E957">
        <v>0.17</v>
      </c>
    </row>
    <row r="958" spans="1:5" x14ac:dyDescent="0.2">
      <c r="A958" t="s">
        <v>678</v>
      </c>
      <c r="B958" t="s">
        <v>692</v>
      </c>
      <c r="C958">
        <v>0.495</v>
      </c>
      <c r="D958">
        <v>49</v>
      </c>
      <c r="E958">
        <v>0.17100000000000001</v>
      </c>
    </row>
    <row r="959" spans="1:5" x14ac:dyDescent="0.2">
      <c r="A959" t="s">
        <v>678</v>
      </c>
      <c r="B959" t="s">
        <v>692</v>
      </c>
      <c r="C959">
        <v>0.51</v>
      </c>
      <c r="D959">
        <v>28</v>
      </c>
      <c r="E959">
        <v>0.17199999999999999</v>
      </c>
    </row>
    <row r="960" spans="1:5" x14ac:dyDescent="0.2">
      <c r="A960" t="s">
        <v>678</v>
      </c>
      <c r="B960" t="s">
        <v>692</v>
      </c>
      <c r="C960">
        <v>0.51</v>
      </c>
      <c r="D960">
        <v>29</v>
      </c>
      <c r="E960">
        <v>0.17199999999999999</v>
      </c>
    </row>
    <row r="961" spans="1:5" x14ac:dyDescent="0.2">
      <c r="A961" t="s">
        <v>678</v>
      </c>
      <c r="B961" t="s">
        <v>692</v>
      </c>
      <c r="C961">
        <v>0.51</v>
      </c>
      <c r="D961">
        <v>30</v>
      </c>
      <c r="E961">
        <v>0.17199999999999999</v>
      </c>
    </row>
    <row r="962" spans="1:5" x14ac:dyDescent="0.2">
      <c r="A962" t="s">
        <v>678</v>
      </c>
      <c r="B962" t="s">
        <v>692</v>
      </c>
      <c r="C962">
        <v>0.51</v>
      </c>
      <c r="D962">
        <v>31</v>
      </c>
      <c r="E962">
        <v>0.17199999999999999</v>
      </c>
    </row>
    <row r="963" spans="1:5" x14ac:dyDescent="0.2">
      <c r="A963" t="s">
        <v>678</v>
      </c>
      <c r="B963" t="s">
        <v>692</v>
      </c>
      <c r="C963">
        <v>0.51</v>
      </c>
      <c r="D963">
        <v>32</v>
      </c>
      <c r="E963">
        <v>0.17199999999999999</v>
      </c>
    </row>
    <row r="964" spans="1:5" x14ac:dyDescent="0.2">
      <c r="A964" t="s">
        <v>678</v>
      </c>
      <c r="B964" t="s">
        <v>692</v>
      </c>
      <c r="C964">
        <v>0.51</v>
      </c>
      <c r="D964">
        <v>33</v>
      </c>
      <c r="E964">
        <v>0.17199999999999999</v>
      </c>
    </row>
    <row r="965" spans="1:5" x14ac:dyDescent="0.2">
      <c r="A965" t="s">
        <v>678</v>
      </c>
      <c r="B965" t="s">
        <v>692</v>
      </c>
      <c r="C965">
        <v>0.51</v>
      </c>
      <c r="D965">
        <v>34</v>
      </c>
      <c r="E965">
        <v>0.17199999999999999</v>
      </c>
    </row>
    <row r="966" spans="1:5" x14ac:dyDescent="0.2">
      <c r="A966" t="s">
        <v>678</v>
      </c>
      <c r="B966" t="s">
        <v>692</v>
      </c>
      <c r="C966">
        <v>0.51</v>
      </c>
      <c r="D966">
        <v>35</v>
      </c>
      <c r="E966">
        <v>0.17199999999999999</v>
      </c>
    </row>
    <row r="967" spans="1:5" x14ac:dyDescent="0.2">
      <c r="A967" t="s">
        <v>678</v>
      </c>
      <c r="B967" t="s">
        <v>692</v>
      </c>
      <c r="C967">
        <v>0.51</v>
      </c>
      <c r="D967">
        <v>36</v>
      </c>
      <c r="E967">
        <v>0.17199999999999999</v>
      </c>
    </row>
    <row r="968" spans="1:5" x14ac:dyDescent="0.2">
      <c r="A968" t="s">
        <v>678</v>
      </c>
      <c r="B968" t="s">
        <v>692</v>
      </c>
      <c r="C968">
        <v>0.51</v>
      </c>
      <c r="D968">
        <v>37</v>
      </c>
      <c r="E968">
        <v>0.17199999999999999</v>
      </c>
    </row>
    <row r="969" spans="1:5" x14ac:dyDescent="0.2">
      <c r="A969" t="s">
        <v>678</v>
      </c>
      <c r="B969" t="s">
        <v>692</v>
      </c>
      <c r="C969">
        <v>0.51</v>
      </c>
      <c r="D969">
        <v>38</v>
      </c>
      <c r="E969">
        <v>0.17299999999999999</v>
      </c>
    </row>
    <row r="970" spans="1:5" x14ac:dyDescent="0.2">
      <c r="A970" t="s">
        <v>678</v>
      </c>
      <c r="B970" t="s">
        <v>692</v>
      </c>
      <c r="C970">
        <v>0.51</v>
      </c>
      <c r="D970">
        <v>39</v>
      </c>
      <c r="E970">
        <v>0.17299999999999999</v>
      </c>
    </row>
    <row r="971" spans="1:5" x14ac:dyDescent="0.2">
      <c r="A971" t="s">
        <v>678</v>
      </c>
      <c r="B971" t="s">
        <v>692</v>
      </c>
      <c r="C971">
        <v>0.51</v>
      </c>
      <c r="D971">
        <v>40</v>
      </c>
      <c r="E971">
        <v>0.17299999999999999</v>
      </c>
    </row>
    <row r="972" spans="1:5" x14ac:dyDescent="0.2">
      <c r="A972" t="s">
        <v>678</v>
      </c>
      <c r="B972" t="s">
        <v>692</v>
      </c>
      <c r="C972">
        <v>0.51</v>
      </c>
      <c r="D972">
        <v>41</v>
      </c>
      <c r="E972">
        <v>0.17299999999999999</v>
      </c>
    </row>
    <row r="973" spans="1:5" x14ac:dyDescent="0.2">
      <c r="A973" t="s">
        <v>678</v>
      </c>
      <c r="B973" t="s">
        <v>692</v>
      </c>
      <c r="C973">
        <v>0.51</v>
      </c>
      <c r="D973">
        <v>42</v>
      </c>
      <c r="E973">
        <v>0.17399999999999999</v>
      </c>
    </row>
    <row r="974" spans="1:5" x14ac:dyDescent="0.2">
      <c r="A974" t="s">
        <v>678</v>
      </c>
      <c r="B974" t="s">
        <v>692</v>
      </c>
      <c r="C974">
        <v>0.51</v>
      </c>
      <c r="D974">
        <v>43</v>
      </c>
      <c r="E974">
        <v>0.17399999999999999</v>
      </c>
    </row>
    <row r="975" spans="1:5" x14ac:dyDescent="0.2">
      <c r="A975" t="s">
        <v>678</v>
      </c>
      <c r="B975" t="s">
        <v>692</v>
      </c>
      <c r="C975">
        <v>0.51</v>
      </c>
      <c r="D975">
        <v>44</v>
      </c>
      <c r="E975">
        <v>0.17399999999999999</v>
      </c>
    </row>
    <row r="976" spans="1:5" x14ac:dyDescent="0.2">
      <c r="A976" t="s">
        <v>678</v>
      </c>
      <c r="B976" t="s">
        <v>692</v>
      </c>
      <c r="C976">
        <v>0.51</v>
      </c>
      <c r="D976">
        <v>45</v>
      </c>
      <c r="E976">
        <v>0.17499999999999999</v>
      </c>
    </row>
    <row r="977" spans="1:5" x14ac:dyDescent="0.2">
      <c r="A977" t="s">
        <v>678</v>
      </c>
      <c r="B977" t="s">
        <v>692</v>
      </c>
      <c r="C977">
        <v>0.51</v>
      </c>
      <c r="D977">
        <v>46</v>
      </c>
      <c r="E977">
        <v>0.17499999999999999</v>
      </c>
    </row>
    <row r="978" spans="1:5" x14ac:dyDescent="0.2">
      <c r="A978" t="s">
        <v>678</v>
      </c>
      <c r="B978" t="s">
        <v>692</v>
      </c>
      <c r="C978">
        <v>0.51</v>
      </c>
      <c r="D978">
        <v>47</v>
      </c>
      <c r="E978">
        <v>0.17499999999999999</v>
      </c>
    </row>
    <row r="979" spans="1:5" x14ac:dyDescent="0.2">
      <c r="A979" t="s">
        <v>678</v>
      </c>
      <c r="B979" t="s">
        <v>692</v>
      </c>
      <c r="C979">
        <v>0.51</v>
      </c>
      <c r="D979">
        <v>48</v>
      </c>
      <c r="E979">
        <v>0.17599999999999999</v>
      </c>
    </row>
    <row r="980" spans="1:5" x14ac:dyDescent="0.2">
      <c r="A980" t="s">
        <v>678</v>
      </c>
      <c r="B980" t="s">
        <v>692</v>
      </c>
      <c r="C980">
        <v>0.51</v>
      </c>
      <c r="D980">
        <v>49</v>
      </c>
      <c r="E980">
        <v>0.17599999999999999</v>
      </c>
    </row>
    <row r="981" spans="1:5" x14ac:dyDescent="0.2">
      <c r="A981" t="s">
        <v>678</v>
      </c>
      <c r="B981" t="s">
        <v>692</v>
      </c>
      <c r="C981">
        <v>0.52500000000000002</v>
      </c>
      <c r="D981">
        <v>29</v>
      </c>
      <c r="E981">
        <v>0.17799999999999999</v>
      </c>
    </row>
    <row r="982" spans="1:5" x14ac:dyDescent="0.2">
      <c r="A982" t="s">
        <v>678</v>
      </c>
      <c r="B982" t="s">
        <v>692</v>
      </c>
      <c r="C982">
        <v>0.52500000000000002</v>
      </c>
      <c r="D982">
        <v>30</v>
      </c>
      <c r="E982">
        <v>0.17799999999999999</v>
      </c>
    </row>
    <row r="983" spans="1:5" x14ac:dyDescent="0.2">
      <c r="A983" t="s">
        <v>678</v>
      </c>
      <c r="B983" t="s">
        <v>692</v>
      </c>
      <c r="C983">
        <v>0.52500000000000002</v>
      </c>
      <c r="D983">
        <v>31</v>
      </c>
      <c r="E983">
        <v>0.17799999999999999</v>
      </c>
    </row>
    <row r="984" spans="1:5" x14ac:dyDescent="0.2">
      <c r="A984" t="s">
        <v>678</v>
      </c>
      <c r="B984" t="s">
        <v>692</v>
      </c>
      <c r="C984">
        <v>0.52500000000000002</v>
      </c>
      <c r="D984">
        <v>32</v>
      </c>
      <c r="E984">
        <v>0.17799999999999999</v>
      </c>
    </row>
    <row r="985" spans="1:5" x14ac:dyDescent="0.2">
      <c r="A985" t="s">
        <v>678</v>
      </c>
      <c r="B985" t="s">
        <v>692</v>
      </c>
      <c r="C985">
        <v>0.52500000000000002</v>
      </c>
      <c r="D985">
        <v>33</v>
      </c>
      <c r="E985">
        <v>0.17799999999999999</v>
      </c>
    </row>
    <row r="986" spans="1:5" x14ac:dyDescent="0.2">
      <c r="A986" t="s">
        <v>678</v>
      </c>
      <c r="B986" t="s">
        <v>692</v>
      </c>
      <c r="C986">
        <v>0.52500000000000002</v>
      </c>
      <c r="D986">
        <v>34</v>
      </c>
      <c r="E986">
        <v>0.17799999999999999</v>
      </c>
    </row>
    <row r="987" spans="1:5" x14ac:dyDescent="0.2">
      <c r="A987" t="s">
        <v>678</v>
      </c>
      <c r="B987" t="s">
        <v>692</v>
      </c>
      <c r="C987">
        <v>0.52500000000000002</v>
      </c>
      <c r="D987">
        <v>35</v>
      </c>
      <c r="E987">
        <v>0.17799999999999999</v>
      </c>
    </row>
    <row r="988" spans="1:5" x14ac:dyDescent="0.2">
      <c r="A988" t="s">
        <v>678</v>
      </c>
      <c r="B988" t="s">
        <v>692</v>
      </c>
      <c r="C988">
        <v>0.52500000000000002</v>
      </c>
      <c r="D988">
        <v>36</v>
      </c>
      <c r="E988">
        <v>0.17799999999999999</v>
      </c>
    </row>
    <row r="989" spans="1:5" x14ac:dyDescent="0.2">
      <c r="A989" t="s">
        <v>678</v>
      </c>
      <c r="B989" t="s">
        <v>692</v>
      </c>
      <c r="C989">
        <v>0.52500000000000002</v>
      </c>
      <c r="D989">
        <v>37</v>
      </c>
      <c r="E989">
        <v>0.17799999999999999</v>
      </c>
    </row>
    <row r="990" spans="1:5" x14ac:dyDescent="0.2">
      <c r="A990" t="s">
        <v>678</v>
      </c>
      <c r="B990" t="s">
        <v>692</v>
      </c>
      <c r="C990">
        <v>0.52500000000000002</v>
      </c>
      <c r="D990">
        <v>38</v>
      </c>
      <c r="E990">
        <v>0.17799999999999999</v>
      </c>
    </row>
    <row r="991" spans="1:5" x14ac:dyDescent="0.2">
      <c r="A991" t="s">
        <v>678</v>
      </c>
      <c r="B991" t="s">
        <v>692</v>
      </c>
      <c r="C991">
        <v>0.52500000000000002</v>
      </c>
      <c r="D991">
        <v>39</v>
      </c>
      <c r="E991">
        <v>0.17799999999999999</v>
      </c>
    </row>
    <row r="992" spans="1:5" x14ac:dyDescent="0.2">
      <c r="A992" t="s">
        <v>678</v>
      </c>
      <c r="B992" t="s">
        <v>692</v>
      </c>
      <c r="C992">
        <v>0.52500000000000002</v>
      </c>
      <c r="D992">
        <v>40</v>
      </c>
      <c r="E992">
        <v>0.17799999999999999</v>
      </c>
    </row>
    <row r="993" spans="1:5" x14ac:dyDescent="0.2">
      <c r="A993" t="s">
        <v>678</v>
      </c>
      <c r="B993" t="s">
        <v>692</v>
      </c>
      <c r="C993">
        <v>0.52500000000000002</v>
      </c>
      <c r="D993">
        <v>41</v>
      </c>
      <c r="E993">
        <v>0.17899999999999999</v>
      </c>
    </row>
    <row r="994" spans="1:5" x14ac:dyDescent="0.2">
      <c r="A994" t="s">
        <v>678</v>
      </c>
      <c r="B994" t="s">
        <v>692</v>
      </c>
      <c r="C994">
        <v>0.52500000000000002</v>
      </c>
      <c r="D994">
        <v>42</v>
      </c>
      <c r="E994">
        <v>0.17899999999999999</v>
      </c>
    </row>
    <row r="995" spans="1:5" x14ac:dyDescent="0.2">
      <c r="A995" t="s">
        <v>678</v>
      </c>
      <c r="B995" t="s">
        <v>692</v>
      </c>
      <c r="C995">
        <v>0.52500000000000002</v>
      </c>
      <c r="D995">
        <v>43</v>
      </c>
      <c r="E995">
        <v>0.17899999999999999</v>
      </c>
    </row>
    <row r="996" spans="1:5" x14ac:dyDescent="0.2">
      <c r="A996" t="s">
        <v>678</v>
      </c>
      <c r="B996" t="s">
        <v>692</v>
      </c>
      <c r="C996">
        <v>0.52500000000000002</v>
      </c>
      <c r="D996">
        <v>44</v>
      </c>
      <c r="E996">
        <v>0.18</v>
      </c>
    </row>
    <row r="997" spans="1:5" x14ac:dyDescent="0.2">
      <c r="A997" t="s">
        <v>678</v>
      </c>
      <c r="B997" t="s">
        <v>692</v>
      </c>
      <c r="C997">
        <v>0.52500000000000002</v>
      </c>
      <c r="D997">
        <v>45</v>
      </c>
      <c r="E997">
        <v>0.18</v>
      </c>
    </row>
    <row r="998" spans="1:5" x14ac:dyDescent="0.2">
      <c r="A998" t="s">
        <v>678</v>
      </c>
      <c r="B998" t="s">
        <v>692</v>
      </c>
      <c r="C998">
        <v>0.52500000000000002</v>
      </c>
      <c r="D998">
        <v>46</v>
      </c>
      <c r="E998">
        <v>0.18099999999999999</v>
      </c>
    </row>
    <row r="999" spans="1:5" x14ac:dyDescent="0.2">
      <c r="A999" t="s">
        <v>678</v>
      </c>
      <c r="B999" t="s">
        <v>692</v>
      </c>
      <c r="C999">
        <v>0.52500000000000002</v>
      </c>
      <c r="D999">
        <v>47</v>
      </c>
      <c r="E999">
        <v>0.18099999999999999</v>
      </c>
    </row>
    <row r="1000" spans="1:5" x14ac:dyDescent="0.2">
      <c r="A1000" t="s">
        <v>678</v>
      </c>
      <c r="B1000" t="s">
        <v>692</v>
      </c>
      <c r="C1000">
        <v>0.52500000000000002</v>
      </c>
      <c r="D1000">
        <v>48</v>
      </c>
      <c r="E1000">
        <v>0.18099999999999999</v>
      </c>
    </row>
    <row r="1001" spans="1:5" x14ac:dyDescent="0.2">
      <c r="A1001" t="s">
        <v>678</v>
      </c>
      <c r="B1001" t="s">
        <v>692</v>
      </c>
      <c r="C1001">
        <v>0.52500000000000002</v>
      </c>
      <c r="D1001">
        <v>49</v>
      </c>
      <c r="E1001">
        <v>0.182</v>
      </c>
    </row>
    <row r="1002" spans="1:5" x14ac:dyDescent="0.2">
      <c r="A1002" t="s">
        <v>678</v>
      </c>
      <c r="B1002" t="s">
        <v>692</v>
      </c>
      <c r="C1002">
        <v>0.54</v>
      </c>
      <c r="D1002">
        <v>32</v>
      </c>
      <c r="E1002">
        <v>0.183</v>
      </c>
    </row>
    <row r="1003" spans="1:5" x14ac:dyDescent="0.2">
      <c r="A1003" t="s">
        <v>678</v>
      </c>
      <c r="B1003" t="s">
        <v>692</v>
      </c>
      <c r="C1003">
        <v>0.54</v>
      </c>
      <c r="D1003">
        <v>33</v>
      </c>
      <c r="E1003">
        <v>0.183</v>
      </c>
    </row>
    <row r="1004" spans="1:5" x14ac:dyDescent="0.2">
      <c r="A1004" t="s">
        <v>678</v>
      </c>
      <c r="B1004" t="s">
        <v>692</v>
      </c>
      <c r="C1004">
        <v>0.54</v>
      </c>
      <c r="D1004">
        <v>34</v>
      </c>
      <c r="E1004">
        <v>0.183</v>
      </c>
    </row>
    <row r="1005" spans="1:5" x14ac:dyDescent="0.2">
      <c r="A1005" t="s">
        <v>678</v>
      </c>
      <c r="B1005" t="s">
        <v>692</v>
      </c>
      <c r="C1005">
        <v>0.54</v>
      </c>
      <c r="D1005">
        <v>35</v>
      </c>
      <c r="E1005">
        <v>0.183</v>
      </c>
    </row>
    <row r="1006" spans="1:5" x14ac:dyDescent="0.2">
      <c r="A1006" t="s">
        <v>678</v>
      </c>
      <c r="B1006" t="s">
        <v>692</v>
      </c>
      <c r="C1006">
        <v>0.54</v>
      </c>
      <c r="D1006">
        <v>36</v>
      </c>
      <c r="E1006">
        <v>0.183</v>
      </c>
    </row>
    <row r="1007" spans="1:5" x14ac:dyDescent="0.2">
      <c r="A1007" t="s">
        <v>678</v>
      </c>
      <c r="B1007" t="s">
        <v>692</v>
      </c>
      <c r="C1007">
        <v>0.54</v>
      </c>
      <c r="D1007">
        <v>37</v>
      </c>
      <c r="E1007">
        <v>0.183</v>
      </c>
    </row>
    <row r="1008" spans="1:5" x14ac:dyDescent="0.2">
      <c r="A1008" t="s">
        <v>678</v>
      </c>
      <c r="B1008" t="s">
        <v>692</v>
      </c>
      <c r="C1008">
        <v>0.54</v>
      </c>
      <c r="D1008">
        <v>38</v>
      </c>
      <c r="E1008">
        <v>0.184</v>
      </c>
    </row>
    <row r="1009" spans="1:5" x14ac:dyDescent="0.2">
      <c r="A1009" t="s">
        <v>678</v>
      </c>
      <c r="B1009" t="s">
        <v>692</v>
      </c>
      <c r="C1009">
        <v>0.54</v>
      </c>
      <c r="D1009">
        <v>39</v>
      </c>
      <c r="E1009">
        <v>0.184</v>
      </c>
    </row>
    <row r="1010" spans="1:5" x14ac:dyDescent="0.2">
      <c r="A1010" t="s">
        <v>678</v>
      </c>
      <c r="B1010" t="s">
        <v>692</v>
      </c>
      <c r="C1010">
        <v>0.54</v>
      </c>
      <c r="D1010">
        <v>40</v>
      </c>
      <c r="E1010">
        <v>0.184</v>
      </c>
    </row>
    <row r="1011" spans="1:5" x14ac:dyDescent="0.2">
      <c r="A1011" t="s">
        <v>678</v>
      </c>
      <c r="B1011" t="s">
        <v>692</v>
      </c>
      <c r="C1011">
        <v>0.54</v>
      </c>
      <c r="D1011">
        <v>41</v>
      </c>
      <c r="E1011">
        <v>0.184</v>
      </c>
    </row>
    <row r="1012" spans="1:5" x14ac:dyDescent="0.2">
      <c r="A1012" t="s">
        <v>678</v>
      </c>
      <c r="B1012" t="s">
        <v>692</v>
      </c>
      <c r="C1012">
        <v>0.54</v>
      </c>
      <c r="D1012">
        <v>42</v>
      </c>
      <c r="E1012">
        <v>0.185</v>
      </c>
    </row>
    <row r="1013" spans="1:5" x14ac:dyDescent="0.2">
      <c r="A1013" t="s">
        <v>678</v>
      </c>
      <c r="B1013" t="s">
        <v>692</v>
      </c>
      <c r="C1013">
        <v>0.54</v>
      </c>
      <c r="D1013">
        <v>43</v>
      </c>
      <c r="E1013">
        <v>0.185</v>
      </c>
    </row>
    <row r="1014" spans="1:5" x14ac:dyDescent="0.2">
      <c r="A1014" t="s">
        <v>678</v>
      </c>
      <c r="B1014" t="s">
        <v>692</v>
      </c>
      <c r="C1014">
        <v>0.54</v>
      </c>
      <c r="D1014">
        <v>44</v>
      </c>
      <c r="E1014">
        <v>0.185</v>
      </c>
    </row>
    <row r="1015" spans="1:5" x14ac:dyDescent="0.2">
      <c r="A1015" t="s">
        <v>678</v>
      </c>
      <c r="B1015" t="s">
        <v>692</v>
      </c>
      <c r="C1015">
        <v>0.54</v>
      </c>
      <c r="D1015">
        <v>45</v>
      </c>
      <c r="E1015">
        <v>0.186</v>
      </c>
    </row>
    <row r="1016" spans="1:5" x14ac:dyDescent="0.2">
      <c r="A1016" t="s">
        <v>678</v>
      </c>
      <c r="B1016" t="s">
        <v>692</v>
      </c>
      <c r="C1016">
        <v>0.54</v>
      </c>
      <c r="D1016">
        <v>46</v>
      </c>
      <c r="E1016">
        <v>0.186</v>
      </c>
    </row>
    <row r="1017" spans="1:5" x14ac:dyDescent="0.2">
      <c r="A1017" t="s">
        <v>678</v>
      </c>
      <c r="B1017" t="s">
        <v>692</v>
      </c>
      <c r="C1017">
        <v>0.54</v>
      </c>
      <c r="D1017">
        <v>47</v>
      </c>
      <c r="E1017">
        <v>0.187</v>
      </c>
    </row>
    <row r="1018" spans="1:5" x14ac:dyDescent="0.2">
      <c r="A1018" t="s">
        <v>678</v>
      </c>
      <c r="B1018" t="s">
        <v>692</v>
      </c>
      <c r="C1018">
        <v>0.54</v>
      </c>
      <c r="D1018">
        <v>48</v>
      </c>
      <c r="E1018">
        <v>0.187</v>
      </c>
    </row>
    <row r="1019" spans="1:5" x14ac:dyDescent="0.2">
      <c r="A1019" t="s">
        <v>678</v>
      </c>
      <c r="B1019" t="s">
        <v>692</v>
      </c>
      <c r="C1019">
        <v>0.54</v>
      </c>
      <c r="D1019">
        <v>49</v>
      </c>
      <c r="E1019">
        <v>0.188</v>
      </c>
    </row>
    <row r="1020" spans="1:5" x14ac:dyDescent="0.2">
      <c r="A1020" t="s">
        <v>678</v>
      </c>
      <c r="B1020" t="s">
        <v>692</v>
      </c>
      <c r="C1020">
        <v>0.55500000000000005</v>
      </c>
      <c r="D1020">
        <v>34</v>
      </c>
      <c r="E1020">
        <v>0.189</v>
      </c>
    </row>
    <row r="1021" spans="1:5" x14ac:dyDescent="0.2">
      <c r="A1021" t="s">
        <v>678</v>
      </c>
      <c r="B1021" t="s">
        <v>692</v>
      </c>
      <c r="C1021">
        <v>0.55500000000000005</v>
      </c>
      <c r="D1021">
        <v>35</v>
      </c>
      <c r="E1021">
        <v>0.189</v>
      </c>
    </row>
    <row r="1022" spans="1:5" x14ac:dyDescent="0.2">
      <c r="A1022" t="s">
        <v>678</v>
      </c>
      <c r="B1022" t="s">
        <v>692</v>
      </c>
      <c r="C1022">
        <v>0.55500000000000005</v>
      </c>
      <c r="D1022">
        <v>36</v>
      </c>
      <c r="E1022">
        <v>0.189</v>
      </c>
    </row>
    <row r="1023" spans="1:5" x14ac:dyDescent="0.2">
      <c r="A1023" t="s">
        <v>678</v>
      </c>
      <c r="B1023" t="s">
        <v>692</v>
      </c>
      <c r="C1023">
        <v>0.55500000000000005</v>
      </c>
      <c r="D1023">
        <v>37</v>
      </c>
      <c r="E1023">
        <v>0.189</v>
      </c>
    </row>
    <row r="1024" spans="1:5" x14ac:dyDescent="0.2">
      <c r="A1024" t="s">
        <v>678</v>
      </c>
      <c r="B1024" t="s">
        <v>692</v>
      </c>
      <c r="C1024">
        <v>0.55500000000000005</v>
      </c>
      <c r="D1024">
        <v>38</v>
      </c>
      <c r="E1024">
        <v>0.189</v>
      </c>
    </row>
    <row r="1025" spans="1:5" x14ac:dyDescent="0.2">
      <c r="A1025" t="s">
        <v>678</v>
      </c>
      <c r="B1025" t="s">
        <v>692</v>
      </c>
      <c r="C1025">
        <v>0.55500000000000005</v>
      </c>
      <c r="D1025">
        <v>39</v>
      </c>
      <c r="E1025">
        <v>0.189</v>
      </c>
    </row>
    <row r="1026" spans="1:5" x14ac:dyDescent="0.2">
      <c r="A1026" t="s">
        <v>678</v>
      </c>
      <c r="B1026" t="s">
        <v>692</v>
      </c>
      <c r="C1026">
        <v>0.55500000000000005</v>
      </c>
      <c r="D1026">
        <v>40</v>
      </c>
      <c r="E1026">
        <v>0.19</v>
      </c>
    </row>
    <row r="1027" spans="1:5" x14ac:dyDescent="0.2">
      <c r="A1027" t="s">
        <v>678</v>
      </c>
      <c r="B1027" t="s">
        <v>692</v>
      </c>
      <c r="C1027">
        <v>0.55500000000000005</v>
      </c>
      <c r="D1027">
        <v>41</v>
      </c>
      <c r="E1027">
        <v>0.19</v>
      </c>
    </row>
    <row r="1028" spans="1:5" x14ac:dyDescent="0.2">
      <c r="A1028" t="s">
        <v>678</v>
      </c>
      <c r="B1028" t="s">
        <v>692</v>
      </c>
      <c r="C1028">
        <v>0.55500000000000005</v>
      </c>
      <c r="D1028">
        <v>42</v>
      </c>
      <c r="E1028">
        <v>0.19</v>
      </c>
    </row>
    <row r="1029" spans="1:5" x14ac:dyDescent="0.2">
      <c r="A1029" t="s">
        <v>678</v>
      </c>
      <c r="B1029" t="s">
        <v>692</v>
      </c>
      <c r="C1029">
        <v>0.55500000000000005</v>
      </c>
      <c r="D1029">
        <v>43</v>
      </c>
      <c r="E1029">
        <v>0.191</v>
      </c>
    </row>
    <row r="1030" spans="1:5" x14ac:dyDescent="0.2">
      <c r="A1030" t="s">
        <v>678</v>
      </c>
      <c r="B1030" t="s">
        <v>692</v>
      </c>
      <c r="C1030">
        <v>0.55500000000000005</v>
      </c>
      <c r="D1030">
        <v>44</v>
      </c>
      <c r="E1030">
        <v>0.191</v>
      </c>
    </row>
    <row r="1031" spans="1:5" x14ac:dyDescent="0.2">
      <c r="A1031" t="s">
        <v>678</v>
      </c>
      <c r="B1031" t="s">
        <v>692</v>
      </c>
      <c r="C1031">
        <v>0.55500000000000005</v>
      </c>
      <c r="D1031">
        <v>45</v>
      </c>
      <c r="E1031">
        <v>0.192</v>
      </c>
    </row>
    <row r="1032" spans="1:5" x14ac:dyDescent="0.2">
      <c r="A1032" t="s">
        <v>678</v>
      </c>
      <c r="B1032" t="s">
        <v>692</v>
      </c>
      <c r="C1032">
        <v>0.55500000000000005</v>
      </c>
      <c r="D1032">
        <v>46</v>
      </c>
      <c r="E1032">
        <v>0.192</v>
      </c>
    </row>
    <row r="1033" spans="1:5" x14ac:dyDescent="0.2">
      <c r="A1033" t="s">
        <v>678</v>
      </c>
      <c r="B1033" t="s">
        <v>692</v>
      </c>
      <c r="C1033">
        <v>0.55500000000000005</v>
      </c>
      <c r="D1033">
        <v>47</v>
      </c>
      <c r="E1033">
        <v>0.193</v>
      </c>
    </row>
    <row r="1034" spans="1:5" x14ac:dyDescent="0.2">
      <c r="A1034" t="s">
        <v>678</v>
      </c>
      <c r="B1034" t="s">
        <v>692</v>
      </c>
      <c r="C1034">
        <v>0.55500000000000005</v>
      </c>
      <c r="D1034">
        <v>48</v>
      </c>
      <c r="E1034">
        <v>0.193</v>
      </c>
    </row>
    <row r="1035" spans="1:5" x14ac:dyDescent="0.2">
      <c r="A1035" t="s">
        <v>678</v>
      </c>
      <c r="B1035" t="s">
        <v>692</v>
      </c>
      <c r="C1035">
        <v>0.55500000000000005</v>
      </c>
      <c r="D1035">
        <v>49</v>
      </c>
      <c r="E1035">
        <v>0.19400000000000001</v>
      </c>
    </row>
    <row r="1036" spans="1:5" x14ac:dyDescent="0.2">
      <c r="A1036" t="s">
        <v>678</v>
      </c>
      <c r="B1036" t="s">
        <v>692</v>
      </c>
      <c r="C1036">
        <v>0.56999999999999995</v>
      </c>
      <c r="D1036">
        <v>43</v>
      </c>
      <c r="E1036">
        <v>0.19600000000000001</v>
      </c>
    </row>
    <row r="1037" spans="1:5" x14ac:dyDescent="0.2">
      <c r="A1037" t="s">
        <v>678</v>
      </c>
      <c r="B1037" t="s">
        <v>692</v>
      </c>
      <c r="C1037">
        <v>0.56999999999999995</v>
      </c>
      <c r="D1037">
        <v>44</v>
      </c>
      <c r="E1037">
        <v>0.19700000000000001</v>
      </c>
    </row>
    <row r="1038" spans="1:5" x14ac:dyDescent="0.2">
      <c r="A1038" t="s">
        <v>678</v>
      </c>
      <c r="B1038" t="s">
        <v>692</v>
      </c>
      <c r="C1038">
        <v>0.56999999999999995</v>
      </c>
      <c r="D1038">
        <v>45</v>
      </c>
      <c r="E1038">
        <v>0.19700000000000001</v>
      </c>
    </row>
    <row r="1039" spans="1:5" x14ac:dyDescent="0.2">
      <c r="A1039" t="s">
        <v>678</v>
      </c>
      <c r="B1039" t="s">
        <v>692</v>
      </c>
      <c r="C1039">
        <v>0.56999999999999995</v>
      </c>
      <c r="D1039">
        <v>46</v>
      </c>
      <c r="E1039">
        <v>0.19800000000000001</v>
      </c>
    </row>
    <row r="1040" spans="1:5" x14ac:dyDescent="0.2">
      <c r="A1040" t="s">
        <v>678</v>
      </c>
      <c r="B1040" t="s">
        <v>692</v>
      </c>
      <c r="C1040">
        <v>0.56999999999999995</v>
      </c>
      <c r="D1040">
        <v>47</v>
      </c>
      <c r="E1040">
        <v>0.19800000000000001</v>
      </c>
    </row>
    <row r="1041" spans="1:5" x14ac:dyDescent="0.2">
      <c r="A1041" t="s">
        <v>678</v>
      </c>
      <c r="B1041" t="s">
        <v>692</v>
      </c>
      <c r="C1041">
        <v>0.56999999999999995</v>
      </c>
      <c r="D1041">
        <v>48</v>
      </c>
      <c r="E1041">
        <v>0.19900000000000001</v>
      </c>
    </row>
    <row r="1042" spans="1:5" x14ac:dyDescent="0.2">
      <c r="A1042" t="s">
        <v>678</v>
      </c>
      <c r="B1042" t="s">
        <v>692</v>
      </c>
      <c r="C1042">
        <v>0.56999999999999995</v>
      </c>
      <c r="D1042">
        <v>49</v>
      </c>
      <c r="E1042">
        <v>0.19900000000000001</v>
      </c>
    </row>
    <row r="1043" spans="1:5" x14ac:dyDescent="0.2">
      <c r="A1043" t="s">
        <v>678</v>
      </c>
      <c r="B1043" t="s">
        <v>692</v>
      </c>
      <c r="C1043">
        <v>0.58499999999999996</v>
      </c>
      <c r="D1043">
        <v>43</v>
      </c>
      <c r="E1043">
        <v>0.20200000000000001</v>
      </c>
    </row>
    <row r="1044" spans="1:5" x14ac:dyDescent="0.2">
      <c r="A1044" t="s">
        <v>678</v>
      </c>
      <c r="B1044" t="s">
        <v>692</v>
      </c>
      <c r="C1044">
        <v>0.58499999999999996</v>
      </c>
      <c r="D1044">
        <v>44</v>
      </c>
      <c r="E1044">
        <v>0.20300000000000001</v>
      </c>
    </row>
    <row r="1045" spans="1:5" x14ac:dyDescent="0.2">
      <c r="A1045" t="s">
        <v>678</v>
      </c>
      <c r="B1045" t="s">
        <v>692</v>
      </c>
      <c r="C1045">
        <v>0.58499999999999996</v>
      </c>
      <c r="D1045">
        <v>45</v>
      </c>
      <c r="E1045">
        <v>0.20300000000000001</v>
      </c>
    </row>
    <row r="1046" spans="1:5" x14ac:dyDescent="0.2">
      <c r="A1046" t="s">
        <v>678</v>
      </c>
      <c r="B1046" t="s">
        <v>692</v>
      </c>
      <c r="C1046">
        <v>0.58499999999999996</v>
      </c>
      <c r="D1046">
        <v>46</v>
      </c>
      <c r="E1046">
        <v>0.20399999999999999</v>
      </c>
    </row>
    <row r="1047" spans="1:5" x14ac:dyDescent="0.2">
      <c r="A1047" t="s">
        <v>678</v>
      </c>
      <c r="B1047" t="s">
        <v>692</v>
      </c>
      <c r="C1047">
        <v>0.58499999999999996</v>
      </c>
      <c r="D1047">
        <v>47</v>
      </c>
      <c r="E1047">
        <v>0.20399999999999999</v>
      </c>
    </row>
    <row r="1048" spans="1:5" x14ac:dyDescent="0.2">
      <c r="A1048" t="s">
        <v>678</v>
      </c>
      <c r="B1048" t="s">
        <v>692</v>
      </c>
      <c r="C1048">
        <v>0.58499999999999996</v>
      </c>
      <c r="D1048">
        <v>48</v>
      </c>
      <c r="E1048">
        <v>0.20499999999999999</v>
      </c>
    </row>
    <row r="1049" spans="1:5" x14ac:dyDescent="0.2">
      <c r="A1049" t="s">
        <v>678</v>
      </c>
      <c r="B1049" t="s">
        <v>692</v>
      </c>
      <c r="C1049">
        <v>0.58499999999999996</v>
      </c>
      <c r="D1049">
        <v>49</v>
      </c>
      <c r="E1049">
        <v>0.20499999999999999</v>
      </c>
    </row>
    <row r="1050" spans="1:5" x14ac:dyDescent="0.2">
      <c r="A1050" t="s">
        <v>678</v>
      </c>
      <c r="B1050" t="s">
        <v>692</v>
      </c>
      <c r="C1050">
        <v>0.6</v>
      </c>
      <c r="D1050">
        <v>44</v>
      </c>
      <c r="E1050">
        <v>0.20799999999999999</v>
      </c>
    </row>
    <row r="1051" spans="1:5" x14ac:dyDescent="0.2">
      <c r="A1051" t="s">
        <v>678</v>
      </c>
      <c r="B1051" t="s">
        <v>692</v>
      </c>
      <c r="C1051">
        <v>0.6</v>
      </c>
      <c r="D1051">
        <v>45</v>
      </c>
      <c r="E1051">
        <v>0.20899999999999999</v>
      </c>
    </row>
    <row r="1052" spans="1:5" x14ac:dyDescent="0.2">
      <c r="A1052" t="s">
        <v>678</v>
      </c>
      <c r="B1052" t="s">
        <v>692</v>
      </c>
      <c r="C1052">
        <v>0.6</v>
      </c>
      <c r="D1052">
        <v>46</v>
      </c>
      <c r="E1052">
        <v>0.20899999999999999</v>
      </c>
    </row>
    <row r="1053" spans="1:5" x14ac:dyDescent="0.2">
      <c r="A1053" t="s">
        <v>678</v>
      </c>
      <c r="B1053" t="s">
        <v>692</v>
      </c>
      <c r="C1053">
        <v>0.6</v>
      </c>
      <c r="D1053">
        <v>47</v>
      </c>
      <c r="E1053">
        <v>0.21</v>
      </c>
    </row>
    <row r="1054" spans="1:5" x14ac:dyDescent="0.2">
      <c r="A1054" t="s">
        <v>678</v>
      </c>
      <c r="B1054" t="s">
        <v>692</v>
      </c>
      <c r="C1054">
        <v>0.6</v>
      </c>
      <c r="D1054">
        <v>48</v>
      </c>
      <c r="E1054">
        <v>0.21</v>
      </c>
    </row>
    <row r="1055" spans="1:5" x14ac:dyDescent="0.2">
      <c r="A1055" t="s">
        <v>678</v>
      </c>
      <c r="B1055" t="s">
        <v>692</v>
      </c>
      <c r="C1055">
        <v>0.6</v>
      </c>
      <c r="D1055">
        <v>49</v>
      </c>
      <c r="E1055">
        <v>0.21099999999999999</v>
      </c>
    </row>
    <row r="1056" spans="1:5" x14ac:dyDescent="0.2">
      <c r="A1056" t="s">
        <v>678</v>
      </c>
      <c r="B1056" t="s">
        <v>693</v>
      </c>
      <c r="C1056">
        <v>0.2</v>
      </c>
      <c r="D1056">
        <v>20</v>
      </c>
      <c r="E1056">
        <v>4.5999999999999999E-2</v>
      </c>
    </row>
    <row r="1057" spans="1:5" x14ac:dyDescent="0.2">
      <c r="A1057" t="s">
        <v>678</v>
      </c>
      <c r="B1057" t="s">
        <v>693</v>
      </c>
      <c r="C1057">
        <v>0.2</v>
      </c>
      <c r="D1057">
        <v>21</v>
      </c>
      <c r="E1057">
        <v>4.9000000000000002E-2</v>
      </c>
    </row>
    <row r="1058" spans="1:5" x14ac:dyDescent="0.2">
      <c r="A1058" t="s">
        <v>678</v>
      </c>
      <c r="B1058" t="s">
        <v>693</v>
      </c>
      <c r="C1058">
        <v>0.2</v>
      </c>
      <c r="D1058">
        <v>22</v>
      </c>
      <c r="E1058">
        <v>5.0999999999999997E-2</v>
      </c>
    </row>
    <row r="1059" spans="1:5" x14ac:dyDescent="0.2">
      <c r="A1059" t="s">
        <v>678</v>
      </c>
      <c r="B1059" t="s">
        <v>693</v>
      </c>
      <c r="C1059">
        <v>0.2</v>
      </c>
      <c r="D1059">
        <v>23</v>
      </c>
      <c r="E1059">
        <v>5.2999999999999999E-2</v>
      </c>
    </row>
    <row r="1060" spans="1:5" x14ac:dyDescent="0.2">
      <c r="A1060" t="s">
        <v>678</v>
      </c>
      <c r="B1060" t="s">
        <v>693</v>
      </c>
      <c r="C1060">
        <v>0.2</v>
      </c>
      <c r="D1060">
        <v>24</v>
      </c>
      <c r="E1060">
        <v>5.6000000000000001E-2</v>
      </c>
    </row>
    <row r="1061" spans="1:5" x14ac:dyDescent="0.2">
      <c r="A1061" t="s">
        <v>678</v>
      </c>
      <c r="B1061" t="s">
        <v>693</v>
      </c>
      <c r="C1061">
        <v>0.2</v>
      </c>
      <c r="D1061">
        <v>25</v>
      </c>
      <c r="E1061">
        <v>5.8999999999999997E-2</v>
      </c>
    </row>
    <row r="1062" spans="1:5" x14ac:dyDescent="0.2">
      <c r="A1062" t="s">
        <v>678</v>
      </c>
      <c r="B1062" t="s">
        <v>693</v>
      </c>
      <c r="C1062">
        <v>0.22</v>
      </c>
      <c r="D1062">
        <v>20</v>
      </c>
      <c r="E1062">
        <v>5.2999999999999999E-2</v>
      </c>
    </row>
    <row r="1063" spans="1:5" x14ac:dyDescent="0.2">
      <c r="A1063" t="s">
        <v>678</v>
      </c>
      <c r="B1063" t="s">
        <v>693</v>
      </c>
      <c r="C1063">
        <v>0.22</v>
      </c>
      <c r="D1063">
        <v>21</v>
      </c>
      <c r="E1063">
        <v>5.7000000000000002E-2</v>
      </c>
    </row>
    <row r="1064" spans="1:5" x14ac:dyDescent="0.2">
      <c r="A1064" t="s">
        <v>678</v>
      </c>
      <c r="B1064" t="s">
        <v>693</v>
      </c>
      <c r="C1064">
        <v>0.22</v>
      </c>
      <c r="D1064">
        <v>22</v>
      </c>
      <c r="E1064">
        <v>5.8999999999999997E-2</v>
      </c>
    </row>
    <row r="1065" spans="1:5" x14ac:dyDescent="0.2">
      <c r="A1065" t="s">
        <v>678</v>
      </c>
      <c r="B1065" t="s">
        <v>693</v>
      </c>
      <c r="C1065">
        <v>0.22</v>
      </c>
      <c r="D1065">
        <v>23</v>
      </c>
      <c r="E1065">
        <v>6.0999999999999999E-2</v>
      </c>
    </row>
    <row r="1066" spans="1:5" x14ac:dyDescent="0.2">
      <c r="A1066" t="s">
        <v>678</v>
      </c>
      <c r="B1066" t="s">
        <v>693</v>
      </c>
      <c r="C1066">
        <v>0.22</v>
      </c>
      <c r="D1066">
        <v>24</v>
      </c>
      <c r="E1066">
        <v>6.5000000000000002E-2</v>
      </c>
    </row>
    <row r="1067" spans="1:5" x14ac:dyDescent="0.2">
      <c r="A1067" t="s">
        <v>678</v>
      </c>
      <c r="B1067" t="s">
        <v>693</v>
      </c>
      <c r="C1067">
        <v>0.22</v>
      </c>
      <c r="D1067">
        <v>25</v>
      </c>
      <c r="E1067">
        <v>6.8000000000000005E-2</v>
      </c>
    </row>
    <row r="1068" spans="1:5" x14ac:dyDescent="0.2">
      <c r="A1068" t="s">
        <v>678</v>
      </c>
      <c r="B1068" t="s">
        <v>693</v>
      </c>
      <c r="C1068">
        <v>0.22</v>
      </c>
      <c r="D1068">
        <v>26</v>
      </c>
      <c r="E1068">
        <v>7.0000000000000007E-2</v>
      </c>
    </row>
    <row r="1069" spans="1:5" x14ac:dyDescent="0.2">
      <c r="A1069" t="s">
        <v>678</v>
      </c>
      <c r="B1069" t="s">
        <v>693</v>
      </c>
      <c r="C1069">
        <v>0.22</v>
      </c>
      <c r="D1069">
        <v>27</v>
      </c>
      <c r="E1069">
        <v>7.2999999999999995E-2</v>
      </c>
    </row>
    <row r="1070" spans="1:5" x14ac:dyDescent="0.2">
      <c r="A1070" t="s">
        <v>678</v>
      </c>
      <c r="B1070" t="s">
        <v>693</v>
      </c>
      <c r="C1070">
        <v>0.24</v>
      </c>
      <c r="D1070">
        <v>20</v>
      </c>
      <c r="E1070">
        <v>6.0999999999999999E-2</v>
      </c>
    </row>
    <row r="1071" spans="1:5" x14ac:dyDescent="0.2">
      <c r="A1071" t="s">
        <v>678</v>
      </c>
      <c r="B1071" t="s">
        <v>693</v>
      </c>
      <c r="C1071">
        <v>0.24</v>
      </c>
      <c r="D1071">
        <v>21</v>
      </c>
      <c r="E1071">
        <v>6.4000000000000001E-2</v>
      </c>
    </row>
    <row r="1072" spans="1:5" x14ac:dyDescent="0.2">
      <c r="A1072" t="s">
        <v>678</v>
      </c>
      <c r="B1072" t="s">
        <v>693</v>
      </c>
      <c r="C1072">
        <v>0.24</v>
      </c>
      <c r="D1072">
        <v>22</v>
      </c>
      <c r="E1072">
        <v>6.7000000000000004E-2</v>
      </c>
    </row>
    <row r="1073" spans="1:5" x14ac:dyDescent="0.2">
      <c r="A1073" t="s">
        <v>678</v>
      </c>
      <c r="B1073" t="s">
        <v>693</v>
      </c>
      <c r="C1073">
        <v>0.24</v>
      </c>
      <c r="D1073">
        <v>23</v>
      </c>
      <c r="E1073">
        <v>6.9000000000000006E-2</v>
      </c>
    </row>
    <row r="1074" spans="1:5" x14ac:dyDescent="0.2">
      <c r="A1074" t="s">
        <v>678</v>
      </c>
      <c r="B1074" t="s">
        <v>693</v>
      </c>
      <c r="C1074">
        <v>0.24</v>
      </c>
      <c r="D1074">
        <v>24</v>
      </c>
      <c r="E1074">
        <v>7.2999999999999995E-2</v>
      </c>
    </row>
    <row r="1075" spans="1:5" x14ac:dyDescent="0.2">
      <c r="A1075" t="s">
        <v>678</v>
      </c>
      <c r="B1075" t="s">
        <v>693</v>
      </c>
      <c r="C1075">
        <v>0.24</v>
      </c>
      <c r="D1075">
        <v>25</v>
      </c>
      <c r="E1075">
        <v>7.5999999999999998E-2</v>
      </c>
    </row>
    <row r="1076" spans="1:5" x14ac:dyDescent="0.2">
      <c r="A1076" t="s">
        <v>678</v>
      </c>
      <c r="B1076" t="s">
        <v>693</v>
      </c>
      <c r="C1076">
        <v>0.24</v>
      </c>
      <c r="D1076">
        <v>26</v>
      </c>
      <c r="E1076">
        <v>7.9000000000000001E-2</v>
      </c>
    </row>
    <row r="1077" spans="1:5" x14ac:dyDescent="0.2">
      <c r="A1077" t="s">
        <v>678</v>
      </c>
      <c r="B1077" t="s">
        <v>693</v>
      </c>
      <c r="C1077">
        <v>0.24</v>
      </c>
      <c r="D1077">
        <v>27</v>
      </c>
      <c r="E1077">
        <v>8.1000000000000003E-2</v>
      </c>
    </row>
    <row r="1078" spans="1:5" x14ac:dyDescent="0.2">
      <c r="A1078" t="s">
        <v>678</v>
      </c>
      <c r="B1078" t="s">
        <v>693</v>
      </c>
      <c r="C1078">
        <v>0.24</v>
      </c>
      <c r="D1078">
        <v>28</v>
      </c>
      <c r="E1078">
        <v>8.3000000000000004E-2</v>
      </c>
    </row>
    <row r="1079" spans="1:5" x14ac:dyDescent="0.2">
      <c r="A1079" t="s">
        <v>678</v>
      </c>
      <c r="B1079" t="s">
        <v>693</v>
      </c>
      <c r="C1079">
        <v>0.24</v>
      </c>
      <c r="D1079">
        <v>29</v>
      </c>
      <c r="E1079">
        <v>8.5000000000000006E-2</v>
      </c>
    </row>
    <row r="1080" spans="1:5" x14ac:dyDescent="0.2">
      <c r="A1080" t="s">
        <v>678</v>
      </c>
      <c r="B1080" t="s">
        <v>693</v>
      </c>
      <c r="C1080">
        <v>0.26</v>
      </c>
      <c r="D1080">
        <v>20</v>
      </c>
      <c r="E1080">
        <v>6.8000000000000005E-2</v>
      </c>
    </row>
    <row r="1081" spans="1:5" x14ac:dyDescent="0.2">
      <c r="A1081" t="s">
        <v>678</v>
      </c>
      <c r="B1081" t="s">
        <v>693</v>
      </c>
      <c r="C1081">
        <v>0.26</v>
      </c>
      <c r="D1081">
        <v>21</v>
      </c>
      <c r="E1081">
        <v>7.1999999999999995E-2</v>
      </c>
    </row>
    <row r="1082" spans="1:5" x14ac:dyDescent="0.2">
      <c r="A1082" t="s">
        <v>678</v>
      </c>
      <c r="B1082" t="s">
        <v>693</v>
      </c>
      <c r="C1082">
        <v>0.26</v>
      </c>
      <c r="D1082">
        <v>22</v>
      </c>
      <c r="E1082">
        <v>7.3999999999999996E-2</v>
      </c>
    </row>
    <row r="1083" spans="1:5" x14ac:dyDescent="0.2">
      <c r="A1083" t="s">
        <v>678</v>
      </c>
      <c r="B1083" t="s">
        <v>693</v>
      </c>
      <c r="C1083">
        <v>0.26</v>
      </c>
      <c r="D1083">
        <v>23</v>
      </c>
      <c r="E1083">
        <v>7.6999999999999999E-2</v>
      </c>
    </row>
    <row r="1084" spans="1:5" x14ac:dyDescent="0.2">
      <c r="A1084" t="s">
        <v>678</v>
      </c>
      <c r="B1084" t="s">
        <v>693</v>
      </c>
      <c r="C1084">
        <v>0.26</v>
      </c>
      <c r="D1084">
        <v>24</v>
      </c>
      <c r="E1084">
        <v>8.1000000000000003E-2</v>
      </c>
    </row>
    <row r="1085" spans="1:5" x14ac:dyDescent="0.2">
      <c r="A1085" t="s">
        <v>678</v>
      </c>
      <c r="B1085" t="s">
        <v>693</v>
      </c>
      <c r="C1085">
        <v>0.26</v>
      </c>
      <c r="D1085">
        <v>25</v>
      </c>
      <c r="E1085">
        <v>8.5000000000000006E-2</v>
      </c>
    </row>
    <row r="1086" spans="1:5" x14ac:dyDescent="0.2">
      <c r="A1086" t="s">
        <v>678</v>
      </c>
      <c r="B1086" t="s">
        <v>693</v>
      </c>
      <c r="C1086">
        <v>0.26</v>
      </c>
      <c r="D1086">
        <v>26</v>
      </c>
      <c r="E1086">
        <v>8.6999999999999994E-2</v>
      </c>
    </row>
    <row r="1087" spans="1:5" x14ac:dyDescent="0.2">
      <c r="A1087" t="s">
        <v>678</v>
      </c>
      <c r="B1087" t="s">
        <v>693</v>
      </c>
      <c r="C1087">
        <v>0.26</v>
      </c>
      <c r="D1087">
        <v>27</v>
      </c>
      <c r="E1087">
        <v>0.09</v>
      </c>
    </row>
    <row r="1088" spans="1:5" x14ac:dyDescent="0.2">
      <c r="A1088" t="s">
        <v>678</v>
      </c>
      <c r="B1088" t="s">
        <v>693</v>
      </c>
      <c r="C1088">
        <v>0.26</v>
      </c>
      <c r="D1088">
        <v>28</v>
      </c>
      <c r="E1088">
        <v>9.1999999999999998E-2</v>
      </c>
    </row>
    <row r="1089" spans="1:5" x14ac:dyDescent="0.2">
      <c r="A1089" t="s">
        <v>678</v>
      </c>
      <c r="B1089" t="s">
        <v>693</v>
      </c>
      <c r="C1089">
        <v>0.26</v>
      </c>
      <c r="D1089">
        <v>29</v>
      </c>
      <c r="E1089">
        <v>9.4E-2</v>
      </c>
    </row>
    <row r="1090" spans="1:5" x14ac:dyDescent="0.2">
      <c r="A1090" t="s">
        <v>678</v>
      </c>
      <c r="B1090" t="s">
        <v>693</v>
      </c>
      <c r="C1090">
        <v>0.26</v>
      </c>
      <c r="D1090">
        <v>30</v>
      </c>
      <c r="E1090">
        <v>9.6000000000000002E-2</v>
      </c>
    </row>
    <row r="1091" spans="1:5" x14ac:dyDescent="0.2">
      <c r="A1091" t="s">
        <v>678</v>
      </c>
      <c r="B1091" t="s">
        <v>693</v>
      </c>
      <c r="C1091">
        <v>0.26</v>
      </c>
      <c r="D1091">
        <v>31</v>
      </c>
      <c r="E1091">
        <v>9.7000000000000003E-2</v>
      </c>
    </row>
    <row r="1092" spans="1:5" x14ac:dyDescent="0.2">
      <c r="A1092" t="s">
        <v>678</v>
      </c>
      <c r="B1092" t="s">
        <v>693</v>
      </c>
      <c r="C1092">
        <v>0.26</v>
      </c>
      <c r="D1092">
        <v>32</v>
      </c>
      <c r="E1092">
        <v>9.9000000000000005E-2</v>
      </c>
    </row>
    <row r="1093" spans="1:5" x14ac:dyDescent="0.2">
      <c r="A1093" t="s">
        <v>678</v>
      </c>
      <c r="B1093" t="s">
        <v>693</v>
      </c>
      <c r="C1093">
        <v>0.28000000000000003</v>
      </c>
      <c r="D1093">
        <v>20</v>
      </c>
      <c r="E1093">
        <v>7.4999999999999997E-2</v>
      </c>
    </row>
    <row r="1094" spans="1:5" x14ac:dyDescent="0.2">
      <c r="A1094" t="s">
        <v>678</v>
      </c>
      <c r="B1094" t="s">
        <v>693</v>
      </c>
      <c r="C1094">
        <v>0.28000000000000003</v>
      </c>
      <c r="D1094">
        <v>21</v>
      </c>
      <c r="E1094">
        <v>7.9000000000000001E-2</v>
      </c>
    </row>
    <row r="1095" spans="1:5" x14ac:dyDescent="0.2">
      <c r="A1095" t="s">
        <v>678</v>
      </c>
      <c r="B1095" t="s">
        <v>693</v>
      </c>
      <c r="C1095">
        <v>0.28000000000000003</v>
      </c>
      <c r="D1095">
        <v>22</v>
      </c>
      <c r="E1095">
        <v>8.2000000000000003E-2</v>
      </c>
    </row>
    <row r="1096" spans="1:5" x14ac:dyDescent="0.2">
      <c r="A1096" t="s">
        <v>678</v>
      </c>
      <c r="B1096" t="s">
        <v>693</v>
      </c>
      <c r="C1096">
        <v>0.28000000000000003</v>
      </c>
      <c r="D1096">
        <v>23</v>
      </c>
      <c r="E1096">
        <v>8.5000000000000006E-2</v>
      </c>
    </row>
    <row r="1097" spans="1:5" x14ac:dyDescent="0.2">
      <c r="A1097" t="s">
        <v>678</v>
      </c>
      <c r="B1097" t="s">
        <v>693</v>
      </c>
      <c r="C1097">
        <v>0.28000000000000003</v>
      </c>
      <c r="D1097">
        <v>24</v>
      </c>
      <c r="E1097">
        <v>8.8999999999999996E-2</v>
      </c>
    </row>
    <row r="1098" spans="1:5" x14ac:dyDescent="0.2">
      <c r="A1098" t="s">
        <v>678</v>
      </c>
      <c r="B1098" t="s">
        <v>693</v>
      </c>
      <c r="C1098">
        <v>0.28000000000000003</v>
      </c>
      <c r="D1098">
        <v>25</v>
      </c>
      <c r="E1098">
        <v>9.2999999999999999E-2</v>
      </c>
    </row>
    <row r="1099" spans="1:5" x14ac:dyDescent="0.2">
      <c r="A1099" t="s">
        <v>678</v>
      </c>
      <c r="B1099" t="s">
        <v>693</v>
      </c>
      <c r="C1099">
        <v>0.28000000000000003</v>
      </c>
      <c r="D1099">
        <v>26</v>
      </c>
      <c r="E1099">
        <v>9.5000000000000001E-2</v>
      </c>
    </row>
    <row r="1100" spans="1:5" x14ac:dyDescent="0.2">
      <c r="A1100" t="s">
        <v>678</v>
      </c>
      <c r="B1100" t="s">
        <v>693</v>
      </c>
      <c r="C1100">
        <v>0.28000000000000003</v>
      </c>
      <c r="D1100">
        <v>27</v>
      </c>
      <c r="E1100">
        <v>9.8000000000000004E-2</v>
      </c>
    </row>
    <row r="1101" spans="1:5" x14ac:dyDescent="0.2">
      <c r="A1101" t="s">
        <v>678</v>
      </c>
      <c r="B1101" t="s">
        <v>693</v>
      </c>
      <c r="C1101">
        <v>0.28000000000000003</v>
      </c>
      <c r="D1101">
        <v>28</v>
      </c>
      <c r="E1101">
        <v>0.1</v>
      </c>
    </row>
    <row r="1102" spans="1:5" x14ac:dyDescent="0.2">
      <c r="A1102" t="s">
        <v>678</v>
      </c>
      <c r="B1102" t="s">
        <v>693</v>
      </c>
      <c r="C1102">
        <v>0.28000000000000003</v>
      </c>
      <c r="D1102">
        <v>29</v>
      </c>
      <c r="E1102">
        <v>0.10199999999999999</v>
      </c>
    </row>
    <row r="1103" spans="1:5" x14ac:dyDescent="0.2">
      <c r="A1103" t="s">
        <v>678</v>
      </c>
      <c r="B1103" t="s">
        <v>693</v>
      </c>
      <c r="C1103">
        <v>0.28000000000000003</v>
      </c>
      <c r="D1103">
        <v>30</v>
      </c>
      <c r="E1103">
        <v>0.104</v>
      </c>
    </row>
    <row r="1104" spans="1:5" x14ac:dyDescent="0.2">
      <c r="A1104" t="s">
        <v>678</v>
      </c>
      <c r="B1104" t="s">
        <v>693</v>
      </c>
      <c r="C1104">
        <v>0.28000000000000003</v>
      </c>
      <c r="D1104">
        <v>31</v>
      </c>
      <c r="E1104">
        <v>0.105</v>
      </c>
    </row>
    <row r="1105" spans="1:5" x14ac:dyDescent="0.2">
      <c r="A1105" t="s">
        <v>678</v>
      </c>
      <c r="B1105" t="s">
        <v>693</v>
      </c>
      <c r="C1105">
        <v>0.28000000000000003</v>
      </c>
      <c r="D1105">
        <v>32</v>
      </c>
      <c r="E1105">
        <v>0.107</v>
      </c>
    </row>
    <row r="1106" spans="1:5" x14ac:dyDescent="0.2">
      <c r="A1106" t="s">
        <v>678</v>
      </c>
      <c r="B1106" t="s">
        <v>693</v>
      </c>
      <c r="C1106">
        <v>0.28000000000000003</v>
      </c>
      <c r="D1106">
        <v>33</v>
      </c>
      <c r="E1106">
        <v>0.108</v>
      </c>
    </row>
    <row r="1107" spans="1:5" x14ac:dyDescent="0.2">
      <c r="A1107" t="s">
        <v>678</v>
      </c>
      <c r="B1107" t="s">
        <v>693</v>
      </c>
      <c r="C1107">
        <v>0.28000000000000003</v>
      </c>
      <c r="D1107">
        <v>34</v>
      </c>
      <c r="E1107">
        <v>0.11</v>
      </c>
    </row>
    <row r="1108" spans="1:5" x14ac:dyDescent="0.2">
      <c r="A1108" t="s">
        <v>678</v>
      </c>
      <c r="B1108" t="s">
        <v>693</v>
      </c>
      <c r="C1108">
        <v>0.3</v>
      </c>
      <c r="D1108">
        <v>20</v>
      </c>
      <c r="E1108">
        <v>8.2000000000000003E-2</v>
      </c>
    </row>
    <row r="1109" spans="1:5" x14ac:dyDescent="0.2">
      <c r="A1109" t="s">
        <v>678</v>
      </c>
      <c r="B1109" t="s">
        <v>693</v>
      </c>
      <c r="C1109">
        <v>0.3</v>
      </c>
      <c r="D1109">
        <v>21</v>
      </c>
      <c r="E1109">
        <v>8.5999999999999993E-2</v>
      </c>
    </row>
    <row r="1110" spans="1:5" x14ac:dyDescent="0.2">
      <c r="A1110" t="s">
        <v>678</v>
      </c>
      <c r="B1110" t="s">
        <v>693</v>
      </c>
      <c r="C1110">
        <v>0.3</v>
      </c>
      <c r="D1110">
        <v>22</v>
      </c>
      <c r="E1110">
        <v>8.8999999999999996E-2</v>
      </c>
    </row>
    <row r="1111" spans="1:5" x14ac:dyDescent="0.2">
      <c r="A1111" t="s">
        <v>678</v>
      </c>
      <c r="B1111" t="s">
        <v>693</v>
      </c>
      <c r="C1111">
        <v>0.3</v>
      </c>
      <c r="D1111">
        <v>23</v>
      </c>
      <c r="E1111">
        <v>9.2999999999999999E-2</v>
      </c>
    </row>
    <row r="1112" spans="1:5" x14ac:dyDescent="0.2">
      <c r="A1112" t="s">
        <v>678</v>
      </c>
      <c r="B1112" t="s">
        <v>693</v>
      </c>
      <c r="C1112">
        <v>0.3</v>
      </c>
      <c r="D1112">
        <v>24</v>
      </c>
      <c r="E1112">
        <v>9.7000000000000003E-2</v>
      </c>
    </row>
    <row r="1113" spans="1:5" x14ac:dyDescent="0.2">
      <c r="A1113" t="s">
        <v>678</v>
      </c>
      <c r="B1113" t="s">
        <v>693</v>
      </c>
      <c r="C1113">
        <v>0.3</v>
      </c>
      <c r="D1113">
        <v>25</v>
      </c>
      <c r="E1113">
        <v>0.1</v>
      </c>
    </row>
    <row r="1114" spans="1:5" x14ac:dyDescent="0.2">
      <c r="A1114" t="s">
        <v>678</v>
      </c>
      <c r="B1114" t="s">
        <v>693</v>
      </c>
      <c r="C1114">
        <v>0.3</v>
      </c>
      <c r="D1114">
        <v>26</v>
      </c>
      <c r="E1114">
        <v>0.10299999999999999</v>
      </c>
    </row>
    <row r="1115" spans="1:5" x14ac:dyDescent="0.2">
      <c r="A1115" t="s">
        <v>678</v>
      </c>
      <c r="B1115" t="s">
        <v>693</v>
      </c>
      <c r="C1115">
        <v>0.3</v>
      </c>
      <c r="D1115">
        <v>27</v>
      </c>
      <c r="E1115">
        <v>0.106</v>
      </c>
    </row>
    <row r="1116" spans="1:5" x14ac:dyDescent="0.2">
      <c r="A1116" t="s">
        <v>678</v>
      </c>
      <c r="B1116" t="s">
        <v>693</v>
      </c>
      <c r="C1116">
        <v>0.3</v>
      </c>
      <c r="D1116">
        <v>28</v>
      </c>
      <c r="E1116">
        <v>0.108</v>
      </c>
    </row>
    <row r="1117" spans="1:5" x14ac:dyDescent="0.2">
      <c r="A1117" t="s">
        <v>678</v>
      </c>
      <c r="B1117" t="s">
        <v>693</v>
      </c>
      <c r="C1117">
        <v>0.3</v>
      </c>
      <c r="D1117">
        <v>29</v>
      </c>
      <c r="E1117">
        <v>0.109</v>
      </c>
    </row>
    <row r="1118" spans="1:5" x14ac:dyDescent="0.2">
      <c r="A1118" t="s">
        <v>678</v>
      </c>
      <c r="B1118" t="s">
        <v>693</v>
      </c>
      <c r="C1118">
        <v>0.3</v>
      </c>
      <c r="D1118">
        <v>30</v>
      </c>
      <c r="E1118">
        <v>0.111</v>
      </c>
    </row>
    <row r="1119" spans="1:5" x14ac:dyDescent="0.2">
      <c r="A1119" t="s">
        <v>678</v>
      </c>
      <c r="B1119" t="s">
        <v>693</v>
      </c>
      <c r="C1119">
        <v>0.3</v>
      </c>
      <c r="D1119">
        <v>31</v>
      </c>
      <c r="E1119">
        <v>0.113</v>
      </c>
    </row>
    <row r="1120" spans="1:5" x14ac:dyDescent="0.2">
      <c r="A1120" t="s">
        <v>678</v>
      </c>
      <c r="B1120" t="s">
        <v>693</v>
      </c>
      <c r="C1120">
        <v>0.3</v>
      </c>
      <c r="D1120">
        <v>32</v>
      </c>
      <c r="E1120">
        <v>0.114</v>
      </c>
    </row>
    <row r="1121" spans="1:5" x14ac:dyDescent="0.2">
      <c r="A1121" t="s">
        <v>678</v>
      </c>
      <c r="B1121" t="s">
        <v>693</v>
      </c>
      <c r="C1121">
        <v>0.3</v>
      </c>
      <c r="D1121">
        <v>33</v>
      </c>
      <c r="E1121">
        <v>0.11600000000000001</v>
      </c>
    </row>
    <row r="1122" spans="1:5" x14ac:dyDescent="0.2">
      <c r="A1122" t="s">
        <v>678</v>
      </c>
      <c r="B1122" t="s">
        <v>693</v>
      </c>
      <c r="C1122">
        <v>0.3</v>
      </c>
      <c r="D1122">
        <v>34</v>
      </c>
      <c r="E1122">
        <v>0.11700000000000001</v>
      </c>
    </row>
    <row r="1123" spans="1:5" x14ac:dyDescent="0.2">
      <c r="A1123" t="s">
        <v>678</v>
      </c>
      <c r="B1123" t="s">
        <v>693</v>
      </c>
      <c r="C1123">
        <v>0.3</v>
      </c>
      <c r="D1123">
        <v>35</v>
      </c>
      <c r="E1123">
        <v>0.11799999999999999</v>
      </c>
    </row>
    <row r="1124" spans="1:5" x14ac:dyDescent="0.2">
      <c r="A1124" t="s">
        <v>678</v>
      </c>
      <c r="B1124" t="s">
        <v>693</v>
      </c>
      <c r="C1124">
        <v>0.3</v>
      </c>
      <c r="D1124">
        <v>36</v>
      </c>
      <c r="E1124">
        <v>0.12</v>
      </c>
    </row>
    <row r="1125" spans="1:5" x14ac:dyDescent="0.2">
      <c r="A1125" t="s">
        <v>678</v>
      </c>
      <c r="B1125" t="s">
        <v>693</v>
      </c>
      <c r="C1125">
        <v>0.3</v>
      </c>
      <c r="D1125">
        <v>37</v>
      </c>
      <c r="E1125">
        <v>0.121</v>
      </c>
    </row>
    <row r="1126" spans="1:5" x14ac:dyDescent="0.2">
      <c r="A1126" t="s">
        <v>678</v>
      </c>
      <c r="B1126" t="s">
        <v>693</v>
      </c>
      <c r="C1126">
        <v>0.32</v>
      </c>
      <c r="D1126">
        <v>20</v>
      </c>
      <c r="E1126">
        <v>8.8999999999999996E-2</v>
      </c>
    </row>
    <row r="1127" spans="1:5" x14ac:dyDescent="0.2">
      <c r="A1127" t="s">
        <v>678</v>
      </c>
      <c r="B1127" t="s">
        <v>693</v>
      </c>
      <c r="C1127">
        <v>0.32</v>
      </c>
      <c r="D1127">
        <v>21</v>
      </c>
      <c r="E1127">
        <v>9.2999999999999999E-2</v>
      </c>
    </row>
    <row r="1128" spans="1:5" x14ac:dyDescent="0.2">
      <c r="A1128" t="s">
        <v>678</v>
      </c>
      <c r="B1128" t="s">
        <v>693</v>
      </c>
      <c r="C1128">
        <v>0.32</v>
      </c>
      <c r="D1128">
        <v>22</v>
      </c>
      <c r="E1128">
        <v>9.7000000000000003E-2</v>
      </c>
    </row>
    <row r="1129" spans="1:5" x14ac:dyDescent="0.2">
      <c r="A1129" t="s">
        <v>678</v>
      </c>
      <c r="B1129" t="s">
        <v>693</v>
      </c>
      <c r="C1129">
        <v>0.32</v>
      </c>
      <c r="D1129">
        <v>23</v>
      </c>
      <c r="E1129">
        <v>0.1</v>
      </c>
    </row>
    <row r="1130" spans="1:5" x14ac:dyDescent="0.2">
      <c r="A1130" t="s">
        <v>678</v>
      </c>
      <c r="B1130" t="s">
        <v>693</v>
      </c>
      <c r="C1130">
        <v>0.32</v>
      </c>
      <c r="D1130">
        <v>24</v>
      </c>
      <c r="E1130">
        <v>0.105</v>
      </c>
    </row>
    <row r="1131" spans="1:5" x14ac:dyDescent="0.2">
      <c r="A1131" t="s">
        <v>678</v>
      </c>
      <c r="B1131" t="s">
        <v>693</v>
      </c>
      <c r="C1131">
        <v>0.32</v>
      </c>
      <c r="D1131">
        <v>25</v>
      </c>
      <c r="E1131">
        <v>0.108</v>
      </c>
    </row>
    <row r="1132" spans="1:5" x14ac:dyDescent="0.2">
      <c r="A1132" t="s">
        <v>678</v>
      </c>
      <c r="B1132" t="s">
        <v>693</v>
      </c>
      <c r="C1132">
        <v>0.32</v>
      </c>
      <c r="D1132">
        <v>26</v>
      </c>
      <c r="E1132">
        <v>0.111</v>
      </c>
    </row>
    <row r="1133" spans="1:5" x14ac:dyDescent="0.2">
      <c r="A1133" t="s">
        <v>678</v>
      </c>
      <c r="B1133" t="s">
        <v>693</v>
      </c>
      <c r="C1133">
        <v>0.32</v>
      </c>
      <c r="D1133">
        <v>27</v>
      </c>
      <c r="E1133">
        <v>0.113</v>
      </c>
    </row>
    <row r="1134" spans="1:5" x14ac:dyDescent="0.2">
      <c r="A1134" t="s">
        <v>678</v>
      </c>
      <c r="B1134" t="s">
        <v>693</v>
      </c>
      <c r="C1134">
        <v>0.32</v>
      </c>
      <c r="D1134">
        <v>28</v>
      </c>
      <c r="E1134">
        <v>0.115</v>
      </c>
    </row>
    <row r="1135" spans="1:5" x14ac:dyDescent="0.2">
      <c r="A1135" t="s">
        <v>678</v>
      </c>
      <c r="B1135" t="s">
        <v>693</v>
      </c>
      <c r="C1135">
        <v>0.32</v>
      </c>
      <c r="D1135">
        <v>29</v>
      </c>
      <c r="E1135">
        <v>0.11700000000000001</v>
      </c>
    </row>
    <row r="1136" spans="1:5" x14ac:dyDescent="0.2">
      <c r="A1136" t="s">
        <v>678</v>
      </c>
      <c r="B1136" t="s">
        <v>693</v>
      </c>
      <c r="C1136">
        <v>0.32</v>
      </c>
      <c r="D1136">
        <v>30</v>
      </c>
      <c r="E1136">
        <v>0.11799999999999999</v>
      </c>
    </row>
    <row r="1137" spans="1:5" x14ac:dyDescent="0.2">
      <c r="A1137" t="s">
        <v>678</v>
      </c>
      <c r="B1137" t="s">
        <v>693</v>
      </c>
      <c r="C1137">
        <v>0.32</v>
      </c>
      <c r="D1137">
        <v>31</v>
      </c>
      <c r="E1137">
        <v>0.12</v>
      </c>
    </row>
    <row r="1138" spans="1:5" x14ac:dyDescent="0.2">
      <c r="A1138" t="s">
        <v>678</v>
      </c>
      <c r="B1138" t="s">
        <v>693</v>
      </c>
      <c r="C1138">
        <v>0.32</v>
      </c>
      <c r="D1138">
        <v>32</v>
      </c>
      <c r="E1138">
        <v>0.121</v>
      </c>
    </row>
    <row r="1139" spans="1:5" x14ac:dyDescent="0.2">
      <c r="A1139" t="s">
        <v>678</v>
      </c>
      <c r="B1139" t="s">
        <v>693</v>
      </c>
      <c r="C1139">
        <v>0.32</v>
      </c>
      <c r="D1139">
        <v>33</v>
      </c>
      <c r="E1139">
        <v>0.123</v>
      </c>
    </row>
    <row r="1140" spans="1:5" x14ac:dyDescent="0.2">
      <c r="A1140" t="s">
        <v>678</v>
      </c>
      <c r="B1140" t="s">
        <v>693</v>
      </c>
      <c r="C1140">
        <v>0.32</v>
      </c>
      <c r="D1140">
        <v>34</v>
      </c>
      <c r="E1140">
        <v>0.124</v>
      </c>
    </row>
    <row r="1141" spans="1:5" x14ac:dyDescent="0.2">
      <c r="A1141" t="s">
        <v>678</v>
      </c>
      <c r="B1141" t="s">
        <v>693</v>
      </c>
      <c r="C1141">
        <v>0.32</v>
      </c>
      <c r="D1141">
        <v>35</v>
      </c>
      <c r="E1141">
        <v>0.125</v>
      </c>
    </row>
    <row r="1142" spans="1:5" x14ac:dyDescent="0.2">
      <c r="A1142" t="s">
        <v>678</v>
      </c>
      <c r="B1142" t="s">
        <v>693</v>
      </c>
      <c r="C1142">
        <v>0.32</v>
      </c>
      <c r="D1142">
        <v>36</v>
      </c>
      <c r="E1142">
        <v>0.127</v>
      </c>
    </row>
    <row r="1143" spans="1:5" x14ac:dyDescent="0.2">
      <c r="A1143" t="s">
        <v>678</v>
      </c>
      <c r="B1143" t="s">
        <v>693</v>
      </c>
      <c r="C1143">
        <v>0.32</v>
      </c>
      <c r="D1143">
        <v>37</v>
      </c>
      <c r="E1143">
        <v>0.128</v>
      </c>
    </row>
    <row r="1144" spans="1:5" x14ac:dyDescent="0.2">
      <c r="A1144" t="s">
        <v>678</v>
      </c>
      <c r="B1144" t="s">
        <v>693</v>
      </c>
      <c r="C1144">
        <v>0.32</v>
      </c>
      <c r="D1144">
        <v>38</v>
      </c>
      <c r="E1144">
        <v>0.129</v>
      </c>
    </row>
    <row r="1145" spans="1:5" x14ac:dyDescent="0.2">
      <c r="A1145" t="s">
        <v>678</v>
      </c>
      <c r="B1145" t="s">
        <v>693</v>
      </c>
      <c r="C1145">
        <v>0.32</v>
      </c>
      <c r="D1145">
        <v>39</v>
      </c>
      <c r="E1145">
        <v>0.13</v>
      </c>
    </row>
    <row r="1146" spans="1:5" x14ac:dyDescent="0.2">
      <c r="A1146" t="s">
        <v>678</v>
      </c>
      <c r="B1146" t="s">
        <v>693</v>
      </c>
      <c r="C1146">
        <v>0.34</v>
      </c>
      <c r="D1146">
        <v>20</v>
      </c>
      <c r="E1146">
        <v>9.6000000000000002E-2</v>
      </c>
    </row>
    <row r="1147" spans="1:5" x14ac:dyDescent="0.2">
      <c r="A1147" t="s">
        <v>678</v>
      </c>
      <c r="B1147" t="s">
        <v>693</v>
      </c>
      <c r="C1147">
        <v>0.34</v>
      </c>
      <c r="D1147">
        <v>21</v>
      </c>
      <c r="E1147">
        <v>0.10100000000000001</v>
      </c>
    </row>
    <row r="1148" spans="1:5" x14ac:dyDescent="0.2">
      <c r="A1148" t="s">
        <v>678</v>
      </c>
      <c r="B1148" t="s">
        <v>693</v>
      </c>
      <c r="C1148">
        <v>0.34</v>
      </c>
      <c r="D1148">
        <v>22</v>
      </c>
      <c r="E1148">
        <v>0.104</v>
      </c>
    </row>
    <row r="1149" spans="1:5" x14ac:dyDescent="0.2">
      <c r="A1149" t="s">
        <v>678</v>
      </c>
      <c r="B1149" t="s">
        <v>693</v>
      </c>
      <c r="C1149">
        <v>0.34</v>
      </c>
      <c r="D1149">
        <v>23</v>
      </c>
      <c r="E1149">
        <v>0.108</v>
      </c>
    </row>
    <row r="1150" spans="1:5" x14ac:dyDescent="0.2">
      <c r="A1150" t="s">
        <v>678</v>
      </c>
      <c r="B1150" t="s">
        <v>693</v>
      </c>
      <c r="C1150">
        <v>0.34</v>
      </c>
      <c r="D1150">
        <v>24</v>
      </c>
      <c r="E1150">
        <v>0.112</v>
      </c>
    </row>
    <row r="1151" spans="1:5" x14ac:dyDescent="0.2">
      <c r="A1151" t="s">
        <v>678</v>
      </c>
      <c r="B1151" t="s">
        <v>693</v>
      </c>
      <c r="C1151">
        <v>0.34</v>
      </c>
      <c r="D1151">
        <v>25</v>
      </c>
      <c r="E1151">
        <v>0.11600000000000001</v>
      </c>
    </row>
    <row r="1152" spans="1:5" x14ac:dyDescent="0.2">
      <c r="A1152" t="s">
        <v>678</v>
      </c>
      <c r="B1152" t="s">
        <v>693</v>
      </c>
      <c r="C1152">
        <v>0.34</v>
      </c>
      <c r="D1152">
        <v>26</v>
      </c>
      <c r="E1152">
        <v>0.11799999999999999</v>
      </c>
    </row>
    <row r="1153" spans="1:5" x14ac:dyDescent="0.2">
      <c r="A1153" t="s">
        <v>678</v>
      </c>
      <c r="B1153" t="s">
        <v>693</v>
      </c>
      <c r="C1153">
        <v>0.34</v>
      </c>
      <c r="D1153">
        <v>27</v>
      </c>
      <c r="E1153">
        <v>0.12</v>
      </c>
    </row>
    <row r="1154" spans="1:5" x14ac:dyDescent="0.2">
      <c r="A1154" t="s">
        <v>678</v>
      </c>
      <c r="B1154" t="s">
        <v>693</v>
      </c>
      <c r="C1154">
        <v>0.34</v>
      </c>
      <c r="D1154">
        <v>28</v>
      </c>
      <c r="E1154">
        <v>0.122</v>
      </c>
    </row>
    <row r="1155" spans="1:5" x14ac:dyDescent="0.2">
      <c r="A1155" t="s">
        <v>678</v>
      </c>
      <c r="B1155" t="s">
        <v>693</v>
      </c>
      <c r="C1155">
        <v>0.34</v>
      </c>
      <c r="D1155">
        <v>29</v>
      </c>
      <c r="E1155">
        <v>0.124</v>
      </c>
    </row>
    <row r="1156" spans="1:5" x14ac:dyDescent="0.2">
      <c r="A1156" t="s">
        <v>678</v>
      </c>
      <c r="B1156" t="s">
        <v>693</v>
      </c>
      <c r="C1156">
        <v>0.34</v>
      </c>
      <c r="D1156">
        <v>30</v>
      </c>
      <c r="E1156">
        <v>0.126</v>
      </c>
    </row>
    <row r="1157" spans="1:5" x14ac:dyDescent="0.2">
      <c r="A1157" t="s">
        <v>678</v>
      </c>
      <c r="B1157" t="s">
        <v>693</v>
      </c>
      <c r="C1157">
        <v>0.34</v>
      </c>
      <c r="D1157">
        <v>31</v>
      </c>
      <c r="E1157">
        <v>0.127</v>
      </c>
    </row>
    <row r="1158" spans="1:5" x14ac:dyDescent="0.2">
      <c r="A1158" t="s">
        <v>678</v>
      </c>
      <c r="B1158" t="s">
        <v>693</v>
      </c>
      <c r="C1158">
        <v>0.34</v>
      </c>
      <c r="D1158">
        <v>32</v>
      </c>
      <c r="E1158">
        <v>0.128</v>
      </c>
    </row>
    <row r="1159" spans="1:5" x14ac:dyDescent="0.2">
      <c r="A1159" t="s">
        <v>678</v>
      </c>
      <c r="B1159" t="s">
        <v>693</v>
      </c>
      <c r="C1159">
        <v>0.34</v>
      </c>
      <c r="D1159">
        <v>33</v>
      </c>
      <c r="E1159">
        <v>0.13</v>
      </c>
    </row>
    <row r="1160" spans="1:5" x14ac:dyDescent="0.2">
      <c r="A1160" t="s">
        <v>678</v>
      </c>
      <c r="B1160" t="s">
        <v>693</v>
      </c>
      <c r="C1160">
        <v>0.34</v>
      </c>
      <c r="D1160">
        <v>34</v>
      </c>
      <c r="E1160">
        <v>0.13100000000000001</v>
      </c>
    </row>
    <row r="1161" spans="1:5" x14ac:dyDescent="0.2">
      <c r="A1161" t="s">
        <v>678</v>
      </c>
      <c r="B1161" t="s">
        <v>693</v>
      </c>
      <c r="C1161">
        <v>0.34</v>
      </c>
      <c r="D1161">
        <v>35</v>
      </c>
      <c r="E1161">
        <v>0.13200000000000001</v>
      </c>
    </row>
    <row r="1162" spans="1:5" x14ac:dyDescent="0.2">
      <c r="A1162" t="s">
        <v>678</v>
      </c>
      <c r="B1162" t="s">
        <v>693</v>
      </c>
      <c r="C1162">
        <v>0.34</v>
      </c>
      <c r="D1162">
        <v>36</v>
      </c>
      <c r="E1162">
        <v>0.13300000000000001</v>
      </c>
    </row>
    <row r="1163" spans="1:5" x14ac:dyDescent="0.2">
      <c r="A1163" t="s">
        <v>678</v>
      </c>
      <c r="B1163" t="s">
        <v>693</v>
      </c>
      <c r="C1163">
        <v>0.34</v>
      </c>
      <c r="D1163">
        <v>37</v>
      </c>
      <c r="E1163">
        <v>0.13400000000000001</v>
      </c>
    </row>
    <row r="1164" spans="1:5" x14ac:dyDescent="0.2">
      <c r="A1164" t="s">
        <v>678</v>
      </c>
      <c r="B1164" t="s">
        <v>693</v>
      </c>
      <c r="C1164">
        <v>0.34</v>
      </c>
      <c r="D1164">
        <v>38</v>
      </c>
      <c r="E1164">
        <v>0.13600000000000001</v>
      </c>
    </row>
    <row r="1165" spans="1:5" x14ac:dyDescent="0.2">
      <c r="A1165" t="s">
        <v>678</v>
      </c>
      <c r="B1165" t="s">
        <v>693</v>
      </c>
      <c r="C1165">
        <v>0.34</v>
      </c>
      <c r="D1165">
        <v>39</v>
      </c>
      <c r="E1165">
        <v>0.13700000000000001</v>
      </c>
    </row>
    <row r="1166" spans="1:5" x14ac:dyDescent="0.2">
      <c r="A1166" t="s">
        <v>678</v>
      </c>
      <c r="B1166" t="s">
        <v>693</v>
      </c>
      <c r="C1166">
        <v>0.34</v>
      </c>
      <c r="D1166">
        <v>40</v>
      </c>
      <c r="E1166">
        <v>0.13800000000000001</v>
      </c>
    </row>
    <row r="1167" spans="1:5" x14ac:dyDescent="0.2">
      <c r="A1167" t="s">
        <v>678</v>
      </c>
      <c r="B1167" t="s">
        <v>693</v>
      </c>
      <c r="C1167">
        <v>0.34</v>
      </c>
      <c r="D1167">
        <v>41</v>
      </c>
      <c r="E1167">
        <v>0.13900000000000001</v>
      </c>
    </row>
    <row r="1168" spans="1:5" x14ac:dyDescent="0.2">
      <c r="A1168" t="s">
        <v>678</v>
      </c>
      <c r="B1168" t="s">
        <v>693</v>
      </c>
      <c r="C1168">
        <v>0.34</v>
      </c>
      <c r="D1168">
        <v>42</v>
      </c>
      <c r="E1168">
        <v>0.13900000000000001</v>
      </c>
    </row>
    <row r="1169" spans="1:5" x14ac:dyDescent="0.2">
      <c r="A1169" t="s">
        <v>678</v>
      </c>
      <c r="B1169" t="s">
        <v>693</v>
      </c>
      <c r="C1169">
        <v>0.36</v>
      </c>
      <c r="D1169">
        <v>20</v>
      </c>
      <c r="E1169">
        <v>0.104</v>
      </c>
    </row>
    <row r="1170" spans="1:5" x14ac:dyDescent="0.2">
      <c r="A1170" t="s">
        <v>678</v>
      </c>
      <c r="B1170" t="s">
        <v>693</v>
      </c>
      <c r="C1170">
        <v>0.36</v>
      </c>
      <c r="D1170">
        <v>21</v>
      </c>
      <c r="E1170">
        <v>0.108</v>
      </c>
    </row>
    <row r="1171" spans="1:5" x14ac:dyDescent="0.2">
      <c r="A1171" t="s">
        <v>678</v>
      </c>
      <c r="B1171" t="s">
        <v>693</v>
      </c>
      <c r="C1171">
        <v>0.36</v>
      </c>
      <c r="D1171">
        <v>22</v>
      </c>
      <c r="E1171">
        <v>0.111</v>
      </c>
    </row>
    <row r="1172" spans="1:5" x14ac:dyDescent="0.2">
      <c r="A1172" t="s">
        <v>678</v>
      </c>
      <c r="B1172" t="s">
        <v>693</v>
      </c>
      <c r="C1172">
        <v>0.36</v>
      </c>
      <c r="D1172">
        <v>23</v>
      </c>
      <c r="E1172">
        <v>0.115</v>
      </c>
    </row>
    <row r="1173" spans="1:5" x14ac:dyDescent="0.2">
      <c r="A1173" t="s">
        <v>678</v>
      </c>
      <c r="B1173" t="s">
        <v>693</v>
      </c>
      <c r="C1173">
        <v>0.36</v>
      </c>
      <c r="D1173">
        <v>24</v>
      </c>
      <c r="E1173">
        <v>0.12</v>
      </c>
    </row>
    <row r="1174" spans="1:5" x14ac:dyDescent="0.2">
      <c r="A1174" t="s">
        <v>678</v>
      </c>
      <c r="B1174" t="s">
        <v>693</v>
      </c>
      <c r="C1174">
        <v>0.36</v>
      </c>
      <c r="D1174">
        <v>25</v>
      </c>
      <c r="E1174">
        <v>0.123</v>
      </c>
    </row>
    <row r="1175" spans="1:5" x14ac:dyDescent="0.2">
      <c r="A1175" t="s">
        <v>678</v>
      </c>
      <c r="B1175" t="s">
        <v>693</v>
      </c>
      <c r="C1175">
        <v>0.36</v>
      </c>
      <c r="D1175">
        <v>26</v>
      </c>
      <c r="E1175">
        <v>0.126</v>
      </c>
    </row>
    <row r="1176" spans="1:5" x14ac:dyDescent="0.2">
      <c r="A1176" t="s">
        <v>678</v>
      </c>
      <c r="B1176" t="s">
        <v>693</v>
      </c>
      <c r="C1176">
        <v>0.36</v>
      </c>
      <c r="D1176">
        <v>27</v>
      </c>
      <c r="E1176">
        <v>0.128</v>
      </c>
    </row>
    <row r="1177" spans="1:5" x14ac:dyDescent="0.2">
      <c r="A1177" t="s">
        <v>678</v>
      </c>
      <c r="B1177" t="s">
        <v>693</v>
      </c>
      <c r="C1177">
        <v>0.36</v>
      </c>
      <c r="D1177">
        <v>28</v>
      </c>
      <c r="E1177">
        <v>0.129</v>
      </c>
    </row>
    <row r="1178" spans="1:5" x14ac:dyDescent="0.2">
      <c r="A1178" t="s">
        <v>678</v>
      </c>
      <c r="B1178" t="s">
        <v>693</v>
      </c>
      <c r="C1178">
        <v>0.36</v>
      </c>
      <c r="D1178">
        <v>29</v>
      </c>
      <c r="E1178">
        <v>0.13100000000000001</v>
      </c>
    </row>
    <row r="1179" spans="1:5" x14ac:dyDescent="0.2">
      <c r="A1179" t="s">
        <v>678</v>
      </c>
      <c r="B1179" t="s">
        <v>693</v>
      </c>
      <c r="C1179">
        <v>0.36</v>
      </c>
      <c r="D1179">
        <v>30</v>
      </c>
      <c r="E1179">
        <v>0.13200000000000001</v>
      </c>
    </row>
    <row r="1180" spans="1:5" x14ac:dyDescent="0.2">
      <c r="A1180" t="s">
        <v>678</v>
      </c>
      <c r="B1180" t="s">
        <v>693</v>
      </c>
      <c r="C1180">
        <v>0.36</v>
      </c>
      <c r="D1180">
        <v>31</v>
      </c>
      <c r="E1180">
        <v>0.13400000000000001</v>
      </c>
    </row>
    <row r="1181" spans="1:5" x14ac:dyDescent="0.2">
      <c r="A1181" t="s">
        <v>678</v>
      </c>
      <c r="B1181" t="s">
        <v>693</v>
      </c>
      <c r="C1181">
        <v>0.36</v>
      </c>
      <c r="D1181">
        <v>32</v>
      </c>
      <c r="E1181">
        <v>0.13500000000000001</v>
      </c>
    </row>
    <row r="1182" spans="1:5" x14ac:dyDescent="0.2">
      <c r="A1182" t="s">
        <v>678</v>
      </c>
      <c r="B1182" t="s">
        <v>693</v>
      </c>
      <c r="C1182">
        <v>0.36</v>
      </c>
      <c r="D1182">
        <v>33</v>
      </c>
      <c r="E1182">
        <v>0.13600000000000001</v>
      </c>
    </row>
    <row r="1183" spans="1:5" x14ac:dyDescent="0.2">
      <c r="A1183" t="s">
        <v>678</v>
      </c>
      <c r="B1183" t="s">
        <v>693</v>
      </c>
      <c r="C1183">
        <v>0.36</v>
      </c>
      <c r="D1183">
        <v>34</v>
      </c>
      <c r="E1183">
        <v>0.13800000000000001</v>
      </c>
    </row>
    <row r="1184" spans="1:5" x14ac:dyDescent="0.2">
      <c r="A1184" t="s">
        <v>678</v>
      </c>
      <c r="B1184" t="s">
        <v>693</v>
      </c>
      <c r="C1184">
        <v>0.36</v>
      </c>
      <c r="D1184">
        <v>35</v>
      </c>
      <c r="E1184">
        <v>0.13900000000000001</v>
      </c>
    </row>
    <row r="1185" spans="1:5" x14ac:dyDescent="0.2">
      <c r="A1185" t="s">
        <v>678</v>
      </c>
      <c r="B1185" t="s">
        <v>693</v>
      </c>
      <c r="C1185">
        <v>0.36</v>
      </c>
      <c r="D1185">
        <v>36</v>
      </c>
      <c r="E1185">
        <v>0.14000000000000001</v>
      </c>
    </row>
    <row r="1186" spans="1:5" x14ac:dyDescent="0.2">
      <c r="A1186" t="s">
        <v>678</v>
      </c>
      <c r="B1186" t="s">
        <v>693</v>
      </c>
      <c r="C1186">
        <v>0.36</v>
      </c>
      <c r="D1186">
        <v>37</v>
      </c>
      <c r="E1186">
        <v>0.14099999999999999</v>
      </c>
    </row>
    <row r="1187" spans="1:5" x14ac:dyDescent="0.2">
      <c r="A1187" t="s">
        <v>678</v>
      </c>
      <c r="B1187" t="s">
        <v>693</v>
      </c>
      <c r="C1187">
        <v>0.36</v>
      </c>
      <c r="D1187">
        <v>38</v>
      </c>
      <c r="E1187">
        <v>0.14199999999999999</v>
      </c>
    </row>
    <row r="1188" spans="1:5" x14ac:dyDescent="0.2">
      <c r="A1188" t="s">
        <v>678</v>
      </c>
      <c r="B1188" t="s">
        <v>693</v>
      </c>
      <c r="C1188">
        <v>0.36</v>
      </c>
      <c r="D1188">
        <v>39</v>
      </c>
      <c r="E1188">
        <v>0.14299999999999999</v>
      </c>
    </row>
    <row r="1189" spans="1:5" x14ac:dyDescent="0.2">
      <c r="A1189" t="s">
        <v>678</v>
      </c>
      <c r="B1189" t="s">
        <v>693</v>
      </c>
      <c r="C1189">
        <v>0.36</v>
      </c>
      <c r="D1189">
        <v>40</v>
      </c>
      <c r="E1189">
        <v>0.14399999999999999</v>
      </c>
    </row>
    <row r="1190" spans="1:5" x14ac:dyDescent="0.2">
      <c r="A1190" t="s">
        <v>678</v>
      </c>
      <c r="B1190" t="s">
        <v>693</v>
      </c>
      <c r="C1190">
        <v>0.36</v>
      </c>
      <c r="D1190">
        <v>41</v>
      </c>
      <c r="E1190">
        <v>0.14499999999999999</v>
      </c>
    </row>
    <row r="1191" spans="1:5" x14ac:dyDescent="0.2">
      <c r="A1191" t="s">
        <v>678</v>
      </c>
      <c r="B1191" t="s">
        <v>693</v>
      </c>
      <c r="C1191">
        <v>0.36</v>
      </c>
      <c r="D1191">
        <v>42</v>
      </c>
      <c r="E1191">
        <v>0.14599999999999999</v>
      </c>
    </row>
    <row r="1192" spans="1:5" x14ac:dyDescent="0.2">
      <c r="A1192" t="s">
        <v>678</v>
      </c>
      <c r="B1192" t="s">
        <v>693</v>
      </c>
      <c r="C1192">
        <v>0.36</v>
      </c>
      <c r="D1192">
        <v>43</v>
      </c>
      <c r="E1192">
        <v>0.14699999999999999</v>
      </c>
    </row>
    <row r="1193" spans="1:5" x14ac:dyDescent="0.2">
      <c r="A1193" t="s">
        <v>678</v>
      </c>
      <c r="B1193" t="s">
        <v>693</v>
      </c>
      <c r="C1193">
        <v>0.36</v>
      </c>
      <c r="D1193">
        <v>44</v>
      </c>
      <c r="E1193">
        <v>0.14699999999999999</v>
      </c>
    </row>
    <row r="1194" spans="1:5" x14ac:dyDescent="0.2">
      <c r="A1194" t="s">
        <v>678</v>
      </c>
      <c r="B1194" t="s">
        <v>693</v>
      </c>
      <c r="C1194">
        <v>0.36</v>
      </c>
      <c r="D1194">
        <v>45</v>
      </c>
      <c r="E1194">
        <v>0.14799999999999999</v>
      </c>
    </row>
    <row r="1195" spans="1:5" x14ac:dyDescent="0.2">
      <c r="A1195" t="s">
        <v>678</v>
      </c>
      <c r="B1195" t="s">
        <v>693</v>
      </c>
      <c r="C1195">
        <v>0.36</v>
      </c>
      <c r="D1195">
        <v>46</v>
      </c>
      <c r="E1195">
        <v>0.14899999999999999</v>
      </c>
    </row>
    <row r="1196" spans="1:5" x14ac:dyDescent="0.2">
      <c r="A1196" t="s">
        <v>678</v>
      </c>
      <c r="B1196" t="s">
        <v>693</v>
      </c>
      <c r="C1196">
        <v>0.38</v>
      </c>
      <c r="D1196">
        <v>20</v>
      </c>
      <c r="E1196">
        <v>0.111</v>
      </c>
    </row>
    <row r="1197" spans="1:5" x14ac:dyDescent="0.2">
      <c r="A1197" t="s">
        <v>678</v>
      </c>
      <c r="B1197" t="s">
        <v>693</v>
      </c>
      <c r="C1197">
        <v>0.38</v>
      </c>
      <c r="D1197">
        <v>21</v>
      </c>
      <c r="E1197">
        <v>0.11600000000000001</v>
      </c>
    </row>
    <row r="1198" spans="1:5" x14ac:dyDescent="0.2">
      <c r="A1198" t="s">
        <v>678</v>
      </c>
      <c r="B1198" t="s">
        <v>693</v>
      </c>
      <c r="C1198">
        <v>0.38</v>
      </c>
      <c r="D1198">
        <v>22</v>
      </c>
      <c r="E1198">
        <v>0.11899999999999999</v>
      </c>
    </row>
    <row r="1199" spans="1:5" x14ac:dyDescent="0.2">
      <c r="A1199" t="s">
        <v>678</v>
      </c>
      <c r="B1199" t="s">
        <v>693</v>
      </c>
      <c r="C1199">
        <v>0.38</v>
      </c>
      <c r="D1199">
        <v>23</v>
      </c>
      <c r="E1199">
        <v>0.122</v>
      </c>
    </row>
    <row r="1200" spans="1:5" x14ac:dyDescent="0.2">
      <c r="A1200" t="s">
        <v>678</v>
      </c>
      <c r="B1200" t="s">
        <v>693</v>
      </c>
      <c r="C1200">
        <v>0.38</v>
      </c>
      <c r="D1200">
        <v>24</v>
      </c>
      <c r="E1200">
        <v>0.127</v>
      </c>
    </row>
    <row r="1201" spans="1:5" x14ac:dyDescent="0.2">
      <c r="A1201" t="s">
        <v>678</v>
      </c>
      <c r="B1201" t="s">
        <v>693</v>
      </c>
      <c r="C1201">
        <v>0.38</v>
      </c>
      <c r="D1201">
        <v>25</v>
      </c>
      <c r="E1201">
        <v>0.13</v>
      </c>
    </row>
    <row r="1202" spans="1:5" x14ac:dyDescent="0.2">
      <c r="A1202" t="s">
        <v>678</v>
      </c>
      <c r="B1202" t="s">
        <v>693</v>
      </c>
      <c r="C1202">
        <v>0.38</v>
      </c>
      <c r="D1202">
        <v>26</v>
      </c>
      <c r="E1202">
        <v>0.13300000000000001</v>
      </c>
    </row>
    <row r="1203" spans="1:5" x14ac:dyDescent="0.2">
      <c r="A1203" t="s">
        <v>678</v>
      </c>
      <c r="B1203" t="s">
        <v>693</v>
      </c>
      <c r="C1203">
        <v>0.38</v>
      </c>
      <c r="D1203">
        <v>27</v>
      </c>
      <c r="E1203">
        <v>0.13500000000000001</v>
      </c>
    </row>
    <row r="1204" spans="1:5" x14ac:dyDescent="0.2">
      <c r="A1204" t="s">
        <v>678</v>
      </c>
      <c r="B1204" t="s">
        <v>693</v>
      </c>
      <c r="C1204">
        <v>0.38</v>
      </c>
      <c r="D1204">
        <v>28</v>
      </c>
      <c r="E1204">
        <v>0.13600000000000001</v>
      </c>
    </row>
    <row r="1205" spans="1:5" x14ac:dyDescent="0.2">
      <c r="A1205" t="s">
        <v>678</v>
      </c>
      <c r="B1205" t="s">
        <v>693</v>
      </c>
      <c r="C1205">
        <v>0.38</v>
      </c>
      <c r="D1205">
        <v>29</v>
      </c>
      <c r="E1205">
        <v>0.13800000000000001</v>
      </c>
    </row>
    <row r="1206" spans="1:5" x14ac:dyDescent="0.2">
      <c r="A1206" t="s">
        <v>678</v>
      </c>
      <c r="B1206" t="s">
        <v>693</v>
      </c>
      <c r="C1206">
        <v>0.38</v>
      </c>
      <c r="D1206">
        <v>30</v>
      </c>
      <c r="E1206">
        <v>0.13900000000000001</v>
      </c>
    </row>
    <row r="1207" spans="1:5" x14ac:dyDescent="0.2">
      <c r="A1207" t="s">
        <v>678</v>
      </c>
      <c r="B1207" t="s">
        <v>693</v>
      </c>
      <c r="C1207">
        <v>0.38</v>
      </c>
      <c r="D1207">
        <v>31</v>
      </c>
      <c r="E1207">
        <v>0.14099999999999999</v>
      </c>
    </row>
    <row r="1208" spans="1:5" x14ac:dyDescent="0.2">
      <c r="A1208" t="s">
        <v>678</v>
      </c>
      <c r="B1208" t="s">
        <v>693</v>
      </c>
      <c r="C1208">
        <v>0.38</v>
      </c>
      <c r="D1208">
        <v>32</v>
      </c>
      <c r="E1208">
        <v>0.14199999999999999</v>
      </c>
    </row>
    <row r="1209" spans="1:5" x14ac:dyDescent="0.2">
      <c r="A1209" t="s">
        <v>678</v>
      </c>
      <c r="B1209" t="s">
        <v>693</v>
      </c>
      <c r="C1209">
        <v>0.38</v>
      </c>
      <c r="D1209">
        <v>33</v>
      </c>
      <c r="E1209">
        <v>0.14299999999999999</v>
      </c>
    </row>
    <row r="1210" spans="1:5" x14ac:dyDescent="0.2">
      <c r="A1210" t="s">
        <v>678</v>
      </c>
      <c r="B1210" t="s">
        <v>693</v>
      </c>
      <c r="C1210">
        <v>0.38</v>
      </c>
      <c r="D1210">
        <v>34</v>
      </c>
      <c r="E1210">
        <v>0.14399999999999999</v>
      </c>
    </row>
    <row r="1211" spans="1:5" x14ac:dyDescent="0.2">
      <c r="A1211" t="s">
        <v>678</v>
      </c>
      <c r="B1211" t="s">
        <v>693</v>
      </c>
      <c r="C1211">
        <v>0.38</v>
      </c>
      <c r="D1211">
        <v>35</v>
      </c>
      <c r="E1211">
        <v>0.14499999999999999</v>
      </c>
    </row>
    <row r="1212" spans="1:5" x14ac:dyDescent="0.2">
      <c r="A1212" t="s">
        <v>678</v>
      </c>
      <c r="B1212" t="s">
        <v>693</v>
      </c>
      <c r="C1212">
        <v>0.38</v>
      </c>
      <c r="D1212">
        <v>36</v>
      </c>
      <c r="E1212">
        <v>0.14599999999999999</v>
      </c>
    </row>
    <row r="1213" spans="1:5" x14ac:dyDescent="0.2">
      <c r="A1213" t="s">
        <v>678</v>
      </c>
      <c r="B1213" t="s">
        <v>693</v>
      </c>
      <c r="C1213">
        <v>0.38</v>
      </c>
      <c r="D1213">
        <v>37</v>
      </c>
      <c r="E1213">
        <v>0.14699999999999999</v>
      </c>
    </row>
    <row r="1214" spans="1:5" x14ac:dyDescent="0.2">
      <c r="A1214" t="s">
        <v>678</v>
      </c>
      <c r="B1214" t="s">
        <v>693</v>
      </c>
      <c r="C1214">
        <v>0.38</v>
      </c>
      <c r="D1214">
        <v>38</v>
      </c>
      <c r="E1214">
        <v>0.14799999999999999</v>
      </c>
    </row>
    <row r="1215" spans="1:5" x14ac:dyDescent="0.2">
      <c r="A1215" t="s">
        <v>678</v>
      </c>
      <c r="B1215" t="s">
        <v>693</v>
      </c>
      <c r="C1215">
        <v>0.38</v>
      </c>
      <c r="D1215">
        <v>39</v>
      </c>
      <c r="E1215">
        <v>0.14899999999999999</v>
      </c>
    </row>
    <row r="1216" spans="1:5" x14ac:dyDescent="0.2">
      <c r="A1216" t="s">
        <v>678</v>
      </c>
      <c r="B1216" t="s">
        <v>693</v>
      </c>
      <c r="C1216">
        <v>0.38</v>
      </c>
      <c r="D1216">
        <v>40</v>
      </c>
      <c r="E1216">
        <v>0.15</v>
      </c>
    </row>
    <row r="1217" spans="1:5" x14ac:dyDescent="0.2">
      <c r="A1217" t="s">
        <v>678</v>
      </c>
      <c r="B1217" t="s">
        <v>693</v>
      </c>
      <c r="C1217">
        <v>0.38</v>
      </c>
      <c r="D1217">
        <v>41</v>
      </c>
      <c r="E1217">
        <v>0.151</v>
      </c>
    </row>
    <row r="1218" spans="1:5" x14ac:dyDescent="0.2">
      <c r="A1218" t="s">
        <v>678</v>
      </c>
      <c r="B1218" t="s">
        <v>693</v>
      </c>
      <c r="C1218">
        <v>0.38</v>
      </c>
      <c r="D1218">
        <v>42</v>
      </c>
      <c r="E1218">
        <v>0.152</v>
      </c>
    </row>
    <row r="1219" spans="1:5" x14ac:dyDescent="0.2">
      <c r="A1219" t="s">
        <v>678</v>
      </c>
      <c r="B1219" t="s">
        <v>693</v>
      </c>
      <c r="C1219">
        <v>0.38</v>
      </c>
      <c r="D1219">
        <v>43</v>
      </c>
      <c r="E1219">
        <v>0.153</v>
      </c>
    </row>
    <row r="1220" spans="1:5" x14ac:dyDescent="0.2">
      <c r="A1220" t="s">
        <v>678</v>
      </c>
      <c r="B1220" t="s">
        <v>693</v>
      </c>
      <c r="C1220">
        <v>0.38</v>
      </c>
      <c r="D1220">
        <v>44</v>
      </c>
      <c r="E1220">
        <v>0.154</v>
      </c>
    </row>
    <row r="1221" spans="1:5" x14ac:dyDescent="0.2">
      <c r="A1221" t="s">
        <v>678</v>
      </c>
      <c r="B1221" t="s">
        <v>693</v>
      </c>
      <c r="C1221">
        <v>0.38</v>
      </c>
      <c r="D1221">
        <v>45</v>
      </c>
      <c r="E1221">
        <v>0.154</v>
      </c>
    </row>
    <row r="1222" spans="1:5" x14ac:dyDescent="0.2">
      <c r="A1222" t="s">
        <v>678</v>
      </c>
      <c r="B1222" t="s">
        <v>693</v>
      </c>
      <c r="C1222">
        <v>0.38</v>
      </c>
      <c r="D1222">
        <v>46</v>
      </c>
      <c r="E1222">
        <v>0.155</v>
      </c>
    </row>
    <row r="1223" spans="1:5" x14ac:dyDescent="0.2">
      <c r="A1223" t="s">
        <v>678</v>
      </c>
      <c r="B1223" t="s">
        <v>693</v>
      </c>
      <c r="C1223">
        <v>0.38</v>
      </c>
      <c r="D1223">
        <v>47</v>
      </c>
      <c r="E1223">
        <v>0.156</v>
      </c>
    </row>
    <row r="1224" spans="1:5" x14ac:dyDescent="0.2">
      <c r="A1224" t="s">
        <v>678</v>
      </c>
      <c r="B1224" t="s">
        <v>693</v>
      </c>
      <c r="C1224">
        <v>0.38</v>
      </c>
      <c r="D1224">
        <v>48</v>
      </c>
      <c r="E1224">
        <v>0.156</v>
      </c>
    </row>
    <row r="1225" spans="1:5" x14ac:dyDescent="0.2">
      <c r="A1225" t="s">
        <v>678</v>
      </c>
      <c r="B1225" t="s">
        <v>693</v>
      </c>
      <c r="C1225">
        <v>0.38</v>
      </c>
      <c r="D1225">
        <v>49</v>
      </c>
      <c r="E1225">
        <v>0.157</v>
      </c>
    </row>
    <row r="1226" spans="1:5" x14ac:dyDescent="0.2">
      <c r="A1226" t="s">
        <v>678</v>
      </c>
      <c r="B1226" t="s">
        <v>693</v>
      </c>
      <c r="C1226">
        <v>0.4</v>
      </c>
      <c r="D1226">
        <v>20</v>
      </c>
      <c r="E1226">
        <v>0.11799999999999999</v>
      </c>
    </row>
    <row r="1227" spans="1:5" x14ac:dyDescent="0.2">
      <c r="A1227" t="s">
        <v>678</v>
      </c>
      <c r="B1227" t="s">
        <v>693</v>
      </c>
      <c r="C1227">
        <v>0.4</v>
      </c>
      <c r="D1227">
        <v>21</v>
      </c>
      <c r="E1227">
        <v>0.123</v>
      </c>
    </row>
    <row r="1228" spans="1:5" x14ac:dyDescent="0.2">
      <c r="A1228" t="s">
        <v>678</v>
      </c>
      <c r="B1228" t="s">
        <v>693</v>
      </c>
      <c r="C1228">
        <v>0.4</v>
      </c>
      <c r="D1228">
        <v>22</v>
      </c>
      <c r="E1228">
        <v>0.126</v>
      </c>
    </row>
    <row r="1229" spans="1:5" x14ac:dyDescent="0.2">
      <c r="A1229" t="s">
        <v>678</v>
      </c>
      <c r="B1229" t="s">
        <v>693</v>
      </c>
      <c r="C1229">
        <v>0.4</v>
      </c>
      <c r="D1229">
        <v>23</v>
      </c>
      <c r="E1229">
        <v>0.13</v>
      </c>
    </row>
    <row r="1230" spans="1:5" x14ac:dyDescent="0.2">
      <c r="A1230" t="s">
        <v>678</v>
      </c>
      <c r="B1230" t="s">
        <v>693</v>
      </c>
      <c r="C1230">
        <v>0.4</v>
      </c>
      <c r="D1230">
        <v>24</v>
      </c>
      <c r="E1230">
        <v>0.13400000000000001</v>
      </c>
    </row>
    <row r="1231" spans="1:5" x14ac:dyDescent="0.2">
      <c r="A1231" t="s">
        <v>678</v>
      </c>
      <c r="B1231" t="s">
        <v>693</v>
      </c>
      <c r="C1231">
        <v>0.4</v>
      </c>
      <c r="D1231">
        <v>25</v>
      </c>
      <c r="E1231">
        <v>0.13800000000000001</v>
      </c>
    </row>
    <row r="1232" spans="1:5" x14ac:dyDescent="0.2">
      <c r="A1232" t="s">
        <v>678</v>
      </c>
      <c r="B1232" t="s">
        <v>693</v>
      </c>
      <c r="C1232">
        <v>0.4</v>
      </c>
      <c r="D1232">
        <v>26</v>
      </c>
      <c r="E1232">
        <v>0.14000000000000001</v>
      </c>
    </row>
    <row r="1233" spans="1:5" x14ac:dyDescent="0.2">
      <c r="A1233" t="s">
        <v>678</v>
      </c>
      <c r="B1233" t="s">
        <v>693</v>
      </c>
      <c r="C1233">
        <v>0.4</v>
      </c>
      <c r="D1233">
        <v>27</v>
      </c>
      <c r="E1233">
        <v>0.14199999999999999</v>
      </c>
    </row>
    <row r="1234" spans="1:5" x14ac:dyDescent="0.2">
      <c r="A1234" t="s">
        <v>678</v>
      </c>
      <c r="B1234" t="s">
        <v>693</v>
      </c>
      <c r="C1234">
        <v>0.4</v>
      </c>
      <c r="D1234">
        <v>28</v>
      </c>
      <c r="E1234">
        <v>0.14299999999999999</v>
      </c>
    </row>
    <row r="1235" spans="1:5" x14ac:dyDescent="0.2">
      <c r="A1235" t="s">
        <v>678</v>
      </c>
      <c r="B1235" t="s">
        <v>693</v>
      </c>
      <c r="C1235">
        <v>0.4</v>
      </c>
      <c r="D1235">
        <v>29</v>
      </c>
      <c r="E1235">
        <v>0.14499999999999999</v>
      </c>
    </row>
    <row r="1236" spans="1:5" x14ac:dyDescent="0.2">
      <c r="A1236" t="s">
        <v>678</v>
      </c>
      <c r="B1236" t="s">
        <v>693</v>
      </c>
      <c r="C1236">
        <v>0.4</v>
      </c>
      <c r="D1236">
        <v>30</v>
      </c>
      <c r="E1236">
        <v>0.14599999999999999</v>
      </c>
    </row>
    <row r="1237" spans="1:5" x14ac:dyDescent="0.2">
      <c r="A1237" t="s">
        <v>678</v>
      </c>
      <c r="B1237" t="s">
        <v>693</v>
      </c>
      <c r="C1237">
        <v>0.4</v>
      </c>
      <c r="D1237">
        <v>31</v>
      </c>
      <c r="E1237">
        <v>0.14699999999999999</v>
      </c>
    </row>
    <row r="1238" spans="1:5" x14ac:dyDescent="0.2">
      <c r="A1238" t="s">
        <v>678</v>
      </c>
      <c r="B1238" t="s">
        <v>693</v>
      </c>
      <c r="C1238">
        <v>0.4</v>
      </c>
      <c r="D1238">
        <v>32</v>
      </c>
      <c r="E1238">
        <v>0.14799999999999999</v>
      </c>
    </row>
    <row r="1239" spans="1:5" x14ac:dyDescent="0.2">
      <c r="A1239" t="s">
        <v>678</v>
      </c>
      <c r="B1239" t="s">
        <v>693</v>
      </c>
      <c r="C1239">
        <v>0.4</v>
      </c>
      <c r="D1239">
        <v>33</v>
      </c>
      <c r="E1239">
        <v>0.14899999999999999</v>
      </c>
    </row>
    <row r="1240" spans="1:5" x14ac:dyDescent="0.2">
      <c r="A1240" t="s">
        <v>678</v>
      </c>
      <c r="B1240" t="s">
        <v>693</v>
      </c>
      <c r="C1240">
        <v>0.4</v>
      </c>
      <c r="D1240">
        <v>34</v>
      </c>
      <c r="E1240">
        <v>0.15</v>
      </c>
    </row>
    <row r="1241" spans="1:5" x14ac:dyDescent="0.2">
      <c r="A1241" t="s">
        <v>678</v>
      </c>
      <c r="B1241" t="s">
        <v>693</v>
      </c>
      <c r="C1241">
        <v>0.4</v>
      </c>
      <c r="D1241">
        <v>35</v>
      </c>
      <c r="E1241">
        <v>0.151</v>
      </c>
    </row>
    <row r="1242" spans="1:5" x14ac:dyDescent="0.2">
      <c r="A1242" t="s">
        <v>678</v>
      </c>
      <c r="B1242" t="s">
        <v>693</v>
      </c>
      <c r="C1242">
        <v>0.4</v>
      </c>
      <c r="D1242">
        <v>36</v>
      </c>
      <c r="E1242">
        <v>0.153</v>
      </c>
    </row>
    <row r="1243" spans="1:5" x14ac:dyDescent="0.2">
      <c r="A1243" t="s">
        <v>678</v>
      </c>
      <c r="B1243" t="s">
        <v>693</v>
      </c>
      <c r="C1243">
        <v>0.4</v>
      </c>
      <c r="D1243">
        <v>37</v>
      </c>
      <c r="E1243">
        <v>0.154</v>
      </c>
    </row>
    <row r="1244" spans="1:5" x14ac:dyDescent="0.2">
      <c r="A1244" t="s">
        <v>678</v>
      </c>
      <c r="B1244" t="s">
        <v>693</v>
      </c>
      <c r="C1244">
        <v>0.4</v>
      </c>
      <c r="D1244">
        <v>38</v>
      </c>
      <c r="E1244">
        <v>0.155</v>
      </c>
    </row>
    <row r="1245" spans="1:5" x14ac:dyDescent="0.2">
      <c r="A1245" t="s">
        <v>678</v>
      </c>
      <c r="B1245" t="s">
        <v>693</v>
      </c>
      <c r="C1245">
        <v>0.4</v>
      </c>
      <c r="D1245">
        <v>39</v>
      </c>
      <c r="E1245">
        <v>0.155</v>
      </c>
    </row>
    <row r="1246" spans="1:5" x14ac:dyDescent="0.2">
      <c r="A1246" t="s">
        <v>678</v>
      </c>
      <c r="B1246" t="s">
        <v>693</v>
      </c>
      <c r="C1246">
        <v>0.4</v>
      </c>
      <c r="D1246">
        <v>40</v>
      </c>
      <c r="E1246">
        <v>0.156</v>
      </c>
    </row>
    <row r="1247" spans="1:5" x14ac:dyDescent="0.2">
      <c r="A1247" t="s">
        <v>678</v>
      </c>
      <c r="B1247" t="s">
        <v>693</v>
      </c>
      <c r="C1247">
        <v>0.4</v>
      </c>
      <c r="D1247">
        <v>41</v>
      </c>
      <c r="E1247">
        <v>0.157</v>
      </c>
    </row>
    <row r="1248" spans="1:5" x14ac:dyDescent="0.2">
      <c r="A1248" t="s">
        <v>678</v>
      </c>
      <c r="B1248" t="s">
        <v>693</v>
      </c>
      <c r="C1248">
        <v>0.4</v>
      </c>
      <c r="D1248">
        <v>42</v>
      </c>
      <c r="E1248">
        <v>0.158</v>
      </c>
    </row>
    <row r="1249" spans="1:5" x14ac:dyDescent="0.2">
      <c r="A1249" t="s">
        <v>678</v>
      </c>
      <c r="B1249" t="s">
        <v>693</v>
      </c>
      <c r="C1249">
        <v>0.4</v>
      </c>
      <c r="D1249">
        <v>43</v>
      </c>
      <c r="E1249">
        <v>0.159</v>
      </c>
    </row>
    <row r="1250" spans="1:5" x14ac:dyDescent="0.2">
      <c r="A1250" t="s">
        <v>678</v>
      </c>
      <c r="B1250" t="s">
        <v>693</v>
      </c>
      <c r="C1250">
        <v>0.4</v>
      </c>
      <c r="D1250">
        <v>44</v>
      </c>
      <c r="E1250">
        <v>0.16</v>
      </c>
    </row>
    <row r="1251" spans="1:5" x14ac:dyDescent="0.2">
      <c r="A1251" t="s">
        <v>678</v>
      </c>
      <c r="B1251" t="s">
        <v>693</v>
      </c>
      <c r="C1251">
        <v>0.4</v>
      </c>
      <c r="D1251">
        <v>45</v>
      </c>
      <c r="E1251">
        <v>0.16</v>
      </c>
    </row>
    <row r="1252" spans="1:5" x14ac:dyDescent="0.2">
      <c r="A1252" t="s">
        <v>678</v>
      </c>
      <c r="B1252" t="s">
        <v>693</v>
      </c>
      <c r="C1252">
        <v>0.4</v>
      </c>
      <c r="D1252">
        <v>46</v>
      </c>
      <c r="E1252">
        <v>0.161</v>
      </c>
    </row>
    <row r="1253" spans="1:5" x14ac:dyDescent="0.2">
      <c r="A1253" t="s">
        <v>678</v>
      </c>
      <c r="B1253" t="s">
        <v>693</v>
      </c>
      <c r="C1253">
        <v>0.4</v>
      </c>
      <c r="D1253">
        <v>47</v>
      </c>
      <c r="E1253">
        <v>0.16200000000000001</v>
      </c>
    </row>
    <row r="1254" spans="1:5" x14ac:dyDescent="0.2">
      <c r="A1254" t="s">
        <v>678</v>
      </c>
      <c r="B1254" t="s">
        <v>693</v>
      </c>
      <c r="C1254">
        <v>0.4</v>
      </c>
      <c r="D1254">
        <v>48</v>
      </c>
      <c r="E1254">
        <v>0.16200000000000001</v>
      </c>
    </row>
    <row r="1255" spans="1:5" x14ac:dyDescent="0.2">
      <c r="A1255" t="s">
        <v>678</v>
      </c>
      <c r="B1255" t="s">
        <v>693</v>
      </c>
      <c r="C1255">
        <v>0.4</v>
      </c>
      <c r="D1255">
        <v>49</v>
      </c>
      <c r="E1255">
        <v>0.16300000000000001</v>
      </c>
    </row>
    <row r="1256" spans="1:5" x14ac:dyDescent="0.2">
      <c r="A1256" t="s">
        <v>678</v>
      </c>
      <c r="B1256" t="s">
        <v>693</v>
      </c>
      <c r="C1256">
        <v>0.42</v>
      </c>
      <c r="D1256">
        <v>21</v>
      </c>
      <c r="E1256">
        <v>0.13</v>
      </c>
    </row>
    <row r="1257" spans="1:5" x14ac:dyDescent="0.2">
      <c r="A1257" t="s">
        <v>678</v>
      </c>
      <c r="B1257" t="s">
        <v>693</v>
      </c>
      <c r="C1257">
        <v>0.42</v>
      </c>
      <c r="D1257">
        <v>22</v>
      </c>
      <c r="E1257">
        <v>0.13400000000000001</v>
      </c>
    </row>
    <row r="1258" spans="1:5" x14ac:dyDescent="0.2">
      <c r="A1258" t="s">
        <v>678</v>
      </c>
      <c r="B1258" t="s">
        <v>693</v>
      </c>
      <c r="C1258">
        <v>0.42</v>
      </c>
      <c r="D1258">
        <v>23</v>
      </c>
      <c r="E1258">
        <v>0.13700000000000001</v>
      </c>
    </row>
    <row r="1259" spans="1:5" x14ac:dyDescent="0.2">
      <c r="A1259" t="s">
        <v>678</v>
      </c>
      <c r="B1259" t="s">
        <v>693</v>
      </c>
      <c r="C1259">
        <v>0.42</v>
      </c>
      <c r="D1259">
        <v>24</v>
      </c>
      <c r="E1259">
        <v>0.14199999999999999</v>
      </c>
    </row>
    <row r="1260" spans="1:5" x14ac:dyDescent="0.2">
      <c r="A1260" t="s">
        <v>678</v>
      </c>
      <c r="B1260" t="s">
        <v>693</v>
      </c>
      <c r="C1260">
        <v>0.42</v>
      </c>
      <c r="D1260">
        <v>25</v>
      </c>
      <c r="E1260">
        <v>0.14499999999999999</v>
      </c>
    </row>
    <row r="1261" spans="1:5" x14ac:dyDescent="0.2">
      <c r="A1261" t="s">
        <v>678</v>
      </c>
      <c r="B1261" t="s">
        <v>693</v>
      </c>
      <c r="C1261">
        <v>0.42</v>
      </c>
      <c r="D1261">
        <v>26</v>
      </c>
      <c r="E1261">
        <v>0.14699999999999999</v>
      </c>
    </row>
    <row r="1262" spans="1:5" x14ac:dyDescent="0.2">
      <c r="A1262" t="s">
        <v>678</v>
      </c>
      <c r="B1262" t="s">
        <v>693</v>
      </c>
      <c r="C1262">
        <v>0.42</v>
      </c>
      <c r="D1262">
        <v>27</v>
      </c>
      <c r="E1262">
        <v>0.14899999999999999</v>
      </c>
    </row>
    <row r="1263" spans="1:5" x14ac:dyDescent="0.2">
      <c r="A1263" t="s">
        <v>678</v>
      </c>
      <c r="B1263" t="s">
        <v>693</v>
      </c>
      <c r="C1263">
        <v>0.42</v>
      </c>
      <c r="D1263">
        <v>28</v>
      </c>
      <c r="E1263">
        <v>0.15</v>
      </c>
    </row>
    <row r="1264" spans="1:5" x14ac:dyDescent="0.2">
      <c r="A1264" t="s">
        <v>678</v>
      </c>
      <c r="B1264" t="s">
        <v>693</v>
      </c>
      <c r="C1264">
        <v>0.42</v>
      </c>
      <c r="D1264">
        <v>29</v>
      </c>
      <c r="E1264">
        <v>0.151</v>
      </c>
    </row>
    <row r="1265" spans="1:5" x14ac:dyDescent="0.2">
      <c r="A1265" t="s">
        <v>678</v>
      </c>
      <c r="B1265" t="s">
        <v>693</v>
      </c>
      <c r="C1265">
        <v>0.42</v>
      </c>
      <c r="D1265">
        <v>30</v>
      </c>
      <c r="E1265">
        <v>0.152</v>
      </c>
    </row>
    <row r="1266" spans="1:5" x14ac:dyDescent="0.2">
      <c r="A1266" t="s">
        <v>678</v>
      </c>
      <c r="B1266" t="s">
        <v>693</v>
      </c>
      <c r="C1266">
        <v>0.42</v>
      </c>
      <c r="D1266">
        <v>31</v>
      </c>
      <c r="E1266">
        <v>0.154</v>
      </c>
    </row>
    <row r="1267" spans="1:5" x14ac:dyDescent="0.2">
      <c r="A1267" t="s">
        <v>678</v>
      </c>
      <c r="B1267" t="s">
        <v>693</v>
      </c>
      <c r="C1267">
        <v>0.42</v>
      </c>
      <c r="D1267">
        <v>32</v>
      </c>
      <c r="E1267">
        <v>0.155</v>
      </c>
    </row>
    <row r="1268" spans="1:5" x14ac:dyDescent="0.2">
      <c r="A1268" t="s">
        <v>678</v>
      </c>
      <c r="B1268" t="s">
        <v>693</v>
      </c>
      <c r="C1268">
        <v>0.42</v>
      </c>
      <c r="D1268">
        <v>33</v>
      </c>
      <c r="E1268">
        <v>0.156</v>
      </c>
    </row>
    <row r="1269" spans="1:5" x14ac:dyDescent="0.2">
      <c r="A1269" t="s">
        <v>678</v>
      </c>
      <c r="B1269" t="s">
        <v>693</v>
      </c>
      <c r="C1269">
        <v>0.42</v>
      </c>
      <c r="D1269">
        <v>34</v>
      </c>
      <c r="E1269">
        <v>0.157</v>
      </c>
    </row>
    <row r="1270" spans="1:5" x14ac:dyDescent="0.2">
      <c r="A1270" t="s">
        <v>678</v>
      </c>
      <c r="B1270" t="s">
        <v>693</v>
      </c>
      <c r="C1270">
        <v>0.42</v>
      </c>
      <c r="D1270">
        <v>35</v>
      </c>
      <c r="E1270">
        <v>0.158</v>
      </c>
    </row>
    <row r="1271" spans="1:5" x14ac:dyDescent="0.2">
      <c r="A1271" t="s">
        <v>678</v>
      </c>
      <c r="B1271" t="s">
        <v>693</v>
      </c>
      <c r="C1271">
        <v>0.42</v>
      </c>
      <c r="D1271">
        <v>36</v>
      </c>
      <c r="E1271">
        <v>0.159</v>
      </c>
    </row>
    <row r="1272" spans="1:5" x14ac:dyDescent="0.2">
      <c r="A1272" t="s">
        <v>678</v>
      </c>
      <c r="B1272" t="s">
        <v>693</v>
      </c>
      <c r="C1272">
        <v>0.42</v>
      </c>
      <c r="D1272">
        <v>37</v>
      </c>
      <c r="E1272">
        <v>0.16</v>
      </c>
    </row>
    <row r="1273" spans="1:5" x14ac:dyDescent="0.2">
      <c r="A1273" t="s">
        <v>678</v>
      </c>
      <c r="B1273" t="s">
        <v>693</v>
      </c>
      <c r="C1273">
        <v>0.42</v>
      </c>
      <c r="D1273">
        <v>38</v>
      </c>
      <c r="E1273">
        <v>0.16</v>
      </c>
    </row>
    <row r="1274" spans="1:5" x14ac:dyDescent="0.2">
      <c r="A1274" t="s">
        <v>678</v>
      </c>
      <c r="B1274" t="s">
        <v>693</v>
      </c>
      <c r="C1274">
        <v>0.42</v>
      </c>
      <c r="D1274">
        <v>39</v>
      </c>
      <c r="E1274">
        <v>0.161</v>
      </c>
    </row>
    <row r="1275" spans="1:5" x14ac:dyDescent="0.2">
      <c r="A1275" t="s">
        <v>678</v>
      </c>
      <c r="B1275" t="s">
        <v>693</v>
      </c>
      <c r="C1275">
        <v>0.42</v>
      </c>
      <c r="D1275">
        <v>40</v>
      </c>
      <c r="E1275">
        <v>0.16200000000000001</v>
      </c>
    </row>
    <row r="1276" spans="1:5" x14ac:dyDescent="0.2">
      <c r="A1276" t="s">
        <v>678</v>
      </c>
      <c r="B1276" t="s">
        <v>693</v>
      </c>
      <c r="C1276">
        <v>0.42</v>
      </c>
      <c r="D1276">
        <v>41</v>
      </c>
      <c r="E1276">
        <v>0.16300000000000001</v>
      </c>
    </row>
    <row r="1277" spans="1:5" x14ac:dyDescent="0.2">
      <c r="A1277" t="s">
        <v>678</v>
      </c>
      <c r="B1277" t="s">
        <v>693</v>
      </c>
      <c r="C1277">
        <v>0.42</v>
      </c>
      <c r="D1277">
        <v>42</v>
      </c>
      <c r="E1277">
        <v>0.16400000000000001</v>
      </c>
    </row>
    <row r="1278" spans="1:5" x14ac:dyDescent="0.2">
      <c r="A1278" t="s">
        <v>678</v>
      </c>
      <c r="B1278" t="s">
        <v>693</v>
      </c>
      <c r="C1278">
        <v>0.42</v>
      </c>
      <c r="D1278">
        <v>43</v>
      </c>
      <c r="E1278">
        <v>0.16500000000000001</v>
      </c>
    </row>
    <row r="1279" spans="1:5" x14ac:dyDescent="0.2">
      <c r="A1279" t="s">
        <v>678</v>
      </c>
      <c r="B1279" t="s">
        <v>693</v>
      </c>
      <c r="C1279">
        <v>0.42</v>
      </c>
      <c r="D1279">
        <v>44</v>
      </c>
      <c r="E1279">
        <v>0.16600000000000001</v>
      </c>
    </row>
    <row r="1280" spans="1:5" x14ac:dyDescent="0.2">
      <c r="A1280" t="s">
        <v>678</v>
      </c>
      <c r="B1280" t="s">
        <v>693</v>
      </c>
      <c r="C1280">
        <v>0.42</v>
      </c>
      <c r="D1280">
        <v>45</v>
      </c>
      <c r="E1280">
        <v>0.16600000000000001</v>
      </c>
    </row>
    <row r="1281" spans="1:5" x14ac:dyDescent="0.2">
      <c r="A1281" t="s">
        <v>678</v>
      </c>
      <c r="B1281" t="s">
        <v>693</v>
      </c>
      <c r="C1281">
        <v>0.42</v>
      </c>
      <c r="D1281">
        <v>46</v>
      </c>
      <c r="E1281">
        <v>0.16700000000000001</v>
      </c>
    </row>
    <row r="1282" spans="1:5" x14ac:dyDescent="0.2">
      <c r="A1282" t="s">
        <v>678</v>
      </c>
      <c r="B1282" t="s">
        <v>693</v>
      </c>
      <c r="C1282">
        <v>0.42</v>
      </c>
      <c r="D1282">
        <v>47</v>
      </c>
      <c r="E1282">
        <v>0.16800000000000001</v>
      </c>
    </row>
    <row r="1283" spans="1:5" x14ac:dyDescent="0.2">
      <c r="A1283" t="s">
        <v>678</v>
      </c>
      <c r="B1283" t="s">
        <v>693</v>
      </c>
      <c r="C1283">
        <v>0.42</v>
      </c>
      <c r="D1283">
        <v>48</v>
      </c>
      <c r="E1283">
        <v>0.16800000000000001</v>
      </c>
    </row>
    <row r="1284" spans="1:5" x14ac:dyDescent="0.2">
      <c r="A1284" t="s">
        <v>678</v>
      </c>
      <c r="B1284" t="s">
        <v>693</v>
      </c>
      <c r="C1284">
        <v>0.42</v>
      </c>
      <c r="D1284">
        <v>49</v>
      </c>
      <c r="E1284">
        <v>0.16900000000000001</v>
      </c>
    </row>
    <row r="1285" spans="1:5" x14ac:dyDescent="0.2">
      <c r="A1285" t="s">
        <v>678</v>
      </c>
      <c r="B1285" t="s">
        <v>693</v>
      </c>
      <c r="C1285">
        <v>0.44</v>
      </c>
      <c r="D1285">
        <v>21</v>
      </c>
      <c r="E1285">
        <v>0.13800000000000001</v>
      </c>
    </row>
    <row r="1286" spans="1:5" x14ac:dyDescent="0.2">
      <c r="A1286" t="s">
        <v>678</v>
      </c>
      <c r="B1286" t="s">
        <v>693</v>
      </c>
      <c r="C1286">
        <v>0.44</v>
      </c>
      <c r="D1286">
        <v>22</v>
      </c>
      <c r="E1286">
        <v>0.14099999999999999</v>
      </c>
    </row>
    <row r="1287" spans="1:5" x14ac:dyDescent="0.2">
      <c r="A1287" t="s">
        <v>678</v>
      </c>
      <c r="B1287" t="s">
        <v>693</v>
      </c>
      <c r="C1287">
        <v>0.44</v>
      </c>
      <c r="D1287">
        <v>23</v>
      </c>
      <c r="E1287">
        <v>0.14499999999999999</v>
      </c>
    </row>
    <row r="1288" spans="1:5" x14ac:dyDescent="0.2">
      <c r="A1288" t="s">
        <v>678</v>
      </c>
      <c r="B1288" t="s">
        <v>693</v>
      </c>
      <c r="C1288">
        <v>0.44</v>
      </c>
      <c r="D1288">
        <v>24</v>
      </c>
      <c r="E1288">
        <v>0.14899999999999999</v>
      </c>
    </row>
    <row r="1289" spans="1:5" x14ac:dyDescent="0.2">
      <c r="A1289" t="s">
        <v>678</v>
      </c>
      <c r="B1289" t="s">
        <v>693</v>
      </c>
      <c r="C1289">
        <v>0.44</v>
      </c>
      <c r="D1289">
        <v>25</v>
      </c>
      <c r="E1289">
        <v>0.152</v>
      </c>
    </row>
    <row r="1290" spans="1:5" x14ac:dyDescent="0.2">
      <c r="A1290" t="s">
        <v>678</v>
      </c>
      <c r="B1290" t="s">
        <v>693</v>
      </c>
      <c r="C1290">
        <v>0.44</v>
      </c>
      <c r="D1290">
        <v>26</v>
      </c>
      <c r="E1290">
        <v>0.154</v>
      </c>
    </row>
    <row r="1291" spans="1:5" x14ac:dyDescent="0.2">
      <c r="A1291" t="s">
        <v>678</v>
      </c>
      <c r="B1291" t="s">
        <v>693</v>
      </c>
      <c r="C1291">
        <v>0.44</v>
      </c>
      <c r="D1291">
        <v>27</v>
      </c>
      <c r="E1291">
        <v>0.156</v>
      </c>
    </row>
    <row r="1292" spans="1:5" x14ac:dyDescent="0.2">
      <c r="A1292" t="s">
        <v>678</v>
      </c>
      <c r="B1292" t="s">
        <v>693</v>
      </c>
      <c r="C1292">
        <v>0.44</v>
      </c>
      <c r="D1292">
        <v>28</v>
      </c>
      <c r="E1292">
        <v>0.157</v>
      </c>
    </row>
    <row r="1293" spans="1:5" x14ac:dyDescent="0.2">
      <c r="A1293" t="s">
        <v>678</v>
      </c>
      <c r="B1293" t="s">
        <v>693</v>
      </c>
      <c r="C1293">
        <v>0.44</v>
      </c>
      <c r="D1293">
        <v>29</v>
      </c>
      <c r="E1293">
        <v>0.158</v>
      </c>
    </row>
    <row r="1294" spans="1:5" x14ac:dyDescent="0.2">
      <c r="A1294" t="s">
        <v>678</v>
      </c>
      <c r="B1294" t="s">
        <v>693</v>
      </c>
      <c r="C1294">
        <v>0.44</v>
      </c>
      <c r="D1294">
        <v>30</v>
      </c>
      <c r="E1294">
        <v>0.159</v>
      </c>
    </row>
    <row r="1295" spans="1:5" x14ac:dyDescent="0.2">
      <c r="A1295" t="s">
        <v>678</v>
      </c>
      <c r="B1295" t="s">
        <v>693</v>
      </c>
      <c r="C1295">
        <v>0.44</v>
      </c>
      <c r="D1295">
        <v>31</v>
      </c>
      <c r="E1295">
        <v>0.16</v>
      </c>
    </row>
    <row r="1296" spans="1:5" x14ac:dyDescent="0.2">
      <c r="A1296" t="s">
        <v>678</v>
      </c>
      <c r="B1296" t="s">
        <v>693</v>
      </c>
      <c r="C1296">
        <v>0.44</v>
      </c>
      <c r="D1296">
        <v>32</v>
      </c>
      <c r="E1296">
        <v>0.161</v>
      </c>
    </row>
    <row r="1297" spans="1:5" x14ac:dyDescent="0.2">
      <c r="A1297" t="s">
        <v>678</v>
      </c>
      <c r="B1297" t="s">
        <v>693</v>
      </c>
      <c r="C1297">
        <v>0.44</v>
      </c>
      <c r="D1297">
        <v>33</v>
      </c>
      <c r="E1297">
        <v>0.16200000000000001</v>
      </c>
    </row>
    <row r="1298" spans="1:5" x14ac:dyDescent="0.2">
      <c r="A1298" t="s">
        <v>678</v>
      </c>
      <c r="B1298" t="s">
        <v>693</v>
      </c>
      <c r="C1298">
        <v>0.44</v>
      </c>
      <c r="D1298">
        <v>34</v>
      </c>
      <c r="E1298">
        <v>0.16300000000000001</v>
      </c>
    </row>
    <row r="1299" spans="1:5" x14ac:dyDescent="0.2">
      <c r="A1299" t="s">
        <v>678</v>
      </c>
      <c r="B1299" t="s">
        <v>693</v>
      </c>
      <c r="C1299">
        <v>0.44</v>
      </c>
      <c r="D1299">
        <v>35</v>
      </c>
      <c r="E1299">
        <v>0.16400000000000001</v>
      </c>
    </row>
    <row r="1300" spans="1:5" x14ac:dyDescent="0.2">
      <c r="A1300" t="s">
        <v>678</v>
      </c>
      <c r="B1300" t="s">
        <v>693</v>
      </c>
      <c r="C1300">
        <v>0.44</v>
      </c>
      <c r="D1300">
        <v>36</v>
      </c>
      <c r="E1300">
        <v>0.16500000000000001</v>
      </c>
    </row>
    <row r="1301" spans="1:5" x14ac:dyDescent="0.2">
      <c r="A1301" t="s">
        <v>678</v>
      </c>
      <c r="B1301" t="s">
        <v>693</v>
      </c>
      <c r="C1301">
        <v>0.44</v>
      </c>
      <c r="D1301">
        <v>37</v>
      </c>
      <c r="E1301">
        <v>0.16600000000000001</v>
      </c>
    </row>
    <row r="1302" spans="1:5" x14ac:dyDescent="0.2">
      <c r="A1302" t="s">
        <v>678</v>
      </c>
      <c r="B1302" t="s">
        <v>693</v>
      </c>
      <c r="C1302">
        <v>0.44</v>
      </c>
      <c r="D1302">
        <v>38</v>
      </c>
      <c r="E1302">
        <v>0.16600000000000001</v>
      </c>
    </row>
    <row r="1303" spans="1:5" x14ac:dyDescent="0.2">
      <c r="A1303" t="s">
        <v>678</v>
      </c>
      <c r="B1303" t="s">
        <v>693</v>
      </c>
      <c r="C1303">
        <v>0.44</v>
      </c>
      <c r="D1303">
        <v>39</v>
      </c>
      <c r="E1303">
        <v>0.16700000000000001</v>
      </c>
    </row>
    <row r="1304" spans="1:5" x14ac:dyDescent="0.2">
      <c r="A1304" t="s">
        <v>678</v>
      </c>
      <c r="B1304" t="s">
        <v>693</v>
      </c>
      <c r="C1304">
        <v>0.44</v>
      </c>
      <c r="D1304">
        <v>40</v>
      </c>
      <c r="E1304">
        <v>0.16800000000000001</v>
      </c>
    </row>
    <row r="1305" spans="1:5" x14ac:dyDescent="0.2">
      <c r="A1305" t="s">
        <v>678</v>
      </c>
      <c r="B1305" t="s">
        <v>693</v>
      </c>
      <c r="C1305">
        <v>0.44</v>
      </c>
      <c r="D1305">
        <v>41</v>
      </c>
      <c r="E1305">
        <v>0.16900000000000001</v>
      </c>
    </row>
    <row r="1306" spans="1:5" x14ac:dyDescent="0.2">
      <c r="A1306" t="s">
        <v>678</v>
      </c>
      <c r="B1306" t="s">
        <v>693</v>
      </c>
      <c r="C1306">
        <v>0.44</v>
      </c>
      <c r="D1306">
        <v>42</v>
      </c>
      <c r="E1306">
        <v>0.17</v>
      </c>
    </row>
    <row r="1307" spans="1:5" x14ac:dyDescent="0.2">
      <c r="A1307" t="s">
        <v>678</v>
      </c>
      <c r="B1307" t="s">
        <v>693</v>
      </c>
      <c r="C1307">
        <v>0.44</v>
      </c>
      <c r="D1307">
        <v>43</v>
      </c>
      <c r="E1307">
        <v>0.17100000000000001</v>
      </c>
    </row>
    <row r="1308" spans="1:5" x14ac:dyDescent="0.2">
      <c r="A1308" t="s">
        <v>678</v>
      </c>
      <c r="B1308" t="s">
        <v>693</v>
      </c>
      <c r="C1308">
        <v>0.44</v>
      </c>
      <c r="D1308">
        <v>44</v>
      </c>
      <c r="E1308">
        <v>0.17100000000000001</v>
      </c>
    </row>
    <row r="1309" spans="1:5" x14ac:dyDescent="0.2">
      <c r="A1309" t="s">
        <v>678</v>
      </c>
      <c r="B1309" t="s">
        <v>693</v>
      </c>
      <c r="C1309">
        <v>0.44</v>
      </c>
      <c r="D1309">
        <v>45</v>
      </c>
      <c r="E1309">
        <v>0.17199999999999999</v>
      </c>
    </row>
    <row r="1310" spans="1:5" x14ac:dyDescent="0.2">
      <c r="A1310" t="s">
        <v>678</v>
      </c>
      <c r="B1310" t="s">
        <v>693</v>
      </c>
      <c r="C1310">
        <v>0.44</v>
      </c>
      <c r="D1310">
        <v>46</v>
      </c>
      <c r="E1310">
        <v>0.17299999999999999</v>
      </c>
    </row>
    <row r="1311" spans="1:5" x14ac:dyDescent="0.2">
      <c r="A1311" t="s">
        <v>678</v>
      </c>
      <c r="B1311" t="s">
        <v>693</v>
      </c>
      <c r="C1311">
        <v>0.44</v>
      </c>
      <c r="D1311">
        <v>47</v>
      </c>
      <c r="E1311">
        <v>0.17299999999999999</v>
      </c>
    </row>
    <row r="1312" spans="1:5" x14ac:dyDescent="0.2">
      <c r="A1312" t="s">
        <v>678</v>
      </c>
      <c r="B1312" t="s">
        <v>693</v>
      </c>
      <c r="C1312">
        <v>0.44</v>
      </c>
      <c r="D1312">
        <v>48</v>
      </c>
      <c r="E1312">
        <v>0.17399999999999999</v>
      </c>
    </row>
    <row r="1313" spans="1:5" x14ac:dyDescent="0.2">
      <c r="A1313" t="s">
        <v>678</v>
      </c>
      <c r="B1313" t="s">
        <v>693</v>
      </c>
      <c r="C1313">
        <v>0.44</v>
      </c>
      <c r="D1313">
        <v>49</v>
      </c>
      <c r="E1313">
        <v>0.17399999999999999</v>
      </c>
    </row>
    <row r="1314" spans="1:5" x14ac:dyDescent="0.2">
      <c r="A1314" t="s">
        <v>678</v>
      </c>
      <c r="B1314" t="s">
        <v>693</v>
      </c>
      <c r="C1314">
        <v>0.46</v>
      </c>
      <c r="D1314">
        <v>22</v>
      </c>
      <c r="E1314">
        <v>0.14799999999999999</v>
      </c>
    </row>
    <row r="1315" spans="1:5" x14ac:dyDescent="0.2">
      <c r="A1315" t="s">
        <v>678</v>
      </c>
      <c r="B1315" t="s">
        <v>693</v>
      </c>
      <c r="C1315">
        <v>0.46</v>
      </c>
      <c r="D1315">
        <v>23</v>
      </c>
      <c r="E1315">
        <v>0.152</v>
      </c>
    </row>
    <row r="1316" spans="1:5" x14ac:dyDescent="0.2">
      <c r="A1316" t="s">
        <v>678</v>
      </c>
      <c r="B1316" t="s">
        <v>693</v>
      </c>
      <c r="C1316">
        <v>0.46</v>
      </c>
      <c r="D1316">
        <v>24</v>
      </c>
      <c r="E1316">
        <v>0.156</v>
      </c>
    </row>
    <row r="1317" spans="1:5" x14ac:dyDescent="0.2">
      <c r="A1317" t="s">
        <v>678</v>
      </c>
      <c r="B1317" t="s">
        <v>693</v>
      </c>
      <c r="C1317">
        <v>0.46</v>
      </c>
      <c r="D1317">
        <v>25</v>
      </c>
      <c r="E1317">
        <v>0.159</v>
      </c>
    </row>
    <row r="1318" spans="1:5" x14ac:dyDescent="0.2">
      <c r="A1318" t="s">
        <v>678</v>
      </c>
      <c r="B1318" t="s">
        <v>693</v>
      </c>
      <c r="C1318">
        <v>0.46</v>
      </c>
      <c r="D1318">
        <v>26</v>
      </c>
      <c r="E1318">
        <v>0.161</v>
      </c>
    </row>
    <row r="1319" spans="1:5" x14ac:dyDescent="0.2">
      <c r="A1319" t="s">
        <v>678</v>
      </c>
      <c r="B1319" t="s">
        <v>693</v>
      </c>
      <c r="C1319">
        <v>0.46</v>
      </c>
      <c r="D1319">
        <v>27</v>
      </c>
      <c r="E1319">
        <v>0.16200000000000001</v>
      </c>
    </row>
    <row r="1320" spans="1:5" x14ac:dyDescent="0.2">
      <c r="A1320" t="s">
        <v>678</v>
      </c>
      <c r="B1320" t="s">
        <v>693</v>
      </c>
      <c r="C1320">
        <v>0.46</v>
      </c>
      <c r="D1320">
        <v>28</v>
      </c>
      <c r="E1320">
        <v>0.16300000000000001</v>
      </c>
    </row>
    <row r="1321" spans="1:5" x14ac:dyDescent="0.2">
      <c r="A1321" t="s">
        <v>678</v>
      </c>
      <c r="B1321" t="s">
        <v>693</v>
      </c>
      <c r="C1321">
        <v>0.46</v>
      </c>
      <c r="D1321">
        <v>29</v>
      </c>
      <c r="E1321">
        <v>0.16400000000000001</v>
      </c>
    </row>
    <row r="1322" spans="1:5" x14ac:dyDescent="0.2">
      <c r="A1322" t="s">
        <v>678</v>
      </c>
      <c r="B1322" t="s">
        <v>693</v>
      </c>
      <c r="C1322">
        <v>0.46</v>
      </c>
      <c r="D1322">
        <v>30</v>
      </c>
      <c r="E1322">
        <v>0.16500000000000001</v>
      </c>
    </row>
    <row r="1323" spans="1:5" x14ac:dyDescent="0.2">
      <c r="A1323" t="s">
        <v>678</v>
      </c>
      <c r="B1323" t="s">
        <v>693</v>
      </c>
      <c r="C1323">
        <v>0.46</v>
      </c>
      <c r="D1323">
        <v>31</v>
      </c>
      <c r="E1323">
        <v>0.16600000000000001</v>
      </c>
    </row>
    <row r="1324" spans="1:5" x14ac:dyDescent="0.2">
      <c r="A1324" t="s">
        <v>678</v>
      </c>
      <c r="B1324" t="s">
        <v>693</v>
      </c>
      <c r="C1324">
        <v>0.46</v>
      </c>
      <c r="D1324">
        <v>32</v>
      </c>
      <c r="E1324">
        <v>0.16700000000000001</v>
      </c>
    </row>
    <row r="1325" spans="1:5" x14ac:dyDescent="0.2">
      <c r="A1325" t="s">
        <v>678</v>
      </c>
      <c r="B1325" t="s">
        <v>693</v>
      </c>
      <c r="C1325">
        <v>0.46</v>
      </c>
      <c r="D1325">
        <v>33</v>
      </c>
      <c r="E1325">
        <v>0.16800000000000001</v>
      </c>
    </row>
    <row r="1326" spans="1:5" x14ac:dyDescent="0.2">
      <c r="A1326" t="s">
        <v>678</v>
      </c>
      <c r="B1326" t="s">
        <v>693</v>
      </c>
      <c r="C1326">
        <v>0.46</v>
      </c>
      <c r="D1326">
        <v>34</v>
      </c>
      <c r="E1326">
        <v>0.16900000000000001</v>
      </c>
    </row>
    <row r="1327" spans="1:5" x14ac:dyDescent="0.2">
      <c r="A1327" t="s">
        <v>678</v>
      </c>
      <c r="B1327" t="s">
        <v>693</v>
      </c>
      <c r="C1327">
        <v>0.46</v>
      </c>
      <c r="D1327">
        <v>35</v>
      </c>
      <c r="E1327">
        <v>0.17</v>
      </c>
    </row>
    <row r="1328" spans="1:5" x14ac:dyDescent="0.2">
      <c r="A1328" t="s">
        <v>678</v>
      </c>
      <c r="B1328" t="s">
        <v>693</v>
      </c>
      <c r="C1328">
        <v>0.46</v>
      </c>
      <c r="D1328">
        <v>36</v>
      </c>
      <c r="E1328">
        <v>0.17</v>
      </c>
    </row>
    <row r="1329" spans="1:5" x14ac:dyDescent="0.2">
      <c r="A1329" t="s">
        <v>678</v>
      </c>
      <c r="B1329" t="s">
        <v>693</v>
      </c>
      <c r="C1329">
        <v>0.46</v>
      </c>
      <c r="D1329">
        <v>37</v>
      </c>
      <c r="E1329">
        <v>0.17100000000000001</v>
      </c>
    </row>
    <row r="1330" spans="1:5" x14ac:dyDescent="0.2">
      <c r="A1330" t="s">
        <v>678</v>
      </c>
      <c r="B1330" t="s">
        <v>693</v>
      </c>
      <c r="C1330">
        <v>0.46</v>
      </c>
      <c r="D1330">
        <v>38</v>
      </c>
      <c r="E1330">
        <v>0.17199999999999999</v>
      </c>
    </row>
    <row r="1331" spans="1:5" x14ac:dyDescent="0.2">
      <c r="A1331" t="s">
        <v>678</v>
      </c>
      <c r="B1331" t="s">
        <v>693</v>
      </c>
      <c r="C1331">
        <v>0.46</v>
      </c>
      <c r="D1331">
        <v>39</v>
      </c>
      <c r="E1331">
        <v>0.17299999999999999</v>
      </c>
    </row>
    <row r="1332" spans="1:5" x14ac:dyDescent="0.2">
      <c r="A1332" t="s">
        <v>678</v>
      </c>
      <c r="B1332" t="s">
        <v>693</v>
      </c>
      <c r="C1332">
        <v>0.46</v>
      </c>
      <c r="D1332">
        <v>40</v>
      </c>
      <c r="E1332">
        <v>0.17399999999999999</v>
      </c>
    </row>
    <row r="1333" spans="1:5" x14ac:dyDescent="0.2">
      <c r="A1333" t="s">
        <v>678</v>
      </c>
      <c r="B1333" t="s">
        <v>693</v>
      </c>
      <c r="C1333">
        <v>0.46</v>
      </c>
      <c r="D1333">
        <v>41</v>
      </c>
      <c r="E1333">
        <v>0.17499999999999999</v>
      </c>
    </row>
    <row r="1334" spans="1:5" x14ac:dyDescent="0.2">
      <c r="A1334" t="s">
        <v>678</v>
      </c>
      <c r="B1334" t="s">
        <v>693</v>
      </c>
      <c r="C1334">
        <v>0.46</v>
      </c>
      <c r="D1334">
        <v>42</v>
      </c>
      <c r="E1334">
        <v>0.17499999999999999</v>
      </c>
    </row>
    <row r="1335" spans="1:5" x14ac:dyDescent="0.2">
      <c r="A1335" t="s">
        <v>678</v>
      </c>
      <c r="B1335" t="s">
        <v>693</v>
      </c>
      <c r="C1335">
        <v>0.46</v>
      </c>
      <c r="D1335">
        <v>43</v>
      </c>
      <c r="E1335">
        <v>0.17599999999999999</v>
      </c>
    </row>
    <row r="1336" spans="1:5" x14ac:dyDescent="0.2">
      <c r="A1336" t="s">
        <v>678</v>
      </c>
      <c r="B1336" t="s">
        <v>693</v>
      </c>
      <c r="C1336">
        <v>0.46</v>
      </c>
      <c r="D1336">
        <v>44</v>
      </c>
      <c r="E1336">
        <v>0.17699999999999999</v>
      </c>
    </row>
    <row r="1337" spans="1:5" x14ac:dyDescent="0.2">
      <c r="A1337" t="s">
        <v>678</v>
      </c>
      <c r="B1337" t="s">
        <v>693</v>
      </c>
      <c r="C1337">
        <v>0.46</v>
      </c>
      <c r="D1337">
        <v>45</v>
      </c>
      <c r="E1337">
        <v>0.17799999999999999</v>
      </c>
    </row>
    <row r="1338" spans="1:5" x14ac:dyDescent="0.2">
      <c r="A1338" t="s">
        <v>678</v>
      </c>
      <c r="B1338" t="s">
        <v>693</v>
      </c>
      <c r="C1338">
        <v>0.46</v>
      </c>
      <c r="D1338">
        <v>46</v>
      </c>
      <c r="E1338">
        <v>0.17799999999999999</v>
      </c>
    </row>
    <row r="1339" spans="1:5" x14ac:dyDescent="0.2">
      <c r="A1339" t="s">
        <v>678</v>
      </c>
      <c r="B1339" t="s">
        <v>693</v>
      </c>
      <c r="C1339">
        <v>0.46</v>
      </c>
      <c r="D1339">
        <v>47</v>
      </c>
      <c r="E1339">
        <v>0.17899999999999999</v>
      </c>
    </row>
    <row r="1340" spans="1:5" x14ac:dyDescent="0.2">
      <c r="A1340" t="s">
        <v>678</v>
      </c>
      <c r="B1340" t="s">
        <v>693</v>
      </c>
      <c r="C1340">
        <v>0.46</v>
      </c>
      <c r="D1340">
        <v>48</v>
      </c>
      <c r="E1340">
        <v>0.17899999999999999</v>
      </c>
    </row>
    <row r="1341" spans="1:5" x14ac:dyDescent="0.2">
      <c r="A1341" t="s">
        <v>678</v>
      </c>
      <c r="B1341" t="s">
        <v>693</v>
      </c>
      <c r="C1341">
        <v>0.46</v>
      </c>
      <c r="D1341">
        <v>49</v>
      </c>
      <c r="E1341">
        <v>0.18</v>
      </c>
    </row>
    <row r="1342" spans="1:5" x14ac:dyDescent="0.2">
      <c r="A1342" t="s">
        <v>678</v>
      </c>
      <c r="B1342" t="s">
        <v>693</v>
      </c>
      <c r="C1342">
        <v>0.48</v>
      </c>
      <c r="D1342">
        <v>22</v>
      </c>
      <c r="E1342">
        <v>0.156</v>
      </c>
    </row>
    <row r="1343" spans="1:5" x14ac:dyDescent="0.2">
      <c r="A1343" t="s">
        <v>678</v>
      </c>
      <c r="B1343" t="s">
        <v>693</v>
      </c>
      <c r="C1343">
        <v>0.48</v>
      </c>
      <c r="D1343">
        <v>23</v>
      </c>
      <c r="E1343">
        <v>0.159</v>
      </c>
    </row>
    <row r="1344" spans="1:5" x14ac:dyDescent="0.2">
      <c r="A1344" t="s">
        <v>678</v>
      </c>
      <c r="B1344" t="s">
        <v>693</v>
      </c>
      <c r="C1344">
        <v>0.48</v>
      </c>
      <c r="D1344">
        <v>24</v>
      </c>
      <c r="E1344">
        <v>0.16300000000000001</v>
      </c>
    </row>
    <row r="1345" spans="1:5" x14ac:dyDescent="0.2">
      <c r="A1345" t="s">
        <v>678</v>
      </c>
      <c r="B1345" t="s">
        <v>693</v>
      </c>
      <c r="C1345">
        <v>0.48</v>
      </c>
      <c r="D1345">
        <v>25</v>
      </c>
      <c r="E1345">
        <v>0.16600000000000001</v>
      </c>
    </row>
    <row r="1346" spans="1:5" x14ac:dyDescent="0.2">
      <c r="A1346" t="s">
        <v>678</v>
      </c>
      <c r="B1346" t="s">
        <v>693</v>
      </c>
      <c r="C1346">
        <v>0.48</v>
      </c>
      <c r="D1346">
        <v>26</v>
      </c>
      <c r="E1346">
        <v>0.16800000000000001</v>
      </c>
    </row>
    <row r="1347" spans="1:5" x14ac:dyDescent="0.2">
      <c r="A1347" t="s">
        <v>678</v>
      </c>
      <c r="B1347" t="s">
        <v>693</v>
      </c>
      <c r="C1347">
        <v>0.48</v>
      </c>
      <c r="D1347">
        <v>27</v>
      </c>
      <c r="E1347">
        <v>0.16900000000000001</v>
      </c>
    </row>
    <row r="1348" spans="1:5" x14ac:dyDescent="0.2">
      <c r="A1348" t="s">
        <v>678</v>
      </c>
      <c r="B1348" t="s">
        <v>693</v>
      </c>
      <c r="C1348">
        <v>0.48</v>
      </c>
      <c r="D1348">
        <v>28</v>
      </c>
      <c r="E1348">
        <v>0.17</v>
      </c>
    </row>
    <row r="1349" spans="1:5" x14ac:dyDescent="0.2">
      <c r="A1349" t="s">
        <v>678</v>
      </c>
      <c r="B1349" t="s">
        <v>693</v>
      </c>
      <c r="C1349">
        <v>0.48</v>
      </c>
      <c r="D1349">
        <v>29</v>
      </c>
      <c r="E1349">
        <v>0.17100000000000001</v>
      </c>
    </row>
    <row r="1350" spans="1:5" x14ac:dyDescent="0.2">
      <c r="A1350" t="s">
        <v>678</v>
      </c>
      <c r="B1350" t="s">
        <v>693</v>
      </c>
      <c r="C1350">
        <v>0.48</v>
      </c>
      <c r="D1350">
        <v>30</v>
      </c>
      <c r="E1350">
        <v>0.17199999999999999</v>
      </c>
    </row>
    <row r="1351" spans="1:5" x14ac:dyDescent="0.2">
      <c r="A1351" t="s">
        <v>678</v>
      </c>
      <c r="B1351" t="s">
        <v>693</v>
      </c>
      <c r="C1351">
        <v>0.48</v>
      </c>
      <c r="D1351">
        <v>31</v>
      </c>
      <c r="E1351">
        <v>0.17299999999999999</v>
      </c>
    </row>
    <row r="1352" spans="1:5" x14ac:dyDescent="0.2">
      <c r="A1352" t="s">
        <v>678</v>
      </c>
      <c r="B1352" t="s">
        <v>693</v>
      </c>
      <c r="C1352">
        <v>0.48</v>
      </c>
      <c r="D1352">
        <v>32</v>
      </c>
      <c r="E1352">
        <v>0.17299999999999999</v>
      </c>
    </row>
    <row r="1353" spans="1:5" x14ac:dyDescent="0.2">
      <c r="A1353" t="s">
        <v>678</v>
      </c>
      <c r="B1353" t="s">
        <v>693</v>
      </c>
      <c r="C1353">
        <v>0.48</v>
      </c>
      <c r="D1353">
        <v>33</v>
      </c>
      <c r="E1353">
        <v>0.17399999999999999</v>
      </c>
    </row>
    <row r="1354" spans="1:5" x14ac:dyDescent="0.2">
      <c r="A1354" t="s">
        <v>678</v>
      </c>
      <c r="B1354" t="s">
        <v>693</v>
      </c>
      <c r="C1354">
        <v>0.48</v>
      </c>
      <c r="D1354">
        <v>34</v>
      </c>
      <c r="E1354">
        <v>0.17499999999999999</v>
      </c>
    </row>
    <row r="1355" spans="1:5" x14ac:dyDescent="0.2">
      <c r="A1355" t="s">
        <v>678</v>
      </c>
      <c r="B1355" t="s">
        <v>693</v>
      </c>
      <c r="C1355">
        <v>0.48</v>
      </c>
      <c r="D1355">
        <v>35</v>
      </c>
      <c r="E1355">
        <v>0.17599999999999999</v>
      </c>
    </row>
    <row r="1356" spans="1:5" x14ac:dyDescent="0.2">
      <c r="A1356" t="s">
        <v>678</v>
      </c>
      <c r="B1356" t="s">
        <v>693</v>
      </c>
      <c r="C1356">
        <v>0.48</v>
      </c>
      <c r="D1356">
        <v>36</v>
      </c>
      <c r="E1356">
        <v>0.17599999999999999</v>
      </c>
    </row>
    <row r="1357" spans="1:5" x14ac:dyDescent="0.2">
      <c r="A1357" t="s">
        <v>678</v>
      </c>
      <c r="B1357" t="s">
        <v>693</v>
      </c>
      <c r="C1357">
        <v>0.48</v>
      </c>
      <c r="D1357">
        <v>37</v>
      </c>
      <c r="E1357">
        <v>0.17699999999999999</v>
      </c>
    </row>
    <row r="1358" spans="1:5" x14ac:dyDescent="0.2">
      <c r="A1358" t="s">
        <v>678</v>
      </c>
      <c r="B1358" t="s">
        <v>693</v>
      </c>
      <c r="C1358">
        <v>0.48</v>
      </c>
      <c r="D1358">
        <v>38</v>
      </c>
      <c r="E1358">
        <v>0.17799999999999999</v>
      </c>
    </row>
    <row r="1359" spans="1:5" x14ac:dyDescent="0.2">
      <c r="A1359" t="s">
        <v>678</v>
      </c>
      <c r="B1359" t="s">
        <v>693</v>
      </c>
      <c r="C1359">
        <v>0.48</v>
      </c>
      <c r="D1359">
        <v>39</v>
      </c>
      <c r="E1359">
        <v>0.17899999999999999</v>
      </c>
    </row>
    <row r="1360" spans="1:5" x14ac:dyDescent="0.2">
      <c r="A1360" t="s">
        <v>678</v>
      </c>
      <c r="B1360" t="s">
        <v>693</v>
      </c>
      <c r="C1360">
        <v>0.48</v>
      </c>
      <c r="D1360">
        <v>40</v>
      </c>
      <c r="E1360">
        <v>0.18</v>
      </c>
    </row>
    <row r="1361" spans="1:5" x14ac:dyDescent="0.2">
      <c r="A1361" t="s">
        <v>678</v>
      </c>
      <c r="B1361" t="s">
        <v>693</v>
      </c>
      <c r="C1361">
        <v>0.48</v>
      </c>
      <c r="D1361">
        <v>41</v>
      </c>
      <c r="E1361">
        <v>0.18</v>
      </c>
    </row>
    <row r="1362" spans="1:5" x14ac:dyDescent="0.2">
      <c r="A1362" t="s">
        <v>678</v>
      </c>
      <c r="B1362" t="s">
        <v>693</v>
      </c>
      <c r="C1362">
        <v>0.48</v>
      </c>
      <c r="D1362">
        <v>42</v>
      </c>
      <c r="E1362">
        <v>0.18099999999999999</v>
      </c>
    </row>
    <row r="1363" spans="1:5" x14ac:dyDescent="0.2">
      <c r="A1363" t="s">
        <v>678</v>
      </c>
      <c r="B1363" t="s">
        <v>693</v>
      </c>
      <c r="C1363">
        <v>0.48</v>
      </c>
      <c r="D1363">
        <v>43</v>
      </c>
      <c r="E1363">
        <v>0.182</v>
      </c>
    </row>
    <row r="1364" spans="1:5" x14ac:dyDescent="0.2">
      <c r="A1364" t="s">
        <v>678</v>
      </c>
      <c r="B1364" t="s">
        <v>693</v>
      </c>
      <c r="C1364">
        <v>0.48</v>
      </c>
      <c r="D1364">
        <v>44</v>
      </c>
      <c r="E1364">
        <v>0.182</v>
      </c>
    </row>
    <row r="1365" spans="1:5" x14ac:dyDescent="0.2">
      <c r="A1365" t="s">
        <v>678</v>
      </c>
      <c r="B1365" t="s">
        <v>693</v>
      </c>
      <c r="C1365">
        <v>0.48</v>
      </c>
      <c r="D1365">
        <v>45</v>
      </c>
      <c r="E1365">
        <v>0.183</v>
      </c>
    </row>
    <row r="1366" spans="1:5" x14ac:dyDescent="0.2">
      <c r="A1366" t="s">
        <v>678</v>
      </c>
      <c r="B1366" t="s">
        <v>693</v>
      </c>
      <c r="C1366">
        <v>0.48</v>
      </c>
      <c r="D1366">
        <v>46</v>
      </c>
      <c r="E1366">
        <v>0.184</v>
      </c>
    </row>
    <row r="1367" spans="1:5" x14ac:dyDescent="0.2">
      <c r="A1367" t="s">
        <v>678</v>
      </c>
      <c r="B1367" t="s">
        <v>693</v>
      </c>
      <c r="C1367">
        <v>0.48</v>
      </c>
      <c r="D1367">
        <v>47</v>
      </c>
      <c r="E1367">
        <v>0.184</v>
      </c>
    </row>
    <row r="1368" spans="1:5" x14ac:dyDescent="0.2">
      <c r="A1368" t="s">
        <v>678</v>
      </c>
      <c r="B1368" t="s">
        <v>693</v>
      </c>
      <c r="C1368">
        <v>0.48</v>
      </c>
      <c r="D1368">
        <v>48</v>
      </c>
      <c r="E1368">
        <v>0.185</v>
      </c>
    </row>
    <row r="1369" spans="1:5" x14ac:dyDescent="0.2">
      <c r="A1369" t="s">
        <v>678</v>
      </c>
      <c r="B1369" t="s">
        <v>693</v>
      </c>
      <c r="C1369">
        <v>0.48</v>
      </c>
      <c r="D1369">
        <v>49</v>
      </c>
      <c r="E1369">
        <v>0.186</v>
      </c>
    </row>
    <row r="1370" spans="1:5" x14ac:dyDescent="0.2">
      <c r="A1370" t="s">
        <v>678</v>
      </c>
      <c r="B1370" t="s">
        <v>693</v>
      </c>
      <c r="C1370">
        <v>0.5</v>
      </c>
      <c r="D1370">
        <v>23</v>
      </c>
      <c r="E1370">
        <v>0.16700000000000001</v>
      </c>
    </row>
    <row r="1371" spans="1:5" x14ac:dyDescent="0.2">
      <c r="A1371" t="s">
        <v>678</v>
      </c>
      <c r="B1371" t="s">
        <v>693</v>
      </c>
      <c r="C1371">
        <v>0.5</v>
      </c>
      <c r="D1371">
        <v>24</v>
      </c>
      <c r="E1371">
        <v>0.17</v>
      </c>
    </row>
    <row r="1372" spans="1:5" x14ac:dyDescent="0.2">
      <c r="A1372" t="s">
        <v>678</v>
      </c>
      <c r="B1372" t="s">
        <v>693</v>
      </c>
      <c r="C1372">
        <v>0.5</v>
      </c>
      <c r="D1372">
        <v>25</v>
      </c>
      <c r="E1372">
        <v>0.17299999999999999</v>
      </c>
    </row>
    <row r="1373" spans="1:5" x14ac:dyDescent="0.2">
      <c r="A1373" t="s">
        <v>678</v>
      </c>
      <c r="B1373" t="s">
        <v>693</v>
      </c>
      <c r="C1373">
        <v>0.5</v>
      </c>
      <c r="D1373">
        <v>26</v>
      </c>
      <c r="E1373">
        <v>0.17499999999999999</v>
      </c>
    </row>
    <row r="1374" spans="1:5" x14ac:dyDescent="0.2">
      <c r="A1374" t="s">
        <v>678</v>
      </c>
      <c r="B1374" t="s">
        <v>693</v>
      </c>
      <c r="C1374">
        <v>0.5</v>
      </c>
      <c r="D1374">
        <v>27</v>
      </c>
      <c r="E1374">
        <v>0.17599999999999999</v>
      </c>
    </row>
    <row r="1375" spans="1:5" x14ac:dyDescent="0.2">
      <c r="A1375" t="s">
        <v>678</v>
      </c>
      <c r="B1375" t="s">
        <v>693</v>
      </c>
      <c r="C1375">
        <v>0.5</v>
      </c>
      <c r="D1375">
        <v>28</v>
      </c>
      <c r="E1375">
        <v>0.17699999999999999</v>
      </c>
    </row>
    <row r="1376" spans="1:5" x14ac:dyDescent="0.2">
      <c r="A1376" t="s">
        <v>678</v>
      </c>
      <c r="B1376" t="s">
        <v>693</v>
      </c>
      <c r="C1376">
        <v>0.5</v>
      </c>
      <c r="D1376">
        <v>29</v>
      </c>
      <c r="E1376">
        <v>0.17699999999999999</v>
      </c>
    </row>
    <row r="1377" spans="1:5" x14ac:dyDescent="0.2">
      <c r="A1377" t="s">
        <v>678</v>
      </c>
      <c r="B1377" t="s">
        <v>693</v>
      </c>
      <c r="C1377">
        <v>0.5</v>
      </c>
      <c r="D1377">
        <v>30</v>
      </c>
      <c r="E1377">
        <v>0.17799999999999999</v>
      </c>
    </row>
    <row r="1378" spans="1:5" x14ac:dyDescent="0.2">
      <c r="A1378" t="s">
        <v>678</v>
      </c>
      <c r="B1378" t="s">
        <v>693</v>
      </c>
      <c r="C1378">
        <v>0.5</v>
      </c>
      <c r="D1378">
        <v>31</v>
      </c>
      <c r="E1378">
        <v>0.17899999999999999</v>
      </c>
    </row>
    <row r="1379" spans="1:5" x14ac:dyDescent="0.2">
      <c r="A1379" t="s">
        <v>678</v>
      </c>
      <c r="B1379" t="s">
        <v>693</v>
      </c>
      <c r="C1379">
        <v>0.5</v>
      </c>
      <c r="D1379">
        <v>32</v>
      </c>
      <c r="E1379">
        <v>0.17899999999999999</v>
      </c>
    </row>
    <row r="1380" spans="1:5" x14ac:dyDescent="0.2">
      <c r="A1380" t="s">
        <v>678</v>
      </c>
      <c r="B1380" t="s">
        <v>693</v>
      </c>
      <c r="C1380">
        <v>0.5</v>
      </c>
      <c r="D1380">
        <v>33</v>
      </c>
      <c r="E1380">
        <v>0.18</v>
      </c>
    </row>
    <row r="1381" spans="1:5" x14ac:dyDescent="0.2">
      <c r="A1381" t="s">
        <v>678</v>
      </c>
      <c r="B1381" t="s">
        <v>693</v>
      </c>
      <c r="C1381">
        <v>0.5</v>
      </c>
      <c r="D1381">
        <v>34</v>
      </c>
      <c r="E1381">
        <v>0.18099999999999999</v>
      </c>
    </row>
    <row r="1382" spans="1:5" x14ac:dyDescent="0.2">
      <c r="A1382" t="s">
        <v>678</v>
      </c>
      <c r="B1382" t="s">
        <v>693</v>
      </c>
      <c r="C1382">
        <v>0.5</v>
      </c>
      <c r="D1382">
        <v>35</v>
      </c>
      <c r="E1382">
        <v>0.18099999999999999</v>
      </c>
    </row>
    <row r="1383" spans="1:5" x14ac:dyDescent="0.2">
      <c r="A1383" t="s">
        <v>678</v>
      </c>
      <c r="B1383" t="s">
        <v>693</v>
      </c>
      <c r="C1383">
        <v>0.5</v>
      </c>
      <c r="D1383">
        <v>36</v>
      </c>
      <c r="E1383">
        <v>0.182</v>
      </c>
    </row>
    <row r="1384" spans="1:5" x14ac:dyDescent="0.2">
      <c r="A1384" t="s">
        <v>678</v>
      </c>
      <c r="B1384" t="s">
        <v>693</v>
      </c>
      <c r="C1384">
        <v>0.5</v>
      </c>
      <c r="D1384">
        <v>37</v>
      </c>
      <c r="E1384">
        <v>0.183</v>
      </c>
    </row>
    <row r="1385" spans="1:5" x14ac:dyDescent="0.2">
      <c r="A1385" t="s">
        <v>678</v>
      </c>
      <c r="B1385" t="s">
        <v>693</v>
      </c>
      <c r="C1385">
        <v>0.5</v>
      </c>
      <c r="D1385">
        <v>38</v>
      </c>
      <c r="E1385">
        <v>0.184</v>
      </c>
    </row>
    <row r="1386" spans="1:5" x14ac:dyDescent="0.2">
      <c r="A1386" t="s">
        <v>678</v>
      </c>
      <c r="B1386" t="s">
        <v>693</v>
      </c>
      <c r="C1386">
        <v>0.5</v>
      </c>
      <c r="D1386">
        <v>39</v>
      </c>
      <c r="E1386">
        <v>0.184</v>
      </c>
    </row>
    <row r="1387" spans="1:5" x14ac:dyDescent="0.2">
      <c r="A1387" t="s">
        <v>678</v>
      </c>
      <c r="B1387" t="s">
        <v>693</v>
      </c>
      <c r="C1387">
        <v>0.5</v>
      </c>
      <c r="D1387">
        <v>40</v>
      </c>
      <c r="E1387">
        <v>0.185</v>
      </c>
    </row>
    <row r="1388" spans="1:5" x14ac:dyDescent="0.2">
      <c r="A1388" t="s">
        <v>678</v>
      </c>
      <c r="B1388" t="s">
        <v>693</v>
      </c>
      <c r="C1388">
        <v>0.5</v>
      </c>
      <c r="D1388">
        <v>41</v>
      </c>
      <c r="E1388">
        <v>0.186</v>
      </c>
    </row>
    <row r="1389" spans="1:5" x14ac:dyDescent="0.2">
      <c r="A1389" t="s">
        <v>678</v>
      </c>
      <c r="B1389" t="s">
        <v>693</v>
      </c>
      <c r="C1389">
        <v>0.5</v>
      </c>
      <c r="D1389">
        <v>42</v>
      </c>
      <c r="E1389">
        <v>0.187</v>
      </c>
    </row>
    <row r="1390" spans="1:5" x14ac:dyDescent="0.2">
      <c r="A1390" t="s">
        <v>678</v>
      </c>
      <c r="B1390" t="s">
        <v>693</v>
      </c>
      <c r="C1390">
        <v>0.5</v>
      </c>
      <c r="D1390">
        <v>43</v>
      </c>
      <c r="E1390">
        <v>0.187</v>
      </c>
    </row>
    <row r="1391" spans="1:5" x14ac:dyDescent="0.2">
      <c r="A1391" t="s">
        <v>678</v>
      </c>
      <c r="B1391" t="s">
        <v>693</v>
      </c>
      <c r="C1391">
        <v>0.5</v>
      </c>
      <c r="D1391">
        <v>44</v>
      </c>
      <c r="E1391">
        <v>0.188</v>
      </c>
    </row>
    <row r="1392" spans="1:5" x14ac:dyDescent="0.2">
      <c r="A1392" t="s">
        <v>678</v>
      </c>
      <c r="B1392" t="s">
        <v>693</v>
      </c>
      <c r="C1392">
        <v>0.5</v>
      </c>
      <c r="D1392">
        <v>45</v>
      </c>
      <c r="E1392">
        <v>0.189</v>
      </c>
    </row>
    <row r="1393" spans="1:5" x14ac:dyDescent="0.2">
      <c r="A1393" t="s">
        <v>678</v>
      </c>
      <c r="B1393" t="s">
        <v>693</v>
      </c>
      <c r="C1393">
        <v>0.5</v>
      </c>
      <c r="D1393">
        <v>46</v>
      </c>
      <c r="E1393">
        <v>0.189</v>
      </c>
    </row>
    <row r="1394" spans="1:5" x14ac:dyDescent="0.2">
      <c r="A1394" t="s">
        <v>678</v>
      </c>
      <c r="B1394" t="s">
        <v>693</v>
      </c>
      <c r="C1394">
        <v>0.5</v>
      </c>
      <c r="D1394">
        <v>47</v>
      </c>
      <c r="E1394">
        <v>0.19</v>
      </c>
    </row>
    <row r="1395" spans="1:5" x14ac:dyDescent="0.2">
      <c r="A1395" t="s">
        <v>678</v>
      </c>
      <c r="B1395" t="s">
        <v>693</v>
      </c>
      <c r="C1395">
        <v>0.5</v>
      </c>
      <c r="D1395">
        <v>48</v>
      </c>
      <c r="E1395">
        <v>0.19</v>
      </c>
    </row>
    <row r="1396" spans="1:5" x14ac:dyDescent="0.2">
      <c r="A1396" t="s">
        <v>678</v>
      </c>
      <c r="B1396" t="s">
        <v>693</v>
      </c>
      <c r="C1396">
        <v>0.5</v>
      </c>
      <c r="D1396">
        <v>49</v>
      </c>
      <c r="E1396">
        <v>0.191</v>
      </c>
    </row>
    <row r="1397" spans="1:5" x14ac:dyDescent="0.2">
      <c r="A1397" t="s">
        <v>678</v>
      </c>
      <c r="B1397" t="s">
        <v>693</v>
      </c>
      <c r="C1397">
        <v>0.52</v>
      </c>
      <c r="D1397">
        <v>23</v>
      </c>
      <c r="E1397">
        <v>0.17399999999999999</v>
      </c>
    </row>
    <row r="1398" spans="1:5" x14ac:dyDescent="0.2">
      <c r="A1398" t="s">
        <v>678</v>
      </c>
      <c r="B1398" t="s">
        <v>693</v>
      </c>
      <c r="C1398">
        <v>0.52</v>
      </c>
      <c r="D1398">
        <v>24</v>
      </c>
      <c r="E1398">
        <v>0.17699999999999999</v>
      </c>
    </row>
    <row r="1399" spans="1:5" x14ac:dyDescent="0.2">
      <c r="A1399" t="s">
        <v>678</v>
      </c>
      <c r="B1399" t="s">
        <v>693</v>
      </c>
      <c r="C1399">
        <v>0.52</v>
      </c>
      <c r="D1399">
        <v>25</v>
      </c>
      <c r="E1399">
        <v>0.18</v>
      </c>
    </row>
    <row r="1400" spans="1:5" x14ac:dyDescent="0.2">
      <c r="A1400" t="s">
        <v>678</v>
      </c>
      <c r="B1400" t="s">
        <v>693</v>
      </c>
      <c r="C1400">
        <v>0.52</v>
      </c>
      <c r="D1400">
        <v>26</v>
      </c>
      <c r="E1400">
        <v>0.18099999999999999</v>
      </c>
    </row>
    <row r="1401" spans="1:5" x14ac:dyDescent="0.2">
      <c r="A1401" t="s">
        <v>678</v>
      </c>
      <c r="B1401" t="s">
        <v>693</v>
      </c>
      <c r="C1401">
        <v>0.52</v>
      </c>
      <c r="D1401">
        <v>27</v>
      </c>
      <c r="E1401">
        <v>0.182</v>
      </c>
    </row>
    <row r="1402" spans="1:5" x14ac:dyDescent="0.2">
      <c r="A1402" t="s">
        <v>678</v>
      </c>
      <c r="B1402" t="s">
        <v>693</v>
      </c>
      <c r="C1402">
        <v>0.52</v>
      </c>
      <c r="D1402">
        <v>28</v>
      </c>
      <c r="E1402">
        <v>0.183</v>
      </c>
    </row>
    <row r="1403" spans="1:5" x14ac:dyDescent="0.2">
      <c r="A1403" t="s">
        <v>678</v>
      </c>
      <c r="B1403" t="s">
        <v>693</v>
      </c>
      <c r="C1403">
        <v>0.52</v>
      </c>
      <c r="D1403">
        <v>29</v>
      </c>
      <c r="E1403">
        <v>0.184</v>
      </c>
    </row>
    <row r="1404" spans="1:5" x14ac:dyDescent="0.2">
      <c r="A1404" t="s">
        <v>678</v>
      </c>
      <c r="B1404" t="s">
        <v>693</v>
      </c>
      <c r="C1404">
        <v>0.52</v>
      </c>
      <c r="D1404">
        <v>30</v>
      </c>
      <c r="E1404">
        <v>0.184</v>
      </c>
    </row>
    <row r="1405" spans="1:5" x14ac:dyDescent="0.2">
      <c r="A1405" t="s">
        <v>678</v>
      </c>
      <c r="B1405" t="s">
        <v>693</v>
      </c>
      <c r="C1405">
        <v>0.52</v>
      </c>
      <c r="D1405">
        <v>31</v>
      </c>
      <c r="E1405">
        <v>0.185</v>
      </c>
    </row>
    <row r="1406" spans="1:5" x14ac:dyDescent="0.2">
      <c r="A1406" t="s">
        <v>678</v>
      </c>
      <c r="B1406" t="s">
        <v>693</v>
      </c>
      <c r="C1406">
        <v>0.52</v>
      </c>
      <c r="D1406">
        <v>32</v>
      </c>
      <c r="E1406">
        <v>0.185</v>
      </c>
    </row>
    <row r="1407" spans="1:5" x14ac:dyDescent="0.2">
      <c r="A1407" t="s">
        <v>678</v>
      </c>
      <c r="B1407" t="s">
        <v>693</v>
      </c>
      <c r="C1407">
        <v>0.52</v>
      </c>
      <c r="D1407">
        <v>33</v>
      </c>
      <c r="E1407">
        <v>0.186</v>
      </c>
    </row>
    <row r="1408" spans="1:5" x14ac:dyDescent="0.2">
      <c r="A1408" t="s">
        <v>678</v>
      </c>
      <c r="B1408" t="s">
        <v>693</v>
      </c>
      <c r="C1408">
        <v>0.52</v>
      </c>
      <c r="D1408">
        <v>34</v>
      </c>
      <c r="E1408">
        <v>0.187</v>
      </c>
    </row>
    <row r="1409" spans="1:5" x14ac:dyDescent="0.2">
      <c r="A1409" t="s">
        <v>678</v>
      </c>
      <c r="B1409" t="s">
        <v>693</v>
      </c>
      <c r="C1409">
        <v>0.52</v>
      </c>
      <c r="D1409">
        <v>35</v>
      </c>
      <c r="E1409">
        <v>0.187</v>
      </c>
    </row>
    <row r="1410" spans="1:5" x14ac:dyDescent="0.2">
      <c r="A1410" t="s">
        <v>678</v>
      </c>
      <c r="B1410" t="s">
        <v>693</v>
      </c>
      <c r="C1410">
        <v>0.52</v>
      </c>
      <c r="D1410">
        <v>36</v>
      </c>
      <c r="E1410">
        <v>0.188</v>
      </c>
    </row>
    <row r="1411" spans="1:5" x14ac:dyDescent="0.2">
      <c r="A1411" t="s">
        <v>678</v>
      </c>
      <c r="B1411" t="s">
        <v>693</v>
      </c>
      <c r="C1411">
        <v>0.52</v>
      </c>
      <c r="D1411">
        <v>37</v>
      </c>
      <c r="E1411">
        <v>0.189</v>
      </c>
    </row>
    <row r="1412" spans="1:5" x14ac:dyDescent="0.2">
      <c r="A1412" t="s">
        <v>678</v>
      </c>
      <c r="B1412" t="s">
        <v>693</v>
      </c>
      <c r="C1412">
        <v>0.52</v>
      </c>
      <c r="D1412">
        <v>38</v>
      </c>
      <c r="E1412">
        <v>0.189</v>
      </c>
    </row>
    <row r="1413" spans="1:5" x14ac:dyDescent="0.2">
      <c r="A1413" t="s">
        <v>678</v>
      </c>
      <c r="B1413" t="s">
        <v>693</v>
      </c>
      <c r="C1413">
        <v>0.52</v>
      </c>
      <c r="D1413">
        <v>39</v>
      </c>
      <c r="E1413">
        <v>0.19</v>
      </c>
    </row>
    <row r="1414" spans="1:5" x14ac:dyDescent="0.2">
      <c r="A1414" t="s">
        <v>678</v>
      </c>
      <c r="B1414" t="s">
        <v>693</v>
      </c>
      <c r="C1414">
        <v>0.52</v>
      </c>
      <c r="D1414">
        <v>40</v>
      </c>
      <c r="E1414">
        <v>0.191</v>
      </c>
    </row>
    <row r="1415" spans="1:5" x14ac:dyDescent="0.2">
      <c r="A1415" t="s">
        <v>678</v>
      </c>
      <c r="B1415" t="s">
        <v>693</v>
      </c>
      <c r="C1415">
        <v>0.52</v>
      </c>
      <c r="D1415">
        <v>41</v>
      </c>
      <c r="E1415">
        <v>0.191</v>
      </c>
    </row>
    <row r="1416" spans="1:5" x14ac:dyDescent="0.2">
      <c r="A1416" t="s">
        <v>678</v>
      </c>
      <c r="B1416" t="s">
        <v>693</v>
      </c>
      <c r="C1416">
        <v>0.52</v>
      </c>
      <c r="D1416">
        <v>42</v>
      </c>
      <c r="E1416">
        <v>0.192</v>
      </c>
    </row>
    <row r="1417" spans="1:5" x14ac:dyDescent="0.2">
      <c r="A1417" t="s">
        <v>678</v>
      </c>
      <c r="B1417" t="s">
        <v>693</v>
      </c>
      <c r="C1417">
        <v>0.52</v>
      </c>
      <c r="D1417">
        <v>43</v>
      </c>
      <c r="E1417">
        <v>0.193</v>
      </c>
    </row>
    <row r="1418" spans="1:5" x14ac:dyDescent="0.2">
      <c r="A1418" t="s">
        <v>678</v>
      </c>
      <c r="B1418" t="s">
        <v>693</v>
      </c>
      <c r="C1418">
        <v>0.52</v>
      </c>
      <c r="D1418">
        <v>44</v>
      </c>
      <c r="E1418">
        <v>0.193</v>
      </c>
    </row>
    <row r="1419" spans="1:5" x14ac:dyDescent="0.2">
      <c r="A1419" t="s">
        <v>678</v>
      </c>
      <c r="B1419" t="s">
        <v>693</v>
      </c>
      <c r="C1419">
        <v>0.52</v>
      </c>
      <c r="D1419">
        <v>45</v>
      </c>
      <c r="E1419">
        <v>0.19400000000000001</v>
      </c>
    </row>
    <row r="1420" spans="1:5" x14ac:dyDescent="0.2">
      <c r="A1420" t="s">
        <v>678</v>
      </c>
      <c r="B1420" t="s">
        <v>693</v>
      </c>
      <c r="C1420">
        <v>0.52</v>
      </c>
      <c r="D1420">
        <v>46</v>
      </c>
      <c r="E1420">
        <v>0.19500000000000001</v>
      </c>
    </row>
    <row r="1421" spans="1:5" x14ac:dyDescent="0.2">
      <c r="A1421" t="s">
        <v>678</v>
      </c>
      <c r="B1421" t="s">
        <v>693</v>
      </c>
      <c r="C1421">
        <v>0.52</v>
      </c>
      <c r="D1421">
        <v>47</v>
      </c>
      <c r="E1421">
        <v>0.19500000000000001</v>
      </c>
    </row>
    <row r="1422" spans="1:5" x14ac:dyDescent="0.2">
      <c r="A1422" t="s">
        <v>678</v>
      </c>
      <c r="B1422" t="s">
        <v>693</v>
      </c>
      <c r="C1422">
        <v>0.52</v>
      </c>
      <c r="D1422">
        <v>48</v>
      </c>
      <c r="E1422">
        <v>0.19600000000000001</v>
      </c>
    </row>
    <row r="1423" spans="1:5" x14ac:dyDescent="0.2">
      <c r="A1423" t="s">
        <v>678</v>
      </c>
      <c r="B1423" t="s">
        <v>693</v>
      </c>
      <c r="C1423">
        <v>0.52</v>
      </c>
      <c r="D1423">
        <v>49</v>
      </c>
      <c r="E1423">
        <v>0.19600000000000001</v>
      </c>
    </row>
    <row r="1424" spans="1:5" x14ac:dyDescent="0.2">
      <c r="A1424" t="s">
        <v>678</v>
      </c>
      <c r="B1424" t="s">
        <v>693</v>
      </c>
      <c r="C1424">
        <v>0.54</v>
      </c>
      <c r="D1424">
        <v>24</v>
      </c>
      <c r="E1424">
        <v>0.184</v>
      </c>
    </row>
    <row r="1425" spans="1:5" x14ac:dyDescent="0.2">
      <c r="A1425" t="s">
        <v>678</v>
      </c>
      <c r="B1425" t="s">
        <v>693</v>
      </c>
      <c r="C1425">
        <v>0.54</v>
      </c>
      <c r="D1425">
        <v>25</v>
      </c>
      <c r="E1425">
        <v>0.187</v>
      </c>
    </row>
    <row r="1426" spans="1:5" x14ac:dyDescent="0.2">
      <c r="A1426" t="s">
        <v>678</v>
      </c>
      <c r="B1426" t="s">
        <v>693</v>
      </c>
      <c r="C1426">
        <v>0.54</v>
      </c>
      <c r="D1426">
        <v>26</v>
      </c>
      <c r="E1426">
        <v>0.188</v>
      </c>
    </row>
    <row r="1427" spans="1:5" x14ac:dyDescent="0.2">
      <c r="A1427" t="s">
        <v>678</v>
      </c>
      <c r="B1427" t="s">
        <v>693</v>
      </c>
      <c r="C1427">
        <v>0.54</v>
      </c>
      <c r="D1427">
        <v>27</v>
      </c>
      <c r="E1427">
        <v>0.189</v>
      </c>
    </row>
    <row r="1428" spans="1:5" x14ac:dyDescent="0.2">
      <c r="A1428" t="s">
        <v>678</v>
      </c>
      <c r="B1428" t="s">
        <v>693</v>
      </c>
      <c r="C1428">
        <v>0.54</v>
      </c>
      <c r="D1428">
        <v>28</v>
      </c>
      <c r="E1428">
        <v>0.19</v>
      </c>
    </row>
    <row r="1429" spans="1:5" x14ac:dyDescent="0.2">
      <c r="A1429" t="s">
        <v>678</v>
      </c>
      <c r="B1429" t="s">
        <v>693</v>
      </c>
      <c r="C1429">
        <v>0.54</v>
      </c>
      <c r="D1429">
        <v>29</v>
      </c>
      <c r="E1429">
        <v>0.19</v>
      </c>
    </row>
    <row r="1430" spans="1:5" x14ac:dyDescent="0.2">
      <c r="A1430" t="s">
        <v>678</v>
      </c>
      <c r="B1430" t="s">
        <v>693</v>
      </c>
      <c r="C1430">
        <v>0.54</v>
      </c>
      <c r="D1430">
        <v>30</v>
      </c>
      <c r="E1430">
        <v>0.191</v>
      </c>
    </row>
    <row r="1431" spans="1:5" x14ac:dyDescent="0.2">
      <c r="A1431" t="s">
        <v>678</v>
      </c>
      <c r="B1431" t="s">
        <v>693</v>
      </c>
      <c r="C1431">
        <v>0.54</v>
      </c>
      <c r="D1431">
        <v>31</v>
      </c>
      <c r="E1431">
        <v>0.191</v>
      </c>
    </row>
    <row r="1432" spans="1:5" x14ac:dyDescent="0.2">
      <c r="A1432" t="s">
        <v>678</v>
      </c>
      <c r="B1432" t="s">
        <v>693</v>
      </c>
      <c r="C1432">
        <v>0.54</v>
      </c>
      <c r="D1432">
        <v>32</v>
      </c>
      <c r="E1432">
        <v>0.192</v>
      </c>
    </row>
    <row r="1433" spans="1:5" x14ac:dyDescent="0.2">
      <c r="A1433" t="s">
        <v>678</v>
      </c>
      <c r="B1433" t="s">
        <v>693</v>
      </c>
      <c r="C1433">
        <v>0.54</v>
      </c>
      <c r="D1433">
        <v>33</v>
      </c>
      <c r="E1433">
        <v>0.192</v>
      </c>
    </row>
    <row r="1434" spans="1:5" x14ac:dyDescent="0.2">
      <c r="A1434" t="s">
        <v>678</v>
      </c>
      <c r="B1434" t="s">
        <v>693</v>
      </c>
      <c r="C1434">
        <v>0.54</v>
      </c>
      <c r="D1434">
        <v>34</v>
      </c>
      <c r="E1434">
        <v>0.193</v>
      </c>
    </row>
    <row r="1435" spans="1:5" x14ac:dyDescent="0.2">
      <c r="A1435" t="s">
        <v>678</v>
      </c>
      <c r="B1435" t="s">
        <v>693</v>
      </c>
      <c r="C1435">
        <v>0.54</v>
      </c>
      <c r="D1435">
        <v>35</v>
      </c>
      <c r="E1435">
        <v>0.193</v>
      </c>
    </row>
    <row r="1436" spans="1:5" x14ac:dyDescent="0.2">
      <c r="A1436" t="s">
        <v>678</v>
      </c>
      <c r="B1436" t="s">
        <v>693</v>
      </c>
      <c r="C1436">
        <v>0.54</v>
      </c>
      <c r="D1436">
        <v>36</v>
      </c>
      <c r="E1436">
        <v>0.19400000000000001</v>
      </c>
    </row>
    <row r="1437" spans="1:5" x14ac:dyDescent="0.2">
      <c r="A1437" t="s">
        <v>678</v>
      </c>
      <c r="B1437" t="s">
        <v>693</v>
      </c>
      <c r="C1437">
        <v>0.54</v>
      </c>
      <c r="D1437">
        <v>37</v>
      </c>
      <c r="E1437">
        <v>0.19400000000000001</v>
      </c>
    </row>
    <row r="1438" spans="1:5" x14ac:dyDescent="0.2">
      <c r="A1438" t="s">
        <v>678</v>
      </c>
      <c r="B1438" t="s">
        <v>693</v>
      </c>
      <c r="C1438">
        <v>0.54</v>
      </c>
      <c r="D1438">
        <v>38</v>
      </c>
      <c r="E1438">
        <v>0.19500000000000001</v>
      </c>
    </row>
    <row r="1439" spans="1:5" x14ac:dyDescent="0.2">
      <c r="A1439" t="s">
        <v>678</v>
      </c>
      <c r="B1439" t="s">
        <v>693</v>
      </c>
      <c r="C1439">
        <v>0.54</v>
      </c>
      <c r="D1439">
        <v>39</v>
      </c>
      <c r="E1439">
        <v>0.19600000000000001</v>
      </c>
    </row>
    <row r="1440" spans="1:5" x14ac:dyDescent="0.2">
      <c r="A1440" t="s">
        <v>678</v>
      </c>
      <c r="B1440" t="s">
        <v>693</v>
      </c>
      <c r="C1440">
        <v>0.54</v>
      </c>
      <c r="D1440">
        <v>40</v>
      </c>
      <c r="E1440">
        <v>0.19600000000000001</v>
      </c>
    </row>
    <row r="1441" spans="1:5" x14ac:dyDescent="0.2">
      <c r="A1441" t="s">
        <v>678</v>
      </c>
      <c r="B1441" t="s">
        <v>693</v>
      </c>
      <c r="C1441">
        <v>0.54</v>
      </c>
      <c r="D1441">
        <v>41</v>
      </c>
      <c r="E1441">
        <v>0.19700000000000001</v>
      </c>
    </row>
    <row r="1442" spans="1:5" x14ac:dyDescent="0.2">
      <c r="A1442" t="s">
        <v>678</v>
      </c>
      <c r="B1442" t="s">
        <v>693</v>
      </c>
      <c r="C1442">
        <v>0.54</v>
      </c>
      <c r="D1442">
        <v>42</v>
      </c>
      <c r="E1442">
        <v>0.19800000000000001</v>
      </c>
    </row>
    <row r="1443" spans="1:5" x14ac:dyDescent="0.2">
      <c r="A1443" t="s">
        <v>678</v>
      </c>
      <c r="B1443" t="s">
        <v>693</v>
      </c>
      <c r="C1443">
        <v>0.54</v>
      </c>
      <c r="D1443">
        <v>43</v>
      </c>
      <c r="E1443">
        <v>0.19800000000000001</v>
      </c>
    </row>
    <row r="1444" spans="1:5" x14ac:dyDescent="0.2">
      <c r="A1444" t="s">
        <v>678</v>
      </c>
      <c r="B1444" t="s">
        <v>693</v>
      </c>
      <c r="C1444">
        <v>0.54</v>
      </c>
      <c r="D1444">
        <v>44</v>
      </c>
      <c r="E1444">
        <v>0.19900000000000001</v>
      </c>
    </row>
    <row r="1445" spans="1:5" x14ac:dyDescent="0.2">
      <c r="A1445" t="s">
        <v>678</v>
      </c>
      <c r="B1445" t="s">
        <v>693</v>
      </c>
      <c r="C1445">
        <v>0.54</v>
      </c>
      <c r="D1445">
        <v>45</v>
      </c>
      <c r="E1445">
        <v>0.19900000000000001</v>
      </c>
    </row>
    <row r="1446" spans="1:5" x14ac:dyDescent="0.2">
      <c r="A1446" t="s">
        <v>678</v>
      </c>
      <c r="B1446" t="s">
        <v>693</v>
      </c>
      <c r="C1446">
        <v>0.54</v>
      </c>
      <c r="D1446">
        <v>46</v>
      </c>
      <c r="E1446">
        <v>0.2</v>
      </c>
    </row>
    <row r="1447" spans="1:5" x14ac:dyDescent="0.2">
      <c r="A1447" t="s">
        <v>678</v>
      </c>
      <c r="B1447" t="s">
        <v>693</v>
      </c>
      <c r="C1447">
        <v>0.54</v>
      </c>
      <c r="D1447">
        <v>47</v>
      </c>
      <c r="E1447">
        <v>0.20100000000000001</v>
      </c>
    </row>
    <row r="1448" spans="1:5" x14ac:dyDescent="0.2">
      <c r="A1448" t="s">
        <v>678</v>
      </c>
      <c r="B1448" t="s">
        <v>693</v>
      </c>
      <c r="C1448">
        <v>0.54</v>
      </c>
      <c r="D1448">
        <v>48</v>
      </c>
      <c r="E1448">
        <v>0.20100000000000001</v>
      </c>
    </row>
    <row r="1449" spans="1:5" x14ac:dyDescent="0.2">
      <c r="A1449" t="s">
        <v>678</v>
      </c>
      <c r="B1449" t="s">
        <v>693</v>
      </c>
      <c r="C1449">
        <v>0.54</v>
      </c>
      <c r="D1449">
        <v>49</v>
      </c>
      <c r="E1449">
        <v>0.20200000000000001</v>
      </c>
    </row>
    <row r="1450" spans="1:5" x14ac:dyDescent="0.2">
      <c r="A1450" t="s">
        <v>678</v>
      </c>
      <c r="B1450" t="s">
        <v>693</v>
      </c>
      <c r="C1450">
        <v>0.56000000000000005</v>
      </c>
      <c r="D1450">
        <v>26</v>
      </c>
      <c r="E1450">
        <v>0.19500000000000001</v>
      </c>
    </row>
    <row r="1451" spans="1:5" x14ac:dyDescent="0.2">
      <c r="A1451" t="s">
        <v>678</v>
      </c>
      <c r="B1451" t="s">
        <v>693</v>
      </c>
      <c r="C1451">
        <v>0.56000000000000005</v>
      </c>
      <c r="D1451">
        <v>27</v>
      </c>
      <c r="E1451">
        <v>0.19500000000000001</v>
      </c>
    </row>
    <row r="1452" spans="1:5" x14ac:dyDescent="0.2">
      <c r="A1452" t="s">
        <v>678</v>
      </c>
      <c r="B1452" t="s">
        <v>693</v>
      </c>
      <c r="C1452">
        <v>0.56000000000000005</v>
      </c>
      <c r="D1452">
        <v>28</v>
      </c>
      <c r="E1452">
        <v>0.19600000000000001</v>
      </c>
    </row>
    <row r="1453" spans="1:5" x14ac:dyDescent="0.2">
      <c r="A1453" t="s">
        <v>678</v>
      </c>
      <c r="B1453" t="s">
        <v>693</v>
      </c>
      <c r="C1453">
        <v>0.56000000000000005</v>
      </c>
      <c r="D1453">
        <v>29</v>
      </c>
      <c r="E1453">
        <v>0.19600000000000001</v>
      </c>
    </row>
    <row r="1454" spans="1:5" x14ac:dyDescent="0.2">
      <c r="A1454" t="s">
        <v>678</v>
      </c>
      <c r="B1454" t="s">
        <v>693</v>
      </c>
      <c r="C1454">
        <v>0.56000000000000005</v>
      </c>
      <c r="D1454">
        <v>30</v>
      </c>
      <c r="E1454">
        <v>0.19700000000000001</v>
      </c>
    </row>
    <row r="1455" spans="1:5" x14ac:dyDescent="0.2">
      <c r="A1455" t="s">
        <v>678</v>
      </c>
      <c r="B1455" t="s">
        <v>693</v>
      </c>
      <c r="C1455">
        <v>0.56000000000000005</v>
      </c>
      <c r="D1455">
        <v>31</v>
      </c>
      <c r="E1455">
        <v>0.19700000000000001</v>
      </c>
    </row>
    <row r="1456" spans="1:5" x14ac:dyDescent="0.2">
      <c r="A1456" t="s">
        <v>678</v>
      </c>
      <c r="B1456" t="s">
        <v>693</v>
      </c>
      <c r="C1456">
        <v>0.56000000000000005</v>
      </c>
      <c r="D1456">
        <v>32</v>
      </c>
      <c r="E1456">
        <v>0.19800000000000001</v>
      </c>
    </row>
    <row r="1457" spans="1:5" x14ac:dyDescent="0.2">
      <c r="A1457" t="s">
        <v>678</v>
      </c>
      <c r="B1457" t="s">
        <v>693</v>
      </c>
      <c r="C1457">
        <v>0.56000000000000005</v>
      </c>
      <c r="D1457">
        <v>33</v>
      </c>
      <c r="E1457">
        <v>0.19800000000000001</v>
      </c>
    </row>
    <row r="1458" spans="1:5" x14ac:dyDescent="0.2">
      <c r="A1458" t="s">
        <v>678</v>
      </c>
      <c r="B1458" t="s">
        <v>693</v>
      </c>
      <c r="C1458">
        <v>0.56000000000000005</v>
      </c>
      <c r="D1458">
        <v>34</v>
      </c>
      <c r="E1458">
        <v>0.19800000000000001</v>
      </c>
    </row>
    <row r="1459" spans="1:5" x14ac:dyDescent="0.2">
      <c r="A1459" t="s">
        <v>678</v>
      </c>
      <c r="B1459" t="s">
        <v>693</v>
      </c>
      <c r="C1459">
        <v>0.56000000000000005</v>
      </c>
      <c r="D1459">
        <v>35</v>
      </c>
      <c r="E1459">
        <v>0.19900000000000001</v>
      </c>
    </row>
    <row r="1460" spans="1:5" x14ac:dyDescent="0.2">
      <c r="A1460" t="s">
        <v>678</v>
      </c>
      <c r="B1460" t="s">
        <v>693</v>
      </c>
      <c r="C1460">
        <v>0.56000000000000005</v>
      </c>
      <c r="D1460">
        <v>36</v>
      </c>
      <c r="E1460">
        <v>0.19900000000000001</v>
      </c>
    </row>
    <row r="1461" spans="1:5" x14ac:dyDescent="0.2">
      <c r="A1461" t="s">
        <v>678</v>
      </c>
      <c r="B1461" t="s">
        <v>693</v>
      </c>
      <c r="C1461">
        <v>0.56000000000000005</v>
      </c>
      <c r="D1461">
        <v>37</v>
      </c>
      <c r="E1461">
        <v>0.2</v>
      </c>
    </row>
    <row r="1462" spans="1:5" x14ac:dyDescent="0.2">
      <c r="A1462" t="s">
        <v>678</v>
      </c>
      <c r="B1462" t="s">
        <v>693</v>
      </c>
      <c r="C1462">
        <v>0.56000000000000005</v>
      </c>
      <c r="D1462">
        <v>38</v>
      </c>
      <c r="E1462">
        <v>0.20100000000000001</v>
      </c>
    </row>
    <row r="1463" spans="1:5" x14ac:dyDescent="0.2">
      <c r="A1463" t="s">
        <v>678</v>
      </c>
      <c r="B1463" t="s">
        <v>693</v>
      </c>
      <c r="C1463">
        <v>0.56000000000000005</v>
      </c>
      <c r="D1463">
        <v>39</v>
      </c>
      <c r="E1463">
        <v>0.20100000000000001</v>
      </c>
    </row>
    <row r="1464" spans="1:5" x14ac:dyDescent="0.2">
      <c r="A1464" t="s">
        <v>678</v>
      </c>
      <c r="B1464" t="s">
        <v>693</v>
      </c>
      <c r="C1464">
        <v>0.56000000000000005</v>
      </c>
      <c r="D1464">
        <v>40</v>
      </c>
      <c r="E1464">
        <v>0.20200000000000001</v>
      </c>
    </row>
    <row r="1465" spans="1:5" x14ac:dyDescent="0.2">
      <c r="A1465" t="s">
        <v>678</v>
      </c>
      <c r="B1465" t="s">
        <v>693</v>
      </c>
      <c r="C1465">
        <v>0.56000000000000005</v>
      </c>
      <c r="D1465">
        <v>41</v>
      </c>
      <c r="E1465">
        <v>0.20200000000000001</v>
      </c>
    </row>
    <row r="1466" spans="1:5" x14ac:dyDescent="0.2">
      <c r="A1466" t="s">
        <v>678</v>
      </c>
      <c r="B1466" t="s">
        <v>693</v>
      </c>
      <c r="C1466">
        <v>0.56000000000000005</v>
      </c>
      <c r="D1466">
        <v>42</v>
      </c>
      <c r="E1466">
        <v>0.20300000000000001</v>
      </c>
    </row>
    <row r="1467" spans="1:5" x14ac:dyDescent="0.2">
      <c r="A1467" t="s">
        <v>678</v>
      </c>
      <c r="B1467" t="s">
        <v>693</v>
      </c>
      <c r="C1467">
        <v>0.56000000000000005</v>
      </c>
      <c r="D1467">
        <v>43</v>
      </c>
      <c r="E1467">
        <v>0.20399999999999999</v>
      </c>
    </row>
    <row r="1468" spans="1:5" x14ac:dyDescent="0.2">
      <c r="A1468" t="s">
        <v>678</v>
      </c>
      <c r="B1468" t="s">
        <v>693</v>
      </c>
      <c r="C1468">
        <v>0.56000000000000005</v>
      </c>
      <c r="D1468">
        <v>44</v>
      </c>
      <c r="E1468">
        <v>0.20399999999999999</v>
      </c>
    </row>
    <row r="1469" spans="1:5" x14ac:dyDescent="0.2">
      <c r="A1469" t="s">
        <v>678</v>
      </c>
      <c r="B1469" t="s">
        <v>693</v>
      </c>
      <c r="C1469">
        <v>0.56000000000000005</v>
      </c>
      <c r="D1469">
        <v>45</v>
      </c>
      <c r="E1469">
        <v>0.20499999999999999</v>
      </c>
    </row>
    <row r="1470" spans="1:5" x14ac:dyDescent="0.2">
      <c r="A1470" t="s">
        <v>678</v>
      </c>
      <c r="B1470" t="s">
        <v>693</v>
      </c>
      <c r="C1470">
        <v>0.56000000000000005</v>
      </c>
      <c r="D1470">
        <v>46</v>
      </c>
      <c r="E1470">
        <v>0.20499999999999999</v>
      </c>
    </row>
    <row r="1471" spans="1:5" x14ac:dyDescent="0.2">
      <c r="A1471" t="s">
        <v>678</v>
      </c>
      <c r="B1471" t="s">
        <v>693</v>
      </c>
      <c r="C1471">
        <v>0.56000000000000005</v>
      </c>
      <c r="D1471">
        <v>47</v>
      </c>
      <c r="E1471">
        <v>0.20599999999999999</v>
      </c>
    </row>
    <row r="1472" spans="1:5" x14ac:dyDescent="0.2">
      <c r="A1472" t="s">
        <v>678</v>
      </c>
      <c r="B1472" t="s">
        <v>693</v>
      </c>
      <c r="C1472">
        <v>0.56000000000000005</v>
      </c>
      <c r="D1472">
        <v>48</v>
      </c>
      <c r="E1472">
        <v>0.20599999999999999</v>
      </c>
    </row>
    <row r="1473" spans="1:5" x14ac:dyDescent="0.2">
      <c r="A1473" t="s">
        <v>678</v>
      </c>
      <c r="B1473" t="s">
        <v>693</v>
      </c>
      <c r="C1473">
        <v>0.56000000000000005</v>
      </c>
      <c r="D1473">
        <v>49</v>
      </c>
      <c r="E1473">
        <v>0.20699999999999999</v>
      </c>
    </row>
    <row r="1474" spans="1:5" x14ac:dyDescent="0.2">
      <c r="A1474" t="s">
        <v>678</v>
      </c>
      <c r="B1474" t="s">
        <v>693</v>
      </c>
      <c r="C1474">
        <v>0.57999999999999996</v>
      </c>
      <c r="D1474">
        <v>28</v>
      </c>
      <c r="E1474">
        <v>0.20200000000000001</v>
      </c>
    </row>
    <row r="1475" spans="1:5" x14ac:dyDescent="0.2">
      <c r="A1475" t="s">
        <v>678</v>
      </c>
      <c r="B1475" t="s">
        <v>693</v>
      </c>
      <c r="C1475">
        <v>0.57999999999999996</v>
      </c>
      <c r="D1475">
        <v>29</v>
      </c>
      <c r="E1475">
        <v>0.20300000000000001</v>
      </c>
    </row>
    <row r="1476" spans="1:5" x14ac:dyDescent="0.2">
      <c r="A1476" t="s">
        <v>678</v>
      </c>
      <c r="B1476" t="s">
        <v>693</v>
      </c>
      <c r="C1476">
        <v>0.57999999999999996</v>
      </c>
      <c r="D1476">
        <v>30</v>
      </c>
      <c r="E1476">
        <v>0.20300000000000001</v>
      </c>
    </row>
    <row r="1477" spans="1:5" x14ac:dyDescent="0.2">
      <c r="A1477" t="s">
        <v>678</v>
      </c>
      <c r="B1477" t="s">
        <v>693</v>
      </c>
      <c r="C1477">
        <v>0.57999999999999996</v>
      </c>
      <c r="D1477">
        <v>31</v>
      </c>
      <c r="E1477">
        <v>0.20300000000000001</v>
      </c>
    </row>
    <row r="1478" spans="1:5" x14ac:dyDescent="0.2">
      <c r="A1478" t="s">
        <v>678</v>
      </c>
      <c r="B1478" t="s">
        <v>693</v>
      </c>
      <c r="C1478">
        <v>0.57999999999999996</v>
      </c>
      <c r="D1478">
        <v>32</v>
      </c>
      <c r="E1478">
        <v>0.20399999999999999</v>
      </c>
    </row>
    <row r="1479" spans="1:5" x14ac:dyDescent="0.2">
      <c r="A1479" t="s">
        <v>678</v>
      </c>
      <c r="B1479" t="s">
        <v>693</v>
      </c>
      <c r="C1479">
        <v>0.57999999999999996</v>
      </c>
      <c r="D1479">
        <v>33</v>
      </c>
      <c r="E1479">
        <v>0.20399999999999999</v>
      </c>
    </row>
    <row r="1480" spans="1:5" x14ac:dyDescent="0.2">
      <c r="A1480" t="s">
        <v>678</v>
      </c>
      <c r="B1480" t="s">
        <v>693</v>
      </c>
      <c r="C1480">
        <v>0.57999999999999996</v>
      </c>
      <c r="D1480">
        <v>34</v>
      </c>
      <c r="E1480">
        <v>0.20399999999999999</v>
      </c>
    </row>
    <row r="1481" spans="1:5" x14ac:dyDescent="0.2">
      <c r="A1481" t="s">
        <v>678</v>
      </c>
      <c r="B1481" t="s">
        <v>693</v>
      </c>
      <c r="C1481">
        <v>0.57999999999999996</v>
      </c>
      <c r="D1481">
        <v>35</v>
      </c>
      <c r="E1481">
        <v>0.20499999999999999</v>
      </c>
    </row>
    <row r="1482" spans="1:5" x14ac:dyDescent="0.2">
      <c r="A1482" t="s">
        <v>678</v>
      </c>
      <c r="B1482" t="s">
        <v>693</v>
      </c>
      <c r="C1482">
        <v>0.57999999999999996</v>
      </c>
      <c r="D1482">
        <v>36</v>
      </c>
      <c r="E1482">
        <v>0.20499999999999999</v>
      </c>
    </row>
    <row r="1483" spans="1:5" x14ac:dyDescent="0.2">
      <c r="A1483" t="s">
        <v>678</v>
      </c>
      <c r="B1483" t="s">
        <v>693</v>
      </c>
      <c r="C1483">
        <v>0.57999999999999996</v>
      </c>
      <c r="D1483">
        <v>37</v>
      </c>
      <c r="E1483">
        <v>0.20599999999999999</v>
      </c>
    </row>
    <row r="1484" spans="1:5" x14ac:dyDescent="0.2">
      <c r="A1484" t="s">
        <v>678</v>
      </c>
      <c r="B1484" t="s">
        <v>693</v>
      </c>
      <c r="C1484">
        <v>0.57999999999999996</v>
      </c>
      <c r="D1484">
        <v>38</v>
      </c>
      <c r="E1484">
        <v>0.20599999999999999</v>
      </c>
    </row>
    <row r="1485" spans="1:5" x14ac:dyDescent="0.2">
      <c r="A1485" t="s">
        <v>678</v>
      </c>
      <c r="B1485" t="s">
        <v>693</v>
      </c>
      <c r="C1485">
        <v>0.57999999999999996</v>
      </c>
      <c r="D1485">
        <v>39</v>
      </c>
      <c r="E1485">
        <v>0.20699999999999999</v>
      </c>
    </row>
    <row r="1486" spans="1:5" x14ac:dyDescent="0.2">
      <c r="A1486" t="s">
        <v>678</v>
      </c>
      <c r="B1486" t="s">
        <v>693</v>
      </c>
      <c r="C1486">
        <v>0.57999999999999996</v>
      </c>
      <c r="D1486">
        <v>40</v>
      </c>
      <c r="E1486">
        <v>0.20699999999999999</v>
      </c>
    </row>
    <row r="1487" spans="1:5" x14ac:dyDescent="0.2">
      <c r="A1487" t="s">
        <v>678</v>
      </c>
      <c r="B1487" t="s">
        <v>693</v>
      </c>
      <c r="C1487">
        <v>0.57999999999999996</v>
      </c>
      <c r="D1487">
        <v>41</v>
      </c>
      <c r="E1487">
        <v>0.20799999999999999</v>
      </c>
    </row>
    <row r="1488" spans="1:5" x14ac:dyDescent="0.2">
      <c r="A1488" t="s">
        <v>678</v>
      </c>
      <c r="B1488" t="s">
        <v>693</v>
      </c>
      <c r="C1488">
        <v>0.57999999999999996</v>
      </c>
      <c r="D1488">
        <v>42</v>
      </c>
      <c r="E1488">
        <v>0.20799999999999999</v>
      </c>
    </row>
    <row r="1489" spans="1:5" x14ac:dyDescent="0.2">
      <c r="A1489" t="s">
        <v>678</v>
      </c>
      <c r="B1489" t="s">
        <v>693</v>
      </c>
      <c r="C1489">
        <v>0.57999999999999996</v>
      </c>
      <c r="D1489">
        <v>43</v>
      </c>
      <c r="E1489">
        <v>0.20899999999999999</v>
      </c>
    </row>
    <row r="1490" spans="1:5" x14ac:dyDescent="0.2">
      <c r="A1490" t="s">
        <v>678</v>
      </c>
      <c r="B1490" t="s">
        <v>693</v>
      </c>
      <c r="C1490">
        <v>0.57999999999999996</v>
      </c>
      <c r="D1490">
        <v>44</v>
      </c>
      <c r="E1490">
        <v>0.21</v>
      </c>
    </row>
    <row r="1491" spans="1:5" x14ac:dyDescent="0.2">
      <c r="A1491" t="s">
        <v>678</v>
      </c>
      <c r="B1491" t="s">
        <v>693</v>
      </c>
      <c r="C1491">
        <v>0.57999999999999996</v>
      </c>
      <c r="D1491">
        <v>45</v>
      </c>
      <c r="E1491">
        <v>0.21</v>
      </c>
    </row>
    <row r="1492" spans="1:5" x14ac:dyDescent="0.2">
      <c r="A1492" t="s">
        <v>678</v>
      </c>
      <c r="B1492" t="s">
        <v>693</v>
      </c>
      <c r="C1492">
        <v>0.57999999999999996</v>
      </c>
      <c r="D1492">
        <v>46</v>
      </c>
      <c r="E1492">
        <v>0.21099999999999999</v>
      </c>
    </row>
    <row r="1493" spans="1:5" x14ac:dyDescent="0.2">
      <c r="A1493" t="s">
        <v>678</v>
      </c>
      <c r="B1493" t="s">
        <v>693</v>
      </c>
      <c r="C1493">
        <v>0.57999999999999996</v>
      </c>
      <c r="D1493">
        <v>47</v>
      </c>
      <c r="E1493">
        <v>0.21099999999999999</v>
      </c>
    </row>
    <row r="1494" spans="1:5" x14ac:dyDescent="0.2">
      <c r="A1494" t="s">
        <v>678</v>
      </c>
      <c r="B1494" t="s">
        <v>693</v>
      </c>
      <c r="C1494">
        <v>0.57999999999999996</v>
      </c>
      <c r="D1494">
        <v>48</v>
      </c>
      <c r="E1494">
        <v>0.21199999999999999</v>
      </c>
    </row>
    <row r="1495" spans="1:5" x14ac:dyDescent="0.2">
      <c r="A1495" t="s">
        <v>678</v>
      </c>
      <c r="B1495" t="s">
        <v>693</v>
      </c>
      <c r="C1495">
        <v>0.57999999999999996</v>
      </c>
      <c r="D1495">
        <v>49</v>
      </c>
      <c r="E1495">
        <v>0.21199999999999999</v>
      </c>
    </row>
    <row r="1496" spans="1:5" x14ac:dyDescent="0.2">
      <c r="A1496" t="s">
        <v>678</v>
      </c>
      <c r="B1496" t="s">
        <v>693</v>
      </c>
      <c r="C1496">
        <v>0.6</v>
      </c>
      <c r="D1496">
        <v>30</v>
      </c>
      <c r="E1496">
        <v>0.20899999999999999</v>
      </c>
    </row>
    <row r="1497" spans="1:5" x14ac:dyDescent="0.2">
      <c r="A1497" t="s">
        <v>678</v>
      </c>
      <c r="B1497" t="s">
        <v>693</v>
      </c>
      <c r="C1497">
        <v>0.6</v>
      </c>
      <c r="D1497">
        <v>31</v>
      </c>
      <c r="E1497">
        <v>0.20899999999999999</v>
      </c>
    </row>
    <row r="1498" spans="1:5" x14ac:dyDescent="0.2">
      <c r="A1498" t="s">
        <v>678</v>
      </c>
      <c r="B1498" t="s">
        <v>693</v>
      </c>
      <c r="C1498">
        <v>0.6</v>
      </c>
      <c r="D1498">
        <v>32</v>
      </c>
      <c r="E1498">
        <v>0.21</v>
      </c>
    </row>
    <row r="1499" spans="1:5" x14ac:dyDescent="0.2">
      <c r="A1499" t="s">
        <v>678</v>
      </c>
      <c r="B1499" t="s">
        <v>693</v>
      </c>
      <c r="C1499">
        <v>0.6</v>
      </c>
      <c r="D1499">
        <v>33</v>
      </c>
      <c r="E1499">
        <v>0.21</v>
      </c>
    </row>
    <row r="1500" spans="1:5" x14ac:dyDescent="0.2">
      <c r="A1500" t="s">
        <v>678</v>
      </c>
      <c r="B1500" t="s">
        <v>693</v>
      </c>
      <c r="C1500">
        <v>0.6</v>
      </c>
      <c r="D1500">
        <v>34</v>
      </c>
      <c r="E1500">
        <v>0.21</v>
      </c>
    </row>
    <row r="1501" spans="1:5" x14ac:dyDescent="0.2">
      <c r="A1501" t="s">
        <v>678</v>
      </c>
      <c r="B1501" t="s">
        <v>693</v>
      </c>
      <c r="C1501">
        <v>0.6</v>
      </c>
      <c r="D1501">
        <v>35</v>
      </c>
      <c r="E1501">
        <v>0.21</v>
      </c>
    </row>
    <row r="1502" spans="1:5" x14ac:dyDescent="0.2">
      <c r="A1502" t="s">
        <v>678</v>
      </c>
      <c r="B1502" t="s">
        <v>693</v>
      </c>
      <c r="C1502">
        <v>0.6</v>
      </c>
      <c r="D1502">
        <v>36</v>
      </c>
      <c r="E1502">
        <v>0.21099999999999999</v>
      </c>
    </row>
    <row r="1503" spans="1:5" x14ac:dyDescent="0.2">
      <c r="A1503" t="s">
        <v>678</v>
      </c>
      <c r="B1503" t="s">
        <v>693</v>
      </c>
      <c r="C1503">
        <v>0.6</v>
      </c>
      <c r="D1503">
        <v>37</v>
      </c>
      <c r="E1503">
        <v>0.21099999999999999</v>
      </c>
    </row>
    <row r="1504" spans="1:5" x14ac:dyDescent="0.2">
      <c r="A1504" t="s">
        <v>678</v>
      </c>
      <c r="B1504" t="s">
        <v>693</v>
      </c>
      <c r="C1504">
        <v>0.6</v>
      </c>
      <c r="D1504">
        <v>38</v>
      </c>
      <c r="E1504">
        <v>0.21199999999999999</v>
      </c>
    </row>
    <row r="1505" spans="1:5" x14ac:dyDescent="0.2">
      <c r="A1505" t="s">
        <v>678</v>
      </c>
      <c r="B1505" t="s">
        <v>693</v>
      </c>
      <c r="C1505">
        <v>0.6</v>
      </c>
      <c r="D1505">
        <v>39</v>
      </c>
      <c r="E1505">
        <v>0.21199999999999999</v>
      </c>
    </row>
    <row r="1506" spans="1:5" x14ac:dyDescent="0.2">
      <c r="A1506" t="s">
        <v>678</v>
      </c>
      <c r="B1506" t="s">
        <v>693</v>
      </c>
      <c r="C1506">
        <v>0.6</v>
      </c>
      <c r="D1506">
        <v>40</v>
      </c>
      <c r="E1506">
        <v>0.21299999999999999</v>
      </c>
    </row>
    <row r="1507" spans="1:5" x14ac:dyDescent="0.2">
      <c r="A1507" t="s">
        <v>678</v>
      </c>
      <c r="B1507" t="s">
        <v>693</v>
      </c>
      <c r="C1507">
        <v>0.6</v>
      </c>
      <c r="D1507">
        <v>41</v>
      </c>
      <c r="E1507">
        <v>0.21299999999999999</v>
      </c>
    </row>
    <row r="1508" spans="1:5" x14ac:dyDescent="0.2">
      <c r="A1508" t="s">
        <v>678</v>
      </c>
      <c r="B1508" t="s">
        <v>693</v>
      </c>
      <c r="C1508">
        <v>0.6</v>
      </c>
      <c r="D1508">
        <v>42</v>
      </c>
      <c r="E1508">
        <v>0.214</v>
      </c>
    </row>
    <row r="1509" spans="1:5" x14ac:dyDescent="0.2">
      <c r="A1509" t="s">
        <v>678</v>
      </c>
      <c r="B1509" t="s">
        <v>693</v>
      </c>
      <c r="C1509">
        <v>0.6</v>
      </c>
      <c r="D1509">
        <v>43</v>
      </c>
      <c r="E1509">
        <v>0.214</v>
      </c>
    </row>
    <row r="1510" spans="1:5" x14ac:dyDescent="0.2">
      <c r="A1510" t="s">
        <v>678</v>
      </c>
      <c r="B1510" t="s">
        <v>693</v>
      </c>
      <c r="C1510">
        <v>0.6</v>
      </c>
      <c r="D1510">
        <v>44</v>
      </c>
      <c r="E1510">
        <v>0.215</v>
      </c>
    </row>
    <row r="1511" spans="1:5" x14ac:dyDescent="0.2">
      <c r="A1511" t="s">
        <v>678</v>
      </c>
      <c r="B1511" t="s">
        <v>693</v>
      </c>
      <c r="C1511">
        <v>0.6</v>
      </c>
      <c r="D1511">
        <v>45</v>
      </c>
      <c r="E1511">
        <v>0.215</v>
      </c>
    </row>
    <row r="1512" spans="1:5" x14ac:dyDescent="0.2">
      <c r="A1512" t="s">
        <v>678</v>
      </c>
      <c r="B1512" t="s">
        <v>693</v>
      </c>
      <c r="C1512">
        <v>0.6</v>
      </c>
      <c r="D1512">
        <v>46</v>
      </c>
      <c r="E1512">
        <v>0.216</v>
      </c>
    </row>
    <row r="1513" spans="1:5" x14ac:dyDescent="0.2">
      <c r="A1513" t="s">
        <v>678</v>
      </c>
      <c r="B1513" t="s">
        <v>693</v>
      </c>
      <c r="C1513">
        <v>0.6</v>
      </c>
      <c r="D1513">
        <v>47</v>
      </c>
      <c r="E1513">
        <v>0.216</v>
      </c>
    </row>
    <row r="1514" spans="1:5" x14ac:dyDescent="0.2">
      <c r="A1514" t="s">
        <v>678</v>
      </c>
      <c r="B1514" t="s">
        <v>693</v>
      </c>
      <c r="C1514">
        <v>0.6</v>
      </c>
      <c r="D1514">
        <v>48</v>
      </c>
      <c r="E1514">
        <v>0.217</v>
      </c>
    </row>
    <row r="1515" spans="1:5" x14ac:dyDescent="0.2">
      <c r="A1515" t="s">
        <v>678</v>
      </c>
      <c r="B1515" t="s">
        <v>693</v>
      </c>
      <c r="C1515">
        <v>0.6</v>
      </c>
      <c r="D1515">
        <v>49</v>
      </c>
      <c r="E1515">
        <v>0.217</v>
      </c>
    </row>
    <row r="1516" spans="1:5" x14ac:dyDescent="0.2">
      <c r="A1516" t="s">
        <v>678</v>
      </c>
      <c r="B1516" t="s">
        <v>693</v>
      </c>
      <c r="C1516">
        <v>0.62</v>
      </c>
      <c r="D1516">
        <v>33</v>
      </c>
      <c r="E1516">
        <v>0.216</v>
      </c>
    </row>
    <row r="1517" spans="1:5" x14ac:dyDescent="0.2">
      <c r="A1517" t="s">
        <v>678</v>
      </c>
      <c r="B1517" t="s">
        <v>693</v>
      </c>
      <c r="C1517">
        <v>0.62</v>
      </c>
      <c r="D1517">
        <v>34</v>
      </c>
      <c r="E1517">
        <v>0.216</v>
      </c>
    </row>
    <row r="1518" spans="1:5" x14ac:dyDescent="0.2">
      <c r="A1518" t="s">
        <v>678</v>
      </c>
      <c r="B1518" t="s">
        <v>693</v>
      </c>
      <c r="C1518">
        <v>0.62</v>
      </c>
      <c r="D1518">
        <v>35</v>
      </c>
      <c r="E1518">
        <v>0.216</v>
      </c>
    </row>
    <row r="1519" spans="1:5" x14ac:dyDescent="0.2">
      <c r="A1519" t="s">
        <v>678</v>
      </c>
      <c r="B1519" t="s">
        <v>693</v>
      </c>
      <c r="C1519">
        <v>0.62</v>
      </c>
      <c r="D1519">
        <v>36</v>
      </c>
      <c r="E1519">
        <v>0.217</v>
      </c>
    </row>
    <row r="1520" spans="1:5" x14ac:dyDescent="0.2">
      <c r="A1520" t="s">
        <v>678</v>
      </c>
      <c r="B1520" t="s">
        <v>693</v>
      </c>
      <c r="C1520">
        <v>0.62</v>
      </c>
      <c r="D1520">
        <v>37</v>
      </c>
      <c r="E1520">
        <v>0.217</v>
      </c>
    </row>
    <row r="1521" spans="1:5" x14ac:dyDescent="0.2">
      <c r="A1521" t="s">
        <v>678</v>
      </c>
      <c r="B1521" t="s">
        <v>693</v>
      </c>
      <c r="C1521">
        <v>0.62</v>
      </c>
      <c r="D1521">
        <v>38</v>
      </c>
      <c r="E1521">
        <v>0.217</v>
      </c>
    </row>
    <row r="1522" spans="1:5" x14ac:dyDescent="0.2">
      <c r="A1522" t="s">
        <v>678</v>
      </c>
      <c r="B1522" t="s">
        <v>693</v>
      </c>
      <c r="C1522">
        <v>0.62</v>
      </c>
      <c r="D1522">
        <v>39</v>
      </c>
      <c r="E1522">
        <v>0.218</v>
      </c>
    </row>
    <row r="1523" spans="1:5" x14ac:dyDescent="0.2">
      <c r="A1523" t="s">
        <v>678</v>
      </c>
      <c r="B1523" t="s">
        <v>693</v>
      </c>
      <c r="C1523">
        <v>0.62</v>
      </c>
      <c r="D1523">
        <v>40</v>
      </c>
      <c r="E1523">
        <v>0.218</v>
      </c>
    </row>
    <row r="1524" spans="1:5" x14ac:dyDescent="0.2">
      <c r="A1524" t="s">
        <v>678</v>
      </c>
      <c r="B1524" t="s">
        <v>693</v>
      </c>
      <c r="C1524">
        <v>0.62</v>
      </c>
      <c r="D1524">
        <v>41</v>
      </c>
      <c r="E1524">
        <v>0.219</v>
      </c>
    </row>
    <row r="1525" spans="1:5" x14ac:dyDescent="0.2">
      <c r="A1525" t="s">
        <v>678</v>
      </c>
      <c r="B1525" t="s">
        <v>693</v>
      </c>
      <c r="C1525">
        <v>0.62</v>
      </c>
      <c r="D1525">
        <v>42</v>
      </c>
      <c r="E1525">
        <v>0.219</v>
      </c>
    </row>
    <row r="1526" spans="1:5" x14ac:dyDescent="0.2">
      <c r="A1526" t="s">
        <v>678</v>
      </c>
      <c r="B1526" t="s">
        <v>693</v>
      </c>
      <c r="C1526">
        <v>0.62</v>
      </c>
      <c r="D1526">
        <v>43</v>
      </c>
      <c r="E1526">
        <v>0.22</v>
      </c>
    </row>
    <row r="1527" spans="1:5" x14ac:dyDescent="0.2">
      <c r="A1527" t="s">
        <v>678</v>
      </c>
      <c r="B1527" t="s">
        <v>693</v>
      </c>
      <c r="C1527">
        <v>0.62</v>
      </c>
      <c r="D1527">
        <v>44</v>
      </c>
      <c r="E1527">
        <v>0.22</v>
      </c>
    </row>
    <row r="1528" spans="1:5" x14ac:dyDescent="0.2">
      <c r="A1528" t="s">
        <v>678</v>
      </c>
      <c r="B1528" t="s">
        <v>693</v>
      </c>
      <c r="C1528">
        <v>0.62</v>
      </c>
      <c r="D1528">
        <v>45</v>
      </c>
      <c r="E1528">
        <v>0.221</v>
      </c>
    </row>
    <row r="1529" spans="1:5" x14ac:dyDescent="0.2">
      <c r="A1529" t="s">
        <v>678</v>
      </c>
      <c r="B1529" t="s">
        <v>693</v>
      </c>
      <c r="C1529">
        <v>0.62</v>
      </c>
      <c r="D1529">
        <v>46</v>
      </c>
      <c r="E1529">
        <v>0.221</v>
      </c>
    </row>
    <row r="1530" spans="1:5" x14ac:dyDescent="0.2">
      <c r="A1530" t="s">
        <v>678</v>
      </c>
      <c r="B1530" t="s">
        <v>693</v>
      </c>
      <c r="C1530">
        <v>0.62</v>
      </c>
      <c r="D1530">
        <v>47</v>
      </c>
      <c r="E1530">
        <v>0.222</v>
      </c>
    </row>
    <row r="1531" spans="1:5" x14ac:dyDescent="0.2">
      <c r="A1531" t="s">
        <v>678</v>
      </c>
      <c r="B1531" t="s">
        <v>693</v>
      </c>
      <c r="C1531">
        <v>0.62</v>
      </c>
      <c r="D1531">
        <v>48</v>
      </c>
      <c r="E1531">
        <v>0.222</v>
      </c>
    </row>
    <row r="1532" spans="1:5" x14ac:dyDescent="0.2">
      <c r="A1532" t="s">
        <v>678</v>
      </c>
      <c r="B1532" t="s">
        <v>693</v>
      </c>
      <c r="C1532">
        <v>0.62</v>
      </c>
      <c r="D1532">
        <v>49</v>
      </c>
      <c r="E1532">
        <v>0.223</v>
      </c>
    </row>
    <row r="1533" spans="1:5" x14ac:dyDescent="0.2">
      <c r="A1533" t="s">
        <v>678</v>
      </c>
      <c r="B1533" t="s">
        <v>693</v>
      </c>
      <c r="C1533">
        <v>0.64</v>
      </c>
      <c r="D1533">
        <v>35</v>
      </c>
      <c r="E1533">
        <v>0.222</v>
      </c>
    </row>
    <row r="1534" spans="1:5" x14ac:dyDescent="0.2">
      <c r="A1534" t="s">
        <v>678</v>
      </c>
      <c r="B1534" t="s">
        <v>693</v>
      </c>
      <c r="C1534">
        <v>0.64</v>
      </c>
      <c r="D1534">
        <v>36</v>
      </c>
      <c r="E1534">
        <v>0.222</v>
      </c>
    </row>
    <row r="1535" spans="1:5" x14ac:dyDescent="0.2">
      <c r="A1535" t="s">
        <v>678</v>
      </c>
      <c r="B1535" t="s">
        <v>693</v>
      </c>
      <c r="C1535">
        <v>0.64</v>
      </c>
      <c r="D1535">
        <v>37</v>
      </c>
      <c r="E1535">
        <v>0.223</v>
      </c>
    </row>
    <row r="1536" spans="1:5" x14ac:dyDescent="0.2">
      <c r="A1536" t="s">
        <v>678</v>
      </c>
      <c r="B1536" t="s">
        <v>693</v>
      </c>
      <c r="C1536">
        <v>0.64</v>
      </c>
      <c r="D1536">
        <v>38</v>
      </c>
      <c r="E1536">
        <v>0.223</v>
      </c>
    </row>
    <row r="1537" spans="1:5" x14ac:dyDescent="0.2">
      <c r="A1537" t="s">
        <v>678</v>
      </c>
      <c r="B1537" t="s">
        <v>693</v>
      </c>
      <c r="C1537">
        <v>0.64</v>
      </c>
      <c r="D1537">
        <v>39</v>
      </c>
      <c r="E1537">
        <v>0.223</v>
      </c>
    </row>
    <row r="1538" spans="1:5" x14ac:dyDescent="0.2">
      <c r="A1538" t="s">
        <v>678</v>
      </c>
      <c r="B1538" t="s">
        <v>693</v>
      </c>
      <c r="C1538">
        <v>0.64</v>
      </c>
      <c r="D1538">
        <v>40</v>
      </c>
      <c r="E1538">
        <v>0.224</v>
      </c>
    </row>
    <row r="1539" spans="1:5" x14ac:dyDescent="0.2">
      <c r="A1539" t="s">
        <v>678</v>
      </c>
      <c r="B1539" t="s">
        <v>693</v>
      </c>
      <c r="C1539">
        <v>0.64</v>
      </c>
      <c r="D1539">
        <v>41</v>
      </c>
      <c r="E1539">
        <v>0.224</v>
      </c>
    </row>
    <row r="1540" spans="1:5" x14ac:dyDescent="0.2">
      <c r="A1540" t="s">
        <v>678</v>
      </c>
      <c r="B1540" t="s">
        <v>693</v>
      </c>
      <c r="C1540">
        <v>0.64</v>
      </c>
      <c r="D1540">
        <v>42</v>
      </c>
      <c r="E1540">
        <v>0.22500000000000001</v>
      </c>
    </row>
    <row r="1541" spans="1:5" x14ac:dyDescent="0.2">
      <c r="A1541" t="s">
        <v>678</v>
      </c>
      <c r="B1541" t="s">
        <v>693</v>
      </c>
      <c r="C1541">
        <v>0.64</v>
      </c>
      <c r="D1541">
        <v>43</v>
      </c>
      <c r="E1541">
        <v>0.22500000000000001</v>
      </c>
    </row>
    <row r="1542" spans="1:5" x14ac:dyDescent="0.2">
      <c r="A1542" t="s">
        <v>678</v>
      </c>
      <c r="B1542" t="s">
        <v>693</v>
      </c>
      <c r="C1542">
        <v>0.64</v>
      </c>
      <c r="D1542">
        <v>44</v>
      </c>
      <c r="E1542">
        <v>0.22600000000000001</v>
      </c>
    </row>
    <row r="1543" spans="1:5" x14ac:dyDescent="0.2">
      <c r="A1543" t="s">
        <v>678</v>
      </c>
      <c r="B1543" t="s">
        <v>693</v>
      </c>
      <c r="C1543">
        <v>0.64</v>
      </c>
      <c r="D1543">
        <v>45</v>
      </c>
      <c r="E1543">
        <v>0.22600000000000001</v>
      </c>
    </row>
    <row r="1544" spans="1:5" x14ac:dyDescent="0.2">
      <c r="A1544" t="s">
        <v>678</v>
      </c>
      <c r="B1544" t="s">
        <v>693</v>
      </c>
      <c r="C1544">
        <v>0.64</v>
      </c>
      <c r="D1544">
        <v>46</v>
      </c>
      <c r="E1544">
        <v>0.22700000000000001</v>
      </c>
    </row>
    <row r="1545" spans="1:5" x14ac:dyDescent="0.2">
      <c r="A1545" t="s">
        <v>678</v>
      </c>
      <c r="B1545" t="s">
        <v>693</v>
      </c>
      <c r="C1545">
        <v>0.64</v>
      </c>
      <c r="D1545">
        <v>47</v>
      </c>
      <c r="E1545">
        <v>0.22700000000000001</v>
      </c>
    </row>
    <row r="1546" spans="1:5" x14ac:dyDescent="0.2">
      <c r="A1546" t="s">
        <v>678</v>
      </c>
      <c r="B1546" t="s">
        <v>693</v>
      </c>
      <c r="C1546">
        <v>0.64</v>
      </c>
      <c r="D1546">
        <v>48</v>
      </c>
      <c r="E1546">
        <v>0.22700000000000001</v>
      </c>
    </row>
    <row r="1547" spans="1:5" x14ac:dyDescent="0.2">
      <c r="A1547" t="s">
        <v>678</v>
      </c>
      <c r="B1547" t="s">
        <v>693</v>
      </c>
      <c r="C1547">
        <v>0.64</v>
      </c>
      <c r="D1547">
        <v>49</v>
      </c>
      <c r="E1547">
        <v>0.22800000000000001</v>
      </c>
    </row>
    <row r="1548" spans="1:5" x14ac:dyDescent="0.2">
      <c r="A1548" t="s">
        <v>678</v>
      </c>
      <c r="B1548" t="s">
        <v>693</v>
      </c>
      <c r="C1548">
        <v>0.66</v>
      </c>
      <c r="D1548">
        <v>38</v>
      </c>
      <c r="E1548">
        <v>0.22900000000000001</v>
      </c>
    </row>
    <row r="1549" spans="1:5" x14ac:dyDescent="0.2">
      <c r="A1549" t="s">
        <v>678</v>
      </c>
      <c r="B1549" t="s">
        <v>693</v>
      </c>
      <c r="C1549">
        <v>0.66</v>
      </c>
      <c r="D1549">
        <v>39</v>
      </c>
      <c r="E1549">
        <v>0.22900000000000001</v>
      </c>
    </row>
    <row r="1550" spans="1:5" x14ac:dyDescent="0.2">
      <c r="A1550" t="s">
        <v>678</v>
      </c>
      <c r="B1550" t="s">
        <v>693</v>
      </c>
      <c r="C1550">
        <v>0.66</v>
      </c>
      <c r="D1550">
        <v>40</v>
      </c>
      <c r="E1550">
        <v>0.22900000000000001</v>
      </c>
    </row>
    <row r="1551" spans="1:5" x14ac:dyDescent="0.2">
      <c r="A1551" t="s">
        <v>678</v>
      </c>
      <c r="B1551" t="s">
        <v>693</v>
      </c>
      <c r="C1551">
        <v>0.66</v>
      </c>
      <c r="D1551">
        <v>41</v>
      </c>
      <c r="E1551">
        <v>0.23</v>
      </c>
    </row>
    <row r="1552" spans="1:5" x14ac:dyDescent="0.2">
      <c r="A1552" t="s">
        <v>678</v>
      </c>
      <c r="B1552" t="s">
        <v>693</v>
      </c>
      <c r="C1552">
        <v>0.66</v>
      </c>
      <c r="D1552">
        <v>42</v>
      </c>
      <c r="E1552">
        <v>0.23</v>
      </c>
    </row>
    <row r="1553" spans="1:5" x14ac:dyDescent="0.2">
      <c r="A1553" t="s">
        <v>678</v>
      </c>
      <c r="B1553" t="s">
        <v>693</v>
      </c>
      <c r="C1553">
        <v>0.66</v>
      </c>
      <c r="D1553">
        <v>43</v>
      </c>
      <c r="E1553">
        <v>0.23100000000000001</v>
      </c>
    </row>
    <row r="1554" spans="1:5" x14ac:dyDescent="0.2">
      <c r="A1554" t="s">
        <v>678</v>
      </c>
      <c r="B1554" t="s">
        <v>693</v>
      </c>
      <c r="C1554">
        <v>0.66</v>
      </c>
      <c r="D1554">
        <v>44</v>
      </c>
      <c r="E1554">
        <v>0.23100000000000001</v>
      </c>
    </row>
    <row r="1555" spans="1:5" x14ac:dyDescent="0.2">
      <c r="A1555" t="s">
        <v>678</v>
      </c>
      <c r="B1555" t="s">
        <v>693</v>
      </c>
      <c r="C1555">
        <v>0.66</v>
      </c>
      <c r="D1555">
        <v>45</v>
      </c>
      <c r="E1555">
        <v>0.23100000000000001</v>
      </c>
    </row>
    <row r="1556" spans="1:5" x14ac:dyDescent="0.2">
      <c r="A1556" t="s">
        <v>678</v>
      </c>
      <c r="B1556" t="s">
        <v>693</v>
      </c>
      <c r="C1556">
        <v>0.66</v>
      </c>
      <c r="D1556">
        <v>46</v>
      </c>
      <c r="E1556">
        <v>0.23200000000000001</v>
      </c>
    </row>
    <row r="1557" spans="1:5" x14ac:dyDescent="0.2">
      <c r="A1557" t="s">
        <v>678</v>
      </c>
      <c r="B1557" t="s">
        <v>693</v>
      </c>
      <c r="C1557">
        <v>0.66</v>
      </c>
      <c r="D1557">
        <v>47</v>
      </c>
      <c r="E1557">
        <v>0.23200000000000001</v>
      </c>
    </row>
    <row r="1558" spans="1:5" x14ac:dyDescent="0.2">
      <c r="A1558" t="s">
        <v>678</v>
      </c>
      <c r="B1558" t="s">
        <v>693</v>
      </c>
      <c r="C1558">
        <v>0.66</v>
      </c>
      <c r="D1558">
        <v>48</v>
      </c>
      <c r="E1558">
        <v>0.23300000000000001</v>
      </c>
    </row>
    <row r="1559" spans="1:5" x14ac:dyDescent="0.2">
      <c r="A1559" t="s">
        <v>678</v>
      </c>
      <c r="B1559" t="s">
        <v>693</v>
      </c>
      <c r="C1559">
        <v>0.66</v>
      </c>
      <c r="D1559">
        <v>49</v>
      </c>
      <c r="E1559">
        <v>0.23300000000000001</v>
      </c>
    </row>
    <row r="1560" spans="1:5" x14ac:dyDescent="0.2">
      <c r="A1560" t="s">
        <v>678</v>
      </c>
      <c r="B1560" t="s">
        <v>693</v>
      </c>
      <c r="C1560">
        <v>0.68</v>
      </c>
      <c r="D1560">
        <v>40</v>
      </c>
      <c r="E1560">
        <v>0.23499999999999999</v>
      </c>
    </row>
    <row r="1561" spans="1:5" x14ac:dyDescent="0.2">
      <c r="A1561" t="s">
        <v>678</v>
      </c>
      <c r="B1561" t="s">
        <v>693</v>
      </c>
      <c r="C1561">
        <v>0.68</v>
      </c>
      <c r="D1561">
        <v>41</v>
      </c>
      <c r="E1561">
        <v>0.23499999999999999</v>
      </c>
    </row>
    <row r="1562" spans="1:5" x14ac:dyDescent="0.2">
      <c r="A1562" t="s">
        <v>678</v>
      </c>
      <c r="B1562" t="s">
        <v>693</v>
      </c>
      <c r="C1562">
        <v>0.68</v>
      </c>
      <c r="D1562">
        <v>42</v>
      </c>
      <c r="E1562">
        <v>0.23599999999999999</v>
      </c>
    </row>
    <row r="1563" spans="1:5" x14ac:dyDescent="0.2">
      <c r="A1563" t="s">
        <v>678</v>
      </c>
      <c r="B1563" t="s">
        <v>693</v>
      </c>
      <c r="C1563">
        <v>0.68</v>
      </c>
      <c r="D1563">
        <v>43</v>
      </c>
      <c r="E1563">
        <v>0.23599999999999999</v>
      </c>
    </row>
    <row r="1564" spans="1:5" x14ac:dyDescent="0.2">
      <c r="A1564" t="s">
        <v>678</v>
      </c>
      <c r="B1564" t="s">
        <v>693</v>
      </c>
      <c r="C1564">
        <v>0.68</v>
      </c>
      <c r="D1564">
        <v>44</v>
      </c>
      <c r="E1564">
        <v>0.23599999999999999</v>
      </c>
    </row>
    <row r="1565" spans="1:5" x14ac:dyDescent="0.2">
      <c r="A1565" t="s">
        <v>678</v>
      </c>
      <c r="B1565" t="s">
        <v>693</v>
      </c>
      <c r="C1565">
        <v>0.68</v>
      </c>
      <c r="D1565">
        <v>45</v>
      </c>
      <c r="E1565">
        <v>0.23699999999999999</v>
      </c>
    </row>
    <row r="1566" spans="1:5" x14ac:dyDescent="0.2">
      <c r="A1566" t="s">
        <v>678</v>
      </c>
      <c r="B1566" t="s">
        <v>693</v>
      </c>
      <c r="C1566">
        <v>0.68</v>
      </c>
      <c r="D1566">
        <v>46</v>
      </c>
      <c r="E1566">
        <v>0.23699999999999999</v>
      </c>
    </row>
    <row r="1567" spans="1:5" x14ac:dyDescent="0.2">
      <c r="A1567" t="s">
        <v>678</v>
      </c>
      <c r="B1567" t="s">
        <v>693</v>
      </c>
      <c r="C1567">
        <v>0.68</v>
      </c>
      <c r="D1567">
        <v>47</v>
      </c>
      <c r="E1567">
        <v>0.23799999999999999</v>
      </c>
    </row>
    <row r="1568" spans="1:5" x14ac:dyDescent="0.2">
      <c r="A1568" t="s">
        <v>678</v>
      </c>
      <c r="B1568" t="s">
        <v>693</v>
      </c>
      <c r="C1568">
        <v>0.68</v>
      </c>
      <c r="D1568">
        <v>48</v>
      </c>
      <c r="E1568">
        <v>0.23799999999999999</v>
      </c>
    </row>
    <row r="1569" spans="1:5" x14ac:dyDescent="0.2">
      <c r="A1569" t="s">
        <v>678</v>
      </c>
      <c r="B1569" t="s">
        <v>693</v>
      </c>
      <c r="C1569">
        <v>0.68</v>
      </c>
      <c r="D1569">
        <v>49</v>
      </c>
      <c r="E1569">
        <v>0.23899999999999999</v>
      </c>
    </row>
    <row r="1570" spans="1:5" x14ac:dyDescent="0.2">
      <c r="A1570" t="s">
        <v>678</v>
      </c>
      <c r="B1570" t="s">
        <v>693</v>
      </c>
      <c r="C1570">
        <v>0.7</v>
      </c>
      <c r="D1570">
        <v>43</v>
      </c>
      <c r="E1570">
        <v>0.24199999999999999</v>
      </c>
    </row>
    <row r="1571" spans="1:5" x14ac:dyDescent="0.2">
      <c r="A1571" t="s">
        <v>678</v>
      </c>
      <c r="B1571" t="s">
        <v>693</v>
      </c>
      <c r="C1571">
        <v>0.7</v>
      </c>
      <c r="D1571">
        <v>44</v>
      </c>
      <c r="E1571">
        <v>0.24199999999999999</v>
      </c>
    </row>
    <row r="1572" spans="1:5" x14ac:dyDescent="0.2">
      <c r="A1572" t="s">
        <v>678</v>
      </c>
      <c r="B1572" t="s">
        <v>693</v>
      </c>
      <c r="C1572">
        <v>0.7</v>
      </c>
      <c r="D1572">
        <v>45</v>
      </c>
      <c r="E1572">
        <v>0.24199999999999999</v>
      </c>
    </row>
    <row r="1573" spans="1:5" x14ac:dyDescent="0.2">
      <c r="A1573" t="s">
        <v>678</v>
      </c>
      <c r="B1573" t="s">
        <v>693</v>
      </c>
      <c r="C1573">
        <v>0.7</v>
      </c>
      <c r="D1573">
        <v>46</v>
      </c>
      <c r="E1573">
        <v>0.24299999999999999</v>
      </c>
    </row>
    <row r="1574" spans="1:5" x14ac:dyDescent="0.2">
      <c r="A1574" t="s">
        <v>678</v>
      </c>
      <c r="B1574" t="s">
        <v>693</v>
      </c>
      <c r="C1574">
        <v>0.7</v>
      </c>
      <c r="D1574">
        <v>47</v>
      </c>
      <c r="E1574">
        <v>0.24299999999999999</v>
      </c>
    </row>
    <row r="1575" spans="1:5" x14ac:dyDescent="0.2">
      <c r="A1575" t="s">
        <v>678</v>
      </c>
      <c r="B1575" t="s">
        <v>693</v>
      </c>
      <c r="C1575">
        <v>0.7</v>
      </c>
      <c r="D1575">
        <v>48</v>
      </c>
      <c r="E1575">
        <v>0.24399999999999999</v>
      </c>
    </row>
    <row r="1576" spans="1:5" x14ac:dyDescent="0.2">
      <c r="A1576" t="s">
        <v>678</v>
      </c>
      <c r="B1576" t="s">
        <v>693</v>
      </c>
      <c r="C1576">
        <v>0.7</v>
      </c>
      <c r="D1576">
        <v>49</v>
      </c>
      <c r="E1576">
        <v>0.24399999999999999</v>
      </c>
    </row>
    <row r="1577" spans="1:5" x14ac:dyDescent="0.2">
      <c r="A1577" t="s">
        <v>678</v>
      </c>
      <c r="B1577" t="s">
        <v>693</v>
      </c>
      <c r="C1577">
        <v>0.72</v>
      </c>
      <c r="D1577">
        <v>47</v>
      </c>
      <c r="E1577">
        <v>0.249</v>
      </c>
    </row>
    <row r="1578" spans="1:5" x14ac:dyDescent="0.2">
      <c r="A1578" t="s">
        <v>678</v>
      </c>
      <c r="B1578" t="s">
        <v>693</v>
      </c>
      <c r="C1578">
        <v>0.72</v>
      </c>
      <c r="D1578">
        <v>48</v>
      </c>
      <c r="E1578">
        <v>0.249</v>
      </c>
    </row>
    <row r="1579" spans="1:5" x14ac:dyDescent="0.2">
      <c r="A1579" t="s">
        <v>678</v>
      </c>
      <c r="B1579" t="s">
        <v>693</v>
      </c>
      <c r="C1579">
        <v>0.72</v>
      </c>
      <c r="D1579">
        <v>49</v>
      </c>
      <c r="E1579">
        <v>0.25</v>
      </c>
    </row>
    <row r="1580" spans="1:5" x14ac:dyDescent="0.2">
      <c r="A1580" t="s">
        <v>678</v>
      </c>
      <c r="B1580" t="s">
        <v>694</v>
      </c>
      <c r="C1580">
        <v>0.2</v>
      </c>
      <c r="D1580">
        <v>20</v>
      </c>
      <c r="E1580">
        <v>4.5999999999999999E-2</v>
      </c>
    </row>
    <row r="1581" spans="1:5" x14ac:dyDescent="0.2">
      <c r="A1581" t="s">
        <v>678</v>
      </c>
      <c r="B1581" t="s">
        <v>694</v>
      </c>
      <c r="C1581">
        <v>0.2</v>
      </c>
      <c r="D1581">
        <v>21</v>
      </c>
      <c r="E1581">
        <v>4.9000000000000002E-2</v>
      </c>
    </row>
    <row r="1582" spans="1:5" x14ac:dyDescent="0.2">
      <c r="A1582" t="s">
        <v>678</v>
      </c>
      <c r="B1582" t="s">
        <v>694</v>
      </c>
      <c r="C1582">
        <v>0.2</v>
      </c>
      <c r="D1582">
        <v>22</v>
      </c>
      <c r="E1582">
        <v>5.0999999999999997E-2</v>
      </c>
    </row>
    <row r="1583" spans="1:5" x14ac:dyDescent="0.2">
      <c r="A1583" t="s">
        <v>678</v>
      </c>
      <c r="B1583" t="s">
        <v>694</v>
      </c>
      <c r="C1583">
        <v>0.2</v>
      </c>
      <c r="D1583">
        <v>23</v>
      </c>
      <c r="E1583">
        <v>5.2999999999999999E-2</v>
      </c>
    </row>
    <row r="1584" spans="1:5" x14ac:dyDescent="0.2">
      <c r="A1584" t="s">
        <v>678</v>
      </c>
      <c r="B1584" t="s">
        <v>694</v>
      </c>
      <c r="C1584">
        <v>0.2</v>
      </c>
      <c r="D1584">
        <v>24</v>
      </c>
      <c r="E1584">
        <v>5.6000000000000001E-2</v>
      </c>
    </row>
    <row r="1585" spans="1:5" x14ac:dyDescent="0.2">
      <c r="A1585" t="s">
        <v>678</v>
      </c>
      <c r="B1585" t="s">
        <v>694</v>
      </c>
      <c r="C1585">
        <v>0.2</v>
      </c>
      <c r="D1585">
        <v>25</v>
      </c>
      <c r="E1585">
        <v>5.8999999999999997E-2</v>
      </c>
    </row>
    <row r="1586" spans="1:5" x14ac:dyDescent="0.2">
      <c r="A1586" t="s">
        <v>678</v>
      </c>
      <c r="B1586" t="s">
        <v>694</v>
      </c>
      <c r="C1586">
        <v>0.22</v>
      </c>
      <c r="D1586">
        <v>20</v>
      </c>
      <c r="E1586">
        <v>5.2999999999999999E-2</v>
      </c>
    </row>
    <row r="1587" spans="1:5" x14ac:dyDescent="0.2">
      <c r="A1587" t="s">
        <v>678</v>
      </c>
      <c r="B1587" t="s">
        <v>694</v>
      </c>
      <c r="C1587">
        <v>0.22</v>
      </c>
      <c r="D1587">
        <v>21</v>
      </c>
      <c r="E1587">
        <v>5.7000000000000002E-2</v>
      </c>
    </row>
    <row r="1588" spans="1:5" x14ac:dyDescent="0.2">
      <c r="A1588" t="s">
        <v>678</v>
      </c>
      <c r="B1588" t="s">
        <v>694</v>
      </c>
      <c r="C1588">
        <v>0.22</v>
      </c>
      <c r="D1588">
        <v>22</v>
      </c>
      <c r="E1588">
        <v>5.8999999999999997E-2</v>
      </c>
    </row>
    <row r="1589" spans="1:5" x14ac:dyDescent="0.2">
      <c r="A1589" t="s">
        <v>678</v>
      </c>
      <c r="B1589" t="s">
        <v>694</v>
      </c>
      <c r="C1589">
        <v>0.22</v>
      </c>
      <c r="D1589">
        <v>23</v>
      </c>
      <c r="E1589">
        <v>6.0999999999999999E-2</v>
      </c>
    </row>
    <row r="1590" spans="1:5" x14ac:dyDescent="0.2">
      <c r="A1590" t="s">
        <v>678</v>
      </c>
      <c r="B1590" t="s">
        <v>694</v>
      </c>
      <c r="C1590">
        <v>0.22</v>
      </c>
      <c r="D1590">
        <v>24</v>
      </c>
      <c r="E1590">
        <v>6.5000000000000002E-2</v>
      </c>
    </row>
    <row r="1591" spans="1:5" x14ac:dyDescent="0.2">
      <c r="A1591" t="s">
        <v>678</v>
      </c>
      <c r="B1591" t="s">
        <v>694</v>
      </c>
      <c r="C1591">
        <v>0.22</v>
      </c>
      <c r="D1591">
        <v>25</v>
      </c>
      <c r="E1591">
        <v>6.8000000000000005E-2</v>
      </c>
    </row>
    <row r="1592" spans="1:5" x14ac:dyDescent="0.2">
      <c r="A1592" t="s">
        <v>678</v>
      </c>
      <c r="B1592" t="s">
        <v>694</v>
      </c>
      <c r="C1592">
        <v>0.22</v>
      </c>
      <c r="D1592">
        <v>26</v>
      </c>
      <c r="E1592">
        <v>7.0999999999999994E-2</v>
      </c>
    </row>
    <row r="1593" spans="1:5" x14ac:dyDescent="0.2">
      <c r="A1593" t="s">
        <v>678</v>
      </c>
      <c r="B1593" t="s">
        <v>694</v>
      </c>
      <c r="C1593">
        <v>0.22</v>
      </c>
      <c r="D1593">
        <v>27</v>
      </c>
      <c r="E1593">
        <v>7.2999999999999995E-2</v>
      </c>
    </row>
    <row r="1594" spans="1:5" x14ac:dyDescent="0.2">
      <c r="A1594" t="s">
        <v>678</v>
      </c>
      <c r="B1594" t="s">
        <v>694</v>
      </c>
      <c r="C1594">
        <v>0.24</v>
      </c>
      <c r="D1594">
        <v>20</v>
      </c>
      <c r="E1594">
        <v>6.0999999999999999E-2</v>
      </c>
    </row>
    <row r="1595" spans="1:5" x14ac:dyDescent="0.2">
      <c r="A1595" t="s">
        <v>678</v>
      </c>
      <c r="B1595" t="s">
        <v>694</v>
      </c>
      <c r="C1595">
        <v>0.24</v>
      </c>
      <c r="D1595">
        <v>21</v>
      </c>
      <c r="E1595">
        <v>6.4000000000000001E-2</v>
      </c>
    </row>
    <row r="1596" spans="1:5" x14ac:dyDescent="0.2">
      <c r="A1596" t="s">
        <v>678</v>
      </c>
      <c r="B1596" t="s">
        <v>694</v>
      </c>
      <c r="C1596">
        <v>0.24</v>
      </c>
      <c r="D1596">
        <v>22</v>
      </c>
      <c r="E1596">
        <v>6.7000000000000004E-2</v>
      </c>
    </row>
    <row r="1597" spans="1:5" x14ac:dyDescent="0.2">
      <c r="A1597" t="s">
        <v>678</v>
      </c>
      <c r="B1597" t="s">
        <v>694</v>
      </c>
      <c r="C1597">
        <v>0.24</v>
      </c>
      <c r="D1597">
        <v>23</v>
      </c>
      <c r="E1597">
        <v>6.9000000000000006E-2</v>
      </c>
    </row>
    <row r="1598" spans="1:5" x14ac:dyDescent="0.2">
      <c r="A1598" t="s">
        <v>678</v>
      </c>
      <c r="B1598" t="s">
        <v>694</v>
      </c>
      <c r="C1598">
        <v>0.24</v>
      </c>
      <c r="D1598">
        <v>24</v>
      </c>
      <c r="E1598">
        <v>7.2999999999999995E-2</v>
      </c>
    </row>
    <row r="1599" spans="1:5" x14ac:dyDescent="0.2">
      <c r="A1599" t="s">
        <v>678</v>
      </c>
      <c r="B1599" t="s">
        <v>694</v>
      </c>
      <c r="C1599">
        <v>0.24</v>
      </c>
      <c r="D1599">
        <v>25</v>
      </c>
      <c r="E1599">
        <v>7.5999999999999998E-2</v>
      </c>
    </row>
    <row r="1600" spans="1:5" x14ac:dyDescent="0.2">
      <c r="A1600" t="s">
        <v>678</v>
      </c>
      <c r="B1600" t="s">
        <v>694</v>
      </c>
      <c r="C1600">
        <v>0.24</v>
      </c>
      <c r="D1600">
        <v>26</v>
      </c>
      <c r="E1600">
        <v>0.08</v>
      </c>
    </row>
    <row r="1601" spans="1:5" x14ac:dyDescent="0.2">
      <c r="A1601" t="s">
        <v>678</v>
      </c>
      <c r="B1601" t="s">
        <v>694</v>
      </c>
      <c r="C1601">
        <v>0.24</v>
      </c>
      <c r="D1601">
        <v>27</v>
      </c>
      <c r="E1601">
        <v>8.2000000000000003E-2</v>
      </c>
    </row>
    <row r="1602" spans="1:5" x14ac:dyDescent="0.2">
      <c r="A1602" t="s">
        <v>678</v>
      </c>
      <c r="B1602" t="s">
        <v>694</v>
      </c>
      <c r="C1602">
        <v>0.24</v>
      </c>
      <c r="D1602">
        <v>28</v>
      </c>
      <c r="E1602">
        <v>8.5000000000000006E-2</v>
      </c>
    </row>
    <row r="1603" spans="1:5" x14ac:dyDescent="0.2">
      <c r="A1603" t="s">
        <v>678</v>
      </c>
      <c r="B1603" t="s">
        <v>694</v>
      </c>
      <c r="C1603">
        <v>0.24</v>
      </c>
      <c r="D1603">
        <v>29</v>
      </c>
      <c r="E1603">
        <v>8.6999999999999994E-2</v>
      </c>
    </row>
    <row r="1604" spans="1:5" x14ac:dyDescent="0.2">
      <c r="A1604" t="s">
        <v>678</v>
      </c>
      <c r="B1604" t="s">
        <v>694</v>
      </c>
      <c r="C1604">
        <v>0.26</v>
      </c>
      <c r="D1604">
        <v>20</v>
      </c>
      <c r="E1604">
        <v>6.8000000000000005E-2</v>
      </c>
    </row>
    <row r="1605" spans="1:5" x14ac:dyDescent="0.2">
      <c r="A1605" t="s">
        <v>678</v>
      </c>
      <c r="B1605" t="s">
        <v>694</v>
      </c>
      <c r="C1605">
        <v>0.26</v>
      </c>
      <c r="D1605">
        <v>21</v>
      </c>
      <c r="E1605">
        <v>7.1999999999999995E-2</v>
      </c>
    </row>
    <row r="1606" spans="1:5" x14ac:dyDescent="0.2">
      <c r="A1606" t="s">
        <v>678</v>
      </c>
      <c r="B1606" t="s">
        <v>694</v>
      </c>
      <c r="C1606">
        <v>0.26</v>
      </c>
      <c r="D1606">
        <v>22</v>
      </c>
      <c r="E1606">
        <v>7.3999999999999996E-2</v>
      </c>
    </row>
    <row r="1607" spans="1:5" x14ac:dyDescent="0.2">
      <c r="A1607" t="s">
        <v>678</v>
      </c>
      <c r="B1607" t="s">
        <v>694</v>
      </c>
      <c r="C1607">
        <v>0.26</v>
      </c>
      <c r="D1607">
        <v>23</v>
      </c>
      <c r="E1607">
        <v>7.6999999999999999E-2</v>
      </c>
    </row>
    <row r="1608" spans="1:5" x14ac:dyDescent="0.2">
      <c r="A1608" t="s">
        <v>678</v>
      </c>
      <c r="B1608" t="s">
        <v>694</v>
      </c>
      <c r="C1608">
        <v>0.26</v>
      </c>
      <c r="D1608">
        <v>24</v>
      </c>
      <c r="E1608">
        <v>8.1000000000000003E-2</v>
      </c>
    </row>
    <row r="1609" spans="1:5" x14ac:dyDescent="0.2">
      <c r="A1609" t="s">
        <v>678</v>
      </c>
      <c r="B1609" t="s">
        <v>694</v>
      </c>
      <c r="C1609">
        <v>0.26</v>
      </c>
      <c r="D1609">
        <v>25</v>
      </c>
      <c r="E1609">
        <v>8.5000000000000006E-2</v>
      </c>
    </row>
    <row r="1610" spans="1:5" x14ac:dyDescent="0.2">
      <c r="A1610" t="s">
        <v>678</v>
      </c>
      <c r="B1610" t="s">
        <v>694</v>
      </c>
      <c r="C1610">
        <v>0.26</v>
      </c>
      <c r="D1610">
        <v>26</v>
      </c>
      <c r="E1610">
        <v>8.7999999999999995E-2</v>
      </c>
    </row>
    <row r="1611" spans="1:5" x14ac:dyDescent="0.2">
      <c r="A1611" t="s">
        <v>678</v>
      </c>
      <c r="B1611" t="s">
        <v>694</v>
      </c>
      <c r="C1611">
        <v>0.26</v>
      </c>
      <c r="D1611">
        <v>27</v>
      </c>
      <c r="E1611">
        <v>9.0999999999999998E-2</v>
      </c>
    </row>
    <row r="1612" spans="1:5" x14ac:dyDescent="0.2">
      <c r="A1612" t="s">
        <v>678</v>
      </c>
      <c r="B1612" t="s">
        <v>694</v>
      </c>
      <c r="C1612">
        <v>0.26</v>
      </c>
      <c r="D1612">
        <v>28</v>
      </c>
      <c r="E1612">
        <v>9.2999999999999999E-2</v>
      </c>
    </row>
    <row r="1613" spans="1:5" x14ac:dyDescent="0.2">
      <c r="A1613" t="s">
        <v>678</v>
      </c>
      <c r="B1613" t="s">
        <v>694</v>
      </c>
      <c r="C1613">
        <v>0.26</v>
      </c>
      <c r="D1613">
        <v>29</v>
      </c>
      <c r="E1613">
        <v>9.5000000000000001E-2</v>
      </c>
    </row>
    <row r="1614" spans="1:5" x14ac:dyDescent="0.2">
      <c r="A1614" t="s">
        <v>678</v>
      </c>
      <c r="B1614" t="s">
        <v>694</v>
      </c>
      <c r="C1614">
        <v>0.26</v>
      </c>
      <c r="D1614">
        <v>30</v>
      </c>
      <c r="E1614">
        <v>9.7000000000000003E-2</v>
      </c>
    </row>
    <row r="1615" spans="1:5" x14ac:dyDescent="0.2">
      <c r="A1615" t="s">
        <v>678</v>
      </c>
      <c r="B1615" t="s">
        <v>694</v>
      </c>
      <c r="C1615">
        <v>0.26</v>
      </c>
      <c r="D1615">
        <v>31</v>
      </c>
      <c r="E1615">
        <v>9.9000000000000005E-2</v>
      </c>
    </row>
    <row r="1616" spans="1:5" x14ac:dyDescent="0.2">
      <c r="A1616" t="s">
        <v>678</v>
      </c>
      <c r="B1616" t="s">
        <v>694</v>
      </c>
      <c r="C1616">
        <v>0.26</v>
      </c>
      <c r="D1616">
        <v>32</v>
      </c>
      <c r="E1616">
        <v>0.1</v>
      </c>
    </row>
    <row r="1617" spans="1:5" x14ac:dyDescent="0.2">
      <c r="A1617" t="s">
        <v>678</v>
      </c>
      <c r="B1617" t="s">
        <v>694</v>
      </c>
      <c r="C1617">
        <v>0.28000000000000003</v>
      </c>
      <c r="D1617">
        <v>20</v>
      </c>
      <c r="E1617">
        <v>7.4999999999999997E-2</v>
      </c>
    </row>
    <row r="1618" spans="1:5" x14ac:dyDescent="0.2">
      <c r="A1618" t="s">
        <v>678</v>
      </c>
      <c r="B1618" t="s">
        <v>694</v>
      </c>
      <c r="C1618">
        <v>0.28000000000000003</v>
      </c>
      <c r="D1618">
        <v>21</v>
      </c>
      <c r="E1618">
        <v>7.9000000000000001E-2</v>
      </c>
    </row>
    <row r="1619" spans="1:5" x14ac:dyDescent="0.2">
      <c r="A1619" t="s">
        <v>678</v>
      </c>
      <c r="B1619" t="s">
        <v>694</v>
      </c>
      <c r="C1619">
        <v>0.28000000000000003</v>
      </c>
      <c r="D1619">
        <v>22</v>
      </c>
      <c r="E1619">
        <v>8.2000000000000003E-2</v>
      </c>
    </row>
    <row r="1620" spans="1:5" x14ac:dyDescent="0.2">
      <c r="A1620" t="s">
        <v>678</v>
      </c>
      <c r="B1620" t="s">
        <v>694</v>
      </c>
      <c r="C1620">
        <v>0.28000000000000003</v>
      </c>
      <c r="D1620">
        <v>23</v>
      </c>
      <c r="E1620">
        <v>8.5000000000000006E-2</v>
      </c>
    </row>
    <row r="1621" spans="1:5" x14ac:dyDescent="0.2">
      <c r="A1621" t="s">
        <v>678</v>
      </c>
      <c r="B1621" t="s">
        <v>694</v>
      </c>
      <c r="C1621">
        <v>0.28000000000000003</v>
      </c>
      <c r="D1621">
        <v>24</v>
      </c>
      <c r="E1621">
        <v>8.8999999999999996E-2</v>
      </c>
    </row>
    <row r="1622" spans="1:5" x14ac:dyDescent="0.2">
      <c r="A1622" t="s">
        <v>678</v>
      </c>
      <c r="B1622" t="s">
        <v>694</v>
      </c>
      <c r="C1622">
        <v>0.28000000000000003</v>
      </c>
      <c r="D1622">
        <v>25</v>
      </c>
      <c r="E1622">
        <v>9.2999999999999999E-2</v>
      </c>
    </row>
    <row r="1623" spans="1:5" x14ac:dyDescent="0.2">
      <c r="A1623" t="s">
        <v>678</v>
      </c>
      <c r="B1623" t="s">
        <v>694</v>
      </c>
      <c r="C1623">
        <v>0.28000000000000003</v>
      </c>
      <c r="D1623">
        <v>26</v>
      </c>
      <c r="E1623">
        <v>9.6000000000000002E-2</v>
      </c>
    </row>
    <row r="1624" spans="1:5" x14ac:dyDescent="0.2">
      <c r="A1624" t="s">
        <v>678</v>
      </c>
      <c r="B1624" t="s">
        <v>694</v>
      </c>
      <c r="C1624">
        <v>0.28000000000000003</v>
      </c>
      <c r="D1624">
        <v>27</v>
      </c>
      <c r="E1624">
        <v>9.9000000000000005E-2</v>
      </c>
    </row>
    <row r="1625" spans="1:5" x14ac:dyDescent="0.2">
      <c r="A1625" t="s">
        <v>678</v>
      </c>
      <c r="B1625" t="s">
        <v>694</v>
      </c>
      <c r="C1625">
        <v>0.28000000000000003</v>
      </c>
      <c r="D1625">
        <v>28</v>
      </c>
      <c r="E1625">
        <v>0.10100000000000001</v>
      </c>
    </row>
    <row r="1626" spans="1:5" x14ac:dyDescent="0.2">
      <c r="A1626" t="s">
        <v>678</v>
      </c>
      <c r="B1626" t="s">
        <v>694</v>
      </c>
      <c r="C1626">
        <v>0.28000000000000003</v>
      </c>
      <c r="D1626">
        <v>29</v>
      </c>
      <c r="E1626">
        <v>0.10299999999999999</v>
      </c>
    </row>
    <row r="1627" spans="1:5" x14ac:dyDescent="0.2">
      <c r="A1627" t="s">
        <v>678</v>
      </c>
      <c r="B1627" t="s">
        <v>694</v>
      </c>
      <c r="C1627">
        <v>0.28000000000000003</v>
      </c>
      <c r="D1627">
        <v>30</v>
      </c>
      <c r="E1627">
        <v>0.105</v>
      </c>
    </row>
    <row r="1628" spans="1:5" x14ac:dyDescent="0.2">
      <c r="A1628" t="s">
        <v>678</v>
      </c>
      <c r="B1628" t="s">
        <v>694</v>
      </c>
      <c r="C1628">
        <v>0.28000000000000003</v>
      </c>
      <c r="D1628">
        <v>31</v>
      </c>
      <c r="E1628">
        <v>0.107</v>
      </c>
    </row>
    <row r="1629" spans="1:5" x14ac:dyDescent="0.2">
      <c r="A1629" t="s">
        <v>678</v>
      </c>
      <c r="B1629" t="s">
        <v>694</v>
      </c>
      <c r="C1629">
        <v>0.28000000000000003</v>
      </c>
      <c r="D1629">
        <v>32</v>
      </c>
      <c r="E1629">
        <v>0.108</v>
      </c>
    </row>
    <row r="1630" spans="1:5" x14ac:dyDescent="0.2">
      <c r="A1630" t="s">
        <v>678</v>
      </c>
      <c r="B1630" t="s">
        <v>694</v>
      </c>
      <c r="C1630">
        <v>0.28000000000000003</v>
      </c>
      <c r="D1630">
        <v>33</v>
      </c>
      <c r="E1630">
        <v>0.11</v>
      </c>
    </row>
    <row r="1631" spans="1:5" x14ac:dyDescent="0.2">
      <c r="A1631" t="s">
        <v>678</v>
      </c>
      <c r="B1631" t="s">
        <v>694</v>
      </c>
      <c r="C1631">
        <v>0.28000000000000003</v>
      </c>
      <c r="D1631">
        <v>34</v>
      </c>
      <c r="E1631">
        <v>0.111</v>
      </c>
    </row>
    <row r="1632" spans="1:5" x14ac:dyDescent="0.2">
      <c r="A1632" t="s">
        <v>678</v>
      </c>
      <c r="B1632" t="s">
        <v>694</v>
      </c>
      <c r="C1632">
        <v>0.3</v>
      </c>
      <c r="D1632">
        <v>20</v>
      </c>
      <c r="E1632">
        <v>8.2000000000000003E-2</v>
      </c>
    </row>
    <row r="1633" spans="1:5" x14ac:dyDescent="0.2">
      <c r="A1633" t="s">
        <v>678</v>
      </c>
      <c r="B1633" t="s">
        <v>694</v>
      </c>
      <c r="C1633">
        <v>0.3</v>
      </c>
      <c r="D1633">
        <v>21</v>
      </c>
      <c r="E1633">
        <v>8.5999999999999993E-2</v>
      </c>
    </row>
    <row r="1634" spans="1:5" x14ac:dyDescent="0.2">
      <c r="A1634" t="s">
        <v>678</v>
      </c>
      <c r="B1634" t="s">
        <v>694</v>
      </c>
      <c r="C1634">
        <v>0.3</v>
      </c>
      <c r="D1634">
        <v>22</v>
      </c>
      <c r="E1634">
        <v>8.8999999999999996E-2</v>
      </c>
    </row>
    <row r="1635" spans="1:5" x14ac:dyDescent="0.2">
      <c r="A1635" t="s">
        <v>678</v>
      </c>
      <c r="B1635" t="s">
        <v>694</v>
      </c>
      <c r="C1635">
        <v>0.3</v>
      </c>
      <c r="D1635">
        <v>23</v>
      </c>
      <c r="E1635">
        <v>9.2999999999999999E-2</v>
      </c>
    </row>
    <row r="1636" spans="1:5" x14ac:dyDescent="0.2">
      <c r="A1636" t="s">
        <v>678</v>
      </c>
      <c r="B1636" t="s">
        <v>694</v>
      </c>
      <c r="C1636">
        <v>0.3</v>
      </c>
      <c r="D1636">
        <v>24</v>
      </c>
      <c r="E1636">
        <v>9.7000000000000003E-2</v>
      </c>
    </row>
    <row r="1637" spans="1:5" x14ac:dyDescent="0.2">
      <c r="A1637" t="s">
        <v>678</v>
      </c>
      <c r="B1637" t="s">
        <v>694</v>
      </c>
      <c r="C1637">
        <v>0.3</v>
      </c>
      <c r="D1637">
        <v>25</v>
      </c>
      <c r="E1637">
        <v>0.10100000000000001</v>
      </c>
    </row>
    <row r="1638" spans="1:5" x14ac:dyDescent="0.2">
      <c r="A1638" t="s">
        <v>678</v>
      </c>
      <c r="B1638" t="s">
        <v>694</v>
      </c>
      <c r="C1638">
        <v>0.3</v>
      </c>
      <c r="D1638">
        <v>26</v>
      </c>
      <c r="E1638">
        <v>0.104</v>
      </c>
    </row>
    <row r="1639" spans="1:5" x14ac:dyDescent="0.2">
      <c r="A1639" t="s">
        <v>678</v>
      </c>
      <c r="B1639" t="s">
        <v>694</v>
      </c>
      <c r="C1639">
        <v>0.3</v>
      </c>
      <c r="D1639">
        <v>27</v>
      </c>
      <c r="E1639">
        <v>0.107</v>
      </c>
    </row>
    <row r="1640" spans="1:5" x14ac:dyDescent="0.2">
      <c r="A1640" t="s">
        <v>678</v>
      </c>
      <c r="B1640" t="s">
        <v>694</v>
      </c>
      <c r="C1640">
        <v>0.3</v>
      </c>
      <c r="D1640">
        <v>28</v>
      </c>
      <c r="E1640">
        <v>0.109</v>
      </c>
    </row>
    <row r="1641" spans="1:5" x14ac:dyDescent="0.2">
      <c r="A1641" t="s">
        <v>678</v>
      </c>
      <c r="B1641" t="s">
        <v>694</v>
      </c>
      <c r="C1641">
        <v>0.3</v>
      </c>
      <c r="D1641">
        <v>29</v>
      </c>
      <c r="E1641">
        <v>0.111</v>
      </c>
    </row>
    <row r="1642" spans="1:5" x14ac:dyDescent="0.2">
      <c r="A1642" t="s">
        <v>678</v>
      </c>
      <c r="B1642" t="s">
        <v>694</v>
      </c>
      <c r="C1642">
        <v>0.3</v>
      </c>
      <c r="D1642">
        <v>30</v>
      </c>
      <c r="E1642">
        <v>0.113</v>
      </c>
    </row>
    <row r="1643" spans="1:5" x14ac:dyDescent="0.2">
      <c r="A1643" t="s">
        <v>678</v>
      </c>
      <c r="B1643" t="s">
        <v>694</v>
      </c>
      <c r="C1643">
        <v>0.3</v>
      </c>
      <c r="D1643">
        <v>31</v>
      </c>
      <c r="E1643">
        <v>0.115</v>
      </c>
    </row>
    <row r="1644" spans="1:5" x14ac:dyDescent="0.2">
      <c r="A1644" t="s">
        <v>678</v>
      </c>
      <c r="B1644" t="s">
        <v>694</v>
      </c>
      <c r="C1644">
        <v>0.3</v>
      </c>
      <c r="D1644">
        <v>32</v>
      </c>
      <c r="E1644">
        <v>0.11600000000000001</v>
      </c>
    </row>
    <row r="1645" spans="1:5" x14ac:dyDescent="0.2">
      <c r="A1645" t="s">
        <v>678</v>
      </c>
      <c r="B1645" t="s">
        <v>694</v>
      </c>
      <c r="C1645">
        <v>0.3</v>
      </c>
      <c r="D1645">
        <v>33</v>
      </c>
      <c r="E1645">
        <v>0.11700000000000001</v>
      </c>
    </row>
    <row r="1646" spans="1:5" x14ac:dyDescent="0.2">
      <c r="A1646" t="s">
        <v>678</v>
      </c>
      <c r="B1646" t="s">
        <v>694</v>
      </c>
      <c r="C1646">
        <v>0.3</v>
      </c>
      <c r="D1646">
        <v>34</v>
      </c>
      <c r="E1646">
        <v>0.11899999999999999</v>
      </c>
    </row>
    <row r="1647" spans="1:5" x14ac:dyDescent="0.2">
      <c r="A1647" t="s">
        <v>678</v>
      </c>
      <c r="B1647" t="s">
        <v>694</v>
      </c>
      <c r="C1647">
        <v>0.3</v>
      </c>
      <c r="D1647">
        <v>35</v>
      </c>
      <c r="E1647">
        <v>0.12</v>
      </c>
    </row>
    <row r="1648" spans="1:5" x14ac:dyDescent="0.2">
      <c r="A1648" t="s">
        <v>678</v>
      </c>
      <c r="B1648" t="s">
        <v>694</v>
      </c>
      <c r="C1648">
        <v>0.3</v>
      </c>
      <c r="D1648">
        <v>36</v>
      </c>
      <c r="E1648">
        <v>0.121</v>
      </c>
    </row>
    <row r="1649" spans="1:5" x14ac:dyDescent="0.2">
      <c r="A1649" t="s">
        <v>678</v>
      </c>
      <c r="B1649" t="s">
        <v>694</v>
      </c>
      <c r="C1649">
        <v>0.3</v>
      </c>
      <c r="D1649">
        <v>37</v>
      </c>
      <c r="E1649">
        <v>0.122</v>
      </c>
    </row>
    <row r="1650" spans="1:5" x14ac:dyDescent="0.2">
      <c r="A1650" t="s">
        <v>678</v>
      </c>
      <c r="B1650" t="s">
        <v>694</v>
      </c>
      <c r="C1650">
        <v>0.32</v>
      </c>
      <c r="D1650">
        <v>20</v>
      </c>
      <c r="E1650">
        <v>8.8999999999999996E-2</v>
      </c>
    </row>
    <row r="1651" spans="1:5" x14ac:dyDescent="0.2">
      <c r="A1651" t="s">
        <v>678</v>
      </c>
      <c r="B1651" t="s">
        <v>694</v>
      </c>
      <c r="C1651">
        <v>0.32</v>
      </c>
      <c r="D1651">
        <v>21</v>
      </c>
      <c r="E1651">
        <v>9.2999999999999999E-2</v>
      </c>
    </row>
    <row r="1652" spans="1:5" x14ac:dyDescent="0.2">
      <c r="A1652" t="s">
        <v>678</v>
      </c>
      <c r="B1652" t="s">
        <v>694</v>
      </c>
      <c r="C1652">
        <v>0.32</v>
      </c>
      <c r="D1652">
        <v>22</v>
      </c>
      <c r="E1652">
        <v>9.7000000000000003E-2</v>
      </c>
    </row>
    <row r="1653" spans="1:5" x14ac:dyDescent="0.2">
      <c r="A1653" t="s">
        <v>678</v>
      </c>
      <c r="B1653" t="s">
        <v>694</v>
      </c>
      <c r="C1653">
        <v>0.32</v>
      </c>
      <c r="D1653">
        <v>23</v>
      </c>
      <c r="E1653">
        <v>0.1</v>
      </c>
    </row>
    <row r="1654" spans="1:5" x14ac:dyDescent="0.2">
      <c r="A1654" t="s">
        <v>678</v>
      </c>
      <c r="B1654" t="s">
        <v>694</v>
      </c>
      <c r="C1654">
        <v>0.32</v>
      </c>
      <c r="D1654">
        <v>24</v>
      </c>
      <c r="E1654">
        <v>0.105</v>
      </c>
    </row>
    <row r="1655" spans="1:5" x14ac:dyDescent="0.2">
      <c r="A1655" t="s">
        <v>678</v>
      </c>
      <c r="B1655" t="s">
        <v>694</v>
      </c>
      <c r="C1655">
        <v>0.32</v>
      </c>
      <c r="D1655">
        <v>25</v>
      </c>
      <c r="E1655">
        <v>0.108</v>
      </c>
    </row>
    <row r="1656" spans="1:5" x14ac:dyDescent="0.2">
      <c r="A1656" t="s">
        <v>678</v>
      </c>
      <c r="B1656" t="s">
        <v>694</v>
      </c>
      <c r="C1656">
        <v>0.32</v>
      </c>
      <c r="D1656">
        <v>26</v>
      </c>
      <c r="E1656">
        <v>0.112</v>
      </c>
    </row>
    <row r="1657" spans="1:5" x14ac:dyDescent="0.2">
      <c r="A1657" t="s">
        <v>678</v>
      </c>
      <c r="B1657" t="s">
        <v>694</v>
      </c>
      <c r="C1657">
        <v>0.32</v>
      </c>
      <c r="D1657">
        <v>27</v>
      </c>
      <c r="E1657">
        <v>0.115</v>
      </c>
    </row>
    <row r="1658" spans="1:5" x14ac:dyDescent="0.2">
      <c r="A1658" t="s">
        <v>678</v>
      </c>
      <c r="B1658" t="s">
        <v>694</v>
      </c>
      <c r="C1658">
        <v>0.32</v>
      </c>
      <c r="D1658">
        <v>28</v>
      </c>
      <c r="E1658">
        <v>0.11700000000000001</v>
      </c>
    </row>
    <row r="1659" spans="1:5" x14ac:dyDescent="0.2">
      <c r="A1659" t="s">
        <v>678</v>
      </c>
      <c r="B1659" t="s">
        <v>694</v>
      </c>
      <c r="C1659">
        <v>0.32</v>
      </c>
      <c r="D1659">
        <v>29</v>
      </c>
      <c r="E1659">
        <v>0.11899999999999999</v>
      </c>
    </row>
    <row r="1660" spans="1:5" x14ac:dyDescent="0.2">
      <c r="A1660" t="s">
        <v>678</v>
      </c>
      <c r="B1660" t="s">
        <v>694</v>
      </c>
      <c r="C1660">
        <v>0.32</v>
      </c>
      <c r="D1660">
        <v>30</v>
      </c>
      <c r="E1660">
        <v>0.121</v>
      </c>
    </row>
    <row r="1661" spans="1:5" x14ac:dyDescent="0.2">
      <c r="A1661" t="s">
        <v>678</v>
      </c>
      <c r="B1661" t="s">
        <v>694</v>
      </c>
      <c r="C1661">
        <v>0.32</v>
      </c>
      <c r="D1661">
        <v>31</v>
      </c>
      <c r="E1661">
        <v>0.122</v>
      </c>
    </row>
    <row r="1662" spans="1:5" x14ac:dyDescent="0.2">
      <c r="A1662" t="s">
        <v>678</v>
      </c>
      <c r="B1662" t="s">
        <v>694</v>
      </c>
      <c r="C1662">
        <v>0.32</v>
      </c>
      <c r="D1662">
        <v>32</v>
      </c>
      <c r="E1662">
        <v>0.124</v>
      </c>
    </row>
    <row r="1663" spans="1:5" x14ac:dyDescent="0.2">
      <c r="A1663" t="s">
        <v>678</v>
      </c>
      <c r="B1663" t="s">
        <v>694</v>
      </c>
      <c r="C1663">
        <v>0.32</v>
      </c>
      <c r="D1663">
        <v>33</v>
      </c>
      <c r="E1663">
        <v>0.125</v>
      </c>
    </row>
    <row r="1664" spans="1:5" x14ac:dyDescent="0.2">
      <c r="A1664" t="s">
        <v>678</v>
      </c>
      <c r="B1664" t="s">
        <v>694</v>
      </c>
      <c r="C1664">
        <v>0.32</v>
      </c>
      <c r="D1664">
        <v>34</v>
      </c>
      <c r="E1664">
        <v>0.126</v>
      </c>
    </row>
    <row r="1665" spans="1:5" x14ac:dyDescent="0.2">
      <c r="A1665" t="s">
        <v>678</v>
      </c>
      <c r="B1665" t="s">
        <v>694</v>
      </c>
      <c r="C1665">
        <v>0.32</v>
      </c>
      <c r="D1665">
        <v>35</v>
      </c>
      <c r="E1665">
        <v>0.127</v>
      </c>
    </row>
    <row r="1666" spans="1:5" x14ac:dyDescent="0.2">
      <c r="A1666" t="s">
        <v>678</v>
      </c>
      <c r="B1666" t="s">
        <v>694</v>
      </c>
      <c r="C1666">
        <v>0.32</v>
      </c>
      <c r="D1666">
        <v>36</v>
      </c>
      <c r="E1666">
        <v>0.128</v>
      </c>
    </row>
    <row r="1667" spans="1:5" x14ac:dyDescent="0.2">
      <c r="A1667" t="s">
        <v>678</v>
      </c>
      <c r="B1667" t="s">
        <v>694</v>
      </c>
      <c r="C1667">
        <v>0.32</v>
      </c>
      <c r="D1667">
        <v>37</v>
      </c>
      <c r="E1667">
        <v>0.129</v>
      </c>
    </row>
    <row r="1668" spans="1:5" x14ac:dyDescent="0.2">
      <c r="A1668" t="s">
        <v>678</v>
      </c>
      <c r="B1668" t="s">
        <v>694</v>
      </c>
      <c r="C1668">
        <v>0.32</v>
      </c>
      <c r="D1668">
        <v>38</v>
      </c>
      <c r="E1668">
        <v>0.13</v>
      </c>
    </row>
    <row r="1669" spans="1:5" x14ac:dyDescent="0.2">
      <c r="A1669" t="s">
        <v>678</v>
      </c>
      <c r="B1669" t="s">
        <v>694</v>
      </c>
      <c r="C1669">
        <v>0.32</v>
      </c>
      <c r="D1669">
        <v>39</v>
      </c>
      <c r="E1669">
        <v>0.13100000000000001</v>
      </c>
    </row>
    <row r="1670" spans="1:5" x14ac:dyDescent="0.2">
      <c r="A1670" t="s">
        <v>678</v>
      </c>
      <c r="B1670" t="s">
        <v>694</v>
      </c>
      <c r="C1670">
        <v>0.32</v>
      </c>
      <c r="D1670">
        <v>40</v>
      </c>
      <c r="E1670">
        <v>0.13200000000000001</v>
      </c>
    </row>
    <row r="1671" spans="1:5" x14ac:dyDescent="0.2">
      <c r="A1671" t="s">
        <v>678</v>
      </c>
      <c r="B1671" t="s">
        <v>694</v>
      </c>
      <c r="C1671">
        <v>0.32</v>
      </c>
      <c r="D1671">
        <v>41</v>
      </c>
      <c r="E1671">
        <v>0.13300000000000001</v>
      </c>
    </row>
    <row r="1672" spans="1:5" x14ac:dyDescent="0.2">
      <c r="A1672" t="s">
        <v>678</v>
      </c>
      <c r="B1672" t="s">
        <v>694</v>
      </c>
      <c r="C1672">
        <v>0.32</v>
      </c>
      <c r="D1672">
        <v>42</v>
      </c>
      <c r="E1672">
        <v>0.13400000000000001</v>
      </c>
    </row>
    <row r="1673" spans="1:5" x14ac:dyDescent="0.2">
      <c r="A1673" t="s">
        <v>678</v>
      </c>
      <c r="B1673" t="s">
        <v>694</v>
      </c>
      <c r="C1673">
        <v>0.32</v>
      </c>
      <c r="D1673">
        <v>43</v>
      </c>
      <c r="E1673">
        <v>0.13500000000000001</v>
      </c>
    </row>
    <row r="1674" spans="1:5" x14ac:dyDescent="0.2">
      <c r="A1674" t="s">
        <v>678</v>
      </c>
      <c r="B1674" t="s">
        <v>694</v>
      </c>
      <c r="C1674">
        <v>0.34</v>
      </c>
      <c r="D1674">
        <v>20</v>
      </c>
      <c r="E1674">
        <v>9.6000000000000002E-2</v>
      </c>
    </row>
    <row r="1675" spans="1:5" x14ac:dyDescent="0.2">
      <c r="A1675" t="s">
        <v>678</v>
      </c>
      <c r="B1675" t="s">
        <v>694</v>
      </c>
      <c r="C1675">
        <v>0.34</v>
      </c>
      <c r="D1675">
        <v>21</v>
      </c>
      <c r="E1675">
        <v>0.10100000000000001</v>
      </c>
    </row>
    <row r="1676" spans="1:5" x14ac:dyDescent="0.2">
      <c r="A1676" t="s">
        <v>678</v>
      </c>
      <c r="B1676" t="s">
        <v>694</v>
      </c>
      <c r="C1676">
        <v>0.34</v>
      </c>
      <c r="D1676">
        <v>22</v>
      </c>
      <c r="E1676">
        <v>0.104</v>
      </c>
    </row>
    <row r="1677" spans="1:5" x14ac:dyDescent="0.2">
      <c r="A1677" t="s">
        <v>678</v>
      </c>
      <c r="B1677" t="s">
        <v>694</v>
      </c>
      <c r="C1677">
        <v>0.34</v>
      </c>
      <c r="D1677">
        <v>23</v>
      </c>
      <c r="E1677">
        <v>0.108</v>
      </c>
    </row>
    <row r="1678" spans="1:5" x14ac:dyDescent="0.2">
      <c r="A1678" t="s">
        <v>678</v>
      </c>
      <c r="B1678" t="s">
        <v>694</v>
      </c>
      <c r="C1678">
        <v>0.34</v>
      </c>
      <c r="D1678">
        <v>24</v>
      </c>
      <c r="E1678">
        <v>0.112</v>
      </c>
    </row>
    <row r="1679" spans="1:5" x14ac:dyDescent="0.2">
      <c r="A1679" t="s">
        <v>678</v>
      </c>
      <c r="B1679" t="s">
        <v>694</v>
      </c>
      <c r="C1679">
        <v>0.34</v>
      </c>
      <c r="D1679">
        <v>25</v>
      </c>
      <c r="E1679">
        <v>0.11600000000000001</v>
      </c>
    </row>
    <row r="1680" spans="1:5" x14ac:dyDescent="0.2">
      <c r="A1680" t="s">
        <v>678</v>
      </c>
      <c r="B1680" t="s">
        <v>694</v>
      </c>
      <c r="C1680">
        <v>0.34</v>
      </c>
      <c r="D1680">
        <v>26</v>
      </c>
      <c r="E1680">
        <v>0.11899999999999999</v>
      </c>
    </row>
    <row r="1681" spans="1:5" x14ac:dyDescent="0.2">
      <c r="A1681" t="s">
        <v>678</v>
      </c>
      <c r="B1681" t="s">
        <v>694</v>
      </c>
      <c r="C1681">
        <v>0.34</v>
      </c>
      <c r="D1681">
        <v>27</v>
      </c>
      <c r="E1681">
        <v>0.122</v>
      </c>
    </row>
    <row r="1682" spans="1:5" x14ac:dyDescent="0.2">
      <c r="A1682" t="s">
        <v>678</v>
      </c>
      <c r="B1682" t="s">
        <v>694</v>
      </c>
      <c r="C1682">
        <v>0.34</v>
      </c>
      <c r="D1682">
        <v>28</v>
      </c>
      <c r="E1682">
        <v>0.125</v>
      </c>
    </row>
    <row r="1683" spans="1:5" x14ac:dyDescent="0.2">
      <c r="A1683" t="s">
        <v>678</v>
      </c>
      <c r="B1683" t="s">
        <v>694</v>
      </c>
      <c r="C1683">
        <v>0.34</v>
      </c>
      <c r="D1683">
        <v>29</v>
      </c>
      <c r="E1683">
        <v>0.126</v>
      </c>
    </row>
    <row r="1684" spans="1:5" x14ac:dyDescent="0.2">
      <c r="A1684" t="s">
        <v>678</v>
      </c>
      <c r="B1684" t="s">
        <v>694</v>
      </c>
      <c r="C1684">
        <v>0.34</v>
      </c>
      <c r="D1684">
        <v>30</v>
      </c>
      <c r="E1684">
        <v>0.128</v>
      </c>
    </row>
    <row r="1685" spans="1:5" x14ac:dyDescent="0.2">
      <c r="A1685" t="s">
        <v>678</v>
      </c>
      <c r="B1685" t="s">
        <v>694</v>
      </c>
      <c r="C1685">
        <v>0.34</v>
      </c>
      <c r="D1685">
        <v>31</v>
      </c>
      <c r="E1685">
        <v>0.129</v>
      </c>
    </row>
    <row r="1686" spans="1:5" x14ac:dyDescent="0.2">
      <c r="A1686" t="s">
        <v>678</v>
      </c>
      <c r="B1686" t="s">
        <v>694</v>
      </c>
      <c r="C1686">
        <v>0.34</v>
      </c>
      <c r="D1686">
        <v>32</v>
      </c>
      <c r="E1686">
        <v>0.13100000000000001</v>
      </c>
    </row>
    <row r="1687" spans="1:5" x14ac:dyDescent="0.2">
      <c r="A1687" t="s">
        <v>678</v>
      </c>
      <c r="B1687" t="s">
        <v>694</v>
      </c>
      <c r="C1687">
        <v>0.34</v>
      </c>
      <c r="D1687">
        <v>33</v>
      </c>
      <c r="E1687">
        <v>0.13200000000000001</v>
      </c>
    </row>
    <row r="1688" spans="1:5" x14ac:dyDescent="0.2">
      <c r="A1688" t="s">
        <v>678</v>
      </c>
      <c r="B1688" t="s">
        <v>694</v>
      </c>
      <c r="C1688">
        <v>0.34</v>
      </c>
      <c r="D1688">
        <v>34</v>
      </c>
      <c r="E1688">
        <v>0.13300000000000001</v>
      </c>
    </row>
    <row r="1689" spans="1:5" x14ac:dyDescent="0.2">
      <c r="A1689" t="s">
        <v>678</v>
      </c>
      <c r="B1689" t="s">
        <v>694</v>
      </c>
      <c r="C1689">
        <v>0.34</v>
      </c>
      <c r="D1689">
        <v>35</v>
      </c>
      <c r="E1689">
        <v>0.13400000000000001</v>
      </c>
    </row>
    <row r="1690" spans="1:5" x14ac:dyDescent="0.2">
      <c r="A1690" t="s">
        <v>678</v>
      </c>
      <c r="B1690" t="s">
        <v>694</v>
      </c>
      <c r="C1690">
        <v>0.34</v>
      </c>
      <c r="D1690">
        <v>36</v>
      </c>
      <c r="E1690">
        <v>0.13500000000000001</v>
      </c>
    </row>
    <row r="1691" spans="1:5" x14ac:dyDescent="0.2">
      <c r="A1691" t="s">
        <v>678</v>
      </c>
      <c r="B1691" t="s">
        <v>694</v>
      </c>
      <c r="C1691">
        <v>0.34</v>
      </c>
      <c r="D1691">
        <v>37</v>
      </c>
      <c r="E1691">
        <v>0.13600000000000001</v>
      </c>
    </row>
    <row r="1692" spans="1:5" x14ac:dyDescent="0.2">
      <c r="A1692" t="s">
        <v>678</v>
      </c>
      <c r="B1692" t="s">
        <v>694</v>
      </c>
      <c r="C1692">
        <v>0.34</v>
      </c>
      <c r="D1692">
        <v>38</v>
      </c>
      <c r="E1692">
        <v>0.13700000000000001</v>
      </c>
    </row>
    <row r="1693" spans="1:5" x14ac:dyDescent="0.2">
      <c r="A1693" t="s">
        <v>678</v>
      </c>
      <c r="B1693" t="s">
        <v>694</v>
      </c>
      <c r="C1693">
        <v>0.34</v>
      </c>
      <c r="D1693">
        <v>39</v>
      </c>
      <c r="E1693">
        <v>0.13800000000000001</v>
      </c>
    </row>
    <row r="1694" spans="1:5" x14ac:dyDescent="0.2">
      <c r="A1694" t="s">
        <v>678</v>
      </c>
      <c r="B1694" t="s">
        <v>694</v>
      </c>
      <c r="C1694">
        <v>0.34</v>
      </c>
      <c r="D1694">
        <v>40</v>
      </c>
      <c r="E1694">
        <v>0.13900000000000001</v>
      </c>
    </row>
    <row r="1695" spans="1:5" x14ac:dyDescent="0.2">
      <c r="A1695" t="s">
        <v>678</v>
      </c>
      <c r="B1695" t="s">
        <v>694</v>
      </c>
      <c r="C1695">
        <v>0.34</v>
      </c>
      <c r="D1695">
        <v>41</v>
      </c>
      <c r="E1695">
        <v>0.14000000000000001</v>
      </c>
    </row>
    <row r="1696" spans="1:5" x14ac:dyDescent="0.2">
      <c r="A1696" t="s">
        <v>678</v>
      </c>
      <c r="B1696" t="s">
        <v>694</v>
      </c>
      <c r="C1696">
        <v>0.34</v>
      </c>
      <c r="D1696">
        <v>42</v>
      </c>
      <c r="E1696">
        <v>0.14099999999999999</v>
      </c>
    </row>
    <row r="1697" spans="1:5" x14ac:dyDescent="0.2">
      <c r="A1697" t="s">
        <v>678</v>
      </c>
      <c r="B1697" t="s">
        <v>694</v>
      </c>
      <c r="C1697">
        <v>0.34</v>
      </c>
      <c r="D1697">
        <v>43</v>
      </c>
      <c r="E1697">
        <v>0.14199999999999999</v>
      </c>
    </row>
    <row r="1698" spans="1:5" x14ac:dyDescent="0.2">
      <c r="A1698" t="s">
        <v>678</v>
      </c>
      <c r="B1698" t="s">
        <v>694</v>
      </c>
      <c r="C1698">
        <v>0.34</v>
      </c>
      <c r="D1698">
        <v>44</v>
      </c>
      <c r="E1698">
        <v>0.14199999999999999</v>
      </c>
    </row>
    <row r="1699" spans="1:5" x14ac:dyDescent="0.2">
      <c r="A1699" t="s">
        <v>678</v>
      </c>
      <c r="B1699" t="s">
        <v>694</v>
      </c>
      <c r="C1699">
        <v>0.34</v>
      </c>
      <c r="D1699">
        <v>45</v>
      </c>
      <c r="E1699">
        <v>0.14299999999999999</v>
      </c>
    </row>
    <row r="1700" spans="1:5" x14ac:dyDescent="0.2">
      <c r="A1700" t="s">
        <v>678</v>
      </c>
      <c r="B1700" t="s">
        <v>694</v>
      </c>
      <c r="C1700">
        <v>0.34</v>
      </c>
      <c r="D1700">
        <v>46</v>
      </c>
      <c r="E1700">
        <v>0.14399999999999999</v>
      </c>
    </row>
    <row r="1701" spans="1:5" x14ac:dyDescent="0.2">
      <c r="A1701" t="s">
        <v>678</v>
      </c>
      <c r="B1701" t="s">
        <v>694</v>
      </c>
      <c r="C1701">
        <v>0.36</v>
      </c>
      <c r="D1701">
        <v>20</v>
      </c>
      <c r="E1701">
        <v>0.104</v>
      </c>
    </row>
    <row r="1702" spans="1:5" x14ac:dyDescent="0.2">
      <c r="A1702" t="s">
        <v>678</v>
      </c>
      <c r="B1702" t="s">
        <v>694</v>
      </c>
      <c r="C1702">
        <v>0.36</v>
      </c>
      <c r="D1702">
        <v>21</v>
      </c>
      <c r="E1702">
        <v>0.108</v>
      </c>
    </row>
    <row r="1703" spans="1:5" x14ac:dyDescent="0.2">
      <c r="A1703" t="s">
        <v>678</v>
      </c>
      <c r="B1703" t="s">
        <v>694</v>
      </c>
      <c r="C1703">
        <v>0.36</v>
      </c>
      <c r="D1703">
        <v>22</v>
      </c>
      <c r="E1703">
        <v>0.111</v>
      </c>
    </row>
    <row r="1704" spans="1:5" x14ac:dyDescent="0.2">
      <c r="A1704" t="s">
        <v>678</v>
      </c>
      <c r="B1704" t="s">
        <v>694</v>
      </c>
      <c r="C1704">
        <v>0.36</v>
      </c>
      <c r="D1704">
        <v>23</v>
      </c>
      <c r="E1704">
        <v>0.115</v>
      </c>
    </row>
    <row r="1705" spans="1:5" x14ac:dyDescent="0.2">
      <c r="A1705" t="s">
        <v>678</v>
      </c>
      <c r="B1705" t="s">
        <v>694</v>
      </c>
      <c r="C1705">
        <v>0.36</v>
      </c>
      <c r="D1705">
        <v>24</v>
      </c>
      <c r="E1705">
        <v>0.12</v>
      </c>
    </row>
    <row r="1706" spans="1:5" x14ac:dyDescent="0.2">
      <c r="A1706" t="s">
        <v>678</v>
      </c>
      <c r="B1706" t="s">
        <v>694</v>
      </c>
      <c r="C1706">
        <v>0.36</v>
      </c>
      <c r="D1706">
        <v>25</v>
      </c>
      <c r="E1706">
        <v>0.123</v>
      </c>
    </row>
    <row r="1707" spans="1:5" x14ac:dyDescent="0.2">
      <c r="A1707" t="s">
        <v>678</v>
      </c>
      <c r="B1707" t="s">
        <v>694</v>
      </c>
      <c r="C1707">
        <v>0.36</v>
      </c>
      <c r="D1707">
        <v>26</v>
      </c>
      <c r="E1707">
        <v>0.127</v>
      </c>
    </row>
    <row r="1708" spans="1:5" x14ac:dyDescent="0.2">
      <c r="A1708" t="s">
        <v>678</v>
      </c>
      <c r="B1708" t="s">
        <v>694</v>
      </c>
      <c r="C1708">
        <v>0.36</v>
      </c>
      <c r="D1708">
        <v>27</v>
      </c>
      <c r="E1708">
        <v>0.13</v>
      </c>
    </row>
    <row r="1709" spans="1:5" x14ac:dyDescent="0.2">
      <c r="A1709" t="s">
        <v>678</v>
      </c>
      <c r="B1709" t="s">
        <v>694</v>
      </c>
      <c r="C1709">
        <v>0.36</v>
      </c>
      <c r="D1709">
        <v>28</v>
      </c>
      <c r="E1709">
        <v>0.13200000000000001</v>
      </c>
    </row>
    <row r="1710" spans="1:5" x14ac:dyDescent="0.2">
      <c r="A1710" t="s">
        <v>678</v>
      </c>
      <c r="B1710" t="s">
        <v>694</v>
      </c>
      <c r="C1710">
        <v>0.36</v>
      </c>
      <c r="D1710">
        <v>29</v>
      </c>
      <c r="E1710">
        <v>0.13400000000000001</v>
      </c>
    </row>
    <row r="1711" spans="1:5" x14ac:dyDescent="0.2">
      <c r="A1711" t="s">
        <v>678</v>
      </c>
      <c r="B1711" t="s">
        <v>694</v>
      </c>
      <c r="C1711">
        <v>0.36</v>
      </c>
      <c r="D1711">
        <v>30</v>
      </c>
      <c r="E1711">
        <v>0.13500000000000001</v>
      </c>
    </row>
    <row r="1712" spans="1:5" x14ac:dyDescent="0.2">
      <c r="A1712" t="s">
        <v>678</v>
      </c>
      <c r="B1712" t="s">
        <v>694</v>
      </c>
      <c r="C1712">
        <v>0.36</v>
      </c>
      <c r="D1712">
        <v>31</v>
      </c>
      <c r="E1712">
        <v>0.13700000000000001</v>
      </c>
    </row>
    <row r="1713" spans="1:5" x14ac:dyDescent="0.2">
      <c r="A1713" t="s">
        <v>678</v>
      </c>
      <c r="B1713" t="s">
        <v>694</v>
      </c>
      <c r="C1713">
        <v>0.36</v>
      </c>
      <c r="D1713">
        <v>32</v>
      </c>
      <c r="E1713">
        <v>0.13800000000000001</v>
      </c>
    </row>
    <row r="1714" spans="1:5" x14ac:dyDescent="0.2">
      <c r="A1714" t="s">
        <v>678</v>
      </c>
      <c r="B1714" t="s">
        <v>694</v>
      </c>
      <c r="C1714">
        <v>0.36</v>
      </c>
      <c r="D1714">
        <v>33</v>
      </c>
      <c r="E1714">
        <v>0.13900000000000001</v>
      </c>
    </row>
    <row r="1715" spans="1:5" x14ac:dyDescent="0.2">
      <c r="A1715" t="s">
        <v>678</v>
      </c>
      <c r="B1715" t="s">
        <v>694</v>
      </c>
      <c r="C1715">
        <v>0.36</v>
      </c>
      <c r="D1715">
        <v>34</v>
      </c>
      <c r="E1715">
        <v>0.14000000000000001</v>
      </c>
    </row>
    <row r="1716" spans="1:5" x14ac:dyDescent="0.2">
      <c r="A1716" t="s">
        <v>678</v>
      </c>
      <c r="B1716" t="s">
        <v>694</v>
      </c>
      <c r="C1716">
        <v>0.36</v>
      </c>
      <c r="D1716">
        <v>35</v>
      </c>
      <c r="E1716">
        <v>0.14099999999999999</v>
      </c>
    </row>
    <row r="1717" spans="1:5" x14ac:dyDescent="0.2">
      <c r="A1717" t="s">
        <v>678</v>
      </c>
      <c r="B1717" t="s">
        <v>694</v>
      </c>
      <c r="C1717">
        <v>0.36</v>
      </c>
      <c r="D1717">
        <v>36</v>
      </c>
      <c r="E1717">
        <v>0.14199999999999999</v>
      </c>
    </row>
    <row r="1718" spans="1:5" x14ac:dyDescent="0.2">
      <c r="A1718" t="s">
        <v>678</v>
      </c>
      <c r="B1718" t="s">
        <v>694</v>
      </c>
      <c r="C1718">
        <v>0.36</v>
      </c>
      <c r="D1718">
        <v>37</v>
      </c>
      <c r="E1718">
        <v>0.14299999999999999</v>
      </c>
    </row>
    <row r="1719" spans="1:5" x14ac:dyDescent="0.2">
      <c r="A1719" t="s">
        <v>678</v>
      </c>
      <c r="B1719" t="s">
        <v>694</v>
      </c>
      <c r="C1719">
        <v>0.36</v>
      </c>
      <c r="D1719">
        <v>38</v>
      </c>
      <c r="E1719">
        <v>0.14399999999999999</v>
      </c>
    </row>
    <row r="1720" spans="1:5" x14ac:dyDescent="0.2">
      <c r="A1720" t="s">
        <v>678</v>
      </c>
      <c r="B1720" t="s">
        <v>694</v>
      </c>
      <c r="C1720">
        <v>0.36</v>
      </c>
      <c r="D1720">
        <v>39</v>
      </c>
      <c r="E1720">
        <v>0.14499999999999999</v>
      </c>
    </row>
    <row r="1721" spans="1:5" x14ac:dyDescent="0.2">
      <c r="A1721" t="s">
        <v>678</v>
      </c>
      <c r="B1721" t="s">
        <v>694</v>
      </c>
      <c r="C1721">
        <v>0.36</v>
      </c>
      <c r="D1721">
        <v>40</v>
      </c>
      <c r="E1721">
        <v>0.14599999999999999</v>
      </c>
    </row>
    <row r="1722" spans="1:5" x14ac:dyDescent="0.2">
      <c r="A1722" t="s">
        <v>678</v>
      </c>
      <c r="B1722" t="s">
        <v>694</v>
      </c>
      <c r="C1722">
        <v>0.36</v>
      </c>
      <c r="D1722">
        <v>41</v>
      </c>
      <c r="E1722">
        <v>0.14699999999999999</v>
      </c>
    </row>
    <row r="1723" spans="1:5" x14ac:dyDescent="0.2">
      <c r="A1723" t="s">
        <v>678</v>
      </c>
      <c r="B1723" t="s">
        <v>694</v>
      </c>
      <c r="C1723">
        <v>0.36</v>
      </c>
      <c r="D1723">
        <v>42</v>
      </c>
      <c r="E1723">
        <v>0.14799999999999999</v>
      </c>
    </row>
    <row r="1724" spans="1:5" x14ac:dyDescent="0.2">
      <c r="A1724" t="s">
        <v>678</v>
      </c>
      <c r="B1724" t="s">
        <v>694</v>
      </c>
      <c r="C1724">
        <v>0.36</v>
      </c>
      <c r="D1724">
        <v>43</v>
      </c>
      <c r="E1724">
        <v>0.14799999999999999</v>
      </c>
    </row>
    <row r="1725" spans="1:5" x14ac:dyDescent="0.2">
      <c r="A1725" t="s">
        <v>678</v>
      </c>
      <c r="B1725" t="s">
        <v>694</v>
      </c>
      <c r="C1725">
        <v>0.36</v>
      </c>
      <c r="D1725">
        <v>44</v>
      </c>
      <c r="E1725">
        <v>0.14899999999999999</v>
      </c>
    </row>
    <row r="1726" spans="1:5" x14ac:dyDescent="0.2">
      <c r="A1726" t="s">
        <v>678</v>
      </c>
      <c r="B1726" t="s">
        <v>694</v>
      </c>
      <c r="C1726">
        <v>0.36</v>
      </c>
      <c r="D1726">
        <v>45</v>
      </c>
      <c r="E1726">
        <v>0.15</v>
      </c>
    </row>
    <row r="1727" spans="1:5" x14ac:dyDescent="0.2">
      <c r="A1727" t="s">
        <v>678</v>
      </c>
      <c r="B1727" t="s">
        <v>694</v>
      </c>
      <c r="C1727">
        <v>0.36</v>
      </c>
      <c r="D1727">
        <v>46</v>
      </c>
      <c r="E1727">
        <v>0.15</v>
      </c>
    </row>
    <row r="1728" spans="1:5" x14ac:dyDescent="0.2">
      <c r="A1728" t="s">
        <v>678</v>
      </c>
      <c r="B1728" t="s">
        <v>694</v>
      </c>
      <c r="C1728">
        <v>0.36</v>
      </c>
      <c r="D1728">
        <v>47</v>
      </c>
      <c r="E1728">
        <v>0.151</v>
      </c>
    </row>
    <row r="1729" spans="1:5" x14ac:dyDescent="0.2">
      <c r="A1729" t="s">
        <v>678</v>
      </c>
      <c r="B1729" t="s">
        <v>694</v>
      </c>
      <c r="C1729">
        <v>0.36</v>
      </c>
      <c r="D1729">
        <v>48</v>
      </c>
      <c r="E1729">
        <v>0.151</v>
      </c>
    </row>
    <row r="1730" spans="1:5" x14ac:dyDescent="0.2">
      <c r="A1730" t="s">
        <v>678</v>
      </c>
      <c r="B1730" t="s">
        <v>694</v>
      </c>
      <c r="C1730">
        <v>0.36</v>
      </c>
      <c r="D1730">
        <v>49</v>
      </c>
      <c r="E1730">
        <v>0.152</v>
      </c>
    </row>
    <row r="1731" spans="1:5" x14ac:dyDescent="0.2">
      <c r="A1731" t="s">
        <v>678</v>
      </c>
      <c r="B1731" t="s">
        <v>694</v>
      </c>
      <c r="C1731">
        <v>0.38</v>
      </c>
      <c r="D1731">
        <v>20</v>
      </c>
      <c r="E1731">
        <v>0.111</v>
      </c>
    </row>
    <row r="1732" spans="1:5" x14ac:dyDescent="0.2">
      <c r="A1732" t="s">
        <v>678</v>
      </c>
      <c r="B1732" t="s">
        <v>694</v>
      </c>
      <c r="C1732">
        <v>0.38</v>
      </c>
      <c r="D1732">
        <v>21</v>
      </c>
      <c r="E1732">
        <v>0.11600000000000001</v>
      </c>
    </row>
    <row r="1733" spans="1:5" x14ac:dyDescent="0.2">
      <c r="A1733" t="s">
        <v>678</v>
      </c>
      <c r="B1733" t="s">
        <v>694</v>
      </c>
      <c r="C1733">
        <v>0.38</v>
      </c>
      <c r="D1733">
        <v>22</v>
      </c>
      <c r="E1733">
        <v>0.11899999999999999</v>
      </c>
    </row>
    <row r="1734" spans="1:5" x14ac:dyDescent="0.2">
      <c r="A1734" t="s">
        <v>678</v>
      </c>
      <c r="B1734" t="s">
        <v>694</v>
      </c>
      <c r="C1734">
        <v>0.38</v>
      </c>
      <c r="D1734">
        <v>23</v>
      </c>
      <c r="E1734">
        <v>0.122</v>
      </c>
    </row>
    <row r="1735" spans="1:5" x14ac:dyDescent="0.2">
      <c r="A1735" t="s">
        <v>678</v>
      </c>
      <c r="B1735" t="s">
        <v>694</v>
      </c>
      <c r="C1735">
        <v>0.38</v>
      </c>
      <c r="D1735">
        <v>24</v>
      </c>
      <c r="E1735">
        <v>0.127</v>
      </c>
    </row>
    <row r="1736" spans="1:5" x14ac:dyDescent="0.2">
      <c r="A1736" t="s">
        <v>678</v>
      </c>
      <c r="B1736" t="s">
        <v>694</v>
      </c>
      <c r="C1736">
        <v>0.38</v>
      </c>
      <c r="D1736">
        <v>25</v>
      </c>
      <c r="E1736">
        <v>0.13100000000000001</v>
      </c>
    </row>
    <row r="1737" spans="1:5" x14ac:dyDescent="0.2">
      <c r="A1737" t="s">
        <v>678</v>
      </c>
      <c r="B1737" t="s">
        <v>694</v>
      </c>
      <c r="C1737">
        <v>0.38</v>
      </c>
      <c r="D1737">
        <v>26</v>
      </c>
      <c r="E1737">
        <v>0.13400000000000001</v>
      </c>
    </row>
    <row r="1738" spans="1:5" x14ac:dyDescent="0.2">
      <c r="A1738" t="s">
        <v>678</v>
      </c>
      <c r="B1738" t="s">
        <v>694</v>
      </c>
      <c r="C1738">
        <v>0.38</v>
      </c>
      <c r="D1738">
        <v>27</v>
      </c>
      <c r="E1738">
        <v>0.13700000000000001</v>
      </c>
    </row>
    <row r="1739" spans="1:5" x14ac:dyDescent="0.2">
      <c r="A1739" t="s">
        <v>678</v>
      </c>
      <c r="B1739" t="s">
        <v>694</v>
      </c>
      <c r="C1739">
        <v>0.38</v>
      </c>
      <c r="D1739">
        <v>28</v>
      </c>
      <c r="E1739">
        <v>0.13900000000000001</v>
      </c>
    </row>
    <row r="1740" spans="1:5" x14ac:dyDescent="0.2">
      <c r="A1740" t="s">
        <v>678</v>
      </c>
      <c r="B1740" t="s">
        <v>694</v>
      </c>
      <c r="C1740">
        <v>0.38</v>
      </c>
      <c r="D1740">
        <v>29</v>
      </c>
      <c r="E1740">
        <v>0.14099999999999999</v>
      </c>
    </row>
    <row r="1741" spans="1:5" x14ac:dyDescent="0.2">
      <c r="A1741" t="s">
        <v>678</v>
      </c>
      <c r="B1741" t="s">
        <v>694</v>
      </c>
      <c r="C1741">
        <v>0.38</v>
      </c>
      <c r="D1741">
        <v>30</v>
      </c>
      <c r="E1741">
        <v>0.14199999999999999</v>
      </c>
    </row>
    <row r="1742" spans="1:5" x14ac:dyDescent="0.2">
      <c r="A1742" t="s">
        <v>678</v>
      </c>
      <c r="B1742" t="s">
        <v>694</v>
      </c>
      <c r="C1742">
        <v>0.38</v>
      </c>
      <c r="D1742">
        <v>31</v>
      </c>
      <c r="E1742">
        <v>0.14399999999999999</v>
      </c>
    </row>
    <row r="1743" spans="1:5" x14ac:dyDescent="0.2">
      <c r="A1743" t="s">
        <v>678</v>
      </c>
      <c r="B1743" t="s">
        <v>694</v>
      </c>
      <c r="C1743">
        <v>0.38</v>
      </c>
      <c r="D1743">
        <v>32</v>
      </c>
      <c r="E1743">
        <v>0.14499999999999999</v>
      </c>
    </row>
    <row r="1744" spans="1:5" x14ac:dyDescent="0.2">
      <c r="A1744" t="s">
        <v>678</v>
      </c>
      <c r="B1744" t="s">
        <v>694</v>
      </c>
      <c r="C1744">
        <v>0.38</v>
      </c>
      <c r="D1744">
        <v>33</v>
      </c>
      <c r="E1744">
        <v>0.14599999999999999</v>
      </c>
    </row>
    <row r="1745" spans="1:5" x14ac:dyDescent="0.2">
      <c r="A1745" t="s">
        <v>678</v>
      </c>
      <c r="B1745" t="s">
        <v>694</v>
      </c>
      <c r="C1745">
        <v>0.38</v>
      </c>
      <c r="D1745">
        <v>34</v>
      </c>
      <c r="E1745">
        <v>0.14699999999999999</v>
      </c>
    </row>
    <row r="1746" spans="1:5" x14ac:dyDescent="0.2">
      <c r="A1746" t="s">
        <v>678</v>
      </c>
      <c r="B1746" t="s">
        <v>694</v>
      </c>
      <c r="C1746">
        <v>0.38</v>
      </c>
      <c r="D1746">
        <v>35</v>
      </c>
      <c r="E1746">
        <v>0.14799999999999999</v>
      </c>
    </row>
    <row r="1747" spans="1:5" x14ac:dyDescent="0.2">
      <c r="A1747" t="s">
        <v>678</v>
      </c>
      <c r="B1747" t="s">
        <v>694</v>
      </c>
      <c r="C1747">
        <v>0.38</v>
      </c>
      <c r="D1747">
        <v>36</v>
      </c>
      <c r="E1747">
        <v>0.14899999999999999</v>
      </c>
    </row>
    <row r="1748" spans="1:5" x14ac:dyDescent="0.2">
      <c r="A1748" t="s">
        <v>678</v>
      </c>
      <c r="B1748" t="s">
        <v>694</v>
      </c>
      <c r="C1748">
        <v>0.38</v>
      </c>
      <c r="D1748">
        <v>37</v>
      </c>
      <c r="E1748">
        <v>0.15</v>
      </c>
    </row>
    <row r="1749" spans="1:5" x14ac:dyDescent="0.2">
      <c r="A1749" t="s">
        <v>678</v>
      </c>
      <c r="B1749" t="s">
        <v>694</v>
      </c>
      <c r="C1749">
        <v>0.38</v>
      </c>
      <c r="D1749">
        <v>38</v>
      </c>
      <c r="E1749">
        <v>0.151</v>
      </c>
    </row>
    <row r="1750" spans="1:5" x14ac:dyDescent="0.2">
      <c r="A1750" t="s">
        <v>678</v>
      </c>
      <c r="B1750" t="s">
        <v>694</v>
      </c>
      <c r="C1750">
        <v>0.38</v>
      </c>
      <c r="D1750">
        <v>39</v>
      </c>
      <c r="E1750">
        <v>0.152</v>
      </c>
    </row>
    <row r="1751" spans="1:5" x14ac:dyDescent="0.2">
      <c r="A1751" t="s">
        <v>678</v>
      </c>
      <c r="B1751" t="s">
        <v>694</v>
      </c>
      <c r="C1751">
        <v>0.38</v>
      </c>
      <c r="D1751">
        <v>40</v>
      </c>
      <c r="E1751">
        <v>0.152</v>
      </c>
    </row>
    <row r="1752" spans="1:5" x14ac:dyDescent="0.2">
      <c r="A1752" t="s">
        <v>678</v>
      </c>
      <c r="B1752" t="s">
        <v>694</v>
      </c>
      <c r="C1752">
        <v>0.38</v>
      </c>
      <c r="D1752">
        <v>41</v>
      </c>
      <c r="E1752">
        <v>0.153</v>
      </c>
    </row>
    <row r="1753" spans="1:5" x14ac:dyDescent="0.2">
      <c r="A1753" t="s">
        <v>678</v>
      </c>
      <c r="B1753" t="s">
        <v>694</v>
      </c>
      <c r="C1753">
        <v>0.38</v>
      </c>
      <c r="D1753">
        <v>42</v>
      </c>
      <c r="E1753">
        <v>0.154</v>
      </c>
    </row>
    <row r="1754" spans="1:5" x14ac:dyDescent="0.2">
      <c r="A1754" t="s">
        <v>678</v>
      </c>
      <c r="B1754" t="s">
        <v>694</v>
      </c>
      <c r="C1754">
        <v>0.38</v>
      </c>
      <c r="D1754">
        <v>43</v>
      </c>
      <c r="E1754">
        <v>0.155</v>
      </c>
    </row>
    <row r="1755" spans="1:5" x14ac:dyDescent="0.2">
      <c r="A1755" t="s">
        <v>678</v>
      </c>
      <c r="B1755" t="s">
        <v>694</v>
      </c>
      <c r="C1755">
        <v>0.38</v>
      </c>
      <c r="D1755">
        <v>44</v>
      </c>
      <c r="E1755">
        <v>0.155</v>
      </c>
    </row>
    <row r="1756" spans="1:5" x14ac:dyDescent="0.2">
      <c r="A1756" t="s">
        <v>678</v>
      </c>
      <c r="B1756" t="s">
        <v>694</v>
      </c>
      <c r="C1756">
        <v>0.38</v>
      </c>
      <c r="D1756">
        <v>45</v>
      </c>
      <c r="E1756">
        <v>0.156</v>
      </c>
    </row>
    <row r="1757" spans="1:5" x14ac:dyDescent="0.2">
      <c r="A1757" t="s">
        <v>678</v>
      </c>
      <c r="B1757" t="s">
        <v>694</v>
      </c>
      <c r="C1757">
        <v>0.38</v>
      </c>
      <c r="D1757">
        <v>46</v>
      </c>
      <c r="E1757">
        <v>0.157</v>
      </c>
    </row>
    <row r="1758" spans="1:5" x14ac:dyDescent="0.2">
      <c r="A1758" t="s">
        <v>678</v>
      </c>
      <c r="B1758" t="s">
        <v>694</v>
      </c>
      <c r="C1758">
        <v>0.38</v>
      </c>
      <c r="D1758">
        <v>47</v>
      </c>
      <c r="E1758">
        <v>0.157</v>
      </c>
    </row>
    <row r="1759" spans="1:5" x14ac:dyDescent="0.2">
      <c r="A1759" t="s">
        <v>678</v>
      </c>
      <c r="B1759" t="s">
        <v>694</v>
      </c>
      <c r="C1759">
        <v>0.38</v>
      </c>
      <c r="D1759">
        <v>48</v>
      </c>
      <c r="E1759">
        <v>0.158</v>
      </c>
    </row>
    <row r="1760" spans="1:5" x14ac:dyDescent="0.2">
      <c r="A1760" t="s">
        <v>678</v>
      </c>
      <c r="B1760" t="s">
        <v>694</v>
      </c>
      <c r="C1760">
        <v>0.38</v>
      </c>
      <c r="D1760">
        <v>49</v>
      </c>
      <c r="E1760">
        <v>0.158</v>
      </c>
    </row>
    <row r="1761" spans="1:5" x14ac:dyDescent="0.2">
      <c r="A1761" t="s">
        <v>678</v>
      </c>
      <c r="B1761" t="s">
        <v>694</v>
      </c>
      <c r="C1761">
        <v>0.4</v>
      </c>
      <c r="D1761">
        <v>20</v>
      </c>
      <c r="E1761">
        <v>0.11899999999999999</v>
      </c>
    </row>
    <row r="1762" spans="1:5" x14ac:dyDescent="0.2">
      <c r="A1762" t="s">
        <v>678</v>
      </c>
      <c r="B1762" t="s">
        <v>694</v>
      </c>
      <c r="C1762">
        <v>0.4</v>
      </c>
      <c r="D1762">
        <v>21</v>
      </c>
      <c r="E1762">
        <v>0.123</v>
      </c>
    </row>
    <row r="1763" spans="1:5" x14ac:dyDescent="0.2">
      <c r="A1763" t="s">
        <v>678</v>
      </c>
      <c r="B1763" t="s">
        <v>694</v>
      </c>
      <c r="C1763">
        <v>0.4</v>
      </c>
      <c r="D1763">
        <v>22</v>
      </c>
      <c r="E1763">
        <v>0.126</v>
      </c>
    </row>
    <row r="1764" spans="1:5" x14ac:dyDescent="0.2">
      <c r="A1764" t="s">
        <v>678</v>
      </c>
      <c r="B1764" t="s">
        <v>694</v>
      </c>
      <c r="C1764">
        <v>0.4</v>
      </c>
      <c r="D1764">
        <v>23</v>
      </c>
      <c r="E1764">
        <v>0.13</v>
      </c>
    </row>
    <row r="1765" spans="1:5" x14ac:dyDescent="0.2">
      <c r="A1765" t="s">
        <v>678</v>
      </c>
      <c r="B1765" t="s">
        <v>694</v>
      </c>
      <c r="C1765">
        <v>0.4</v>
      </c>
      <c r="D1765">
        <v>24</v>
      </c>
      <c r="E1765">
        <v>0.13400000000000001</v>
      </c>
    </row>
    <row r="1766" spans="1:5" x14ac:dyDescent="0.2">
      <c r="A1766" t="s">
        <v>678</v>
      </c>
      <c r="B1766" t="s">
        <v>694</v>
      </c>
      <c r="C1766">
        <v>0.4</v>
      </c>
      <c r="D1766">
        <v>25</v>
      </c>
      <c r="E1766">
        <v>0.13800000000000001</v>
      </c>
    </row>
    <row r="1767" spans="1:5" x14ac:dyDescent="0.2">
      <c r="A1767" t="s">
        <v>678</v>
      </c>
      <c r="B1767" t="s">
        <v>694</v>
      </c>
      <c r="C1767">
        <v>0.4</v>
      </c>
      <c r="D1767">
        <v>26</v>
      </c>
      <c r="E1767">
        <v>0.14099999999999999</v>
      </c>
    </row>
    <row r="1768" spans="1:5" x14ac:dyDescent="0.2">
      <c r="A1768" t="s">
        <v>678</v>
      </c>
      <c r="B1768" t="s">
        <v>694</v>
      </c>
      <c r="C1768">
        <v>0.4</v>
      </c>
      <c r="D1768">
        <v>27</v>
      </c>
      <c r="E1768">
        <v>0.14399999999999999</v>
      </c>
    </row>
    <row r="1769" spans="1:5" x14ac:dyDescent="0.2">
      <c r="A1769" t="s">
        <v>678</v>
      </c>
      <c r="B1769" t="s">
        <v>694</v>
      </c>
      <c r="C1769">
        <v>0.4</v>
      </c>
      <c r="D1769">
        <v>28</v>
      </c>
      <c r="E1769">
        <v>0.14599999999999999</v>
      </c>
    </row>
    <row r="1770" spans="1:5" x14ac:dyDescent="0.2">
      <c r="A1770" t="s">
        <v>678</v>
      </c>
      <c r="B1770" t="s">
        <v>694</v>
      </c>
      <c r="C1770">
        <v>0.4</v>
      </c>
      <c r="D1770">
        <v>29</v>
      </c>
      <c r="E1770">
        <v>0.14799999999999999</v>
      </c>
    </row>
    <row r="1771" spans="1:5" x14ac:dyDescent="0.2">
      <c r="A1771" t="s">
        <v>678</v>
      </c>
      <c r="B1771" t="s">
        <v>694</v>
      </c>
      <c r="C1771">
        <v>0.4</v>
      </c>
      <c r="D1771">
        <v>30</v>
      </c>
      <c r="E1771">
        <v>0.14899999999999999</v>
      </c>
    </row>
    <row r="1772" spans="1:5" x14ac:dyDescent="0.2">
      <c r="A1772" t="s">
        <v>678</v>
      </c>
      <c r="B1772" t="s">
        <v>694</v>
      </c>
      <c r="C1772">
        <v>0.4</v>
      </c>
      <c r="D1772">
        <v>31</v>
      </c>
      <c r="E1772">
        <v>0.15</v>
      </c>
    </row>
    <row r="1773" spans="1:5" x14ac:dyDescent="0.2">
      <c r="A1773" t="s">
        <v>678</v>
      </c>
      <c r="B1773" t="s">
        <v>694</v>
      </c>
      <c r="C1773">
        <v>0.4</v>
      </c>
      <c r="D1773">
        <v>32</v>
      </c>
      <c r="E1773">
        <v>0.151</v>
      </c>
    </row>
    <row r="1774" spans="1:5" x14ac:dyDescent="0.2">
      <c r="A1774" t="s">
        <v>678</v>
      </c>
      <c r="B1774" t="s">
        <v>694</v>
      </c>
      <c r="C1774">
        <v>0.4</v>
      </c>
      <c r="D1774">
        <v>33</v>
      </c>
      <c r="E1774">
        <v>0.152</v>
      </c>
    </row>
    <row r="1775" spans="1:5" x14ac:dyDescent="0.2">
      <c r="A1775" t="s">
        <v>678</v>
      </c>
      <c r="B1775" t="s">
        <v>694</v>
      </c>
      <c r="C1775">
        <v>0.4</v>
      </c>
      <c r="D1775">
        <v>34</v>
      </c>
      <c r="E1775">
        <v>0.153</v>
      </c>
    </row>
    <row r="1776" spans="1:5" x14ac:dyDescent="0.2">
      <c r="A1776" t="s">
        <v>678</v>
      </c>
      <c r="B1776" t="s">
        <v>694</v>
      </c>
      <c r="C1776">
        <v>0.4</v>
      </c>
      <c r="D1776">
        <v>35</v>
      </c>
      <c r="E1776">
        <v>0.154</v>
      </c>
    </row>
    <row r="1777" spans="1:5" x14ac:dyDescent="0.2">
      <c r="A1777" t="s">
        <v>678</v>
      </c>
      <c r="B1777" t="s">
        <v>694</v>
      </c>
      <c r="C1777">
        <v>0.4</v>
      </c>
      <c r="D1777">
        <v>36</v>
      </c>
      <c r="E1777">
        <v>0.155</v>
      </c>
    </row>
    <row r="1778" spans="1:5" x14ac:dyDescent="0.2">
      <c r="A1778" t="s">
        <v>678</v>
      </c>
      <c r="B1778" t="s">
        <v>694</v>
      </c>
      <c r="C1778">
        <v>0.4</v>
      </c>
      <c r="D1778">
        <v>37</v>
      </c>
      <c r="E1778">
        <v>0.156</v>
      </c>
    </row>
    <row r="1779" spans="1:5" x14ac:dyDescent="0.2">
      <c r="A1779" t="s">
        <v>678</v>
      </c>
      <c r="B1779" t="s">
        <v>694</v>
      </c>
      <c r="C1779">
        <v>0.4</v>
      </c>
      <c r="D1779">
        <v>38</v>
      </c>
      <c r="E1779">
        <v>0.157</v>
      </c>
    </row>
    <row r="1780" spans="1:5" x14ac:dyDescent="0.2">
      <c r="A1780" t="s">
        <v>678</v>
      </c>
      <c r="B1780" t="s">
        <v>694</v>
      </c>
      <c r="C1780">
        <v>0.4</v>
      </c>
      <c r="D1780">
        <v>39</v>
      </c>
      <c r="E1780">
        <v>0.158</v>
      </c>
    </row>
    <row r="1781" spans="1:5" x14ac:dyDescent="0.2">
      <c r="A1781" t="s">
        <v>678</v>
      </c>
      <c r="B1781" t="s">
        <v>694</v>
      </c>
      <c r="C1781">
        <v>0.4</v>
      </c>
      <c r="D1781">
        <v>40</v>
      </c>
      <c r="E1781">
        <v>0.159</v>
      </c>
    </row>
    <row r="1782" spans="1:5" x14ac:dyDescent="0.2">
      <c r="A1782" t="s">
        <v>678</v>
      </c>
      <c r="B1782" t="s">
        <v>694</v>
      </c>
      <c r="C1782">
        <v>0.4</v>
      </c>
      <c r="D1782">
        <v>41</v>
      </c>
      <c r="E1782">
        <v>0.159</v>
      </c>
    </row>
    <row r="1783" spans="1:5" x14ac:dyDescent="0.2">
      <c r="A1783" t="s">
        <v>678</v>
      </c>
      <c r="B1783" t="s">
        <v>694</v>
      </c>
      <c r="C1783">
        <v>0.4</v>
      </c>
      <c r="D1783">
        <v>42</v>
      </c>
      <c r="E1783">
        <v>0.16</v>
      </c>
    </row>
    <row r="1784" spans="1:5" x14ac:dyDescent="0.2">
      <c r="A1784" t="s">
        <v>678</v>
      </c>
      <c r="B1784" t="s">
        <v>694</v>
      </c>
      <c r="C1784">
        <v>0.4</v>
      </c>
      <c r="D1784">
        <v>43</v>
      </c>
      <c r="E1784">
        <v>0.161</v>
      </c>
    </row>
    <row r="1785" spans="1:5" x14ac:dyDescent="0.2">
      <c r="A1785" t="s">
        <v>678</v>
      </c>
      <c r="B1785" t="s">
        <v>694</v>
      </c>
      <c r="C1785">
        <v>0.4</v>
      </c>
      <c r="D1785">
        <v>44</v>
      </c>
      <c r="E1785">
        <v>0.161</v>
      </c>
    </row>
    <row r="1786" spans="1:5" x14ac:dyDescent="0.2">
      <c r="A1786" t="s">
        <v>678</v>
      </c>
      <c r="B1786" t="s">
        <v>694</v>
      </c>
      <c r="C1786">
        <v>0.4</v>
      </c>
      <c r="D1786">
        <v>45</v>
      </c>
      <c r="E1786">
        <v>0.16200000000000001</v>
      </c>
    </row>
    <row r="1787" spans="1:5" x14ac:dyDescent="0.2">
      <c r="A1787" t="s">
        <v>678</v>
      </c>
      <c r="B1787" t="s">
        <v>694</v>
      </c>
      <c r="C1787">
        <v>0.4</v>
      </c>
      <c r="D1787">
        <v>46</v>
      </c>
      <c r="E1787">
        <v>0.16300000000000001</v>
      </c>
    </row>
    <row r="1788" spans="1:5" x14ac:dyDescent="0.2">
      <c r="A1788" t="s">
        <v>678</v>
      </c>
      <c r="B1788" t="s">
        <v>694</v>
      </c>
      <c r="C1788">
        <v>0.4</v>
      </c>
      <c r="D1788">
        <v>47</v>
      </c>
      <c r="E1788">
        <v>0.16300000000000001</v>
      </c>
    </row>
    <row r="1789" spans="1:5" x14ac:dyDescent="0.2">
      <c r="A1789" t="s">
        <v>678</v>
      </c>
      <c r="B1789" t="s">
        <v>694</v>
      </c>
      <c r="C1789">
        <v>0.4</v>
      </c>
      <c r="D1789">
        <v>48</v>
      </c>
      <c r="E1789">
        <v>0.16400000000000001</v>
      </c>
    </row>
    <row r="1790" spans="1:5" x14ac:dyDescent="0.2">
      <c r="A1790" t="s">
        <v>678</v>
      </c>
      <c r="B1790" t="s">
        <v>694</v>
      </c>
      <c r="C1790">
        <v>0.4</v>
      </c>
      <c r="D1790">
        <v>49</v>
      </c>
      <c r="E1790">
        <v>0.16400000000000001</v>
      </c>
    </row>
    <row r="1791" spans="1:5" x14ac:dyDescent="0.2">
      <c r="A1791" t="s">
        <v>678</v>
      </c>
      <c r="B1791" t="s">
        <v>694</v>
      </c>
      <c r="C1791">
        <v>0.42</v>
      </c>
      <c r="D1791">
        <v>21</v>
      </c>
      <c r="E1791">
        <v>0.13</v>
      </c>
    </row>
    <row r="1792" spans="1:5" x14ac:dyDescent="0.2">
      <c r="A1792" t="s">
        <v>678</v>
      </c>
      <c r="B1792" t="s">
        <v>694</v>
      </c>
      <c r="C1792">
        <v>0.42</v>
      </c>
      <c r="D1792">
        <v>22</v>
      </c>
      <c r="E1792">
        <v>0.13400000000000001</v>
      </c>
    </row>
    <row r="1793" spans="1:5" x14ac:dyDescent="0.2">
      <c r="A1793" t="s">
        <v>678</v>
      </c>
      <c r="B1793" t="s">
        <v>694</v>
      </c>
      <c r="C1793">
        <v>0.42</v>
      </c>
      <c r="D1793">
        <v>23</v>
      </c>
      <c r="E1793">
        <v>0.13700000000000001</v>
      </c>
    </row>
    <row r="1794" spans="1:5" x14ac:dyDescent="0.2">
      <c r="A1794" t="s">
        <v>678</v>
      </c>
      <c r="B1794" t="s">
        <v>694</v>
      </c>
      <c r="C1794">
        <v>0.42</v>
      </c>
      <c r="D1794">
        <v>24</v>
      </c>
      <c r="E1794">
        <v>0.14199999999999999</v>
      </c>
    </row>
    <row r="1795" spans="1:5" x14ac:dyDescent="0.2">
      <c r="A1795" t="s">
        <v>678</v>
      </c>
      <c r="B1795" t="s">
        <v>694</v>
      </c>
      <c r="C1795">
        <v>0.42</v>
      </c>
      <c r="D1795">
        <v>25</v>
      </c>
      <c r="E1795">
        <v>0.14499999999999999</v>
      </c>
    </row>
    <row r="1796" spans="1:5" x14ac:dyDescent="0.2">
      <c r="A1796" t="s">
        <v>678</v>
      </c>
      <c r="B1796" t="s">
        <v>694</v>
      </c>
      <c r="C1796">
        <v>0.42</v>
      </c>
      <c r="D1796">
        <v>26</v>
      </c>
      <c r="E1796">
        <v>0.14799999999999999</v>
      </c>
    </row>
    <row r="1797" spans="1:5" x14ac:dyDescent="0.2">
      <c r="A1797" t="s">
        <v>678</v>
      </c>
      <c r="B1797" t="s">
        <v>694</v>
      </c>
      <c r="C1797">
        <v>0.42</v>
      </c>
      <c r="D1797">
        <v>27</v>
      </c>
      <c r="E1797">
        <v>0.151</v>
      </c>
    </row>
    <row r="1798" spans="1:5" x14ac:dyDescent="0.2">
      <c r="A1798" t="s">
        <v>678</v>
      </c>
      <c r="B1798" t="s">
        <v>694</v>
      </c>
      <c r="C1798">
        <v>0.42</v>
      </c>
      <c r="D1798">
        <v>28</v>
      </c>
      <c r="E1798">
        <v>0.153</v>
      </c>
    </row>
    <row r="1799" spans="1:5" x14ac:dyDescent="0.2">
      <c r="A1799" t="s">
        <v>678</v>
      </c>
      <c r="B1799" t="s">
        <v>694</v>
      </c>
      <c r="C1799">
        <v>0.42</v>
      </c>
      <c r="D1799">
        <v>29</v>
      </c>
      <c r="E1799">
        <v>0.155</v>
      </c>
    </row>
    <row r="1800" spans="1:5" x14ac:dyDescent="0.2">
      <c r="A1800" t="s">
        <v>678</v>
      </c>
      <c r="B1800" t="s">
        <v>694</v>
      </c>
      <c r="C1800">
        <v>0.42</v>
      </c>
      <c r="D1800">
        <v>30</v>
      </c>
      <c r="E1800">
        <v>0.156</v>
      </c>
    </row>
    <row r="1801" spans="1:5" x14ac:dyDescent="0.2">
      <c r="A1801" t="s">
        <v>678</v>
      </c>
      <c r="B1801" t="s">
        <v>694</v>
      </c>
      <c r="C1801">
        <v>0.42</v>
      </c>
      <c r="D1801">
        <v>31</v>
      </c>
      <c r="E1801">
        <v>0.157</v>
      </c>
    </row>
    <row r="1802" spans="1:5" x14ac:dyDescent="0.2">
      <c r="A1802" t="s">
        <v>678</v>
      </c>
      <c r="B1802" t="s">
        <v>694</v>
      </c>
      <c r="C1802">
        <v>0.42</v>
      </c>
      <c r="D1802">
        <v>32</v>
      </c>
      <c r="E1802">
        <v>0.158</v>
      </c>
    </row>
    <row r="1803" spans="1:5" x14ac:dyDescent="0.2">
      <c r="A1803" t="s">
        <v>678</v>
      </c>
      <c r="B1803" t="s">
        <v>694</v>
      </c>
      <c r="C1803">
        <v>0.42</v>
      </c>
      <c r="D1803">
        <v>33</v>
      </c>
      <c r="E1803">
        <v>0.159</v>
      </c>
    </row>
    <row r="1804" spans="1:5" x14ac:dyDescent="0.2">
      <c r="A1804" t="s">
        <v>678</v>
      </c>
      <c r="B1804" t="s">
        <v>694</v>
      </c>
      <c r="C1804">
        <v>0.42</v>
      </c>
      <c r="D1804">
        <v>34</v>
      </c>
      <c r="E1804">
        <v>0.16</v>
      </c>
    </row>
    <row r="1805" spans="1:5" x14ac:dyDescent="0.2">
      <c r="A1805" t="s">
        <v>678</v>
      </c>
      <c r="B1805" t="s">
        <v>694</v>
      </c>
      <c r="C1805">
        <v>0.42</v>
      </c>
      <c r="D1805">
        <v>35</v>
      </c>
      <c r="E1805">
        <v>0.161</v>
      </c>
    </row>
    <row r="1806" spans="1:5" x14ac:dyDescent="0.2">
      <c r="A1806" t="s">
        <v>678</v>
      </c>
      <c r="B1806" t="s">
        <v>694</v>
      </c>
      <c r="C1806">
        <v>0.42</v>
      </c>
      <c r="D1806">
        <v>36</v>
      </c>
      <c r="E1806">
        <v>0.161</v>
      </c>
    </row>
    <row r="1807" spans="1:5" x14ac:dyDescent="0.2">
      <c r="A1807" t="s">
        <v>678</v>
      </c>
      <c r="B1807" t="s">
        <v>694</v>
      </c>
      <c r="C1807">
        <v>0.42</v>
      </c>
      <c r="D1807">
        <v>37</v>
      </c>
      <c r="E1807">
        <v>0.16200000000000001</v>
      </c>
    </row>
    <row r="1808" spans="1:5" x14ac:dyDescent="0.2">
      <c r="A1808" t="s">
        <v>678</v>
      </c>
      <c r="B1808" t="s">
        <v>694</v>
      </c>
      <c r="C1808">
        <v>0.42</v>
      </c>
      <c r="D1808">
        <v>38</v>
      </c>
      <c r="E1808">
        <v>0.16300000000000001</v>
      </c>
    </row>
    <row r="1809" spans="1:5" x14ac:dyDescent="0.2">
      <c r="A1809" t="s">
        <v>678</v>
      </c>
      <c r="B1809" t="s">
        <v>694</v>
      </c>
      <c r="C1809">
        <v>0.42</v>
      </c>
      <c r="D1809">
        <v>39</v>
      </c>
      <c r="E1809">
        <v>0.16400000000000001</v>
      </c>
    </row>
    <row r="1810" spans="1:5" x14ac:dyDescent="0.2">
      <c r="A1810" t="s">
        <v>678</v>
      </c>
      <c r="B1810" t="s">
        <v>694</v>
      </c>
      <c r="C1810">
        <v>0.42</v>
      </c>
      <c r="D1810">
        <v>40</v>
      </c>
      <c r="E1810">
        <v>0.16500000000000001</v>
      </c>
    </row>
    <row r="1811" spans="1:5" x14ac:dyDescent="0.2">
      <c r="A1811" t="s">
        <v>678</v>
      </c>
      <c r="B1811" t="s">
        <v>694</v>
      </c>
      <c r="C1811">
        <v>0.42</v>
      </c>
      <c r="D1811">
        <v>41</v>
      </c>
      <c r="E1811">
        <v>0.16500000000000001</v>
      </c>
    </row>
    <row r="1812" spans="1:5" x14ac:dyDescent="0.2">
      <c r="A1812" t="s">
        <v>678</v>
      </c>
      <c r="B1812" t="s">
        <v>694</v>
      </c>
      <c r="C1812">
        <v>0.42</v>
      </c>
      <c r="D1812">
        <v>42</v>
      </c>
      <c r="E1812">
        <v>0.16600000000000001</v>
      </c>
    </row>
    <row r="1813" spans="1:5" x14ac:dyDescent="0.2">
      <c r="A1813" t="s">
        <v>678</v>
      </c>
      <c r="B1813" t="s">
        <v>694</v>
      </c>
      <c r="C1813">
        <v>0.42</v>
      </c>
      <c r="D1813">
        <v>43</v>
      </c>
      <c r="E1813">
        <v>0.16700000000000001</v>
      </c>
    </row>
    <row r="1814" spans="1:5" x14ac:dyDescent="0.2">
      <c r="A1814" t="s">
        <v>678</v>
      </c>
      <c r="B1814" t="s">
        <v>694</v>
      </c>
      <c r="C1814">
        <v>0.42</v>
      </c>
      <c r="D1814">
        <v>44</v>
      </c>
      <c r="E1814">
        <v>0.16700000000000001</v>
      </c>
    </row>
    <row r="1815" spans="1:5" x14ac:dyDescent="0.2">
      <c r="A1815" t="s">
        <v>678</v>
      </c>
      <c r="B1815" t="s">
        <v>694</v>
      </c>
      <c r="C1815">
        <v>0.42</v>
      </c>
      <c r="D1815">
        <v>45</v>
      </c>
      <c r="E1815">
        <v>0.16800000000000001</v>
      </c>
    </row>
    <row r="1816" spans="1:5" x14ac:dyDescent="0.2">
      <c r="A1816" t="s">
        <v>678</v>
      </c>
      <c r="B1816" t="s">
        <v>694</v>
      </c>
      <c r="C1816">
        <v>0.42</v>
      </c>
      <c r="D1816">
        <v>46</v>
      </c>
      <c r="E1816">
        <v>0.16900000000000001</v>
      </c>
    </row>
    <row r="1817" spans="1:5" x14ac:dyDescent="0.2">
      <c r="A1817" t="s">
        <v>678</v>
      </c>
      <c r="B1817" t="s">
        <v>694</v>
      </c>
      <c r="C1817">
        <v>0.42</v>
      </c>
      <c r="D1817">
        <v>47</v>
      </c>
      <c r="E1817">
        <v>0.16900000000000001</v>
      </c>
    </row>
    <row r="1818" spans="1:5" x14ac:dyDescent="0.2">
      <c r="A1818" t="s">
        <v>678</v>
      </c>
      <c r="B1818" t="s">
        <v>694</v>
      </c>
      <c r="C1818">
        <v>0.42</v>
      </c>
      <c r="D1818">
        <v>48</v>
      </c>
      <c r="E1818">
        <v>0.17</v>
      </c>
    </row>
    <row r="1819" spans="1:5" x14ac:dyDescent="0.2">
      <c r="A1819" t="s">
        <v>678</v>
      </c>
      <c r="B1819" t="s">
        <v>694</v>
      </c>
      <c r="C1819">
        <v>0.42</v>
      </c>
      <c r="D1819">
        <v>49</v>
      </c>
      <c r="E1819">
        <v>0.17</v>
      </c>
    </row>
    <row r="1820" spans="1:5" x14ac:dyDescent="0.2">
      <c r="A1820" t="s">
        <v>678</v>
      </c>
      <c r="B1820" t="s">
        <v>694</v>
      </c>
      <c r="C1820">
        <v>0.44</v>
      </c>
      <c r="D1820">
        <v>21</v>
      </c>
      <c r="E1820">
        <v>0.13800000000000001</v>
      </c>
    </row>
    <row r="1821" spans="1:5" x14ac:dyDescent="0.2">
      <c r="A1821" t="s">
        <v>678</v>
      </c>
      <c r="B1821" t="s">
        <v>694</v>
      </c>
      <c r="C1821">
        <v>0.44</v>
      </c>
      <c r="D1821">
        <v>22</v>
      </c>
      <c r="E1821">
        <v>0.14099999999999999</v>
      </c>
    </row>
    <row r="1822" spans="1:5" x14ac:dyDescent="0.2">
      <c r="A1822" t="s">
        <v>678</v>
      </c>
      <c r="B1822" t="s">
        <v>694</v>
      </c>
      <c r="C1822">
        <v>0.44</v>
      </c>
      <c r="D1822">
        <v>23</v>
      </c>
      <c r="E1822">
        <v>0.14499999999999999</v>
      </c>
    </row>
    <row r="1823" spans="1:5" x14ac:dyDescent="0.2">
      <c r="A1823" t="s">
        <v>678</v>
      </c>
      <c r="B1823" t="s">
        <v>694</v>
      </c>
      <c r="C1823">
        <v>0.44</v>
      </c>
      <c r="D1823">
        <v>24</v>
      </c>
      <c r="E1823">
        <v>0.14899999999999999</v>
      </c>
    </row>
    <row r="1824" spans="1:5" x14ac:dyDescent="0.2">
      <c r="A1824" t="s">
        <v>678</v>
      </c>
      <c r="B1824" t="s">
        <v>694</v>
      </c>
      <c r="C1824">
        <v>0.44</v>
      </c>
      <c r="D1824">
        <v>25</v>
      </c>
      <c r="E1824">
        <v>0.152</v>
      </c>
    </row>
    <row r="1825" spans="1:5" x14ac:dyDescent="0.2">
      <c r="A1825" t="s">
        <v>678</v>
      </c>
      <c r="B1825" t="s">
        <v>694</v>
      </c>
      <c r="C1825">
        <v>0.44</v>
      </c>
      <c r="D1825">
        <v>26</v>
      </c>
      <c r="E1825">
        <v>0.156</v>
      </c>
    </row>
    <row r="1826" spans="1:5" x14ac:dyDescent="0.2">
      <c r="A1826" t="s">
        <v>678</v>
      </c>
      <c r="B1826" t="s">
        <v>694</v>
      </c>
      <c r="C1826">
        <v>0.44</v>
      </c>
      <c r="D1826">
        <v>27</v>
      </c>
      <c r="E1826">
        <v>0.158</v>
      </c>
    </row>
    <row r="1827" spans="1:5" x14ac:dyDescent="0.2">
      <c r="A1827" t="s">
        <v>678</v>
      </c>
      <c r="B1827" t="s">
        <v>694</v>
      </c>
      <c r="C1827">
        <v>0.44</v>
      </c>
      <c r="D1827">
        <v>28</v>
      </c>
      <c r="E1827">
        <v>0.16</v>
      </c>
    </row>
    <row r="1828" spans="1:5" x14ac:dyDescent="0.2">
      <c r="A1828" t="s">
        <v>678</v>
      </c>
      <c r="B1828" t="s">
        <v>694</v>
      </c>
      <c r="C1828">
        <v>0.44</v>
      </c>
      <c r="D1828">
        <v>29</v>
      </c>
      <c r="E1828">
        <v>0.161</v>
      </c>
    </row>
    <row r="1829" spans="1:5" x14ac:dyDescent="0.2">
      <c r="A1829" t="s">
        <v>678</v>
      </c>
      <c r="B1829" t="s">
        <v>694</v>
      </c>
      <c r="C1829">
        <v>0.44</v>
      </c>
      <c r="D1829">
        <v>30</v>
      </c>
      <c r="E1829">
        <v>0.16200000000000001</v>
      </c>
    </row>
    <row r="1830" spans="1:5" x14ac:dyDescent="0.2">
      <c r="A1830" t="s">
        <v>678</v>
      </c>
      <c r="B1830" t="s">
        <v>694</v>
      </c>
      <c r="C1830">
        <v>0.44</v>
      </c>
      <c r="D1830">
        <v>31</v>
      </c>
      <c r="E1830">
        <v>0.16300000000000001</v>
      </c>
    </row>
    <row r="1831" spans="1:5" x14ac:dyDescent="0.2">
      <c r="A1831" t="s">
        <v>678</v>
      </c>
      <c r="B1831" t="s">
        <v>694</v>
      </c>
      <c r="C1831">
        <v>0.44</v>
      </c>
      <c r="D1831">
        <v>32</v>
      </c>
      <c r="E1831">
        <v>0.16400000000000001</v>
      </c>
    </row>
    <row r="1832" spans="1:5" x14ac:dyDescent="0.2">
      <c r="A1832" t="s">
        <v>678</v>
      </c>
      <c r="B1832" t="s">
        <v>694</v>
      </c>
      <c r="C1832">
        <v>0.44</v>
      </c>
      <c r="D1832">
        <v>33</v>
      </c>
      <c r="E1832">
        <v>0.16500000000000001</v>
      </c>
    </row>
    <row r="1833" spans="1:5" x14ac:dyDescent="0.2">
      <c r="A1833" t="s">
        <v>678</v>
      </c>
      <c r="B1833" t="s">
        <v>694</v>
      </c>
      <c r="C1833">
        <v>0.44</v>
      </c>
      <c r="D1833">
        <v>34</v>
      </c>
      <c r="E1833">
        <v>0.16600000000000001</v>
      </c>
    </row>
    <row r="1834" spans="1:5" x14ac:dyDescent="0.2">
      <c r="A1834" t="s">
        <v>678</v>
      </c>
      <c r="B1834" t="s">
        <v>694</v>
      </c>
      <c r="C1834">
        <v>0.44</v>
      </c>
      <c r="D1834">
        <v>35</v>
      </c>
      <c r="E1834">
        <v>0.16700000000000001</v>
      </c>
    </row>
    <row r="1835" spans="1:5" x14ac:dyDescent="0.2">
      <c r="A1835" t="s">
        <v>678</v>
      </c>
      <c r="B1835" t="s">
        <v>694</v>
      </c>
      <c r="C1835">
        <v>0.44</v>
      </c>
      <c r="D1835">
        <v>36</v>
      </c>
      <c r="E1835">
        <v>0.16800000000000001</v>
      </c>
    </row>
    <row r="1836" spans="1:5" x14ac:dyDescent="0.2">
      <c r="A1836" t="s">
        <v>678</v>
      </c>
      <c r="B1836" t="s">
        <v>694</v>
      </c>
      <c r="C1836">
        <v>0.44</v>
      </c>
      <c r="D1836">
        <v>37</v>
      </c>
      <c r="E1836">
        <v>0.16800000000000001</v>
      </c>
    </row>
    <row r="1837" spans="1:5" x14ac:dyDescent="0.2">
      <c r="A1837" t="s">
        <v>678</v>
      </c>
      <c r="B1837" t="s">
        <v>694</v>
      </c>
      <c r="C1837">
        <v>0.44</v>
      </c>
      <c r="D1837">
        <v>38</v>
      </c>
      <c r="E1837">
        <v>0.16900000000000001</v>
      </c>
    </row>
    <row r="1838" spans="1:5" x14ac:dyDescent="0.2">
      <c r="A1838" t="s">
        <v>678</v>
      </c>
      <c r="B1838" t="s">
        <v>694</v>
      </c>
      <c r="C1838">
        <v>0.44</v>
      </c>
      <c r="D1838">
        <v>39</v>
      </c>
      <c r="E1838">
        <v>0.17</v>
      </c>
    </row>
    <row r="1839" spans="1:5" x14ac:dyDescent="0.2">
      <c r="A1839" t="s">
        <v>678</v>
      </c>
      <c r="B1839" t="s">
        <v>694</v>
      </c>
      <c r="C1839">
        <v>0.44</v>
      </c>
      <c r="D1839">
        <v>40</v>
      </c>
      <c r="E1839">
        <v>0.17100000000000001</v>
      </c>
    </row>
    <row r="1840" spans="1:5" x14ac:dyDescent="0.2">
      <c r="A1840" t="s">
        <v>678</v>
      </c>
      <c r="B1840" t="s">
        <v>694</v>
      </c>
      <c r="C1840">
        <v>0.44</v>
      </c>
      <c r="D1840">
        <v>41</v>
      </c>
      <c r="E1840">
        <v>0.17100000000000001</v>
      </c>
    </row>
    <row r="1841" spans="1:5" x14ac:dyDescent="0.2">
      <c r="A1841" t="s">
        <v>678</v>
      </c>
      <c r="B1841" t="s">
        <v>694</v>
      </c>
      <c r="C1841">
        <v>0.44</v>
      </c>
      <c r="D1841">
        <v>42</v>
      </c>
      <c r="E1841">
        <v>0.17199999999999999</v>
      </c>
    </row>
    <row r="1842" spans="1:5" x14ac:dyDescent="0.2">
      <c r="A1842" t="s">
        <v>678</v>
      </c>
      <c r="B1842" t="s">
        <v>694</v>
      </c>
      <c r="C1842">
        <v>0.44</v>
      </c>
      <c r="D1842">
        <v>43</v>
      </c>
      <c r="E1842">
        <v>0.17299999999999999</v>
      </c>
    </row>
    <row r="1843" spans="1:5" x14ac:dyDescent="0.2">
      <c r="A1843" t="s">
        <v>678</v>
      </c>
      <c r="B1843" t="s">
        <v>694</v>
      </c>
      <c r="C1843">
        <v>0.44</v>
      </c>
      <c r="D1843">
        <v>44</v>
      </c>
      <c r="E1843">
        <v>0.17299999999999999</v>
      </c>
    </row>
    <row r="1844" spans="1:5" x14ac:dyDescent="0.2">
      <c r="A1844" t="s">
        <v>678</v>
      </c>
      <c r="B1844" t="s">
        <v>694</v>
      </c>
      <c r="C1844">
        <v>0.44</v>
      </c>
      <c r="D1844">
        <v>45</v>
      </c>
      <c r="E1844">
        <v>0.17399999999999999</v>
      </c>
    </row>
    <row r="1845" spans="1:5" x14ac:dyDescent="0.2">
      <c r="A1845" t="s">
        <v>678</v>
      </c>
      <c r="B1845" t="s">
        <v>694</v>
      </c>
      <c r="C1845">
        <v>0.44</v>
      </c>
      <c r="D1845">
        <v>46</v>
      </c>
      <c r="E1845">
        <v>0.17499999999999999</v>
      </c>
    </row>
    <row r="1846" spans="1:5" x14ac:dyDescent="0.2">
      <c r="A1846" t="s">
        <v>678</v>
      </c>
      <c r="B1846" t="s">
        <v>694</v>
      </c>
      <c r="C1846">
        <v>0.44</v>
      </c>
      <c r="D1846">
        <v>47</v>
      </c>
      <c r="E1846">
        <v>0.17499999999999999</v>
      </c>
    </row>
    <row r="1847" spans="1:5" x14ac:dyDescent="0.2">
      <c r="A1847" t="s">
        <v>678</v>
      </c>
      <c r="B1847" t="s">
        <v>694</v>
      </c>
      <c r="C1847">
        <v>0.44</v>
      </c>
      <c r="D1847">
        <v>48</v>
      </c>
      <c r="E1847">
        <v>0.17599999999999999</v>
      </c>
    </row>
    <row r="1848" spans="1:5" x14ac:dyDescent="0.2">
      <c r="A1848" t="s">
        <v>678</v>
      </c>
      <c r="B1848" t="s">
        <v>694</v>
      </c>
      <c r="C1848">
        <v>0.44</v>
      </c>
      <c r="D1848">
        <v>49</v>
      </c>
      <c r="E1848">
        <v>0.17599999999999999</v>
      </c>
    </row>
    <row r="1849" spans="1:5" x14ac:dyDescent="0.2">
      <c r="A1849" t="s">
        <v>678</v>
      </c>
      <c r="B1849" t="s">
        <v>694</v>
      </c>
      <c r="C1849">
        <v>0.46</v>
      </c>
      <c r="D1849">
        <v>22</v>
      </c>
      <c r="E1849">
        <v>0.14799999999999999</v>
      </c>
    </row>
    <row r="1850" spans="1:5" x14ac:dyDescent="0.2">
      <c r="A1850" t="s">
        <v>678</v>
      </c>
      <c r="B1850" t="s">
        <v>694</v>
      </c>
      <c r="C1850">
        <v>0.46</v>
      </c>
      <c r="D1850">
        <v>23</v>
      </c>
      <c r="E1850">
        <v>0.152</v>
      </c>
    </row>
    <row r="1851" spans="1:5" x14ac:dyDescent="0.2">
      <c r="A1851" t="s">
        <v>678</v>
      </c>
      <c r="B1851" t="s">
        <v>694</v>
      </c>
      <c r="C1851">
        <v>0.46</v>
      </c>
      <c r="D1851">
        <v>24</v>
      </c>
      <c r="E1851">
        <v>0.156</v>
      </c>
    </row>
    <row r="1852" spans="1:5" x14ac:dyDescent="0.2">
      <c r="A1852" t="s">
        <v>678</v>
      </c>
      <c r="B1852" t="s">
        <v>694</v>
      </c>
      <c r="C1852">
        <v>0.46</v>
      </c>
      <c r="D1852">
        <v>25</v>
      </c>
      <c r="E1852">
        <v>0.159</v>
      </c>
    </row>
    <row r="1853" spans="1:5" x14ac:dyDescent="0.2">
      <c r="A1853" t="s">
        <v>678</v>
      </c>
      <c r="B1853" t="s">
        <v>694</v>
      </c>
      <c r="C1853">
        <v>0.46</v>
      </c>
      <c r="D1853">
        <v>26</v>
      </c>
      <c r="E1853">
        <v>0.16200000000000001</v>
      </c>
    </row>
    <row r="1854" spans="1:5" x14ac:dyDescent="0.2">
      <c r="A1854" t="s">
        <v>678</v>
      </c>
      <c r="B1854" t="s">
        <v>694</v>
      </c>
      <c r="C1854">
        <v>0.46</v>
      </c>
      <c r="D1854">
        <v>27</v>
      </c>
      <c r="E1854">
        <v>0.16500000000000001</v>
      </c>
    </row>
    <row r="1855" spans="1:5" x14ac:dyDescent="0.2">
      <c r="A1855" t="s">
        <v>678</v>
      </c>
      <c r="B1855" t="s">
        <v>694</v>
      </c>
      <c r="C1855">
        <v>0.46</v>
      </c>
      <c r="D1855">
        <v>28</v>
      </c>
      <c r="E1855">
        <v>0.16700000000000001</v>
      </c>
    </row>
    <row r="1856" spans="1:5" x14ac:dyDescent="0.2">
      <c r="A1856" t="s">
        <v>678</v>
      </c>
      <c r="B1856" t="s">
        <v>694</v>
      </c>
      <c r="C1856">
        <v>0.46</v>
      </c>
      <c r="D1856">
        <v>29</v>
      </c>
      <c r="E1856">
        <v>0.16800000000000001</v>
      </c>
    </row>
    <row r="1857" spans="1:5" x14ac:dyDescent="0.2">
      <c r="A1857" t="s">
        <v>678</v>
      </c>
      <c r="B1857" t="s">
        <v>694</v>
      </c>
      <c r="C1857">
        <v>0.46</v>
      </c>
      <c r="D1857">
        <v>30</v>
      </c>
      <c r="E1857">
        <v>0.16900000000000001</v>
      </c>
    </row>
    <row r="1858" spans="1:5" x14ac:dyDescent="0.2">
      <c r="A1858" t="s">
        <v>678</v>
      </c>
      <c r="B1858" t="s">
        <v>694</v>
      </c>
      <c r="C1858">
        <v>0.46</v>
      </c>
      <c r="D1858">
        <v>31</v>
      </c>
      <c r="E1858">
        <v>0.17</v>
      </c>
    </row>
    <row r="1859" spans="1:5" x14ac:dyDescent="0.2">
      <c r="A1859" t="s">
        <v>678</v>
      </c>
      <c r="B1859" t="s">
        <v>694</v>
      </c>
      <c r="C1859">
        <v>0.46</v>
      </c>
      <c r="D1859">
        <v>32</v>
      </c>
      <c r="E1859">
        <v>0.17100000000000001</v>
      </c>
    </row>
    <row r="1860" spans="1:5" x14ac:dyDescent="0.2">
      <c r="A1860" t="s">
        <v>678</v>
      </c>
      <c r="B1860" t="s">
        <v>694</v>
      </c>
      <c r="C1860">
        <v>0.46</v>
      </c>
      <c r="D1860">
        <v>33</v>
      </c>
      <c r="E1860">
        <v>0.17100000000000001</v>
      </c>
    </row>
    <row r="1861" spans="1:5" x14ac:dyDescent="0.2">
      <c r="A1861" t="s">
        <v>678</v>
      </c>
      <c r="B1861" t="s">
        <v>694</v>
      </c>
      <c r="C1861">
        <v>0.46</v>
      </c>
      <c r="D1861">
        <v>34</v>
      </c>
      <c r="E1861">
        <v>0.17199999999999999</v>
      </c>
    </row>
    <row r="1862" spans="1:5" x14ac:dyDescent="0.2">
      <c r="A1862" t="s">
        <v>678</v>
      </c>
      <c r="B1862" t="s">
        <v>694</v>
      </c>
      <c r="C1862">
        <v>0.46</v>
      </c>
      <c r="D1862">
        <v>35</v>
      </c>
      <c r="E1862">
        <v>0.17299999999999999</v>
      </c>
    </row>
    <row r="1863" spans="1:5" x14ac:dyDescent="0.2">
      <c r="A1863" t="s">
        <v>678</v>
      </c>
      <c r="B1863" t="s">
        <v>694</v>
      </c>
      <c r="C1863">
        <v>0.46</v>
      </c>
      <c r="D1863">
        <v>36</v>
      </c>
      <c r="E1863">
        <v>0.17399999999999999</v>
      </c>
    </row>
    <row r="1864" spans="1:5" x14ac:dyDescent="0.2">
      <c r="A1864" t="s">
        <v>678</v>
      </c>
      <c r="B1864" t="s">
        <v>694</v>
      </c>
      <c r="C1864">
        <v>0.46</v>
      </c>
      <c r="D1864">
        <v>37</v>
      </c>
      <c r="E1864">
        <v>0.17399999999999999</v>
      </c>
    </row>
    <row r="1865" spans="1:5" x14ac:dyDescent="0.2">
      <c r="A1865" t="s">
        <v>678</v>
      </c>
      <c r="B1865" t="s">
        <v>694</v>
      </c>
      <c r="C1865">
        <v>0.46</v>
      </c>
      <c r="D1865">
        <v>38</v>
      </c>
      <c r="E1865">
        <v>0.17499999999999999</v>
      </c>
    </row>
    <row r="1866" spans="1:5" x14ac:dyDescent="0.2">
      <c r="A1866" t="s">
        <v>678</v>
      </c>
      <c r="B1866" t="s">
        <v>694</v>
      </c>
      <c r="C1866">
        <v>0.46</v>
      </c>
      <c r="D1866">
        <v>39</v>
      </c>
      <c r="E1866">
        <v>0.17599999999999999</v>
      </c>
    </row>
    <row r="1867" spans="1:5" x14ac:dyDescent="0.2">
      <c r="A1867" t="s">
        <v>678</v>
      </c>
      <c r="B1867" t="s">
        <v>694</v>
      </c>
      <c r="C1867">
        <v>0.46</v>
      </c>
      <c r="D1867">
        <v>40</v>
      </c>
      <c r="E1867">
        <v>0.17699999999999999</v>
      </c>
    </row>
    <row r="1868" spans="1:5" x14ac:dyDescent="0.2">
      <c r="A1868" t="s">
        <v>678</v>
      </c>
      <c r="B1868" t="s">
        <v>694</v>
      </c>
      <c r="C1868">
        <v>0.46</v>
      </c>
      <c r="D1868">
        <v>41</v>
      </c>
      <c r="E1868">
        <v>0.17699999999999999</v>
      </c>
    </row>
    <row r="1869" spans="1:5" x14ac:dyDescent="0.2">
      <c r="A1869" t="s">
        <v>678</v>
      </c>
      <c r="B1869" t="s">
        <v>694</v>
      </c>
      <c r="C1869">
        <v>0.46</v>
      </c>
      <c r="D1869">
        <v>42</v>
      </c>
      <c r="E1869">
        <v>0.17799999999999999</v>
      </c>
    </row>
    <row r="1870" spans="1:5" x14ac:dyDescent="0.2">
      <c r="A1870" t="s">
        <v>678</v>
      </c>
      <c r="B1870" t="s">
        <v>694</v>
      </c>
      <c r="C1870">
        <v>0.46</v>
      </c>
      <c r="D1870">
        <v>43</v>
      </c>
      <c r="E1870">
        <v>0.17899999999999999</v>
      </c>
    </row>
    <row r="1871" spans="1:5" x14ac:dyDescent="0.2">
      <c r="A1871" t="s">
        <v>678</v>
      </c>
      <c r="B1871" t="s">
        <v>694</v>
      </c>
      <c r="C1871">
        <v>0.46</v>
      </c>
      <c r="D1871">
        <v>44</v>
      </c>
      <c r="E1871">
        <v>0.17899999999999999</v>
      </c>
    </row>
    <row r="1872" spans="1:5" x14ac:dyDescent="0.2">
      <c r="A1872" t="s">
        <v>678</v>
      </c>
      <c r="B1872" t="s">
        <v>694</v>
      </c>
      <c r="C1872">
        <v>0.46</v>
      </c>
      <c r="D1872">
        <v>45</v>
      </c>
      <c r="E1872">
        <v>0.18</v>
      </c>
    </row>
    <row r="1873" spans="1:5" x14ac:dyDescent="0.2">
      <c r="A1873" t="s">
        <v>678</v>
      </c>
      <c r="B1873" t="s">
        <v>694</v>
      </c>
      <c r="C1873">
        <v>0.46</v>
      </c>
      <c r="D1873">
        <v>46</v>
      </c>
      <c r="E1873">
        <v>0.18</v>
      </c>
    </row>
    <row r="1874" spans="1:5" x14ac:dyDescent="0.2">
      <c r="A1874" t="s">
        <v>678</v>
      </c>
      <c r="B1874" t="s">
        <v>694</v>
      </c>
      <c r="C1874">
        <v>0.46</v>
      </c>
      <c r="D1874">
        <v>47</v>
      </c>
      <c r="E1874">
        <v>0.18099999999999999</v>
      </c>
    </row>
    <row r="1875" spans="1:5" x14ac:dyDescent="0.2">
      <c r="A1875" t="s">
        <v>678</v>
      </c>
      <c r="B1875" t="s">
        <v>694</v>
      </c>
      <c r="C1875">
        <v>0.46</v>
      </c>
      <c r="D1875">
        <v>48</v>
      </c>
      <c r="E1875">
        <v>0.18099999999999999</v>
      </c>
    </row>
    <row r="1876" spans="1:5" x14ac:dyDescent="0.2">
      <c r="A1876" t="s">
        <v>678</v>
      </c>
      <c r="B1876" t="s">
        <v>694</v>
      </c>
      <c r="C1876">
        <v>0.46</v>
      </c>
      <c r="D1876">
        <v>49</v>
      </c>
      <c r="E1876">
        <v>0.182</v>
      </c>
    </row>
    <row r="1877" spans="1:5" x14ac:dyDescent="0.2">
      <c r="A1877" t="s">
        <v>678</v>
      </c>
      <c r="B1877" t="s">
        <v>694</v>
      </c>
      <c r="C1877">
        <v>0.48</v>
      </c>
      <c r="D1877">
        <v>22</v>
      </c>
      <c r="E1877">
        <v>0.156</v>
      </c>
    </row>
    <row r="1878" spans="1:5" x14ac:dyDescent="0.2">
      <c r="A1878" t="s">
        <v>678</v>
      </c>
      <c r="B1878" t="s">
        <v>694</v>
      </c>
      <c r="C1878">
        <v>0.48</v>
      </c>
      <c r="D1878">
        <v>23</v>
      </c>
      <c r="E1878">
        <v>0.159</v>
      </c>
    </row>
    <row r="1879" spans="1:5" x14ac:dyDescent="0.2">
      <c r="A1879" t="s">
        <v>678</v>
      </c>
      <c r="B1879" t="s">
        <v>694</v>
      </c>
      <c r="C1879">
        <v>0.48</v>
      </c>
      <c r="D1879">
        <v>24</v>
      </c>
      <c r="E1879">
        <v>0.16300000000000001</v>
      </c>
    </row>
    <row r="1880" spans="1:5" x14ac:dyDescent="0.2">
      <c r="A1880" t="s">
        <v>678</v>
      </c>
      <c r="B1880" t="s">
        <v>694</v>
      </c>
      <c r="C1880">
        <v>0.48</v>
      </c>
      <c r="D1880">
        <v>25</v>
      </c>
      <c r="E1880">
        <v>0.16600000000000001</v>
      </c>
    </row>
    <row r="1881" spans="1:5" x14ac:dyDescent="0.2">
      <c r="A1881" t="s">
        <v>678</v>
      </c>
      <c r="B1881" t="s">
        <v>694</v>
      </c>
      <c r="C1881">
        <v>0.48</v>
      </c>
      <c r="D1881">
        <v>26</v>
      </c>
      <c r="E1881">
        <v>0.16900000000000001</v>
      </c>
    </row>
    <row r="1882" spans="1:5" x14ac:dyDescent="0.2">
      <c r="A1882" t="s">
        <v>678</v>
      </c>
      <c r="B1882" t="s">
        <v>694</v>
      </c>
      <c r="C1882">
        <v>0.48</v>
      </c>
      <c r="D1882">
        <v>27</v>
      </c>
      <c r="E1882">
        <v>0.17199999999999999</v>
      </c>
    </row>
    <row r="1883" spans="1:5" x14ac:dyDescent="0.2">
      <c r="A1883" t="s">
        <v>678</v>
      </c>
      <c r="B1883" t="s">
        <v>694</v>
      </c>
      <c r="C1883">
        <v>0.48</v>
      </c>
      <c r="D1883">
        <v>28</v>
      </c>
      <c r="E1883">
        <v>0.17299999999999999</v>
      </c>
    </row>
    <row r="1884" spans="1:5" x14ac:dyDescent="0.2">
      <c r="A1884" t="s">
        <v>678</v>
      </c>
      <c r="B1884" t="s">
        <v>694</v>
      </c>
      <c r="C1884">
        <v>0.48</v>
      </c>
      <c r="D1884">
        <v>29</v>
      </c>
      <c r="E1884">
        <v>0.17399999999999999</v>
      </c>
    </row>
    <row r="1885" spans="1:5" x14ac:dyDescent="0.2">
      <c r="A1885" t="s">
        <v>678</v>
      </c>
      <c r="B1885" t="s">
        <v>694</v>
      </c>
      <c r="C1885">
        <v>0.48</v>
      </c>
      <c r="D1885">
        <v>30</v>
      </c>
      <c r="E1885">
        <v>0.17499999999999999</v>
      </c>
    </row>
    <row r="1886" spans="1:5" x14ac:dyDescent="0.2">
      <c r="A1886" t="s">
        <v>678</v>
      </c>
      <c r="B1886" t="s">
        <v>694</v>
      </c>
      <c r="C1886">
        <v>0.48</v>
      </c>
      <c r="D1886">
        <v>31</v>
      </c>
      <c r="E1886">
        <v>0.17599999999999999</v>
      </c>
    </row>
    <row r="1887" spans="1:5" x14ac:dyDescent="0.2">
      <c r="A1887" t="s">
        <v>678</v>
      </c>
      <c r="B1887" t="s">
        <v>694</v>
      </c>
      <c r="C1887">
        <v>0.48</v>
      </c>
      <c r="D1887">
        <v>32</v>
      </c>
      <c r="E1887">
        <v>0.17699999999999999</v>
      </c>
    </row>
    <row r="1888" spans="1:5" x14ac:dyDescent="0.2">
      <c r="A1888" t="s">
        <v>678</v>
      </c>
      <c r="B1888" t="s">
        <v>694</v>
      </c>
      <c r="C1888">
        <v>0.48</v>
      </c>
      <c r="D1888">
        <v>33</v>
      </c>
      <c r="E1888">
        <v>0.17799999999999999</v>
      </c>
    </row>
    <row r="1889" spans="1:5" x14ac:dyDescent="0.2">
      <c r="A1889" t="s">
        <v>678</v>
      </c>
      <c r="B1889" t="s">
        <v>694</v>
      </c>
      <c r="C1889">
        <v>0.48</v>
      </c>
      <c r="D1889">
        <v>34</v>
      </c>
      <c r="E1889">
        <v>0.17799999999999999</v>
      </c>
    </row>
    <row r="1890" spans="1:5" x14ac:dyDescent="0.2">
      <c r="A1890" t="s">
        <v>678</v>
      </c>
      <c r="B1890" t="s">
        <v>694</v>
      </c>
      <c r="C1890">
        <v>0.48</v>
      </c>
      <c r="D1890">
        <v>35</v>
      </c>
      <c r="E1890">
        <v>0.17899999999999999</v>
      </c>
    </row>
    <row r="1891" spans="1:5" x14ac:dyDescent="0.2">
      <c r="A1891" t="s">
        <v>678</v>
      </c>
      <c r="B1891" t="s">
        <v>694</v>
      </c>
      <c r="C1891">
        <v>0.48</v>
      </c>
      <c r="D1891">
        <v>36</v>
      </c>
      <c r="E1891">
        <v>0.18</v>
      </c>
    </row>
    <row r="1892" spans="1:5" x14ac:dyDescent="0.2">
      <c r="A1892" t="s">
        <v>678</v>
      </c>
      <c r="B1892" t="s">
        <v>694</v>
      </c>
      <c r="C1892">
        <v>0.48</v>
      </c>
      <c r="D1892">
        <v>37</v>
      </c>
      <c r="E1892">
        <v>0.18</v>
      </c>
    </row>
    <row r="1893" spans="1:5" x14ac:dyDescent="0.2">
      <c r="A1893" t="s">
        <v>678</v>
      </c>
      <c r="B1893" t="s">
        <v>694</v>
      </c>
      <c r="C1893">
        <v>0.48</v>
      </c>
      <c r="D1893">
        <v>38</v>
      </c>
      <c r="E1893">
        <v>0.18099999999999999</v>
      </c>
    </row>
    <row r="1894" spans="1:5" x14ac:dyDescent="0.2">
      <c r="A1894" t="s">
        <v>678</v>
      </c>
      <c r="B1894" t="s">
        <v>694</v>
      </c>
      <c r="C1894">
        <v>0.48</v>
      </c>
      <c r="D1894">
        <v>39</v>
      </c>
      <c r="E1894">
        <v>0.182</v>
      </c>
    </row>
    <row r="1895" spans="1:5" x14ac:dyDescent="0.2">
      <c r="A1895" t="s">
        <v>678</v>
      </c>
      <c r="B1895" t="s">
        <v>694</v>
      </c>
      <c r="C1895">
        <v>0.48</v>
      </c>
      <c r="D1895">
        <v>40</v>
      </c>
      <c r="E1895">
        <v>0.182</v>
      </c>
    </row>
    <row r="1896" spans="1:5" x14ac:dyDescent="0.2">
      <c r="A1896" t="s">
        <v>678</v>
      </c>
      <c r="B1896" t="s">
        <v>694</v>
      </c>
      <c r="C1896">
        <v>0.48</v>
      </c>
      <c r="D1896">
        <v>41</v>
      </c>
      <c r="E1896">
        <v>0.183</v>
      </c>
    </row>
    <row r="1897" spans="1:5" x14ac:dyDescent="0.2">
      <c r="A1897" t="s">
        <v>678</v>
      </c>
      <c r="B1897" t="s">
        <v>694</v>
      </c>
      <c r="C1897">
        <v>0.48</v>
      </c>
      <c r="D1897">
        <v>42</v>
      </c>
      <c r="E1897">
        <v>0.184</v>
      </c>
    </row>
    <row r="1898" spans="1:5" x14ac:dyDescent="0.2">
      <c r="A1898" t="s">
        <v>678</v>
      </c>
      <c r="B1898" t="s">
        <v>694</v>
      </c>
      <c r="C1898">
        <v>0.48</v>
      </c>
      <c r="D1898">
        <v>43</v>
      </c>
      <c r="E1898">
        <v>0.184</v>
      </c>
    </row>
    <row r="1899" spans="1:5" x14ac:dyDescent="0.2">
      <c r="A1899" t="s">
        <v>678</v>
      </c>
      <c r="B1899" t="s">
        <v>694</v>
      </c>
      <c r="C1899">
        <v>0.48</v>
      </c>
      <c r="D1899">
        <v>44</v>
      </c>
      <c r="E1899">
        <v>0.185</v>
      </c>
    </row>
    <row r="1900" spans="1:5" x14ac:dyDescent="0.2">
      <c r="A1900" t="s">
        <v>678</v>
      </c>
      <c r="B1900" t="s">
        <v>694</v>
      </c>
      <c r="C1900">
        <v>0.48</v>
      </c>
      <c r="D1900">
        <v>45</v>
      </c>
      <c r="E1900">
        <v>0.185</v>
      </c>
    </row>
    <row r="1901" spans="1:5" x14ac:dyDescent="0.2">
      <c r="A1901" t="s">
        <v>678</v>
      </c>
      <c r="B1901" t="s">
        <v>694</v>
      </c>
      <c r="C1901">
        <v>0.48</v>
      </c>
      <c r="D1901">
        <v>46</v>
      </c>
      <c r="E1901">
        <v>0.186</v>
      </c>
    </row>
    <row r="1902" spans="1:5" x14ac:dyDescent="0.2">
      <c r="A1902" t="s">
        <v>678</v>
      </c>
      <c r="B1902" t="s">
        <v>694</v>
      </c>
      <c r="C1902">
        <v>0.48</v>
      </c>
      <c r="D1902">
        <v>47</v>
      </c>
      <c r="E1902">
        <v>0.187</v>
      </c>
    </row>
    <row r="1903" spans="1:5" x14ac:dyDescent="0.2">
      <c r="A1903" t="s">
        <v>678</v>
      </c>
      <c r="B1903" t="s">
        <v>694</v>
      </c>
      <c r="C1903">
        <v>0.48</v>
      </c>
      <c r="D1903">
        <v>48</v>
      </c>
      <c r="E1903">
        <v>0.187</v>
      </c>
    </row>
    <row r="1904" spans="1:5" x14ac:dyDescent="0.2">
      <c r="A1904" t="s">
        <v>678</v>
      </c>
      <c r="B1904" t="s">
        <v>694</v>
      </c>
      <c r="C1904">
        <v>0.48</v>
      </c>
      <c r="D1904">
        <v>49</v>
      </c>
      <c r="E1904">
        <v>0.188</v>
      </c>
    </row>
    <row r="1905" spans="1:5" x14ac:dyDescent="0.2">
      <c r="A1905" t="s">
        <v>678</v>
      </c>
      <c r="B1905" t="s">
        <v>694</v>
      </c>
      <c r="C1905">
        <v>0.5</v>
      </c>
      <c r="D1905">
        <v>23</v>
      </c>
      <c r="E1905">
        <v>0.16700000000000001</v>
      </c>
    </row>
    <row r="1906" spans="1:5" x14ac:dyDescent="0.2">
      <c r="A1906" t="s">
        <v>678</v>
      </c>
      <c r="B1906" t="s">
        <v>694</v>
      </c>
      <c r="C1906">
        <v>0.5</v>
      </c>
      <c r="D1906">
        <v>24</v>
      </c>
      <c r="E1906">
        <v>0.17</v>
      </c>
    </row>
    <row r="1907" spans="1:5" x14ac:dyDescent="0.2">
      <c r="A1907" t="s">
        <v>678</v>
      </c>
      <c r="B1907" t="s">
        <v>694</v>
      </c>
      <c r="C1907">
        <v>0.5</v>
      </c>
      <c r="D1907">
        <v>25</v>
      </c>
      <c r="E1907">
        <v>0.17299999999999999</v>
      </c>
    </row>
    <row r="1908" spans="1:5" x14ac:dyDescent="0.2">
      <c r="A1908" t="s">
        <v>678</v>
      </c>
      <c r="B1908" t="s">
        <v>694</v>
      </c>
      <c r="C1908">
        <v>0.5</v>
      </c>
      <c r="D1908">
        <v>26</v>
      </c>
      <c r="E1908">
        <v>0.17599999999999999</v>
      </c>
    </row>
    <row r="1909" spans="1:5" x14ac:dyDescent="0.2">
      <c r="A1909" t="s">
        <v>678</v>
      </c>
      <c r="B1909" t="s">
        <v>694</v>
      </c>
      <c r="C1909">
        <v>0.5</v>
      </c>
      <c r="D1909">
        <v>27</v>
      </c>
      <c r="E1909">
        <v>0.17799999999999999</v>
      </c>
    </row>
    <row r="1910" spans="1:5" x14ac:dyDescent="0.2">
      <c r="A1910" t="s">
        <v>678</v>
      </c>
      <c r="B1910" t="s">
        <v>694</v>
      </c>
      <c r="C1910">
        <v>0.5</v>
      </c>
      <c r="D1910">
        <v>28</v>
      </c>
      <c r="E1910">
        <v>0.18</v>
      </c>
    </row>
    <row r="1911" spans="1:5" x14ac:dyDescent="0.2">
      <c r="A1911" t="s">
        <v>678</v>
      </c>
      <c r="B1911" t="s">
        <v>694</v>
      </c>
      <c r="C1911">
        <v>0.5</v>
      </c>
      <c r="D1911">
        <v>29</v>
      </c>
      <c r="E1911">
        <v>0.18099999999999999</v>
      </c>
    </row>
    <row r="1912" spans="1:5" x14ac:dyDescent="0.2">
      <c r="A1912" t="s">
        <v>678</v>
      </c>
      <c r="B1912" t="s">
        <v>694</v>
      </c>
      <c r="C1912">
        <v>0.5</v>
      </c>
      <c r="D1912">
        <v>30</v>
      </c>
      <c r="E1912">
        <v>0.182</v>
      </c>
    </row>
    <row r="1913" spans="1:5" x14ac:dyDescent="0.2">
      <c r="A1913" t="s">
        <v>678</v>
      </c>
      <c r="B1913" t="s">
        <v>694</v>
      </c>
      <c r="C1913">
        <v>0.5</v>
      </c>
      <c r="D1913">
        <v>31</v>
      </c>
      <c r="E1913">
        <v>0.183</v>
      </c>
    </row>
    <row r="1914" spans="1:5" x14ac:dyDescent="0.2">
      <c r="A1914" t="s">
        <v>678</v>
      </c>
      <c r="B1914" t="s">
        <v>694</v>
      </c>
      <c r="C1914">
        <v>0.5</v>
      </c>
      <c r="D1914">
        <v>32</v>
      </c>
      <c r="E1914">
        <v>0.183</v>
      </c>
    </row>
    <row r="1915" spans="1:5" x14ac:dyDescent="0.2">
      <c r="A1915" t="s">
        <v>678</v>
      </c>
      <c r="B1915" t="s">
        <v>694</v>
      </c>
      <c r="C1915">
        <v>0.5</v>
      </c>
      <c r="D1915">
        <v>33</v>
      </c>
      <c r="E1915">
        <v>0.184</v>
      </c>
    </row>
    <row r="1916" spans="1:5" x14ac:dyDescent="0.2">
      <c r="A1916" t="s">
        <v>678</v>
      </c>
      <c r="B1916" t="s">
        <v>694</v>
      </c>
      <c r="C1916">
        <v>0.5</v>
      </c>
      <c r="D1916">
        <v>34</v>
      </c>
      <c r="E1916">
        <v>0.184</v>
      </c>
    </row>
    <row r="1917" spans="1:5" x14ac:dyDescent="0.2">
      <c r="A1917" t="s">
        <v>678</v>
      </c>
      <c r="B1917" t="s">
        <v>694</v>
      </c>
      <c r="C1917">
        <v>0.5</v>
      </c>
      <c r="D1917">
        <v>35</v>
      </c>
      <c r="E1917">
        <v>0.185</v>
      </c>
    </row>
    <row r="1918" spans="1:5" x14ac:dyDescent="0.2">
      <c r="A1918" t="s">
        <v>678</v>
      </c>
      <c r="B1918" t="s">
        <v>694</v>
      </c>
      <c r="C1918">
        <v>0.5</v>
      </c>
      <c r="D1918">
        <v>36</v>
      </c>
      <c r="E1918">
        <v>0.186</v>
      </c>
    </row>
    <row r="1919" spans="1:5" x14ac:dyDescent="0.2">
      <c r="A1919" t="s">
        <v>678</v>
      </c>
      <c r="B1919" t="s">
        <v>694</v>
      </c>
      <c r="C1919">
        <v>0.5</v>
      </c>
      <c r="D1919">
        <v>37</v>
      </c>
      <c r="E1919">
        <v>0.186</v>
      </c>
    </row>
    <row r="1920" spans="1:5" x14ac:dyDescent="0.2">
      <c r="A1920" t="s">
        <v>678</v>
      </c>
      <c r="B1920" t="s">
        <v>694</v>
      </c>
      <c r="C1920">
        <v>0.5</v>
      </c>
      <c r="D1920">
        <v>38</v>
      </c>
      <c r="E1920">
        <v>0.187</v>
      </c>
    </row>
    <row r="1921" spans="1:5" x14ac:dyDescent="0.2">
      <c r="A1921" t="s">
        <v>678</v>
      </c>
      <c r="B1921" t="s">
        <v>694</v>
      </c>
      <c r="C1921">
        <v>0.5</v>
      </c>
      <c r="D1921">
        <v>39</v>
      </c>
      <c r="E1921">
        <v>0.188</v>
      </c>
    </row>
    <row r="1922" spans="1:5" x14ac:dyDescent="0.2">
      <c r="A1922" t="s">
        <v>678</v>
      </c>
      <c r="B1922" t="s">
        <v>694</v>
      </c>
      <c r="C1922">
        <v>0.5</v>
      </c>
      <c r="D1922">
        <v>40</v>
      </c>
      <c r="E1922">
        <v>0.188</v>
      </c>
    </row>
    <row r="1923" spans="1:5" x14ac:dyDescent="0.2">
      <c r="A1923" t="s">
        <v>678</v>
      </c>
      <c r="B1923" t="s">
        <v>694</v>
      </c>
      <c r="C1923">
        <v>0.5</v>
      </c>
      <c r="D1923">
        <v>41</v>
      </c>
      <c r="E1923">
        <v>0.189</v>
      </c>
    </row>
    <row r="1924" spans="1:5" x14ac:dyDescent="0.2">
      <c r="A1924" t="s">
        <v>678</v>
      </c>
      <c r="B1924" t="s">
        <v>694</v>
      </c>
      <c r="C1924">
        <v>0.5</v>
      </c>
      <c r="D1924">
        <v>42</v>
      </c>
      <c r="E1924">
        <v>0.189</v>
      </c>
    </row>
    <row r="1925" spans="1:5" x14ac:dyDescent="0.2">
      <c r="A1925" t="s">
        <v>678</v>
      </c>
      <c r="B1925" t="s">
        <v>694</v>
      </c>
      <c r="C1925">
        <v>0.5</v>
      </c>
      <c r="D1925">
        <v>43</v>
      </c>
      <c r="E1925">
        <v>0.19</v>
      </c>
    </row>
    <row r="1926" spans="1:5" x14ac:dyDescent="0.2">
      <c r="A1926" t="s">
        <v>678</v>
      </c>
      <c r="B1926" t="s">
        <v>694</v>
      </c>
      <c r="C1926">
        <v>0.5</v>
      </c>
      <c r="D1926">
        <v>44</v>
      </c>
      <c r="E1926">
        <v>0.191</v>
      </c>
    </row>
    <row r="1927" spans="1:5" x14ac:dyDescent="0.2">
      <c r="A1927" t="s">
        <v>678</v>
      </c>
      <c r="B1927" t="s">
        <v>694</v>
      </c>
      <c r="C1927">
        <v>0.5</v>
      </c>
      <c r="D1927">
        <v>45</v>
      </c>
      <c r="E1927">
        <v>0.191</v>
      </c>
    </row>
    <row r="1928" spans="1:5" x14ac:dyDescent="0.2">
      <c r="A1928" t="s">
        <v>678</v>
      </c>
      <c r="B1928" t="s">
        <v>694</v>
      </c>
      <c r="C1928">
        <v>0.5</v>
      </c>
      <c r="D1928">
        <v>46</v>
      </c>
      <c r="E1928">
        <v>0.192</v>
      </c>
    </row>
    <row r="1929" spans="1:5" x14ac:dyDescent="0.2">
      <c r="A1929" t="s">
        <v>678</v>
      </c>
      <c r="B1929" t="s">
        <v>694</v>
      </c>
      <c r="C1929">
        <v>0.5</v>
      </c>
      <c r="D1929">
        <v>47</v>
      </c>
      <c r="E1929">
        <v>0.192</v>
      </c>
    </row>
    <row r="1930" spans="1:5" x14ac:dyDescent="0.2">
      <c r="A1930" t="s">
        <v>678</v>
      </c>
      <c r="B1930" t="s">
        <v>694</v>
      </c>
      <c r="C1930">
        <v>0.5</v>
      </c>
      <c r="D1930">
        <v>48</v>
      </c>
      <c r="E1930">
        <v>0.193</v>
      </c>
    </row>
    <row r="1931" spans="1:5" x14ac:dyDescent="0.2">
      <c r="A1931" t="s">
        <v>678</v>
      </c>
      <c r="B1931" t="s">
        <v>694</v>
      </c>
      <c r="C1931">
        <v>0.5</v>
      </c>
      <c r="D1931">
        <v>49</v>
      </c>
      <c r="E1931">
        <v>0.193</v>
      </c>
    </row>
    <row r="1932" spans="1:5" x14ac:dyDescent="0.2">
      <c r="A1932" t="s">
        <v>678</v>
      </c>
      <c r="B1932" t="s">
        <v>694</v>
      </c>
      <c r="C1932">
        <v>0.52</v>
      </c>
      <c r="D1932">
        <v>23</v>
      </c>
      <c r="E1932">
        <v>0.17399999999999999</v>
      </c>
    </row>
    <row r="1933" spans="1:5" x14ac:dyDescent="0.2">
      <c r="A1933" t="s">
        <v>678</v>
      </c>
      <c r="B1933" t="s">
        <v>694</v>
      </c>
      <c r="C1933">
        <v>0.52</v>
      </c>
      <c r="D1933">
        <v>24</v>
      </c>
      <c r="E1933">
        <v>0.17699999999999999</v>
      </c>
    </row>
    <row r="1934" spans="1:5" x14ac:dyDescent="0.2">
      <c r="A1934" t="s">
        <v>678</v>
      </c>
      <c r="B1934" t="s">
        <v>694</v>
      </c>
      <c r="C1934">
        <v>0.52</v>
      </c>
      <c r="D1934">
        <v>25</v>
      </c>
      <c r="E1934">
        <v>0.18</v>
      </c>
    </row>
    <row r="1935" spans="1:5" x14ac:dyDescent="0.2">
      <c r="A1935" t="s">
        <v>678</v>
      </c>
      <c r="B1935" t="s">
        <v>694</v>
      </c>
      <c r="C1935">
        <v>0.52</v>
      </c>
      <c r="D1935">
        <v>26</v>
      </c>
      <c r="E1935">
        <v>0.183</v>
      </c>
    </row>
    <row r="1936" spans="1:5" x14ac:dyDescent="0.2">
      <c r="A1936" t="s">
        <v>678</v>
      </c>
      <c r="B1936" t="s">
        <v>694</v>
      </c>
      <c r="C1936">
        <v>0.52</v>
      </c>
      <c r="D1936">
        <v>27</v>
      </c>
      <c r="E1936">
        <v>0.185</v>
      </c>
    </row>
    <row r="1937" spans="1:5" x14ac:dyDescent="0.2">
      <c r="A1937" t="s">
        <v>678</v>
      </c>
      <c r="B1937" t="s">
        <v>694</v>
      </c>
      <c r="C1937">
        <v>0.52</v>
      </c>
      <c r="D1937">
        <v>28</v>
      </c>
      <c r="E1937">
        <v>0.187</v>
      </c>
    </row>
    <row r="1938" spans="1:5" x14ac:dyDescent="0.2">
      <c r="A1938" t="s">
        <v>678</v>
      </c>
      <c r="B1938" t="s">
        <v>694</v>
      </c>
      <c r="C1938">
        <v>0.52</v>
      </c>
      <c r="D1938">
        <v>29</v>
      </c>
      <c r="E1938">
        <v>0.187</v>
      </c>
    </row>
    <row r="1939" spans="1:5" x14ac:dyDescent="0.2">
      <c r="A1939" t="s">
        <v>678</v>
      </c>
      <c r="B1939" t="s">
        <v>694</v>
      </c>
      <c r="C1939">
        <v>0.52</v>
      </c>
      <c r="D1939">
        <v>30</v>
      </c>
      <c r="E1939">
        <v>0.188</v>
      </c>
    </row>
    <row r="1940" spans="1:5" x14ac:dyDescent="0.2">
      <c r="A1940" t="s">
        <v>678</v>
      </c>
      <c r="B1940" t="s">
        <v>694</v>
      </c>
      <c r="C1940">
        <v>0.52</v>
      </c>
      <c r="D1940">
        <v>31</v>
      </c>
      <c r="E1940">
        <v>0.189</v>
      </c>
    </row>
    <row r="1941" spans="1:5" x14ac:dyDescent="0.2">
      <c r="A1941" t="s">
        <v>678</v>
      </c>
      <c r="B1941" t="s">
        <v>694</v>
      </c>
      <c r="C1941">
        <v>0.52</v>
      </c>
      <c r="D1941">
        <v>32</v>
      </c>
      <c r="E1941">
        <v>0.189</v>
      </c>
    </row>
    <row r="1942" spans="1:5" x14ac:dyDescent="0.2">
      <c r="A1942" t="s">
        <v>678</v>
      </c>
      <c r="B1942" t="s">
        <v>694</v>
      </c>
      <c r="C1942">
        <v>0.52</v>
      </c>
      <c r="D1942">
        <v>33</v>
      </c>
      <c r="E1942">
        <v>0.19</v>
      </c>
    </row>
    <row r="1943" spans="1:5" x14ac:dyDescent="0.2">
      <c r="A1943" t="s">
        <v>678</v>
      </c>
      <c r="B1943" t="s">
        <v>694</v>
      </c>
      <c r="C1943">
        <v>0.52</v>
      </c>
      <c r="D1943">
        <v>34</v>
      </c>
      <c r="E1943">
        <v>0.19</v>
      </c>
    </row>
    <row r="1944" spans="1:5" x14ac:dyDescent="0.2">
      <c r="A1944" t="s">
        <v>678</v>
      </c>
      <c r="B1944" t="s">
        <v>694</v>
      </c>
      <c r="C1944">
        <v>0.52</v>
      </c>
      <c r="D1944">
        <v>35</v>
      </c>
      <c r="E1944">
        <v>0.191</v>
      </c>
    </row>
    <row r="1945" spans="1:5" x14ac:dyDescent="0.2">
      <c r="A1945" t="s">
        <v>678</v>
      </c>
      <c r="B1945" t="s">
        <v>694</v>
      </c>
      <c r="C1945">
        <v>0.52</v>
      </c>
      <c r="D1945">
        <v>36</v>
      </c>
      <c r="E1945">
        <v>0.192</v>
      </c>
    </row>
    <row r="1946" spans="1:5" x14ac:dyDescent="0.2">
      <c r="A1946" t="s">
        <v>678</v>
      </c>
      <c r="B1946" t="s">
        <v>694</v>
      </c>
      <c r="C1946">
        <v>0.52</v>
      </c>
      <c r="D1946">
        <v>37</v>
      </c>
      <c r="E1946">
        <v>0.192</v>
      </c>
    </row>
    <row r="1947" spans="1:5" x14ac:dyDescent="0.2">
      <c r="A1947" t="s">
        <v>678</v>
      </c>
      <c r="B1947" t="s">
        <v>694</v>
      </c>
      <c r="C1947">
        <v>0.52</v>
      </c>
      <c r="D1947">
        <v>38</v>
      </c>
      <c r="E1947">
        <v>0.193</v>
      </c>
    </row>
    <row r="1948" spans="1:5" x14ac:dyDescent="0.2">
      <c r="A1948" t="s">
        <v>678</v>
      </c>
      <c r="B1948" t="s">
        <v>694</v>
      </c>
      <c r="C1948">
        <v>0.52</v>
      </c>
      <c r="D1948">
        <v>39</v>
      </c>
      <c r="E1948">
        <v>0.193</v>
      </c>
    </row>
    <row r="1949" spans="1:5" x14ac:dyDescent="0.2">
      <c r="A1949" t="s">
        <v>678</v>
      </c>
      <c r="B1949" t="s">
        <v>694</v>
      </c>
      <c r="C1949">
        <v>0.52</v>
      </c>
      <c r="D1949">
        <v>40</v>
      </c>
      <c r="E1949">
        <v>0.19400000000000001</v>
      </c>
    </row>
    <row r="1950" spans="1:5" x14ac:dyDescent="0.2">
      <c r="A1950" t="s">
        <v>678</v>
      </c>
      <c r="B1950" t="s">
        <v>694</v>
      </c>
      <c r="C1950">
        <v>0.52</v>
      </c>
      <c r="D1950">
        <v>41</v>
      </c>
      <c r="E1950">
        <v>0.19400000000000001</v>
      </c>
    </row>
    <row r="1951" spans="1:5" x14ac:dyDescent="0.2">
      <c r="A1951" t="s">
        <v>678</v>
      </c>
      <c r="B1951" t="s">
        <v>694</v>
      </c>
      <c r="C1951">
        <v>0.52</v>
      </c>
      <c r="D1951">
        <v>42</v>
      </c>
      <c r="E1951">
        <v>0.19500000000000001</v>
      </c>
    </row>
    <row r="1952" spans="1:5" x14ac:dyDescent="0.2">
      <c r="A1952" t="s">
        <v>678</v>
      </c>
      <c r="B1952" t="s">
        <v>694</v>
      </c>
      <c r="C1952">
        <v>0.52</v>
      </c>
      <c r="D1952">
        <v>43</v>
      </c>
      <c r="E1952">
        <v>0.19600000000000001</v>
      </c>
    </row>
    <row r="1953" spans="1:5" x14ac:dyDescent="0.2">
      <c r="A1953" t="s">
        <v>678</v>
      </c>
      <c r="B1953" t="s">
        <v>694</v>
      </c>
      <c r="C1953">
        <v>0.52</v>
      </c>
      <c r="D1953">
        <v>44</v>
      </c>
      <c r="E1953">
        <v>0.19600000000000001</v>
      </c>
    </row>
    <row r="1954" spans="1:5" x14ac:dyDescent="0.2">
      <c r="A1954" t="s">
        <v>678</v>
      </c>
      <c r="B1954" t="s">
        <v>694</v>
      </c>
      <c r="C1954">
        <v>0.52</v>
      </c>
      <c r="D1954">
        <v>45</v>
      </c>
      <c r="E1954">
        <v>0.19700000000000001</v>
      </c>
    </row>
    <row r="1955" spans="1:5" x14ac:dyDescent="0.2">
      <c r="A1955" t="s">
        <v>678</v>
      </c>
      <c r="B1955" t="s">
        <v>694</v>
      </c>
      <c r="C1955">
        <v>0.52</v>
      </c>
      <c r="D1955">
        <v>46</v>
      </c>
      <c r="E1955">
        <v>0.19700000000000001</v>
      </c>
    </row>
    <row r="1956" spans="1:5" x14ac:dyDescent="0.2">
      <c r="A1956" t="s">
        <v>678</v>
      </c>
      <c r="B1956" t="s">
        <v>694</v>
      </c>
      <c r="C1956">
        <v>0.52</v>
      </c>
      <c r="D1956">
        <v>47</v>
      </c>
      <c r="E1956">
        <v>0.19800000000000001</v>
      </c>
    </row>
    <row r="1957" spans="1:5" x14ac:dyDescent="0.2">
      <c r="A1957" t="s">
        <v>678</v>
      </c>
      <c r="B1957" t="s">
        <v>694</v>
      </c>
      <c r="C1957">
        <v>0.52</v>
      </c>
      <c r="D1957">
        <v>48</v>
      </c>
      <c r="E1957">
        <v>0.19800000000000001</v>
      </c>
    </row>
    <row r="1958" spans="1:5" x14ac:dyDescent="0.2">
      <c r="A1958" t="s">
        <v>678</v>
      </c>
      <c r="B1958" t="s">
        <v>694</v>
      </c>
      <c r="C1958">
        <v>0.52</v>
      </c>
      <c r="D1958">
        <v>49</v>
      </c>
      <c r="E1958">
        <v>0.19900000000000001</v>
      </c>
    </row>
    <row r="1959" spans="1:5" x14ac:dyDescent="0.2">
      <c r="A1959" t="s">
        <v>678</v>
      </c>
      <c r="B1959" t="s">
        <v>694</v>
      </c>
      <c r="C1959">
        <v>0.54</v>
      </c>
      <c r="D1959">
        <v>24</v>
      </c>
      <c r="E1959">
        <v>0.184</v>
      </c>
    </row>
    <row r="1960" spans="1:5" x14ac:dyDescent="0.2">
      <c r="A1960" t="s">
        <v>678</v>
      </c>
      <c r="B1960" t="s">
        <v>694</v>
      </c>
      <c r="C1960">
        <v>0.54</v>
      </c>
      <c r="D1960">
        <v>25</v>
      </c>
      <c r="E1960">
        <v>0.187</v>
      </c>
    </row>
    <row r="1961" spans="1:5" x14ac:dyDescent="0.2">
      <c r="A1961" t="s">
        <v>678</v>
      </c>
      <c r="B1961" t="s">
        <v>694</v>
      </c>
      <c r="C1961">
        <v>0.54</v>
      </c>
      <c r="D1961">
        <v>26</v>
      </c>
      <c r="E1961">
        <v>0.19</v>
      </c>
    </row>
    <row r="1962" spans="1:5" x14ac:dyDescent="0.2">
      <c r="A1962" t="s">
        <v>678</v>
      </c>
      <c r="B1962" t="s">
        <v>694</v>
      </c>
      <c r="C1962">
        <v>0.54</v>
      </c>
      <c r="D1962">
        <v>27</v>
      </c>
      <c r="E1962">
        <v>0.192</v>
      </c>
    </row>
    <row r="1963" spans="1:5" x14ac:dyDescent="0.2">
      <c r="A1963" t="s">
        <v>678</v>
      </c>
      <c r="B1963" t="s">
        <v>694</v>
      </c>
      <c r="C1963">
        <v>0.54</v>
      </c>
      <c r="D1963">
        <v>28</v>
      </c>
      <c r="E1963">
        <v>0.193</v>
      </c>
    </row>
    <row r="1964" spans="1:5" x14ac:dyDescent="0.2">
      <c r="A1964" t="s">
        <v>678</v>
      </c>
      <c r="B1964" t="s">
        <v>694</v>
      </c>
      <c r="C1964">
        <v>0.54</v>
      </c>
      <c r="D1964">
        <v>29</v>
      </c>
      <c r="E1964">
        <v>0.19400000000000001</v>
      </c>
    </row>
    <row r="1965" spans="1:5" x14ac:dyDescent="0.2">
      <c r="A1965" t="s">
        <v>678</v>
      </c>
      <c r="B1965" t="s">
        <v>694</v>
      </c>
      <c r="C1965">
        <v>0.54</v>
      </c>
      <c r="D1965">
        <v>30</v>
      </c>
      <c r="E1965">
        <v>0.19400000000000001</v>
      </c>
    </row>
    <row r="1966" spans="1:5" x14ac:dyDescent="0.2">
      <c r="A1966" t="s">
        <v>678</v>
      </c>
      <c r="B1966" t="s">
        <v>694</v>
      </c>
      <c r="C1966">
        <v>0.54</v>
      </c>
      <c r="D1966">
        <v>31</v>
      </c>
      <c r="E1966">
        <v>0.19500000000000001</v>
      </c>
    </row>
    <row r="1967" spans="1:5" x14ac:dyDescent="0.2">
      <c r="A1967" t="s">
        <v>678</v>
      </c>
      <c r="B1967" t="s">
        <v>694</v>
      </c>
      <c r="C1967">
        <v>0.54</v>
      </c>
      <c r="D1967">
        <v>32</v>
      </c>
      <c r="E1967">
        <v>0.19600000000000001</v>
      </c>
    </row>
    <row r="1968" spans="1:5" x14ac:dyDescent="0.2">
      <c r="A1968" t="s">
        <v>678</v>
      </c>
      <c r="B1968" t="s">
        <v>694</v>
      </c>
      <c r="C1968">
        <v>0.54</v>
      </c>
      <c r="D1968">
        <v>33</v>
      </c>
      <c r="E1968">
        <v>0.19600000000000001</v>
      </c>
    </row>
    <row r="1969" spans="1:5" x14ac:dyDescent="0.2">
      <c r="A1969" t="s">
        <v>678</v>
      </c>
      <c r="B1969" t="s">
        <v>694</v>
      </c>
      <c r="C1969">
        <v>0.54</v>
      </c>
      <c r="D1969">
        <v>34</v>
      </c>
      <c r="E1969">
        <v>0.19600000000000001</v>
      </c>
    </row>
    <row r="1970" spans="1:5" x14ac:dyDescent="0.2">
      <c r="A1970" t="s">
        <v>678</v>
      </c>
      <c r="B1970" t="s">
        <v>694</v>
      </c>
      <c r="C1970">
        <v>0.54</v>
      </c>
      <c r="D1970">
        <v>35</v>
      </c>
      <c r="E1970">
        <v>0.19700000000000001</v>
      </c>
    </row>
    <row r="1971" spans="1:5" x14ac:dyDescent="0.2">
      <c r="A1971" t="s">
        <v>678</v>
      </c>
      <c r="B1971" t="s">
        <v>694</v>
      </c>
      <c r="C1971">
        <v>0.54</v>
      </c>
      <c r="D1971">
        <v>36</v>
      </c>
      <c r="E1971">
        <v>0.19700000000000001</v>
      </c>
    </row>
    <row r="1972" spans="1:5" x14ac:dyDescent="0.2">
      <c r="A1972" t="s">
        <v>678</v>
      </c>
      <c r="B1972" t="s">
        <v>694</v>
      </c>
      <c r="C1972">
        <v>0.54</v>
      </c>
      <c r="D1972">
        <v>37</v>
      </c>
      <c r="E1972">
        <v>0.19800000000000001</v>
      </c>
    </row>
    <row r="1973" spans="1:5" x14ac:dyDescent="0.2">
      <c r="A1973" t="s">
        <v>678</v>
      </c>
      <c r="B1973" t="s">
        <v>694</v>
      </c>
      <c r="C1973">
        <v>0.54</v>
      </c>
      <c r="D1973">
        <v>38</v>
      </c>
      <c r="E1973">
        <v>0.19800000000000001</v>
      </c>
    </row>
    <row r="1974" spans="1:5" x14ac:dyDescent="0.2">
      <c r="A1974" t="s">
        <v>678</v>
      </c>
      <c r="B1974" t="s">
        <v>694</v>
      </c>
      <c r="C1974">
        <v>0.54</v>
      </c>
      <c r="D1974">
        <v>39</v>
      </c>
      <c r="E1974">
        <v>0.19900000000000001</v>
      </c>
    </row>
    <row r="1975" spans="1:5" x14ac:dyDescent="0.2">
      <c r="A1975" t="s">
        <v>678</v>
      </c>
      <c r="B1975" t="s">
        <v>694</v>
      </c>
      <c r="C1975">
        <v>0.54</v>
      </c>
      <c r="D1975">
        <v>40</v>
      </c>
      <c r="E1975">
        <v>0.19900000000000001</v>
      </c>
    </row>
    <row r="1976" spans="1:5" x14ac:dyDescent="0.2">
      <c r="A1976" t="s">
        <v>678</v>
      </c>
      <c r="B1976" t="s">
        <v>694</v>
      </c>
      <c r="C1976">
        <v>0.54</v>
      </c>
      <c r="D1976">
        <v>41</v>
      </c>
      <c r="E1976">
        <v>0.2</v>
      </c>
    </row>
    <row r="1977" spans="1:5" x14ac:dyDescent="0.2">
      <c r="A1977" t="s">
        <v>678</v>
      </c>
      <c r="B1977" t="s">
        <v>694</v>
      </c>
      <c r="C1977">
        <v>0.54</v>
      </c>
      <c r="D1977">
        <v>42</v>
      </c>
      <c r="E1977">
        <v>0.20100000000000001</v>
      </c>
    </row>
    <row r="1978" spans="1:5" x14ac:dyDescent="0.2">
      <c r="A1978" t="s">
        <v>678</v>
      </c>
      <c r="B1978" t="s">
        <v>694</v>
      </c>
      <c r="C1978">
        <v>0.54</v>
      </c>
      <c r="D1978">
        <v>43</v>
      </c>
      <c r="E1978">
        <v>0.20100000000000001</v>
      </c>
    </row>
    <row r="1979" spans="1:5" x14ac:dyDescent="0.2">
      <c r="A1979" t="s">
        <v>678</v>
      </c>
      <c r="B1979" t="s">
        <v>694</v>
      </c>
      <c r="C1979">
        <v>0.54</v>
      </c>
      <c r="D1979">
        <v>44</v>
      </c>
      <c r="E1979">
        <v>0.20200000000000001</v>
      </c>
    </row>
    <row r="1980" spans="1:5" x14ac:dyDescent="0.2">
      <c r="A1980" t="s">
        <v>678</v>
      </c>
      <c r="B1980" t="s">
        <v>694</v>
      </c>
      <c r="C1980">
        <v>0.54</v>
      </c>
      <c r="D1980">
        <v>45</v>
      </c>
      <c r="E1980">
        <v>0.20200000000000001</v>
      </c>
    </row>
    <row r="1981" spans="1:5" x14ac:dyDescent="0.2">
      <c r="A1981" t="s">
        <v>678</v>
      </c>
      <c r="B1981" t="s">
        <v>694</v>
      </c>
      <c r="C1981">
        <v>0.54</v>
      </c>
      <c r="D1981">
        <v>46</v>
      </c>
      <c r="E1981">
        <v>0.20300000000000001</v>
      </c>
    </row>
    <row r="1982" spans="1:5" x14ac:dyDescent="0.2">
      <c r="A1982" t="s">
        <v>678</v>
      </c>
      <c r="B1982" t="s">
        <v>694</v>
      </c>
      <c r="C1982">
        <v>0.54</v>
      </c>
      <c r="D1982">
        <v>47</v>
      </c>
      <c r="E1982">
        <v>0.20300000000000001</v>
      </c>
    </row>
    <row r="1983" spans="1:5" x14ac:dyDescent="0.2">
      <c r="A1983" t="s">
        <v>678</v>
      </c>
      <c r="B1983" t="s">
        <v>694</v>
      </c>
      <c r="C1983">
        <v>0.54</v>
      </c>
      <c r="D1983">
        <v>48</v>
      </c>
      <c r="E1983">
        <v>0.20399999999999999</v>
      </c>
    </row>
    <row r="1984" spans="1:5" x14ac:dyDescent="0.2">
      <c r="A1984" t="s">
        <v>678</v>
      </c>
      <c r="B1984" t="s">
        <v>694</v>
      </c>
      <c r="C1984">
        <v>0.54</v>
      </c>
      <c r="D1984">
        <v>49</v>
      </c>
      <c r="E1984">
        <v>0.20399999999999999</v>
      </c>
    </row>
    <row r="1985" spans="1:5" x14ac:dyDescent="0.2">
      <c r="A1985" t="s">
        <v>678</v>
      </c>
      <c r="B1985" t="s">
        <v>694</v>
      </c>
      <c r="C1985">
        <v>0.56000000000000005</v>
      </c>
      <c r="D1985">
        <v>26</v>
      </c>
      <c r="E1985">
        <v>0.19600000000000001</v>
      </c>
    </row>
    <row r="1986" spans="1:5" x14ac:dyDescent="0.2">
      <c r="A1986" t="s">
        <v>678</v>
      </c>
      <c r="B1986" t="s">
        <v>694</v>
      </c>
      <c r="C1986">
        <v>0.56000000000000005</v>
      </c>
      <c r="D1986">
        <v>27</v>
      </c>
      <c r="E1986">
        <v>0.19800000000000001</v>
      </c>
    </row>
    <row r="1987" spans="1:5" x14ac:dyDescent="0.2">
      <c r="A1987" t="s">
        <v>678</v>
      </c>
      <c r="B1987" t="s">
        <v>694</v>
      </c>
      <c r="C1987">
        <v>0.56000000000000005</v>
      </c>
      <c r="D1987">
        <v>28</v>
      </c>
      <c r="E1987">
        <v>0.19900000000000001</v>
      </c>
    </row>
    <row r="1988" spans="1:5" x14ac:dyDescent="0.2">
      <c r="A1988" t="s">
        <v>678</v>
      </c>
      <c r="B1988" t="s">
        <v>694</v>
      </c>
      <c r="C1988">
        <v>0.56000000000000005</v>
      </c>
      <c r="D1988">
        <v>29</v>
      </c>
      <c r="E1988">
        <v>0.2</v>
      </c>
    </row>
    <row r="1989" spans="1:5" x14ac:dyDescent="0.2">
      <c r="A1989" t="s">
        <v>678</v>
      </c>
      <c r="B1989" t="s">
        <v>694</v>
      </c>
      <c r="C1989">
        <v>0.56000000000000005</v>
      </c>
      <c r="D1989">
        <v>30</v>
      </c>
      <c r="E1989">
        <v>0.20100000000000001</v>
      </c>
    </row>
    <row r="1990" spans="1:5" x14ac:dyDescent="0.2">
      <c r="A1990" t="s">
        <v>678</v>
      </c>
      <c r="B1990" t="s">
        <v>694</v>
      </c>
      <c r="C1990">
        <v>0.56000000000000005</v>
      </c>
      <c r="D1990">
        <v>31</v>
      </c>
      <c r="E1990">
        <v>0.20100000000000001</v>
      </c>
    </row>
    <row r="1991" spans="1:5" x14ac:dyDescent="0.2">
      <c r="A1991" t="s">
        <v>678</v>
      </c>
      <c r="B1991" t="s">
        <v>694</v>
      </c>
      <c r="C1991">
        <v>0.56000000000000005</v>
      </c>
      <c r="D1991">
        <v>32</v>
      </c>
      <c r="E1991">
        <v>0.20200000000000001</v>
      </c>
    </row>
    <row r="1992" spans="1:5" x14ac:dyDescent="0.2">
      <c r="A1992" t="s">
        <v>678</v>
      </c>
      <c r="B1992" t="s">
        <v>694</v>
      </c>
      <c r="C1992">
        <v>0.56000000000000005</v>
      </c>
      <c r="D1992">
        <v>33</v>
      </c>
      <c r="E1992">
        <v>0.20200000000000001</v>
      </c>
    </row>
    <row r="1993" spans="1:5" x14ac:dyDescent="0.2">
      <c r="A1993" t="s">
        <v>678</v>
      </c>
      <c r="B1993" t="s">
        <v>694</v>
      </c>
      <c r="C1993">
        <v>0.56000000000000005</v>
      </c>
      <c r="D1993">
        <v>34</v>
      </c>
      <c r="E1993">
        <v>0.20200000000000001</v>
      </c>
    </row>
    <row r="1994" spans="1:5" x14ac:dyDescent="0.2">
      <c r="A1994" t="s">
        <v>678</v>
      </c>
      <c r="B1994" t="s">
        <v>694</v>
      </c>
      <c r="C1994">
        <v>0.56000000000000005</v>
      </c>
      <c r="D1994">
        <v>35</v>
      </c>
      <c r="E1994">
        <v>0.20300000000000001</v>
      </c>
    </row>
    <row r="1995" spans="1:5" x14ac:dyDescent="0.2">
      <c r="A1995" t="s">
        <v>678</v>
      </c>
      <c r="B1995" t="s">
        <v>694</v>
      </c>
      <c r="C1995">
        <v>0.56000000000000005</v>
      </c>
      <c r="D1995">
        <v>36</v>
      </c>
      <c r="E1995">
        <v>0.20300000000000001</v>
      </c>
    </row>
    <row r="1996" spans="1:5" x14ac:dyDescent="0.2">
      <c r="A1996" t="s">
        <v>678</v>
      </c>
      <c r="B1996" t="s">
        <v>694</v>
      </c>
      <c r="C1996">
        <v>0.56000000000000005</v>
      </c>
      <c r="D1996">
        <v>37</v>
      </c>
      <c r="E1996">
        <v>0.20399999999999999</v>
      </c>
    </row>
    <row r="1997" spans="1:5" x14ac:dyDescent="0.2">
      <c r="A1997" t="s">
        <v>678</v>
      </c>
      <c r="B1997" t="s">
        <v>694</v>
      </c>
      <c r="C1997">
        <v>0.56000000000000005</v>
      </c>
      <c r="D1997">
        <v>38</v>
      </c>
      <c r="E1997">
        <v>0.20399999999999999</v>
      </c>
    </row>
    <row r="1998" spans="1:5" x14ac:dyDescent="0.2">
      <c r="A1998" t="s">
        <v>678</v>
      </c>
      <c r="B1998" t="s">
        <v>694</v>
      </c>
      <c r="C1998">
        <v>0.56000000000000005</v>
      </c>
      <c r="D1998">
        <v>39</v>
      </c>
      <c r="E1998">
        <v>0.20499999999999999</v>
      </c>
    </row>
    <row r="1999" spans="1:5" x14ac:dyDescent="0.2">
      <c r="A1999" t="s">
        <v>678</v>
      </c>
      <c r="B1999" t="s">
        <v>694</v>
      </c>
      <c r="C1999">
        <v>0.56000000000000005</v>
      </c>
      <c r="D1999">
        <v>40</v>
      </c>
      <c r="E1999">
        <v>0.20499999999999999</v>
      </c>
    </row>
    <row r="2000" spans="1:5" x14ac:dyDescent="0.2">
      <c r="A2000" t="s">
        <v>678</v>
      </c>
      <c r="B2000" t="s">
        <v>694</v>
      </c>
      <c r="C2000">
        <v>0.56000000000000005</v>
      </c>
      <c r="D2000">
        <v>41</v>
      </c>
      <c r="E2000">
        <v>0.20599999999999999</v>
      </c>
    </row>
    <row r="2001" spans="1:5" x14ac:dyDescent="0.2">
      <c r="A2001" t="s">
        <v>678</v>
      </c>
      <c r="B2001" t="s">
        <v>694</v>
      </c>
      <c r="C2001">
        <v>0.56000000000000005</v>
      </c>
      <c r="D2001">
        <v>42</v>
      </c>
      <c r="E2001">
        <v>0.20599999999999999</v>
      </c>
    </row>
    <row r="2002" spans="1:5" x14ac:dyDescent="0.2">
      <c r="A2002" t="s">
        <v>678</v>
      </c>
      <c r="B2002" t="s">
        <v>694</v>
      </c>
      <c r="C2002">
        <v>0.56000000000000005</v>
      </c>
      <c r="D2002">
        <v>43</v>
      </c>
      <c r="E2002">
        <v>0.20699999999999999</v>
      </c>
    </row>
    <row r="2003" spans="1:5" x14ac:dyDescent="0.2">
      <c r="A2003" t="s">
        <v>678</v>
      </c>
      <c r="B2003" t="s">
        <v>694</v>
      </c>
      <c r="C2003">
        <v>0.56000000000000005</v>
      </c>
      <c r="D2003">
        <v>44</v>
      </c>
      <c r="E2003">
        <v>0.20699999999999999</v>
      </c>
    </row>
    <row r="2004" spans="1:5" x14ac:dyDescent="0.2">
      <c r="A2004" t="s">
        <v>678</v>
      </c>
      <c r="B2004" t="s">
        <v>694</v>
      </c>
      <c r="C2004">
        <v>0.56000000000000005</v>
      </c>
      <c r="D2004">
        <v>45</v>
      </c>
      <c r="E2004">
        <v>0.20799999999999999</v>
      </c>
    </row>
    <row r="2005" spans="1:5" x14ac:dyDescent="0.2">
      <c r="A2005" t="s">
        <v>678</v>
      </c>
      <c r="B2005" t="s">
        <v>694</v>
      </c>
      <c r="C2005">
        <v>0.56000000000000005</v>
      </c>
      <c r="D2005">
        <v>46</v>
      </c>
      <c r="E2005">
        <v>0.20799999999999999</v>
      </c>
    </row>
    <row r="2006" spans="1:5" x14ac:dyDescent="0.2">
      <c r="A2006" t="s">
        <v>678</v>
      </c>
      <c r="B2006" t="s">
        <v>694</v>
      </c>
      <c r="C2006">
        <v>0.56000000000000005</v>
      </c>
      <c r="D2006">
        <v>47</v>
      </c>
      <c r="E2006">
        <v>0.20799999999999999</v>
      </c>
    </row>
    <row r="2007" spans="1:5" x14ac:dyDescent="0.2">
      <c r="A2007" t="s">
        <v>678</v>
      </c>
      <c r="B2007" t="s">
        <v>694</v>
      </c>
      <c r="C2007">
        <v>0.56000000000000005</v>
      </c>
      <c r="D2007">
        <v>48</v>
      </c>
      <c r="E2007">
        <v>0.20899999999999999</v>
      </c>
    </row>
    <row r="2008" spans="1:5" x14ac:dyDescent="0.2">
      <c r="A2008" t="s">
        <v>678</v>
      </c>
      <c r="B2008" t="s">
        <v>694</v>
      </c>
      <c r="C2008">
        <v>0.56000000000000005</v>
      </c>
      <c r="D2008">
        <v>49</v>
      </c>
      <c r="E2008">
        <v>0.20899999999999999</v>
      </c>
    </row>
    <row r="2009" spans="1:5" x14ac:dyDescent="0.2">
      <c r="A2009" t="s">
        <v>678</v>
      </c>
      <c r="B2009" t="s">
        <v>694</v>
      </c>
      <c r="C2009">
        <v>0.57999999999999996</v>
      </c>
      <c r="D2009">
        <v>28</v>
      </c>
      <c r="E2009">
        <v>0.20599999999999999</v>
      </c>
    </row>
    <row r="2010" spans="1:5" x14ac:dyDescent="0.2">
      <c r="A2010" t="s">
        <v>678</v>
      </c>
      <c r="B2010" t="s">
        <v>694</v>
      </c>
      <c r="C2010">
        <v>0.57999999999999996</v>
      </c>
      <c r="D2010">
        <v>29</v>
      </c>
      <c r="E2010">
        <v>0.20699999999999999</v>
      </c>
    </row>
    <row r="2011" spans="1:5" x14ac:dyDescent="0.2">
      <c r="A2011" t="s">
        <v>678</v>
      </c>
      <c r="B2011" t="s">
        <v>694</v>
      </c>
      <c r="C2011">
        <v>0.57999999999999996</v>
      </c>
      <c r="D2011">
        <v>30</v>
      </c>
      <c r="E2011">
        <v>0.20699999999999999</v>
      </c>
    </row>
    <row r="2012" spans="1:5" x14ac:dyDescent="0.2">
      <c r="A2012" t="s">
        <v>678</v>
      </c>
      <c r="B2012" t="s">
        <v>694</v>
      </c>
      <c r="C2012">
        <v>0.57999999999999996</v>
      </c>
      <c r="D2012">
        <v>31</v>
      </c>
      <c r="E2012">
        <v>0.20699999999999999</v>
      </c>
    </row>
    <row r="2013" spans="1:5" x14ac:dyDescent="0.2">
      <c r="A2013" t="s">
        <v>678</v>
      </c>
      <c r="B2013" t="s">
        <v>694</v>
      </c>
      <c r="C2013">
        <v>0.57999999999999996</v>
      </c>
      <c r="D2013">
        <v>32</v>
      </c>
      <c r="E2013">
        <v>0.20799999999999999</v>
      </c>
    </row>
    <row r="2014" spans="1:5" x14ac:dyDescent="0.2">
      <c r="A2014" t="s">
        <v>678</v>
      </c>
      <c r="B2014" t="s">
        <v>694</v>
      </c>
      <c r="C2014">
        <v>0.57999999999999996</v>
      </c>
      <c r="D2014">
        <v>33</v>
      </c>
      <c r="E2014">
        <v>0.20799999999999999</v>
      </c>
    </row>
    <row r="2015" spans="1:5" x14ac:dyDescent="0.2">
      <c r="A2015" t="s">
        <v>678</v>
      </c>
      <c r="B2015" t="s">
        <v>694</v>
      </c>
      <c r="C2015">
        <v>0.57999999999999996</v>
      </c>
      <c r="D2015">
        <v>34</v>
      </c>
      <c r="E2015">
        <v>0.20799999999999999</v>
      </c>
    </row>
    <row r="2016" spans="1:5" x14ac:dyDescent="0.2">
      <c r="A2016" t="s">
        <v>678</v>
      </c>
      <c r="B2016" t="s">
        <v>694</v>
      </c>
      <c r="C2016">
        <v>0.57999999999999996</v>
      </c>
      <c r="D2016">
        <v>35</v>
      </c>
      <c r="E2016">
        <v>0.20899999999999999</v>
      </c>
    </row>
    <row r="2017" spans="1:5" x14ac:dyDescent="0.2">
      <c r="A2017" t="s">
        <v>678</v>
      </c>
      <c r="B2017" t="s">
        <v>694</v>
      </c>
      <c r="C2017">
        <v>0.57999999999999996</v>
      </c>
      <c r="D2017">
        <v>36</v>
      </c>
      <c r="E2017">
        <v>0.20899999999999999</v>
      </c>
    </row>
    <row r="2018" spans="1:5" x14ac:dyDescent="0.2">
      <c r="A2018" t="s">
        <v>678</v>
      </c>
      <c r="B2018" t="s">
        <v>694</v>
      </c>
      <c r="C2018">
        <v>0.57999999999999996</v>
      </c>
      <c r="D2018">
        <v>37</v>
      </c>
      <c r="E2018">
        <v>0.20899999999999999</v>
      </c>
    </row>
    <row r="2019" spans="1:5" x14ac:dyDescent="0.2">
      <c r="A2019" t="s">
        <v>678</v>
      </c>
      <c r="B2019" t="s">
        <v>694</v>
      </c>
      <c r="C2019">
        <v>0.57999999999999996</v>
      </c>
      <c r="D2019">
        <v>38</v>
      </c>
      <c r="E2019">
        <v>0.21</v>
      </c>
    </row>
    <row r="2020" spans="1:5" x14ac:dyDescent="0.2">
      <c r="A2020" t="s">
        <v>678</v>
      </c>
      <c r="B2020" t="s">
        <v>694</v>
      </c>
      <c r="C2020">
        <v>0.57999999999999996</v>
      </c>
      <c r="D2020">
        <v>39</v>
      </c>
      <c r="E2020">
        <v>0.21</v>
      </c>
    </row>
    <row r="2021" spans="1:5" x14ac:dyDescent="0.2">
      <c r="A2021" t="s">
        <v>678</v>
      </c>
      <c r="B2021" t="s">
        <v>694</v>
      </c>
      <c r="C2021">
        <v>0.57999999999999996</v>
      </c>
      <c r="D2021">
        <v>40</v>
      </c>
      <c r="E2021">
        <v>0.21099999999999999</v>
      </c>
    </row>
    <row r="2022" spans="1:5" x14ac:dyDescent="0.2">
      <c r="A2022" t="s">
        <v>678</v>
      </c>
      <c r="B2022" t="s">
        <v>694</v>
      </c>
      <c r="C2022">
        <v>0.57999999999999996</v>
      </c>
      <c r="D2022">
        <v>41</v>
      </c>
      <c r="E2022">
        <v>0.21099999999999999</v>
      </c>
    </row>
    <row r="2023" spans="1:5" x14ac:dyDescent="0.2">
      <c r="A2023" t="s">
        <v>678</v>
      </c>
      <c r="B2023" t="s">
        <v>694</v>
      </c>
      <c r="C2023">
        <v>0.57999999999999996</v>
      </c>
      <c r="D2023">
        <v>42</v>
      </c>
      <c r="E2023">
        <v>0.21199999999999999</v>
      </c>
    </row>
    <row r="2024" spans="1:5" x14ac:dyDescent="0.2">
      <c r="A2024" t="s">
        <v>678</v>
      </c>
      <c r="B2024" t="s">
        <v>694</v>
      </c>
      <c r="C2024">
        <v>0.57999999999999996</v>
      </c>
      <c r="D2024">
        <v>43</v>
      </c>
      <c r="E2024">
        <v>0.21199999999999999</v>
      </c>
    </row>
    <row r="2025" spans="1:5" x14ac:dyDescent="0.2">
      <c r="A2025" t="s">
        <v>678</v>
      </c>
      <c r="B2025" t="s">
        <v>694</v>
      </c>
      <c r="C2025">
        <v>0.57999999999999996</v>
      </c>
      <c r="D2025">
        <v>44</v>
      </c>
      <c r="E2025">
        <v>0.21299999999999999</v>
      </c>
    </row>
    <row r="2026" spans="1:5" x14ac:dyDescent="0.2">
      <c r="A2026" t="s">
        <v>678</v>
      </c>
      <c r="B2026" t="s">
        <v>694</v>
      </c>
      <c r="C2026">
        <v>0.57999999999999996</v>
      </c>
      <c r="D2026">
        <v>45</v>
      </c>
      <c r="E2026">
        <v>0.21299999999999999</v>
      </c>
    </row>
    <row r="2027" spans="1:5" x14ac:dyDescent="0.2">
      <c r="A2027" t="s">
        <v>678</v>
      </c>
      <c r="B2027" t="s">
        <v>694</v>
      </c>
      <c r="C2027">
        <v>0.57999999999999996</v>
      </c>
      <c r="D2027">
        <v>46</v>
      </c>
      <c r="E2027">
        <v>0.214</v>
      </c>
    </row>
    <row r="2028" spans="1:5" x14ac:dyDescent="0.2">
      <c r="A2028" t="s">
        <v>678</v>
      </c>
      <c r="B2028" t="s">
        <v>694</v>
      </c>
      <c r="C2028">
        <v>0.57999999999999996</v>
      </c>
      <c r="D2028">
        <v>47</v>
      </c>
      <c r="E2028">
        <v>0.214</v>
      </c>
    </row>
    <row r="2029" spans="1:5" x14ac:dyDescent="0.2">
      <c r="A2029" t="s">
        <v>678</v>
      </c>
      <c r="B2029" t="s">
        <v>694</v>
      </c>
      <c r="C2029">
        <v>0.57999999999999996</v>
      </c>
      <c r="D2029">
        <v>48</v>
      </c>
      <c r="E2029">
        <v>0.214</v>
      </c>
    </row>
    <row r="2030" spans="1:5" x14ac:dyDescent="0.2">
      <c r="A2030" t="s">
        <v>678</v>
      </c>
      <c r="B2030" t="s">
        <v>694</v>
      </c>
      <c r="C2030">
        <v>0.57999999999999996</v>
      </c>
      <c r="D2030">
        <v>49</v>
      </c>
      <c r="E2030">
        <v>0.215</v>
      </c>
    </row>
    <row r="2031" spans="1:5" x14ac:dyDescent="0.2">
      <c r="A2031" t="s">
        <v>678</v>
      </c>
      <c r="B2031" t="s">
        <v>694</v>
      </c>
      <c r="C2031">
        <v>0.6</v>
      </c>
      <c r="D2031">
        <v>30</v>
      </c>
      <c r="E2031">
        <v>0.21299999999999999</v>
      </c>
    </row>
    <row r="2032" spans="1:5" x14ac:dyDescent="0.2">
      <c r="A2032" t="s">
        <v>678</v>
      </c>
      <c r="B2032" t="s">
        <v>694</v>
      </c>
      <c r="C2032">
        <v>0.6</v>
      </c>
      <c r="D2032">
        <v>31</v>
      </c>
      <c r="E2032">
        <v>0.214</v>
      </c>
    </row>
    <row r="2033" spans="1:5" x14ac:dyDescent="0.2">
      <c r="A2033" t="s">
        <v>678</v>
      </c>
      <c r="B2033" t="s">
        <v>694</v>
      </c>
      <c r="C2033">
        <v>0.6</v>
      </c>
      <c r="D2033">
        <v>32</v>
      </c>
      <c r="E2033">
        <v>0.214</v>
      </c>
    </row>
    <row r="2034" spans="1:5" x14ac:dyDescent="0.2">
      <c r="A2034" t="s">
        <v>678</v>
      </c>
      <c r="B2034" t="s">
        <v>694</v>
      </c>
      <c r="C2034">
        <v>0.6</v>
      </c>
      <c r="D2034">
        <v>33</v>
      </c>
      <c r="E2034">
        <v>0.214</v>
      </c>
    </row>
    <row r="2035" spans="1:5" x14ac:dyDescent="0.2">
      <c r="A2035" t="s">
        <v>678</v>
      </c>
      <c r="B2035" t="s">
        <v>694</v>
      </c>
      <c r="C2035">
        <v>0.6</v>
      </c>
      <c r="D2035">
        <v>34</v>
      </c>
      <c r="E2035">
        <v>0.214</v>
      </c>
    </row>
    <row r="2036" spans="1:5" x14ac:dyDescent="0.2">
      <c r="A2036" t="s">
        <v>678</v>
      </c>
      <c r="B2036" t="s">
        <v>694</v>
      </c>
      <c r="C2036">
        <v>0.6</v>
      </c>
      <c r="D2036">
        <v>35</v>
      </c>
      <c r="E2036">
        <v>0.214</v>
      </c>
    </row>
    <row r="2037" spans="1:5" x14ac:dyDescent="0.2">
      <c r="A2037" t="s">
        <v>678</v>
      </c>
      <c r="B2037" t="s">
        <v>694</v>
      </c>
      <c r="C2037">
        <v>0.6</v>
      </c>
      <c r="D2037">
        <v>36</v>
      </c>
      <c r="E2037">
        <v>0.215</v>
      </c>
    </row>
    <row r="2038" spans="1:5" x14ac:dyDescent="0.2">
      <c r="A2038" t="s">
        <v>678</v>
      </c>
      <c r="B2038" t="s">
        <v>694</v>
      </c>
      <c r="C2038">
        <v>0.6</v>
      </c>
      <c r="D2038">
        <v>37</v>
      </c>
      <c r="E2038">
        <v>0.215</v>
      </c>
    </row>
    <row r="2039" spans="1:5" x14ac:dyDescent="0.2">
      <c r="A2039" t="s">
        <v>678</v>
      </c>
      <c r="B2039" t="s">
        <v>694</v>
      </c>
      <c r="C2039">
        <v>0.6</v>
      </c>
      <c r="D2039">
        <v>38</v>
      </c>
      <c r="E2039">
        <v>0.216</v>
      </c>
    </row>
    <row r="2040" spans="1:5" x14ac:dyDescent="0.2">
      <c r="A2040" t="s">
        <v>678</v>
      </c>
      <c r="B2040" t="s">
        <v>694</v>
      </c>
      <c r="C2040">
        <v>0.6</v>
      </c>
      <c r="D2040">
        <v>39</v>
      </c>
      <c r="E2040">
        <v>0.216</v>
      </c>
    </row>
    <row r="2041" spans="1:5" x14ac:dyDescent="0.2">
      <c r="A2041" t="s">
        <v>678</v>
      </c>
      <c r="B2041" t="s">
        <v>694</v>
      </c>
      <c r="C2041">
        <v>0.6</v>
      </c>
      <c r="D2041">
        <v>40</v>
      </c>
      <c r="E2041">
        <v>0.216</v>
      </c>
    </row>
    <row r="2042" spans="1:5" x14ac:dyDescent="0.2">
      <c r="A2042" t="s">
        <v>678</v>
      </c>
      <c r="B2042" t="s">
        <v>694</v>
      </c>
      <c r="C2042">
        <v>0.6</v>
      </c>
      <c r="D2042">
        <v>41</v>
      </c>
      <c r="E2042">
        <v>0.217</v>
      </c>
    </row>
    <row r="2043" spans="1:5" x14ac:dyDescent="0.2">
      <c r="A2043" t="s">
        <v>678</v>
      </c>
      <c r="B2043" t="s">
        <v>694</v>
      </c>
      <c r="C2043">
        <v>0.6</v>
      </c>
      <c r="D2043">
        <v>42</v>
      </c>
      <c r="E2043">
        <v>0.217</v>
      </c>
    </row>
    <row r="2044" spans="1:5" x14ac:dyDescent="0.2">
      <c r="A2044" t="s">
        <v>678</v>
      </c>
      <c r="B2044" t="s">
        <v>694</v>
      </c>
      <c r="C2044">
        <v>0.6</v>
      </c>
      <c r="D2044">
        <v>43</v>
      </c>
      <c r="E2044">
        <v>0.218</v>
      </c>
    </row>
    <row r="2045" spans="1:5" x14ac:dyDescent="0.2">
      <c r="A2045" t="s">
        <v>678</v>
      </c>
      <c r="B2045" t="s">
        <v>694</v>
      </c>
      <c r="C2045">
        <v>0.6</v>
      </c>
      <c r="D2045">
        <v>44</v>
      </c>
      <c r="E2045">
        <v>0.218</v>
      </c>
    </row>
    <row r="2046" spans="1:5" x14ac:dyDescent="0.2">
      <c r="A2046" t="s">
        <v>678</v>
      </c>
      <c r="B2046" t="s">
        <v>694</v>
      </c>
      <c r="C2046">
        <v>0.6</v>
      </c>
      <c r="D2046">
        <v>45</v>
      </c>
      <c r="E2046">
        <v>0.218</v>
      </c>
    </row>
    <row r="2047" spans="1:5" x14ac:dyDescent="0.2">
      <c r="A2047" t="s">
        <v>678</v>
      </c>
      <c r="B2047" t="s">
        <v>694</v>
      </c>
      <c r="C2047">
        <v>0.6</v>
      </c>
      <c r="D2047">
        <v>46</v>
      </c>
      <c r="E2047">
        <v>0.219</v>
      </c>
    </row>
    <row r="2048" spans="1:5" x14ac:dyDescent="0.2">
      <c r="A2048" t="s">
        <v>678</v>
      </c>
      <c r="B2048" t="s">
        <v>694</v>
      </c>
      <c r="C2048">
        <v>0.6</v>
      </c>
      <c r="D2048">
        <v>47</v>
      </c>
      <c r="E2048">
        <v>0.219</v>
      </c>
    </row>
    <row r="2049" spans="1:5" x14ac:dyDescent="0.2">
      <c r="A2049" t="s">
        <v>678</v>
      </c>
      <c r="B2049" t="s">
        <v>694</v>
      </c>
      <c r="C2049">
        <v>0.6</v>
      </c>
      <c r="D2049">
        <v>48</v>
      </c>
      <c r="E2049">
        <v>0.22</v>
      </c>
    </row>
    <row r="2050" spans="1:5" x14ac:dyDescent="0.2">
      <c r="A2050" t="s">
        <v>678</v>
      </c>
      <c r="B2050" t="s">
        <v>694</v>
      </c>
      <c r="C2050">
        <v>0.6</v>
      </c>
      <c r="D2050">
        <v>49</v>
      </c>
      <c r="E2050">
        <v>0.22</v>
      </c>
    </row>
    <row r="2051" spans="1:5" x14ac:dyDescent="0.2">
      <c r="A2051" t="s">
        <v>678</v>
      </c>
      <c r="B2051" t="s">
        <v>694</v>
      </c>
      <c r="C2051">
        <v>0.62</v>
      </c>
      <c r="D2051">
        <v>33</v>
      </c>
      <c r="E2051">
        <v>0.22</v>
      </c>
    </row>
    <row r="2052" spans="1:5" x14ac:dyDescent="0.2">
      <c r="A2052" t="s">
        <v>678</v>
      </c>
      <c r="B2052" t="s">
        <v>694</v>
      </c>
      <c r="C2052">
        <v>0.62</v>
      </c>
      <c r="D2052">
        <v>34</v>
      </c>
      <c r="E2052">
        <v>0.22</v>
      </c>
    </row>
    <row r="2053" spans="1:5" x14ac:dyDescent="0.2">
      <c r="A2053" t="s">
        <v>678</v>
      </c>
      <c r="B2053" t="s">
        <v>694</v>
      </c>
      <c r="C2053">
        <v>0.62</v>
      </c>
      <c r="D2053">
        <v>35</v>
      </c>
      <c r="E2053">
        <v>0.22</v>
      </c>
    </row>
    <row r="2054" spans="1:5" x14ac:dyDescent="0.2">
      <c r="A2054" t="s">
        <v>678</v>
      </c>
      <c r="B2054" t="s">
        <v>694</v>
      </c>
      <c r="C2054">
        <v>0.62</v>
      </c>
      <c r="D2054">
        <v>36</v>
      </c>
      <c r="E2054">
        <v>0.221</v>
      </c>
    </row>
    <row r="2055" spans="1:5" x14ac:dyDescent="0.2">
      <c r="A2055" t="s">
        <v>678</v>
      </c>
      <c r="B2055" t="s">
        <v>694</v>
      </c>
      <c r="C2055">
        <v>0.62</v>
      </c>
      <c r="D2055">
        <v>37</v>
      </c>
      <c r="E2055">
        <v>0.221</v>
      </c>
    </row>
    <row r="2056" spans="1:5" x14ac:dyDescent="0.2">
      <c r="A2056" t="s">
        <v>678</v>
      </c>
      <c r="B2056" t="s">
        <v>694</v>
      </c>
      <c r="C2056">
        <v>0.62</v>
      </c>
      <c r="D2056">
        <v>38</v>
      </c>
      <c r="E2056">
        <v>0.221</v>
      </c>
    </row>
    <row r="2057" spans="1:5" x14ac:dyDescent="0.2">
      <c r="A2057" t="s">
        <v>678</v>
      </c>
      <c r="B2057" t="s">
        <v>694</v>
      </c>
      <c r="C2057">
        <v>0.62</v>
      </c>
      <c r="D2057">
        <v>39</v>
      </c>
      <c r="E2057">
        <v>0.222</v>
      </c>
    </row>
    <row r="2058" spans="1:5" x14ac:dyDescent="0.2">
      <c r="A2058" t="s">
        <v>678</v>
      </c>
      <c r="B2058" t="s">
        <v>694</v>
      </c>
      <c r="C2058">
        <v>0.62</v>
      </c>
      <c r="D2058">
        <v>40</v>
      </c>
      <c r="E2058">
        <v>0.222</v>
      </c>
    </row>
    <row r="2059" spans="1:5" x14ac:dyDescent="0.2">
      <c r="A2059" t="s">
        <v>678</v>
      </c>
      <c r="B2059" t="s">
        <v>694</v>
      </c>
      <c r="C2059">
        <v>0.62</v>
      </c>
      <c r="D2059">
        <v>41</v>
      </c>
      <c r="E2059">
        <v>0.222</v>
      </c>
    </row>
    <row r="2060" spans="1:5" x14ac:dyDescent="0.2">
      <c r="A2060" t="s">
        <v>678</v>
      </c>
      <c r="B2060" t="s">
        <v>694</v>
      </c>
      <c r="C2060">
        <v>0.62</v>
      </c>
      <c r="D2060">
        <v>42</v>
      </c>
      <c r="E2060">
        <v>0.223</v>
      </c>
    </row>
    <row r="2061" spans="1:5" x14ac:dyDescent="0.2">
      <c r="A2061" t="s">
        <v>678</v>
      </c>
      <c r="B2061" t="s">
        <v>694</v>
      </c>
      <c r="C2061">
        <v>0.62</v>
      </c>
      <c r="D2061">
        <v>43</v>
      </c>
      <c r="E2061">
        <v>0.223</v>
      </c>
    </row>
    <row r="2062" spans="1:5" x14ac:dyDescent="0.2">
      <c r="A2062" t="s">
        <v>678</v>
      </c>
      <c r="B2062" t="s">
        <v>694</v>
      </c>
      <c r="C2062">
        <v>0.62</v>
      </c>
      <c r="D2062">
        <v>44</v>
      </c>
      <c r="E2062">
        <v>0.223</v>
      </c>
    </row>
    <row r="2063" spans="1:5" x14ac:dyDescent="0.2">
      <c r="A2063" t="s">
        <v>678</v>
      </c>
      <c r="B2063" t="s">
        <v>694</v>
      </c>
      <c r="C2063">
        <v>0.62</v>
      </c>
      <c r="D2063">
        <v>45</v>
      </c>
      <c r="E2063">
        <v>0.224</v>
      </c>
    </row>
    <row r="2064" spans="1:5" x14ac:dyDescent="0.2">
      <c r="A2064" t="s">
        <v>678</v>
      </c>
      <c r="B2064" t="s">
        <v>694</v>
      </c>
      <c r="C2064">
        <v>0.62</v>
      </c>
      <c r="D2064">
        <v>46</v>
      </c>
      <c r="E2064">
        <v>0.224</v>
      </c>
    </row>
    <row r="2065" spans="1:5" x14ac:dyDescent="0.2">
      <c r="A2065" t="s">
        <v>678</v>
      </c>
      <c r="B2065" t="s">
        <v>694</v>
      </c>
      <c r="C2065">
        <v>0.62</v>
      </c>
      <c r="D2065">
        <v>47</v>
      </c>
      <c r="E2065">
        <v>0.22500000000000001</v>
      </c>
    </row>
    <row r="2066" spans="1:5" x14ac:dyDescent="0.2">
      <c r="A2066" t="s">
        <v>678</v>
      </c>
      <c r="B2066" t="s">
        <v>694</v>
      </c>
      <c r="C2066">
        <v>0.62</v>
      </c>
      <c r="D2066">
        <v>48</v>
      </c>
      <c r="E2066">
        <v>0.22500000000000001</v>
      </c>
    </row>
    <row r="2067" spans="1:5" x14ac:dyDescent="0.2">
      <c r="A2067" t="s">
        <v>678</v>
      </c>
      <c r="B2067" t="s">
        <v>694</v>
      </c>
      <c r="C2067">
        <v>0.62</v>
      </c>
      <c r="D2067">
        <v>49</v>
      </c>
      <c r="E2067">
        <v>0.22600000000000001</v>
      </c>
    </row>
    <row r="2068" spans="1:5" x14ac:dyDescent="0.2">
      <c r="A2068" t="s">
        <v>678</v>
      </c>
      <c r="B2068" t="s">
        <v>694</v>
      </c>
      <c r="C2068">
        <v>0.64</v>
      </c>
      <c r="D2068">
        <v>35</v>
      </c>
      <c r="E2068">
        <v>0.22600000000000001</v>
      </c>
    </row>
    <row r="2069" spans="1:5" x14ac:dyDescent="0.2">
      <c r="A2069" t="s">
        <v>678</v>
      </c>
      <c r="B2069" t="s">
        <v>694</v>
      </c>
      <c r="C2069">
        <v>0.64</v>
      </c>
      <c r="D2069">
        <v>36</v>
      </c>
      <c r="E2069">
        <v>0.22600000000000001</v>
      </c>
    </row>
    <row r="2070" spans="1:5" x14ac:dyDescent="0.2">
      <c r="A2070" t="s">
        <v>678</v>
      </c>
      <c r="B2070" t="s">
        <v>694</v>
      </c>
      <c r="C2070">
        <v>0.64</v>
      </c>
      <c r="D2070">
        <v>37</v>
      </c>
      <c r="E2070">
        <v>0.22700000000000001</v>
      </c>
    </row>
    <row r="2071" spans="1:5" x14ac:dyDescent="0.2">
      <c r="A2071" t="s">
        <v>678</v>
      </c>
      <c r="B2071" t="s">
        <v>694</v>
      </c>
      <c r="C2071">
        <v>0.64</v>
      </c>
      <c r="D2071">
        <v>38</v>
      </c>
      <c r="E2071">
        <v>0.22700000000000001</v>
      </c>
    </row>
    <row r="2072" spans="1:5" x14ac:dyDescent="0.2">
      <c r="A2072" t="s">
        <v>678</v>
      </c>
      <c r="B2072" t="s">
        <v>694</v>
      </c>
      <c r="C2072">
        <v>0.64</v>
      </c>
      <c r="D2072">
        <v>39</v>
      </c>
      <c r="E2072">
        <v>0.22700000000000001</v>
      </c>
    </row>
    <row r="2073" spans="1:5" x14ac:dyDescent="0.2">
      <c r="A2073" t="s">
        <v>678</v>
      </c>
      <c r="B2073" t="s">
        <v>694</v>
      </c>
      <c r="C2073">
        <v>0.64</v>
      </c>
      <c r="D2073">
        <v>40</v>
      </c>
      <c r="E2073">
        <v>0.22700000000000001</v>
      </c>
    </row>
    <row r="2074" spans="1:5" x14ac:dyDescent="0.2">
      <c r="A2074" t="s">
        <v>678</v>
      </c>
      <c r="B2074" t="s">
        <v>694</v>
      </c>
      <c r="C2074">
        <v>0.64</v>
      </c>
      <c r="D2074">
        <v>41</v>
      </c>
      <c r="E2074">
        <v>0.22800000000000001</v>
      </c>
    </row>
    <row r="2075" spans="1:5" x14ac:dyDescent="0.2">
      <c r="A2075" t="s">
        <v>678</v>
      </c>
      <c r="B2075" t="s">
        <v>694</v>
      </c>
      <c r="C2075">
        <v>0.64</v>
      </c>
      <c r="D2075">
        <v>42</v>
      </c>
      <c r="E2075">
        <v>0.22800000000000001</v>
      </c>
    </row>
    <row r="2076" spans="1:5" x14ac:dyDescent="0.2">
      <c r="A2076" t="s">
        <v>678</v>
      </c>
      <c r="B2076" t="s">
        <v>694</v>
      </c>
      <c r="C2076">
        <v>0.64</v>
      </c>
      <c r="D2076">
        <v>43</v>
      </c>
      <c r="E2076">
        <v>0.22900000000000001</v>
      </c>
    </row>
    <row r="2077" spans="1:5" x14ac:dyDescent="0.2">
      <c r="A2077" t="s">
        <v>678</v>
      </c>
      <c r="B2077" t="s">
        <v>694</v>
      </c>
      <c r="C2077">
        <v>0.64</v>
      </c>
      <c r="D2077">
        <v>44</v>
      </c>
      <c r="E2077">
        <v>0.22900000000000001</v>
      </c>
    </row>
    <row r="2078" spans="1:5" x14ac:dyDescent="0.2">
      <c r="A2078" t="s">
        <v>678</v>
      </c>
      <c r="B2078" t="s">
        <v>694</v>
      </c>
      <c r="C2078">
        <v>0.64</v>
      </c>
      <c r="D2078">
        <v>45</v>
      </c>
      <c r="E2078">
        <v>0.22900000000000001</v>
      </c>
    </row>
    <row r="2079" spans="1:5" x14ac:dyDescent="0.2">
      <c r="A2079" t="s">
        <v>678</v>
      </c>
      <c r="B2079" t="s">
        <v>694</v>
      </c>
      <c r="C2079">
        <v>0.64</v>
      </c>
      <c r="D2079">
        <v>46</v>
      </c>
      <c r="E2079">
        <v>0.23</v>
      </c>
    </row>
    <row r="2080" spans="1:5" x14ac:dyDescent="0.2">
      <c r="A2080" t="s">
        <v>678</v>
      </c>
      <c r="B2080" t="s">
        <v>694</v>
      </c>
      <c r="C2080">
        <v>0.64</v>
      </c>
      <c r="D2080">
        <v>47</v>
      </c>
      <c r="E2080">
        <v>0.23</v>
      </c>
    </row>
    <row r="2081" spans="1:5" x14ac:dyDescent="0.2">
      <c r="A2081" t="s">
        <v>678</v>
      </c>
      <c r="B2081" t="s">
        <v>694</v>
      </c>
      <c r="C2081">
        <v>0.64</v>
      </c>
      <c r="D2081">
        <v>48</v>
      </c>
      <c r="E2081">
        <v>0.23100000000000001</v>
      </c>
    </row>
    <row r="2082" spans="1:5" x14ac:dyDescent="0.2">
      <c r="A2082" t="s">
        <v>678</v>
      </c>
      <c r="B2082" t="s">
        <v>694</v>
      </c>
      <c r="C2082">
        <v>0.64</v>
      </c>
      <c r="D2082">
        <v>49</v>
      </c>
      <c r="E2082">
        <v>0.23100000000000001</v>
      </c>
    </row>
    <row r="2083" spans="1:5" x14ac:dyDescent="0.2">
      <c r="A2083" t="s">
        <v>678</v>
      </c>
      <c r="B2083" t="s">
        <v>694</v>
      </c>
      <c r="C2083">
        <v>0.66</v>
      </c>
      <c r="D2083">
        <v>38</v>
      </c>
      <c r="E2083">
        <v>0.23200000000000001</v>
      </c>
    </row>
    <row r="2084" spans="1:5" x14ac:dyDescent="0.2">
      <c r="A2084" t="s">
        <v>678</v>
      </c>
      <c r="B2084" t="s">
        <v>694</v>
      </c>
      <c r="C2084">
        <v>0.66</v>
      </c>
      <c r="D2084">
        <v>39</v>
      </c>
      <c r="E2084">
        <v>0.23300000000000001</v>
      </c>
    </row>
    <row r="2085" spans="1:5" x14ac:dyDescent="0.2">
      <c r="A2085" t="s">
        <v>678</v>
      </c>
      <c r="B2085" t="s">
        <v>694</v>
      </c>
      <c r="C2085">
        <v>0.66</v>
      </c>
      <c r="D2085">
        <v>40</v>
      </c>
      <c r="E2085">
        <v>0.23300000000000001</v>
      </c>
    </row>
    <row r="2086" spans="1:5" x14ac:dyDescent="0.2">
      <c r="A2086" t="s">
        <v>678</v>
      </c>
      <c r="B2086" t="s">
        <v>694</v>
      </c>
      <c r="C2086">
        <v>0.66</v>
      </c>
      <c r="D2086">
        <v>41</v>
      </c>
      <c r="E2086">
        <v>0.23300000000000001</v>
      </c>
    </row>
    <row r="2087" spans="1:5" x14ac:dyDescent="0.2">
      <c r="A2087" t="s">
        <v>678</v>
      </c>
      <c r="B2087" t="s">
        <v>694</v>
      </c>
      <c r="C2087">
        <v>0.66</v>
      </c>
      <c r="D2087">
        <v>42</v>
      </c>
      <c r="E2087">
        <v>0.23400000000000001</v>
      </c>
    </row>
    <row r="2088" spans="1:5" x14ac:dyDescent="0.2">
      <c r="A2088" t="s">
        <v>678</v>
      </c>
      <c r="B2088" t="s">
        <v>694</v>
      </c>
      <c r="C2088">
        <v>0.66</v>
      </c>
      <c r="D2088">
        <v>43</v>
      </c>
      <c r="E2088">
        <v>0.23400000000000001</v>
      </c>
    </row>
    <row r="2089" spans="1:5" x14ac:dyDescent="0.2">
      <c r="A2089" t="s">
        <v>678</v>
      </c>
      <c r="B2089" t="s">
        <v>694</v>
      </c>
      <c r="C2089">
        <v>0.66</v>
      </c>
      <c r="D2089">
        <v>44</v>
      </c>
      <c r="E2089">
        <v>0.23400000000000001</v>
      </c>
    </row>
    <row r="2090" spans="1:5" x14ac:dyDescent="0.2">
      <c r="A2090" t="s">
        <v>678</v>
      </c>
      <c r="B2090" t="s">
        <v>694</v>
      </c>
      <c r="C2090">
        <v>0.66</v>
      </c>
      <c r="D2090">
        <v>45</v>
      </c>
      <c r="E2090">
        <v>0.23499999999999999</v>
      </c>
    </row>
    <row r="2091" spans="1:5" x14ac:dyDescent="0.2">
      <c r="A2091" t="s">
        <v>678</v>
      </c>
      <c r="B2091" t="s">
        <v>694</v>
      </c>
      <c r="C2091">
        <v>0.66</v>
      </c>
      <c r="D2091">
        <v>46</v>
      </c>
      <c r="E2091">
        <v>0.23499999999999999</v>
      </c>
    </row>
    <row r="2092" spans="1:5" x14ac:dyDescent="0.2">
      <c r="A2092" t="s">
        <v>678</v>
      </c>
      <c r="B2092" t="s">
        <v>694</v>
      </c>
      <c r="C2092">
        <v>0.66</v>
      </c>
      <c r="D2092">
        <v>47</v>
      </c>
      <c r="E2092">
        <v>0.23599999999999999</v>
      </c>
    </row>
    <row r="2093" spans="1:5" x14ac:dyDescent="0.2">
      <c r="A2093" t="s">
        <v>678</v>
      </c>
      <c r="B2093" t="s">
        <v>694</v>
      </c>
      <c r="C2093">
        <v>0.66</v>
      </c>
      <c r="D2093">
        <v>48</v>
      </c>
      <c r="E2093">
        <v>0.23599999999999999</v>
      </c>
    </row>
    <row r="2094" spans="1:5" x14ac:dyDescent="0.2">
      <c r="A2094" t="s">
        <v>678</v>
      </c>
      <c r="B2094" t="s">
        <v>694</v>
      </c>
      <c r="C2094">
        <v>0.66</v>
      </c>
      <c r="D2094">
        <v>49</v>
      </c>
      <c r="E2094">
        <v>0.23599999999999999</v>
      </c>
    </row>
    <row r="2095" spans="1:5" x14ac:dyDescent="0.2">
      <c r="A2095" t="s">
        <v>678</v>
      </c>
      <c r="B2095" t="s">
        <v>694</v>
      </c>
      <c r="C2095">
        <v>0.68</v>
      </c>
      <c r="D2095">
        <v>44</v>
      </c>
      <c r="E2095">
        <v>0.24</v>
      </c>
    </row>
    <row r="2096" spans="1:5" x14ac:dyDescent="0.2">
      <c r="A2096" t="s">
        <v>678</v>
      </c>
      <c r="B2096" t="s">
        <v>694</v>
      </c>
      <c r="C2096">
        <v>0.68</v>
      </c>
      <c r="D2096">
        <v>45</v>
      </c>
      <c r="E2096">
        <v>0.24</v>
      </c>
    </row>
    <row r="2097" spans="1:5" x14ac:dyDescent="0.2">
      <c r="A2097" t="s">
        <v>678</v>
      </c>
      <c r="B2097" t="s">
        <v>694</v>
      </c>
      <c r="C2097">
        <v>0.68</v>
      </c>
      <c r="D2097">
        <v>46</v>
      </c>
      <c r="E2097">
        <v>0.24099999999999999</v>
      </c>
    </row>
    <row r="2098" spans="1:5" x14ac:dyDescent="0.2">
      <c r="A2098" t="s">
        <v>678</v>
      </c>
      <c r="B2098" t="s">
        <v>694</v>
      </c>
      <c r="C2098">
        <v>0.68</v>
      </c>
      <c r="D2098">
        <v>47</v>
      </c>
      <c r="E2098">
        <v>0.24099999999999999</v>
      </c>
    </row>
    <row r="2099" spans="1:5" x14ac:dyDescent="0.2">
      <c r="A2099" t="s">
        <v>678</v>
      </c>
      <c r="B2099" t="s">
        <v>694</v>
      </c>
      <c r="C2099">
        <v>0.68</v>
      </c>
      <c r="D2099">
        <v>48</v>
      </c>
      <c r="E2099">
        <v>0.24099999999999999</v>
      </c>
    </row>
    <row r="2100" spans="1:5" x14ac:dyDescent="0.2">
      <c r="A2100" t="s">
        <v>678</v>
      </c>
      <c r="B2100" t="s">
        <v>694</v>
      </c>
      <c r="C2100">
        <v>0.68</v>
      </c>
      <c r="D2100">
        <v>49</v>
      </c>
      <c r="E2100">
        <v>0.24199999999999999</v>
      </c>
    </row>
    <row r="2101" spans="1:5" x14ac:dyDescent="0.2">
      <c r="A2101" t="s">
        <v>678</v>
      </c>
      <c r="B2101" t="s">
        <v>694</v>
      </c>
      <c r="C2101">
        <v>0.7</v>
      </c>
      <c r="D2101">
        <v>47</v>
      </c>
      <c r="E2101">
        <v>0.246</v>
      </c>
    </row>
    <row r="2102" spans="1:5" x14ac:dyDescent="0.2">
      <c r="A2102" t="s">
        <v>678</v>
      </c>
      <c r="B2102" t="s">
        <v>694</v>
      </c>
      <c r="C2102">
        <v>0.7</v>
      </c>
      <c r="D2102">
        <v>48</v>
      </c>
      <c r="E2102">
        <v>0.247</v>
      </c>
    </row>
    <row r="2103" spans="1:5" x14ac:dyDescent="0.2">
      <c r="A2103" t="s">
        <v>678</v>
      </c>
      <c r="B2103" t="s">
        <v>694</v>
      </c>
      <c r="C2103">
        <v>0.7</v>
      </c>
      <c r="D2103">
        <v>49</v>
      </c>
      <c r="E2103">
        <v>0.247</v>
      </c>
    </row>
    <row r="2104" spans="1:5" x14ac:dyDescent="0.2">
      <c r="A2104" t="s">
        <v>678</v>
      </c>
      <c r="B2104" t="s">
        <v>695</v>
      </c>
      <c r="C2104">
        <v>0.2</v>
      </c>
      <c r="D2104">
        <v>20</v>
      </c>
      <c r="E2104">
        <v>4.8000000000000001E-2</v>
      </c>
    </row>
    <row r="2105" spans="1:5" x14ac:dyDescent="0.2">
      <c r="A2105" t="s">
        <v>678</v>
      </c>
      <c r="B2105" t="s">
        <v>695</v>
      </c>
      <c r="C2105">
        <v>0.2</v>
      </c>
      <c r="D2105">
        <v>21</v>
      </c>
      <c r="E2105">
        <v>5.0999999999999997E-2</v>
      </c>
    </row>
    <row r="2106" spans="1:5" x14ac:dyDescent="0.2">
      <c r="A2106" t="s">
        <v>678</v>
      </c>
      <c r="B2106" t="s">
        <v>695</v>
      </c>
      <c r="C2106">
        <v>0.2</v>
      </c>
      <c r="D2106">
        <v>22</v>
      </c>
      <c r="E2106">
        <v>5.3999999999999999E-2</v>
      </c>
    </row>
    <row r="2107" spans="1:5" x14ac:dyDescent="0.2">
      <c r="A2107" t="s">
        <v>678</v>
      </c>
      <c r="B2107" t="s">
        <v>695</v>
      </c>
      <c r="C2107">
        <v>0.2</v>
      </c>
      <c r="D2107">
        <v>23</v>
      </c>
      <c r="E2107">
        <v>5.8000000000000003E-2</v>
      </c>
    </row>
    <row r="2108" spans="1:5" x14ac:dyDescent="0.2">
      <c r="A2108" t="s">
        <v>678</v>
      </c>
      <c r="B2108" t="s">
        <v>695</v>
      </c>
      <c r="C2108">
        <v>0.2</v>
      </c>
      <c r="D2108">
        <v>24</v>
      </c>
      <c r="E2108">
        <v>6.0999999999999999E-2</v>
      </c>
    </row>
    <row r="2109" spans="1:5" x14ac:dyDescent="0.2">
      <c r="A2109" t="s">
        <v>678</v>
      </c>
      <c r="B2109" t="s">
        <v>695</v>
      </c>
      <c r="C2109">
        <v>0.2</v>
      </c>
      <c r="D2109">
        <v>25</v>
      </c>
      <c r="E2109">
        <v>6.3E-2</v>
      </c>
    </row>
    <row r="2110" spans="1:5" x14ac:dyDescent="0.2">
      <c r="A2110" t="s">
        <v>678</v>
      </c>
      <c r="B2110" t="s">
        <v>695</v>
      </c>
      <c r="C2110">
        <v>0.2</v>
      </c>
      <c r="D2110">
        <v>26</v>
      </c>
      <c r="E2110">
        <v>6.6000000000000003E-2</v>
      </c>
    </row>
    <row r="2111" spans="1:5" x14ac:dyDescent="0.2">
      <c r="A2111" t="s">
        <v>678</v>
      </c>
      <c r="B2111" t="s">
        <v>695</v>
      </c>
      <c r="C2111">
        <v>0.2</v>
      </c>
      <c r="D2111">
        <v>27</v>
      </c>
      <c r="E2111">
        <v>6.8000000000000005E-2</v>
      </c>
    </row>
    <row r="2112" spans="1:5" x14ac:dyDescent="0.2">
      <c r="A2112" t="s">
        <v>678</v>
      </c>
      <c r="B2112" t="s">
        <v>695</v>
      </c>
      <c r="C2112">
        <v>0.22500000000000001</v>
      </c>
      <c r="D2112">
        <v>20</v>
      </c>
      <c r="E2112">
        <v>5.7000000000000002E-2</v>
      </c>
    </row>
    <row r="2113" spans="1:5" x14ac:dyDescent="0.2">
      <c r="A2113" t="s">
        <v>678</v>
      </c>
      <c r="B2113" t="s">
        <v>695</v>
      </c>
      <c r="C2113">
        <v>0.22500000000000001</v>
      </c>
      <c r="D2113">
        <v>21</v>
      </c>
      <c r="E2113">
        <v>6.0999999999999999E-2</v>
      </c>
    </row>
    <row r="2114" spans="1:5" x14ac:dyDescent="0.2">
      <c r="A2114" t="s">
        <v>678</v>
      </c>
      <c r="B2114" t="s">
        <v>695</v>
      </c>
      <c r="C2114">
        <v>0.22500000000000001</v>
      </c>
      <c r="D2114">
        <v>22</v>
      </c>
      <c r="E2114">
        <v>6.4000000000000001E-2</v>
      </c>
    </row>
    <row r="2115" spans="1:5" x14ac:dyDescent="0.2">
      <c r="A2115" t="s">
        <v>678</v>
      </c>
      <c r="B2115" t="s">
        <v>695</v>
      </c>
      <c r="C2115">
        <v>0.22500000000000001</v>
      </c>
      <c r="D2115">
        <v>23</v>
      </c>
      <c r="E2115">
        <v>6.7000000000000004E-2</v>
      </c>
    </row>
    <row r="2116" spans="1:5" x14ac:dyDescent="0.2">
      <c r="A2116" t="s">
        <v>678</v>
      </c>
      <c r="B2116" t="s">
        <v>695</v>
      </c>
      <c r="C2116">
        <v>0.22500000000000001</v>
      </c>
      <c r="D2116">
        <v>24</v>
      </c>
      <c r="E2116">
        <v>7.0999999999999994E-2</v>
      </c>
    </row>
    <row r="2117" spans="1:5" x14ac:dyDescent="0.2">
      <c r="A2117" t="s">
        <v>678</v>
      </c>
      <c r="B2117" t="s">
        <v>695</v>
      </c>
      <c r="C2117">
        <v>0.22500000000000001</v>
      </c>
      <c r="D2117">
        <v>25</v>
      </c>
      <c r="E2117">
        <v>7.3999999999999996E-2</v>
      </c>
    </row>
    <row r="2118" spans="1:5" x14ac:dyDescent="0.2">
      <c r="A2118" t="s">
        <v>678</v>
      </c>
      <c r="B2118" t="s">
        <v>695</v>
      </c>
      <c r="C2118">
        <v>0.22500000000000001</v>
      </c>
      <c r="D2118">
        <v>26</v>
      </c>
      <c r="E2118">
        <v>7.6999999999999999E-2</v>
      </c>
    </row>
    <row r="2119" spans="1:5" x14ac:dyDescent="0.2">
      <c r="A2119" t="s">
        <v>678</v>
      </c>
      <c r="B2119" t="s">
        <v>695</v>
      </c>
      <c r="C2119">
        <v>0.22500000000000001</v>
      </c>
      <c r="D2119">
        <v>27</v>
      </c>
      <c r="E2119">
        <v>7.9000000000000001E-2</v>
      </c>
    </row>
    <row r="2120" spans="1:5" x14ac:dyDescent="0.2">
      <c r="A2120" t="s">
        <v>678</v>
      </c>
      <c r="B2120" t="s">
        <v>695</v>
      </c>
      <c r="C2120">
        <v>0.25</v>
      </c>
      <c r="D2120">
        <v>20</v>
      </c>
      <c r="E2120">
        <v>6.5000000000000002E-2</v>
      </c>
    </row>
    <row r="2121" spans="1:5" x14ac:dyDescent="0.2">
      <c r="A2121" t="s">
        <v>678</v>
      </c>
      <c r="B2121" t="s">
        <v>695</v>
      </c>
      <c r="C2121">
        <v>0.25</v>
      </c>
      <c r="D2121">
        <v>21</v>
      </c>
      <c r="E2121">
        <v>6.9000000000000006E-2</v>
      </c>
    </row>
    <row r="2122" spans="1:5" x14ac:dyDescent="0.2">
      <c r="A2122" t="s">
        <v>678</v>
      </c>
      <c r="B2122" t="s">
        <v>695</v>
      </c>
      <c r="C2122">
        <v>0.25</v>
      </c>
      <c r="D2122">
        <v>22</v>
      </c>
      <c r="E2122">
        <v>7.2999999999999995E-2</v>
      </c>
    </row>
    <row r="2123" spans="1:5" x14ac:dyDescent="0.2">
      <c r="A2123" t="s">
        <v>678</v>
      </c>
      <c r="B2123" t="s">
        <v>695</v>
      </c>
      <c r="C2123">
        <v>0.25</v>
      </c>
      <c r="D2123">
        <v>23</v>
      </c>
      <c r="E2123">
        <v>7.6999999999999999E-2</v>
      </c>
    </row>
    <row r="2124" spans="1:5" x14ac:dyDescent="0.2">
      <c r="A2124" t="s">
        <v>678</v>
      </c>
      <c r="B2124" t="s">
        <v>695</v>
      </c>
      <c r="C2124">
        <v>0.25</v>
      </c>
      <c r="D2124">
        <v>24</v>
      </c>
      <c r="E2124">
        <v>0.08</v>
      </c>
    </row>
    <row r="2125" spans="1:5" x14ac:dyDescent="0.2">
      <c r="A2125" t="s">
        <v>678</v>
      </c>
      <c r="B2125" t="s">
        <v>695</v>
      </c>
      <c r="C2125">
        <v>0.25</v>
      </c>
      <c r="D2125">
        <v>25</v>
      </c>
      <c r="E2125">
        <v>8.4000000000000005E-2</v>
      </c>
    </row>
    <row r="2126" spans="1:5" x14ac:dyDescent="0.2">
      <c r="A2126" t="s">
        <v>678</v>
      </c>
      <c r="B2126" t="s">
        <v>695</v>
      </c>
      <c r="C2126">
        <v>0.25</v>
      </c>
      <c r="D2126">
        <v>26</v>
      </c>
      <c r="E2126">
        <v>8.6999999999999994E-2</v>
      </c>
    </row>
    <row r="2127" spans="1:5" x14ac:dyDescent="0.2">
      <c r="A2127" t="s">
        <v>678</v>
      </c>
      <c r="B2127" t="s">
        <v>695</v>
      </c>
      <c r="C2127">
        <v>0.25</v>
      </c>
      <c r="D2127">
        <v>27</v>
      </c>
      <c r="E2127">
        <v>8.8999999999999996E-2</v>
      </c>
    </row>
    <row r="2128" spans="1:5" x14ac:dyDescent="0.2">
      <c r="A2128" t="s">
        <v>678</v>
      </c>
      <c r="B2128" t="s">
        <v>695</v>
      </c>
      <c r="C2128">
        <v>0.25</v>
      </c>
      <c r="D2128">
        <v>28</v>
      </c>
      <c r="E2128">
        <v>9.1999999999999998E-2</v>
      </c>
    </row>
    <row r="2129" spans="1:5" x14ac:dyDescent="0.2">
      <c r="A2129" t="s">
        <v>678</v>
      </c>
      <c r="B2129" t="s">
        <v>695</v>
      </c>
      <c r="C2129">
        <v>0.25</v>
      </c>
      <c r="D2129">
        <v>29</v>
      </c>
      <c r="E2129">
        <v>9.4E-2</v>
      </c>
    </row>
    <row r="2130" spans="1:5" x14ac:dyDescent="0.2">
      <c r="A2130" t="s">
        <v>678</v>
      </c>
      <c r="B2130" t="s">
        <v>695</v>
      </c>
      <c r="C2130">
        <v>0.25</v>
      </c>
      <c r="D2130">
        <v>30</v>
      </c>
      <c r="E2130">
        <v>9.6000000000000002E-2</v>
      </c>
    </row>
    <row r="2131" spans="1:5" x14ac:dyDescent="0.2">
      <c r="A2131" t="s">
        <v>678</v>
      </c>
      <c r="B2131" t="s">
        <v>695</v>
      </c>
      <c r="C2131">
        <v>0.25</v>
      </c>
      <c r="D2131">
        <v>31</v>
      </c>
      <c r="E2131">
        <v>9.8000000000000004E-2</v>
      </c>
    </row>
    <row r="2132" spans="1:5" x14ac:dyDescent="0.2">
      <c r="A2132" t="s">
        <v>678</v>
      </c>
      <c r="B2132" t="s">
        <v>695</v>
      </c>
      <c r="C2132">
        <v>0.27500000000000002</v>
      </c>
      <c r="D2132">
        <v>20</v>
      </c>
      <c r="E2132">
        <v>7.3999999999999996E-2</v>
      </c>
    </row>
    <row r="2133" spans="1:5" x14ac:dyDescent="0.2">
      <c r="A2133" t="s">
        <v>678</v>
      </c>
      <c r="B2133" t="s">
        <v>695</v>
      </c>
      <c r="C2133">
        <v>0.27500000000000002</v>
      </c>
      <c r="D2133">
        <v>21</v>
      </c>
      <c r="E2133">
        <v>7.8E-2</v>
      </c>
    </row>
    <row r="2134" spans="1:5" x14ac:dyDescent="0.2">
      <c r="A2134" t="s">
        <v>678</v>
      </c>
      <c r="B2134" t="s">
        <v>695</v>
      </c>
      <c r="C2134">
        <v>0.27500000000000002</v>
      </c>
      <c r="D2134">
        <v>22</v>
      </c>
      <c r="E2134">
        <v>8.2000000000000003E-2</v>
      </c>
    </row>
    <row r="2135" spans="1:5" x14ac:dyDescent="0.2">
      <c r="A2135" t="s">
        <v>678</v>
      </c>
      <c r="B2135" t="s">
        <v>695</v>
      </c>
      <c r="C2135">
        <v>0.27500000000000002</v>
      </c>
      <c r="D2135">
        <v>23</v>
      </c>
      <c r="E2135">
        <v>8.5999999999999993E-2</v>
      </c>
    </row>
    <row r="2136" spans="1:5" x14ac:dyDescent="0.2">
      <c r="A2136" t="s">
        <v>678</v>
      </c>
      <c r="B2136" t="s">
        <v>695</v>
      </c>
      <c r="C2136">
        <v>0.27500000000000002</v>
      </c>
      <c r="D2136">
        <v>24</v>
      </c>
      <c r="E2136">
        <v>0.09</v>
      </c>
    </row>
    <row r="2137" spans="1:5" x14ac:dyDescent="0.2">
      <c r="A2137" t="s">
        <v>678</v>
      </c>
      <c r="B2137" t="s">
        <v>695</v>
      </c>
      <c r="C2137">
        <v>0.27500000000000002</v>
      </c>
      <c r="D2137">
        <v>25</v>
      </c>
      <c r="E2137">
        <v>9.2999999999999999E-2</v>
      </c>
    </row>
    <row r="2138" spans="1:5" x14ac:dyDescent="0.2">
      <c r="A2138" t="s">
        <v>678</v>
      </c>
      <c r="B2138" t="s">
        <v>695</v>
      </c>
      <c r="C2138">
        <v>0.27500000000000002</v>
      </c>
      <c r="D2138">
        <v>26</v>
      </c>
      <c r="E2138">
        <v>9.6000000000000002E-2</v>
      </c>
    </row>
    <row r="2139" spans="1:5" x14ac:dyDescent="0.2">
      <c r="A2139" t="s">
        <v>678</v>
      </c>
      <c r="B2139" t="s">
        <v>695</v>
      </c>
      <c r="C2139">
        <v>0.27500000000000002</v>
      </c>
      <c r="D2139">
        <v>27</v>
      </c>
      <c r="E2139">
        <v>9.9000000000000005E-2</v>
      </c>
    </row>
    <row r="2140" spans="1:5" x14ac:dyDescent="0.2">
      <c r="A2140" t="s">
        <v>678</v>
      </c>
      <c r="B2140" t="s">
        <v>695</v>
      </c>
      <c r="C2140">
        <v>0.27500000000000002</v>
      </c>
      <c r="D2140">
        <v>28</v>
      </c>
      <c r="E2140">
        <v>0.10199999999999999</v>
      </c>
    </row>
    <row r="2141" spans="1:5" x14ac:dyDescent="0.2">
      <c r="A2141" t="s">
        <v>678</v>
      </c>
      <c r="B2141" t="s">
        <v>695</v>
      </c>
      <c r="C2141">
        <v>0.27500000000000002</v>
      </c>
      <c r="D2141">
        <v>29</v>
      </c>
      <c r="E2141">
        <v>0.104</v>
      </c>
    </row>
    <row r="2142" spans="1:5" x14ac:dyDescent="0.2">
      <c r="A2142" t="s">
        <v>678</v>
      </c>
      <c r="B2142" t="s">
        <v>695</v>
      </c>
      <c r="C2142">
        <v>0.27500000000000002</v>
      </c>
      <c r="D2142">
        <v>30</v>
      </c>
      <c r="E2142">
        <v>0.106</v>
      </c>
    </row>
    <row r="2143" spans="1:5" x14ac:dyDescent="0.2">
      <c r="A2143" t="s">
        <v>678</v>
      </c>
      <c r="B2143" t="s">
        <v>695</v>
      </c>
      <c r="C2143">
        <v>0.27500000000000002</v>
      </c>
      <c r="D2143">
        <v>31</v>
      </c>
      <c r="E2143">
        <v>0.108</v>
      </c>
    </row>
    <row r="2144" spans="1:5" x14ac:dyDescent="0.2">
      <c r="A2144" t="s">
        <v>678</v>
      </c>
      <c r="B2144" t="s">
        <v>695</v>
      </c>
      <c r="C2144">
        <v>0.27500000000000002</v>
      </c>
      <c r="D2144">
        <v>32</v>
      </c>
      <c r="E2144">
        <v>0.11</v>
      </c>
    </row>
    <row r="2145" spans="1:5" x14ac:dyDescent="0.2">
      <c r="A2145" t="s">
        <v>678</v>
      </c>
      <c r="B2145" t="s">
        <v>695</v>
      </c>
      <c r="C2145">
        <v>0.27500000000000002</v>
      </c>
      <c r="D2145">
        <v>33</v>
      </c>
      <c r="E2145">
        <v>0.112</v>
      </c>
    </row>
    <row r="2146" spans="1:5" x14ac:dyDescent="0.2">
      <c r="A2146" t="s">
        <v>678</v>
      </c>
      <c r="B2146" t="s">
        <v>695</v>
      </c>
      <c r="C2146">
        <v>0.27500000000000002</v>
      </c>
      <c r="D2146">
        <v>34</v>
      </c>
      <c r="E2146">
        <v>0.114</v>
      </c>
    </row>
    <row r="2147" spans="1:5" x14ac:dyDescent="0.2">
      <c r="A2147" t="s">
        <v>678</v>
      </c>
      <c r="B2147" t="s">
        <v>695</v>
      </c>
      <c r="C2147">
        <v>0.3</v>
      </c>
      <c r="D2147">
        <v>20</v>
      </c>
      <c r="E2147">
        <v>8.3000000000000004E-2</v>
      </c>
    </row>
    <row r="2148" spans="1:5" x14ac:dyDescent="0.2">
      <c r="A2148" t="s">
        <v>678</v>
      </c>
      <c r="B2148" t="s">
        <v>695</v>
      </c>
      <c r="C2148">
        <v>0.3</v>
      </c>
      <c r="D2148">
        <v>21</v>
      </c>
      <c r="E2148">
        <v>8.6999999999999994E-2</v>
      </c>
    </row>
    <row r="2149" spans="1:5" x14ac:dyDescent="0.2">
      <c r="A2149" t="s">
        <v>678</v>
      </c>
      <c r="B2149" t="s">
        <v>695</v>
      </c>
      <c r="C2149">
        <v>0.3</v>
      </c>
      <c r="D2149">
        <v>22</v>
      </c>
      <c r="E2149">
        <v>9.0999999999999998E-2</v>
      </c>
    </row>
    <row r="2150" spans="1:5" x14ac:dyDescent="0.2">
      <c r="A2150" t="s">
        <v>678</v>
      </c>
      <c r="B2150" t="s">
        <v>695</v>
      </c>
      <c r="C2150">
        <v>0.3</v>
      </c>
      <c r="D2150">
        <v>23</v>
      </c>
      <c r="E2150">
        <v>9.5000000000000001E-2</v>
      </c>
    </row>
    <row r="2151" spans="1:5" x14ac:dyDescent="0.2">
      <c r="A2151" t="s">
        <v>678</v>
      </c>
      <c r="B2151" t="s">
        <v>695</v>
      </c>
      <c r="C2151">
        <v>0.3</v>
      </c>
      <c r="D2151">
        <v>24</v>
      </c>
      <c r="E2151">
        <v>9.9000000000000005E-2</v>
      </c>
    </row>
    <row r="2152" spans="1:5" x14ac:dyDescent="0.2">
      <c r="A2152" t="s">
        <v>678</v>
      </c>
      <c r="B2152" t="s">
        <v>695</v>
      </c>
      <c r="C2152">
        <v>0.3</v>
      </c>
      <c r="D2152">
        <v>25</v>
      </c>
      <c r="E2152">
        <v>0.10199999999999999</v>
      </c>
    </row>
    <row r="2153" spans="1:5" x14ac:dyDescent="0.2">
      <c r="A2153" t="s">
        <v>678</v>
      </c>
      <c r="B2153" t="s">
        <v>695</v>
      </c>
      <c r="C2153">
        <v>0.3</v>
      </c>
      <c r="D2153">
        <v>26</v>
      </c>
      <c r="E2153">
        <v>0.106</v>
      </c>
    </row>
    <row r="2154" spans="1:5" x14ac:dyDescent="0.2">
      <c r="A2154" t="s">
        <v>678</v>
      </c>
      <c r="B2154" t="s">
        <v>695</v>
      </c>
      <c r="C2154">
        <v>0.3</v>
      </c>
      <c r="D2154">
        <v>27</v>
      </c>
      <c r="E2154">
        <v>0.109</v>
      </c>
    </row>
    <row r="2155" spans="1:5" x14ac:dyDescent="0.2">
      <c r="A2155" t="s">
        <v>678</v>
      </c>
      <c r="B2155" t="s">
        <v>695</v>
      </c>
      <c r="C2155">
        <v>0.3</v>
      </c>
      <c r="D2155">
        <v>28</v>
      </c>
      <c r="E2155">
        <v>0.111</v>
      </c>
    </row>
    <row r="2156" spans="1:5" x14ac:dyDescent="0.2">
      <c r="A2156" t="s">
        <v>678</v>
      </c>
      <c r="B2156" t="s">
        <v>695</v>
      </c>
      <c r="C2156">
        <v>0.3</v>
      </c>
      <c r="D2156">
        <v>29</v>
      </c>
      <c r="E2156">
        <v>0.113</v>
      </c>
    </row>
    <row r="2157" spans="1:5" x14ac:dyDescent="0.2">
      <c r="A2157" t="s">
        <v>678</v>
      </c>
      <c r="B2157" t="s">
        <v>695</v>
      </c>
      <c r="C2157">
        <v>0.3</v>
      </c>
      <c r="D2157">
        <v>30</v>
      </c>
      <c r="E2157">
        <v>0.115</v>
      </c>
    </row>
    <row r="2158" spans="1:5" x14ac:dyDescent="0.2">
      <c r="A2158" t="s">
        <v>678</v>
      </c>
      <c r="B2158" t="s">
        <v>695</v>
      </c>
      <c r="C2158">
        <v>0.3</v>
      </c>
      <c r="D2158">
        <v>31</v>
      </c>
      <c r="E2158">
        <v>0.11700000000000001</v>
      </c>
    </row>
    <row r="2159" spans="1:5" x14ac:dyDescent="0.2">
      <c r="A2159" t="s">
        <v>678</v>
      </c>
      <c r="B2159" t="s">
        <v>695</v>
      </c>
      <c r="C2159">
        <v>0.3</v>
      </c>
      <c r="D2159">
        <v>32</v>
      </c>
      <c r="E2159">
        <v>0.11899999999999999</v>
      </c>
    </row>
    <row r="2160" spans="1:5" x14ac:dyDescent="0.2">
      <c r="A2160" t="s">
        <v>678</v>
      </c>
      <c r="B2160" t="s">
        <v>695</v>
      </c>
      <c r="C2160">
        <v>0.3</v>
      </c>
      <c r="D2160">
        <v>33</v>
      </c>
      <c r="E2160">
        <v>0.121</v>
      </c>
    </row>
    <row r="2161" spans="1:5" x14ac:dyDescent="0.2">
      <c r="A2161" t="s">
        <v>678</v>
      </c>
      <c r="B2161" t="s">
        <v>695</v>
      </c>
      <c r="C2161">
        <v>0.3</v>
      </c>
      <c r="D2161">
        <v>34</v>
      </c>
      <c r="E2161">
        <v>0.123</v>
      </c>
    </row>
    <row r="2162" spans="1:5" x14ac:dyDescent="0.2">
      <c r="A2162" t="s">
        <v>678</v>
      </c>
      <c r="B2162" t="s">
        <v>695</v>
      </c>
      <c r="C2162">
        <v>0.3</v>
      </c>
      <c r="D2162">
        <v>35</v>
      </c>
      <c r="E2162">
        <v>0.124</v>
      </c>
    </row>
    <row r="2163" spans="1:5" x14ac:dyDescent="0.2">
      <c r="A2163" t="s">
        <v>678</v>
      </c>
      <c r="B2163" t="s">
        <v>695</v>
      </c>
      <c r="C2163">
        <v>0.3</v>
      </c>
      <c r="D2163">
        <v>36</v>
      </c>
      <c r="E2163">
        <v>0.126</v>
      </c>
    </row>
    <row r="2164" spans="1:5" x14ac:dyDescent="0.2">
      <c r="A2164" t="s">
        <v>678</v>
      </c>
      <c r="B2164" t="s">
        <v>695</v>
      </c>
      <c r="C2164">
        <v>0.3</v>
      </c>
      <c r="D2164">
        <v>37</v>
      </c>
      <c r="E2164">
        <v>0.128</v>
      </c>
    </row>
    <row r="2165" spans="1:5" x14ac:dyDescent="0.2">
      <c r="A2165" t="s">
        <v>678</v>
      </c>
      <c r="B2165" t="s">
        <v>695</v>
      </c>
      <c r="C2165">
        <v>0.3</v>
      </c>
      <c r="D2165">
        <v>38</v>
      </c>
      <c r="E2165">
        <v>0.13</v>
      </c>
    </row>
    <row r="2166" spans="1:5" x14ac:dyDescent="0.2">
      <c r="A2166" t="s">
        <v>678</v>
      </c>
      <c r="B2166" t="s">
        <v>695</v>
      </c>
      <c r="C2166">
        <v>0.3</v>
      </c>
      <c r="D2166">
        <v>39</v>
      </c>
      <c r="E2166">
        <v>0.13100000000000001</v>
      </c>
    </row>
    <row r="2167" spans="1:5" x14ac:dyDescent="0.2">
      <c r="A2167" t="s">
        <v>678</v>
      </c>
      <c r="B2167" t="s">
        <v>695</v>
      </c>
      <c r="C2167">
        <v>0.3</v>
      </c>
      <c r="D2167">
        <v>40</v>
      </c>
      <c r="E2167">
        <v>0.13300000000000001</v>
      </c>
    </row>
    <row r="2168" spans="1:5" x14ac:dyDescent="0.2">
      <c r="A2168" t="s">
        <v>678</v>
      </c>
      <c r="B2168" t="s">
        <v>695</v>
      </c>
      <c r="C2168">
        <v>0.3</v>
      </c>
      <c r="D2168">
        <v>41</v>
      </c>
      <c r="E2168">
        <v>0.13500000000000001</v>
      </c>
    </row>
    <row r="2169" spans="1:5" x14ac:dyDescent="0.2">
      <c r="A2169" t="s">
        <v>678</v>
      </c>
      <c r="B2169" t="s">
        <v>695</v>
      </c>
      <c r="C2169">
        <v>0.3</v>
      </c>
      <c r="D2169">
        <v>42</v>
      </c>
      <c r="E2169">
        <v>0.13600000000000001</v>
      </c>
    </row>
    <row r="2170" spans="1:5" x14ac:dyDescent="0.2">
      <c r="A2170" t="s">
        <v>678</v>
      </c>
      <c r="B2170" t="s">
        <v>695</v>
      </c>
      <c r="C2170">
        <v>0.3</v>
      </c>
      <c r="D2170">
        <v>43</v>
      </c>
      <c r="E2170">
        <v>0.13800000000000001</v>
      </c>
    </row>
    <row r="2171" spans="1:5" x14ac:dyDescent="0.2">
      <c r="A2171" t="s">
        <v>678</v>
      </c>
      <c r="B2171" t="s">
        <v>695</v>
      </c>
      <c r="C2171">
        <v>0.32500000000000001</v>
      </c>
      <c r="D2171">
        <v>20</v>
      </c>
      <c r="E2171">
        <v>9.1999999999999998E-2</v>
      </c>
    </row>
    <row r="2172" spans="1:5" x14ac:dyDescent="0.2">
      <c r="A2172" t="s">
        <v>678</v>
      </c>
      <c r="B2172" t="s">
        <v>695</v>
      </c>
      <c r="C2172">
        <v>0.32500000000000001</v>
      </c>
      <c r="D2172">
        <v>21</v>
      </c>
      <c r="E2172">
        <v>9.6000000000000002E-2</v>
      </c>
    </row>
    <row r="2173" spans="1:5" x14ac:dyDescent="0.2">
      <c r="A2173" t="s">
        <v>678</v>
      </c>
      <c r="B2173" t="s">
        <v>695</v>
      </c>
      <c r="C2173">
        <v>0.32500000000000001</v>
      </c>
      <c r="D2173">
        <v>22</v>
      </c>
      <c r="E2173">
        <v>0.1</v>
      </c>
    </row>
    <row r="2174" spans="1:5" x14ac:dyDescent="0.2">
      <c r="A2174" t="s">
        <v>678</v>
      </c>
      <c r="B2174" t="s">
        <v>695</v>
      </c>
      <c r="C2174">
        <v>0.32500000000000001</v>
      </c>
      <c r="D2174">
        <v>23</v>
      </c>
      <c r="E2174">
        <v>0.104</v>
      </c>
    </row>
    <row r="2175" spans="1:5" x14ac:dyDescent="0.2">
      <c r="A2175" t="s">
        <v>678</v>
      </c>
      <c r="B2175" t="s">
        <v>695</v>
      </c>
      <c r="C2175">
        <v>0.32500000000000001</v>
      </c>
      <c r="D2175">
        <v>24</v>
      </c>
      <c r="E2175">
        <v>0.108</v>
      </c>
    </row>
    <row r="2176" spans="1:5" x14ac:dyDescent="0.2">
      <c r="A2176" t="s">
        <v>678</v>
      </c>
      <c r="B2176" t="s">
        <v>695</v>
      </c>
      <c r="C2176">
        <v>0.32500000000000001</v>
      </c>
      <c r="D2176">
        <v>25</v>
      </c>
      <c r="E2176">
        <v>0.111</v>
      </c>
    </row>
    <row r="2177" spans="1:5" x14ac:dyDescent="0.2">
      <c r="A2177" t="s">
        <v>678</v>
      </c>
      <c r="B2177" t="s">
        <v>695</v>
      </c>
      <c r="C2177">
        <v>0.32500000000000001</v>
      </c>
      <c r="D2177">
        <v>26</v>
      </c>
      <c r="E2177">
        <v>0.115</v>
      </c>
    </row>
    <row r="2178" spans="1:5" x14ac:dyDescent="0.2">
      <c r="A2178" t="s">
        <v>678</v>
      </c>
      <c r="B2178" t="s">
        <v>695</v>
      </c>
      <c r="C2178">
        <v>0.32500000000000001</v>
      </c>
      <c r="D2178">
        <v>27</v>
      </c>
      <c r="E2178">
        <v>0.11799999999999999</v>
      </c>
    </row>
    <row r="2179" spans="1:5" x14ac:dyDescent="0.2">
      <c r="A2179" t="s">
        <v>678</v>
      </c>
      <c r="B2179" t="s">
        <v>695</v>
      </c>
      <c r="C2179">
        <v>0.32500000000000001</v>
      </c>
      <c r="D2179">
        <v>28</v>
      </c>
      <c r="E2179">
        <v>0.12</v>
      </c>
    </row>
    <row r="2180" spans="1:5" x14ac:dyDescent="0.2">
      <c r="A2180" t="s">
        <v>678</v>
      </c>
      <c r="B2180" t="s">
        <v>695</v>
      </c>
      <c r="C2180">
        <v>0.32500000000000001</v>
      </c>
      <c r="D2180">
        <v>29</v>
      </c>
      <c r="E2180">
        <v>0.122</v>
      </c>
    </row>
    <row r="2181" spans="1:5" x14ac:dyDescent="0.2">
      <c r="A2181" t="s">
        <v>678</v>
      </c>
      <c r="B2181" t="s">
        <v>695</v>
      </c>
      <c r="C2181">
        <v>0.32500000000000001</v>
      </c>
      <c r="D2181">
        <v>30</v>
      </c>
      <c r="E2181">
        <v>0.124</v>
      </c>
    </row>
    <row r="2182" spans="1:5" x14ac:dyDescent="0.2">
      <c r="A2182" t="s">
        <v>678</v>
      </c>
      <c r="B2182" t="s">
        <v>695</v>
      </c>
      <c r="C2182">
        <v>0.32500000000000001</v>
      </c>
      <c r="D2182">
        <v>31</v>
      </c>
      <c r="E2182">
        <v>0.126</v>
      </c>
    </row>
    <row r="2183" spans="1:5" x14ac:dyDescent="0.2">
      <c r="A2183" t="s">
        <v>678</v>
      </c>
      <c r="B2183" t="s">
        <v>695</v>
      </c>
      <c r="C2183">
        <v>0.32500000000000001</v>
      </c>
      <c r="D2183">
        <v>32</v>
      </c>
      <c r="E2183">
        <v>0.128</v>
      </c>
    </row>
    <row r="2184" spans="1:5" x14ac:dyDescent="0.2">
      <c r="A2184" t="s">
        <v>678</v>
      </c>
      <c r="B2184" t="s">
        <v>695</v>
      </c>
      <c r="C2184">
        <v>0.32500000000000001</v>
      </c>
      <c r="D2184">
        <v>33</v>
      </c>
      <c r="E2184">
        <v>0.13</v>
      </c>
    </row>
    <row r="2185" spans="1:5" x14ac:dyDescent="0.2">
      <c r="A2185" t="s">
        <v>678</v>
      </c>
      <c r="B2185" t="s">
        <v>695</v>
      </c>
      <c r="C2185">
        <v>0.32500000000000001</v>
      </c>
      <c r="D2185">
        <v>34</v>
      </c>
      <c r="E2185">
        <v>0.13200000000000001</v>
      </c>
    </row>
    <row r="2186" spans="1:5" x14ac:dyDescent="0.2">
      <c r="A2186" t="s">
        <v>678</v>
      </c>
      <c r="B2186" t="s">
        <v>695</v>
      </c>
      <c r="C2186">
        <v>0.32500000000000001</v>
      </c>
      <c r="D2186">
        <v>35</v>
      </c>
      <c r="E2186">
        <v>0.13300000000000001</v>
      </c>
    </row>
    <row r="2187" spans="1:5" x14ac:dyDescent="0.2">
      <c r="A2187" t="s">
        <v>678</v>
      </c>
      <c r="B2187" t="s">
        <v>695</v>
      </c>
      <c r="C2187">
        <v>0.32500000000000001</v>
      </c>
      <c r="D2187">
        <v>36</v>
      </c>
      <c r="E2187">
        <v>0.13500000000000001</v>
      </c>
    </row>
    <row r="2188" spans="1:5" x14ac:dyDescent="0.2">
      <c r="A2188" t="s">
        <v>678</v>
      </c>
      <c r="B2188" t="s">
        <v>695</v>
      </c>
      <c r="C2188">
        <v>0.32500000000000001</v>
      </c>
      <c r="D2188">
        <v>37</v>
      </c>
      <c r="E2188">
        <v>0.13700000000000001</v>
      </c>
    </row>
    <row r="2189" spans="1:5" x14ac:dyDescent="0.2">
      <c r="A2189" t="s">
        <v>678</v>
      </c>
      <c r="B2189" t="s">
        <v>695</v>
      </c>
      <c r="C2189">
        <v>0.32500000000000001</v>
      </c>
      <c r="D2189">
        <v>38</v>
      </c>
      <c r="E2189">
        <v>0.13800000000000001</v>
      </c>
    </row>
    <row r="2190" spans="1:5" x14ac:dyDescent="0.2">
      <c r="A2190" t="s">
        <v>678</v>
      </c>
      <c r="B2190" t="s">
        <v>695</v>
      </c>
      <c r="C2190">
        <v>0.32500000000000001</v>
      </c>
      <c r="D2190">
        <v>39</v>
      </c>
      <c r="E2190">
        <v>0.14000000000000001</v>
      </c>
    </row>
    <row r="2191" spans="1:5" x14ac:dyDescent="0.2">
      <c r="A2191" t="s">
        <v>678</v>
      </c>
      <c r="B2191" t="s">
        <v>695</v>
      </c>
      <c r="C2191">
        <v>0.32500000000000001</v>
      </c>
      <c r="D2191">
        <v>40</v>
      </c>
      <c r="E2191">
        <v>0.14199999999999999</v>
      </c>
    </row>
    <row r="2192" spans="1:5" x14ac:dyDescent="0.2">
      <c r="A2192" t="s">
        <v>678</v>
      </c>
      <c r="B2192" t="s">
        <v>695</v>
      </c>
      <c r="C2192">
        <v>0.32500000000000001</v>
      </c>
      <c r="D2192">
        <v>41</v>
      </c>
      <c r="E2192">
        <v>0.14299999999999999</v>
      </c>
    </row>
    <row r="2193" spans="1:5" x14ac:dyDescent="0.2">
      <c r="A2193" t="s">
        <v>678</v>
      </c>
      <c r="B2193" t="s">
        <v>695</v>
      </c>
      <c r="C2193">
        <v>0.32500000000000001</v>
      </c>
      <c r="D2193">
        <v>42</v>
      </c>
      <c r="E2193">
        <v>0.14499999999999999</v>
      </c>
    </row>
    <row r="2194" spans="1:5" x14ac:dyDescent="0.2">
      <c r="A2194" t="s">
        <v>678</v>
      </c>
      <c r="B2194" t="s">
        <v>695</v>
      </c>
      <c r="C2194">
        <v>0.32500000000000001</v>
      </c>
      <c r="D2194">
        <v>43</v>
      </c>
      <c r="E2194">
        <v>0.14599999999999999</v>
      </c>
    </row>
    <row r="2195" spans="1:5" x14ac:dyDescent="0.2">
      <c r="A2195" t="s">
        <v>678</v>
      </c>
      <c r="B2195" t="s">
        <v>695</v>
      </c>
      <c r="C2195">
        <v>0.32500000000000001</v>
      </c>
      <c r="D2195">
        <v>44</v>
      </c>
      <c r="E2195">
        <v>0.14799999999999999</v>
      </c>
    </row>
    <row r="2196" spans="1:5" x14ac:dyDescent="0.2">
      <c r="A2196" t="s">
        <v>678</v>
      </c>
      <c r="B2196" t="s">
        <v>695</v>
      </c>
      <c r="C2196">
        <v>0.32500000000000001</v>
      </c>
      <c r="D2196">
        <v>45</v>
      </c>
      <c r="E2196">
        <v>0.14899999999999999</v>
      </c>
    </row>
    <row r="2197" spans="1:5" x14ac:dyDescent="0.2">
      <c r="A2197" t="s">
        <v>678</v>
      </c>
      <c r="B2197" t="s">
        <v>695</v>
      </c>
      <c r="C2197">
        <v>0.32500000000000001</v>
      </c>
      <c r="D2197">
        <v>46</v>
      </c>
      <c r="E2197">
        <v>0.151</v>
      </c>
    </row>
    <row r="2198" spans="1:5" x14ac:dyDescent="0.2">
      <c r="A2198" t="s">
        <v>678</v>
      </c>
      <c r="B2198" t="s">
        <v>695</v>
      </c>
      <c r="C2198">
        <v>0.32500000000000001</v>
      </c>
      <c r="D2198">
        <v>47</v>
      </c>
      <c r="E2198">
        <v>0.152</v>
      </c>
    </row>
    <row r="2199" spans="1:5" x14ac:dyDescent="0.2">
      <c r="A2199" t="s">
        <v>678</v>
      </c>
      <c r="B2199" t="s">
        <v>695</v>
      </c>
      <c r="C2199">
        <v>0.32500000000000001</v>
      </c>
      <c r="D2199">
        <v>48</v>
      </c>
      <c r="E2199">
        <v>0.154</v>
      </c>
    </row>
    <row r="2200" spans="1:5" x14ac:dyDescent="0.2">
      <c r="A2200" t="s">
        <v>678</v>
      </c>
      <c r="B2200" t="s">
        <v>695</v>
      </c>
      <c r="C2200">
        <v>0.32500000000000001</v>
      </c>
      <c r="D2200">
        <v>49</v>
      </c>
      <c r="E2200">
        <v>0.155</v>
      </c>
    </row>
    <row r="2201" spans="1:5" x14ac:dyDescent="0.2">
      <c r="A2201" t="s">
        <v>678</v>
      </c>
      <c r="B2201" t="s">
        <v>695</v>
      </c>
      <c r="C2201">
        <v>0.35</v>
      </c>
      <c r="D2201">
        <v>20</v>
      </c>
      <c r="E2201">
        <v>0.1</v>
      </c>
    </row>
    <row r="2202" spans="1:5" x14ac:dyDescent="0.2">
      <c r="A2202" t="s">
        <v>678</v>
      </c>
      <c r="B2202" t="s">
        <v>695</v>
      </c>
      <c r="C2202">
        <v>0.35</v>
      </c>
      <c r="D2202">
        <v>21</v>
      </c>
      <c r="E2202">
        <v>0.105</v>
      </c>
    </row>
    <row r="2203" spans="1:5" x14ac:dyDescent="0.2">
      <c r="A2203" t="s">
        <v>678</v>
      </c>
      <c r="B2203" t="s">
        <v>695</v>
      </c>
      <c r="C2203">
        <v>0.35</v>
      </c>
      <c r="D2203">
        <v>22</v>
      </c>
      <c r="E2203">
        <v>0.109</v>
      </c>
    </row>
    <row r="2204" spans="1:5" x14ac:dyDescent="0.2">
      <c r="A2204" t="s">
        <v>678</v>
      </c>
      <c r="B2204" t="s">
        <v>695</v>
      </c>
      <c r="C2204">
        <v>0.35</v>
      </c>
      <c r="D2204">
        <v>23</v>
      </c>
      <c r="E2204">
        <v>0.113</v>
      </c>
    </row>
    <row r="2205" spans="1:5" x14ac:dyDescent="0.2">
      <c r="A2205" t="s">
        <v>678</v>
      </c>
      <c r="B2205" t="s">
        <v>695</v>
      </c>
      <c r="C2205">
        <v>0.35</v>
      </c>
      <c r="D2205">
        <v>24</v>
      </c>
      <c r="E2205">
        <v>0.11700000000000001</v>
      </c>
    </row>
    <row r="2206" spans="1:5" x14ac:dyDescent="0.2">
      <c r="A2206" t="s">
        <v>678</v>
      </c>
      <c r="B2206" t="s">
        <v>695</v>
      </c>
      <c r="C2206">
        <v>0.35</v>
      </c>
      <c r="D2206">
        <v>25</v>
      </c>
      <c r="E2206">
        <v>0.121</v>
      </c>
    </row>
    <row r="2207" spans="1:5" x14ac:dyDescent="0.2">
      <c r="A2207" t="s">
        <v>678</v>
      </c>
      <c r="B2207" t="s">
        <v>695</v>
      </c>
      <c r="C2207">
        <v>0.35</v>
      </c>
      <c r="D2207">
        <v>26</v>
      </c>
      <c r="E2207">
        <v>0.124</v>
      </c>
    </row>
    <row r="2208" spans="1:5" x14ac:dyDescent="0.2">
      <c r="A2208" t="s">
        <v>678</v>
      </c>
      <c r="B2208" t="s">
        <v>695</v>
      </c>
      <c r="C2208">
        <v>0.35</v>
      </c>
      <c r="D2208">
        <v>27</v>
      </c>
      <c r="E2208">
        <v>0.127</v>
      </c>
    </row>
    <row r="2209" spans="1:5" x14ac:dyDescent="0.2">
      <c r="A2209" t="s">
        <v>678</v>
      </c>
      <c r="B2209" t="s">
        <v>695</v>
      </c>
      <c r="C2209">
        <v>0.35</v>
      </c>
      <c r="D2209">
        <v>28</v>
      </c>
      <c r="E2209">
        <v>0.129</v>
      </c>
    </row>
    <row r="2210" spans="1:5" x14ac:dyDescent="0.2">
      <c r="A2210" t="s">
        <v>678</v>
      </c>
      <c r="B2210" t="s">
        <v>695</v>
      </c>
      <c r="C2210">
        <v>0.35</v>
      </c>
      <c r="D2210">
        <v>29</v>
      </c>
      <c r="E2210">
        <v>0.13100000000000001</v>
      </c>
    </row>
    <row r="2211" spans="1:5" x14ac:dyDescent="0.2">
      <c r="A2211" t="s">
        <v>678</v>
      </c>
      <c r="B2211" t="s">
        <v>695</v>
      </c>
      <c r="C2211">
        <v>0.35</v>
      </c>
      <c r="D2211">
        <v>30</v>
      </c>
      <c r="E2211">
        <v>0.13300000000000001</v>
      </c>
    </row>
    <row r="2212" spans="1:5" x14ac:dyDescent="0.2">
      <c r="A2212" t="s">
        <v>678</v>
      </c>
      <c r="B2212" t="s">
        <v>695</v>
      </c>
      <c r="C2212">
        <v>0.35</v>
      </c>
      <c r="D2212">
        <v>31</v>
      </c>
      <c r="E2212">
        <v>0.13500000000000001</v>
      </c>
    </row>
    <row r="2213" spans="1:5" x14ac:dyDescent="0.2">
      <c r="A2213" t="s">
        <v>678</v>
      </c>
      <c r="B2213" t="s">
        <v>695</v>
      </c>
      <c r="C2213">
        <v>0.35</v>
      </c>
      <c r="D2213">
        <v>32</v>
      </c>
      <c r="E2213">
        <v>0.13700000000000001</v>
      </c>
    </row>
    <row r="2214" spans="1:5" x14ac:dyDescent="0.2">
      <c r="A2214" t="s">
        <v>678</v>
      </c>
      <c r="B2214" t="s">
        <v>695</v>
      </c>
      <c r="C2214">
        <v>0.35</v>
      </c>
      <c r="D2214">
        <v>33</v>
      </c>
      <c r="E2214">
        <v>0.13800000000000001</v>
      </c>
    </row>
    <row r="2215" spans="1:5" x14ac:dyDescent="0.2">
      <c r="A2215" t="s">
        <v>678</v>
      </c>
      <c r="B2215" t="s">
        <v>695</v>
      </c>
      <c r="C2215">
        <v>0.35</v>
      </c>
      <c r="D2215">
        <v>34</v>
      </c>
      <c r="E2215">
        <v>0.14000000000000001</v>
      </c>
    </row>
    <row r="2216" spans="1:5" x14ac:dyDescent="0.2">
      <c r="A2216" t="s">
        <v>678</v>
      </c>
      <c r="B2216" t="s">
        <v>695</v>
      </c>
      <c r="C2216">
        <v>0.35</v>
      </c>
      <c r="D2216">
        <v>35</v>
      </c>
      <c r="E2216">
        <v>0.14199999999999999</v>
      </c>
    </row>
    <row r="2217" spans="1:5" x14ac:dyDescent="0.2">
      <c r="A2217" t="s">
        <v>678</v>
      </c>
      <c r="B2217" t="s">
        <v>695</v>
      </c>
      <c r="C2217">
        <v>0.35</v>
      </c>
      <c r="D2217">
        <v>36</v>
      </c>
      <c r="E2217">
        <v>0.14299999999999999</v>
      </c>
    </row>
    <row r="2218" spans="1:5" x14ac:dyDescent="0.2">
      <c r="A2218" t="s">
        <v>678</v>
      </c>
      <c r="B2218" t="s">
        <v>695</v>
      </c>
      <c r="C2218">
        <v>0.35</v>
      </c>
      <c r="D2218">
        <v>37</v>
      </c>
      <c r="E2218">
        <v>0.14499999999999999</v>
      </c>
    </row>
    <row r="2219" spans="1:5" x14ac:dyDescent="0.2">
      <c r="A2219" t="s">
        <v>678</v>
      </c>
      <c r="B2219" t="s">
        <v>695</v>
      </c>
      <c r="C2219">
        <v>0.35</v>
      </c>
      <c r="D2219">
        <v>38</v>
      </c>
      <c r="E2219">
        <v>0.14699999999999999</v>
      </c>
    </row>
    <row r="2220" spans="1:5" x14ac:dyDescent="0.2">
      <c r="A2220" t="s">
        <v>678</v>
      </c>
      <c r="B2220" t="s">
        <v>695</v>
      </c>
      <c r="C2220">
        <v>0.35</v>
      </c>
      <c r="D2220">
        <v>39</v>
      </c>
      <c r="E2220">
        <v>0.14799999999999999</v>
      </c>
    </row>
    <row r="2221" spans="1:5" x14ac:dyDescent="0.2">
      <c r="A2221" t="s">
        <v>678</v>
      </c>
      <c r="B2221" t="s">
        <v>695</v>
      </c>
      <c r="C2221">
        <v>0.35</v>
      </c>
      <c r="D2221">
        <v>40</v>
      </c>
      <c r="E2221">
        <v>0.15</v>
      </c>
    </row>
    <row r="2222" spans="1:5" x14ac:dyDescent="0.2">
      <c r="A2222" t="s">
        <v>678</v>
      </c>
      <c r="B2222" t="s">
        <v>695</v>
      </c>
      <c r="C2222">
        <v>0.35</v>
      </c>
      <c r="D2222">
        <v>41</v>
      </c>
      <c r="E2222">
        <v>0.152</v>
      </c>
    </row>
    <row r="2223" spans="1:5" x14ac:dyDescent="0.2">
      <c r="A2223" t="s">
        <v>678</v>
      </c>
      <c r="B2223" t="s">
        <v>695</v>
      </c>
      <c r="C2223">
        <v>0.35</v>
      </c>
      <c r="D2223">
        <v>42</v>
      </c>
      <c r="E2223">
        <v>0.153</v>
      </c>
    </row>
    <row r="2224" spans="1:5" x14ac:dyDescent="0.2">
      <c r="A2224" t="s">
        <v>678</v>
      </c>
      <c r="B2224" t="s">
        <v>695</v>
      </c>
      <c r="C2224">
        <v>0.35</v>
      </c>
      <c r="D2224">
        <v>43</v>
      </c>
      <c r="E2224">
        <v>0.155</v>
      </c>
    </row>
    <row r="2225" spans="1:5" x14ac:dyDescent="0.2">
      <c r="A2225" t="s">
        <v>678</v>
      </c>
      <c r="B2225" t="s">
        <v>695</v>
      </c>
      <c r="C2225">
        <v>0.35</v>
      </c>
      <c r="D2225">
        <v>44</v>
      </c>
      <c r="E2225">
        <v>0.156</v>
      </c>
    </row>
    <row r="2226" spans="1:5" x14ac:dyDescent="0.2">
      <c r="A2226" t="s">
        <v>678</v>
      </c>
      <c r="B2226" t="s">
        <v>695</v>
      </c>
      <c r="C2226">
        <v>0.35</v>
      </c>
      <c r="D2226">
        <v>45</v>
      </c>
      <c r="E2226">
        <v>0.158</v>
      </c>
    </row>
    <row r="2227" spans="1:5" x14ac:dyDescent="0.2">
      <c r="A2227" t="s">
        <v>678</v>
      </c>
      <c r="B2227" t="s">
        <v>695</v>
      </c>
      <c r="C2227">
        <v>0.35</v>
      </c>
      <c r="D2227">
        <v>46</v>
      </c>
      <c r="E2227">
        <v>0.159</v>
      </c>
    </row>
    <row r="2228" spans="1:5" x14ac:dyDescent="0.2">
      <c r="A2228" t="s">
        <v>678</v>
      </c>
      <c r="B2228" t="s">
        <v>695</v>
      </c>
      <c r="C2228">
        <v>0.35</v>
      </c>
      <c r="D2228">
        <v>47</v>
      </c>
      <c r="E2228">
        <v>0.161</v>
      </c>
    </row>
    <row r="2229" spans="1:5" x14ac:dyDescent="0.2">
      <c r="A2229" t="s">
        <v>678</v>
      </c>
      <c r="B2229" t="s">
        <v>695</v>
      </c>
      <c r="C2229">
        <v>0.35</v>
      </c>
      <c r="D2229">
        <v>48</v>
      </c>
      <c r="E2229">
        <v>0.16200000000000001</v>
      </c>
    </row>
    <row r="2230" spans="1:5" x14ac:dyDescent="0.2">
      <c r="A2230" t="s">
        <v>678</v>
      </c>
      <c r="B2230" t="s">
        <v>695</v>
      </c>
      <c r="C2230">
        <v>0.35</v>
      </c>
      <c r="D2230">
        <v>49</v>
      </c>
      <c r="E2230">
        <v>0.16400000000000001</v>
      </c>
    </row>
    <row r="2231" spans="1:5" x14ac:dyDescent="0.2">
      <c r="A2231" t="s">
        <v>678</v>
      </c>
      <c r="B2231" t="s">
        <v>695</v>
      </c>
      <c r="C2231">
        <v>0.375</v>
      </c>
      <c r="D2231">
        <v>20</v>
      </c>
      <c r="E2231">
        <v>0.11</v>
      </c>
    </row>
    <row r="2232" spans="1:5" x14ac:dyDescent="0.2">
      <c r="A2232" t="s">
        <v>678</v>
      </c>
      <c r="B2232" t="s">
        <v>695</v>
      </c>
      <c r="C2232">
        <v>0.375</v>
      </c>
      <c r="D2232">
        <v>21</v>
      </c>
      <c r="E2232">
        <v>0.114</v>
      </c>
    </row>
    <row r="2233" spans="1:5" x14ac:dyDescent="0.2">
      <c r="A2233" t="s">
        <v>678</v>
      </c>
      <c r="B2233" t="s">
        <v>695</v>
      </c>
      <c r="C2233">
        <v>0.375</v>
      </c>
      <c r="D2233">
        <v>22</v>
      </c>
      <c r="E2233">
        <v>0.11799999999999999</v>
      </c>
    </row>
    <row r="2234" spans="1:5" x14ac:dyDescent="0.2">
      <c r="A2234" t="s">
        <v>678</v>
      </c>
      <c r="B2234" t="s">
        <v>695</v>
      </c>
      <c r="C2234">
        <v>0.375</v>
      </c>
      <c r="D2234">
        <v>23</v>
      </c>
      <c r="E2234">
        <v>0.122</v>
      </c>
    </row>
    <row r="2235" spans="1:5" x14ac:dyDescent="0.2">
      <c r="A2235" t="s">
        <v>678</v>
      </c>
      <c r="B2235" t="s">
        <v>695</v>
      </c>
      <c r="C2235">
        <v>0.375</v>
      </c>
      <c r="D2235">
        <v>24</v>
      </c>
      <c r="E2235">
        <v>0.126</v>
      </c>
    </row>
    <row r="2236" spans="1:5" x14ac:dyDescent="0.2">
      <c r="A2236" t="s">
        <v>678</v>
      </c>
      <c r="B2236" t="s">
        <v>695</v>
      </c>
      <c r="C2236">
        <v>0.375</v>
      </c>
      <c r="D2236">
        <v>25</v>
      </c>
      <c r="E2236">
        <v>0.129</v>
      </c>
    </row>
    <row r="2237" spans="1:5" x14ac:dyDescent="0.2">
      <c r="A2237" t="s">
        <v>678</v>
      </c>
      <c r="B2237" t="s">
        <v>695</v>
      </c>
      <c r="C2237">
        <v>0.375</v>
      </c>
      <c r="D2237">
        <v>26</v>
      </c>
      <c r="E2237">
        <v>0.13300000000000001</v>
      </c>
    </row>
    <row r="2238" spans="1:5" x14ac:dyDescent="0.2">
      <c r="A2238" t="s">
        <v>678</v>
      </c>
      <c r="B2238" t="s">
        <v>695</v>
      </c>
      <c r="C2238">
        <v>0.375</v>
      </c>
      <c r="D2238">
        <v>27</v>
      </c>
      <c r="E2238">
        <v>0.13600000000000001</v>
      </c>
    </row>
    <row r="2239" spans="1:5" x14ac:dyDescent="0.2">
      <c r="A2239" t="s">
        <v>678</v>
      </c>
      <c r="B2239" t="s">
        <v>695</v>
      </c>
      <c r="C2239">
        <v>0.375</v>
      </c>
      <c r="D2239">
        <v>28</v>
      </c>
      <c r="E2239">
        <v>0.13800000000000001</v>
      </c>
    </row>
    <row r="2240" spans="1:5" x14ac:dyDescent="0.2">
      <c r="A2240" t="s">
        <v>678</v>
      </c>
      <c r="B2240" t="s">
        <v>695</v>
      </c>
      <c r="C2240">
        <v>0.375</v>
      </c>
      <c r="D2240">
        <v>29</v>
      </c>
      <c r="E2240">
        <v>0.14000000000000001</v>
      </c>
    </row>
    <row r="2241" spans="1:5" x14ac:dyDescent="0.2">
      <c r="A2241" t="s">
        <v>678</v>
      </c>
      <c r="B2241" t="s">
        <v>695</v>
      </c>
      <c r="C2241">
        <v>0.375</v>
      </c>
      <c r="D2241">
        <v>30</v>
      </c>
      <c r="E2241">
        <v>0.14199999999999999</v>
      </c>
    </row>
    <row r="2242" spans="1:5" x14ac:dyDescent="0.2">
      <c r="A2242" t="s">
        <v>678</v>
      </c>
      <c r="B2242" t="s">
        <v>695</v>
      </c>
      <c r="C2242">
        <v>0.375</v>
      </c>
      <c r="D2242">
        <v>31</v>
      </c>
      <c r="E2242">
        <v>0.14399999999999999</v>
      </c>
    </row>
    <row r="2243" spans="1:5" x14ac:dyDescent="0.2">
      <c r="A2243" t="s">
        <v>678</v>
      </c>
      <c r="B2243" t="s">
        <v>695</v>
      </c>
      <c r="C2243">
        <v>0.375</v>
      </c>
      <c r="D2243">
        <v>32</v>
      </c>
      <c r="E2243">
        <v>0.14499999999999999</v>
      </c>
    </row>
    <row r="2244" spans="1:5" x14ac:dyDescent="0.2">
      <c r="A2244" t="s">
        <v>678</v>
      </c>
      <c r="B2244" t="s">
        <v>695</v>
      </c>
      <c r="C2244">
        <v>0.375</v>
      </c>
      <c r="D2244">
        <v>33</v>
      </c>
      <c r="E2244">
        <v>0.14699999999999999</v>
      </c>
    </row>
    <row r="2245" spans="1:5" x14ac:dyDescent="0.2">
      <c r="A2245" t="s">
        <v>678</v>
      </c>
      <c r="B2245" t="s">
        <v>695</v>
      </c>
      <c r="C2245">
        <v>0.375</v>
      </c>
      <c r="D2245">
        <v>34</v>
      </c>
      <c r="E2245">
        <v>0.14799999999999999</v>
      </c>
    </row>
    <row r="2246" spans="1:5" x14ac:dyDescent="0.2">
      <c r="A2246" t="s">
        <v>678</v>
      </c>
      <c r="B2246" t="s">
        <v>695</v>
      </c>
      <c r="C2246">
        <v>0.375</v>
      </c>
      <c r="D2246">
        <v>35</v>
      </c>
      <c r="E2246">
        <v>0.15</v>
      </c>
    </row>
    <row r="2247" spans="1:5" x14ac:dyDescent="0.2">
      <c r="A2247" t="s">
        <v>678</v>
      </c>
      <c r="B2247" t="s">
        <v>695</v>
      </c>
      <c r="C2247">
        <v>0.375</v>
      </c>
      <c r="D2247">
        <v>36</v>
      </c>
      <c r="E2247">
        <v>0.152</v>
      </c>
    </row>
    <row r="2248" spans="1:5" x14ac:dyDescent="0.2">
      <c r="A2248" t="s">
        <v>678</v>
      </c>
      <c r="B2248" t="s">
        <v>695</v>
      </c>
      <c r="C2248">
        <v>0.375</v>
      </c>
      <c r="D2248">
        <v>37</v>
      </c>
      <c r="E2248">
        <v>0.153</v>
      </c>
    </row>
    <row r="2249" spans="1:5" x14ac:dyDescent="0.2">
      <c r="A2249" t="s">
        <v>678</v>
      </c>
      <c r="B2249" t="s">
        <v>695</v>
      </c>
      <c r="C2249">
        <v>0.375</v>
      </c>
      <c r="D2249">
        <v>38</v>
      </c>
      <c r="E2249">
        <v>0.155</v>
      </c>
    </row>
    <row r="2250" spans="1:5" x14ac:dyDescent="0.2">
      <c r="A2250" t="s">
        <v>678</v>
      </c>
      <c r="B2250" t="s">
        <v>695</v>
      </c>
      <c r="C2250">
        <v>0.375</v>
      </c>
      <c r="D2250">
        <v>39</v>
      </c>
      <c r="E2250">
        <v>0.156</v>
      </c>
    </row>
    <row r="2251" spans="1:5" x14ac:dyDescent="0.2">
      <c r="A2251" t="s">
        <v>678</v>
      </c>
      <c r="B2251" t="s">
        <v>695</v>
      </c>
      <c r="C2251">
        <v>0.375</v>
      </c>
      <c r="D2251">
        <v>40</v>
      </c>
      <c r="E2251">
        <v>0.158</v>
      </c>
    </row>
    <row r="2252" spans="1:5" x14ac:dyDescent="0.2">
      <c r="A2252" t="s">
        <v>678</v>
      </c>
      <c r="B2252" t="s">
        <v>695</v>
      </c>
      <c r="C2252">
        <v>0.375</v>
      </c>
      <c r="D2252">
        <v>41</v>
      </c>
      <c r="E2252">
        <v>0.16</v>
      </c>
    </row>
    <row r="2253" spans="1:5" x14ac:dyDescent="0.2">
      <c r="A2253" t="s">
        <v>678</v>
      </c>
      <c r="B2253" t="s">
        <v>695</v>
      </c>
      <c r="C2253">
        <v>0.375</v>
      </c>
      <c r="D2253">
        <v>42</v>
      </c>
      <c r="E2253">
        <v>0.161</v>
      </c>
    </row>
    <row r="2254" spans="1:5" x14ac:dyDescent="0.2">
      <c r="A2254" t="s">
        <v>678</v>
      </c>
      <c r="B2254" t="s">
        <v>695</v>
      </c>
      <c r="C2254">
        <v>0.375</v>
      </c>
      <c r="D2254">
        <v>43</v>
      </c>
      <c r="E2254">
        <v>0.16300000000000001</v>
      </c>
    </row>
    <row r="2255" spans="1:5" x14ac:dyDescent="0.2">
      <c r="A2255" t="s">
        <v>678</v>
      </c>
      <c r="B2255" t="s">
        <v>695</v>
      </c>
      <c r="C2255">
        <v>0.375</v>
      </c>
      <c r="D2255">
        <v>44</v>
      </c>
      <c r="E2255">
        <v>0.16400000000000001</v>
      </c>
    </row>
    <row r="2256" spans="1:5" x14ac:dyDescent="0.2">
      <c r="A2256" t="s">
        <v>678</v>
      </c>
      <c r="B2256" t="s">
        <v>695</v>
      </c>
      <c r="C2256">
        <v>0.375</v>
      </c>
      <c r="D2256">
        <v>45</v>
      </c>
      <c r="E2256">
        <v>0.16600000000000001</v>
      </c>
    </row>
    <row r="2257" spans="1:5" x14ac:dyDescent="0.2">
      <c r="A2257" t="s">
        <v>678</v>
      </c>
      <c r="B2257" t="s">
        <v>695</v>
      </c>
      <c r="C2257">
        <v>0.375</v>
      </c>
      <c r="D2257">
        <v>46</v>
      </c>
      <c r="E2257">
        <v>0.16700000000000001</v>
      </c>
    </row>
    <row r="2258" spans="1:5" x14ac:dyDescent="0.2">
      <c r="A2258" t="s">
        <v>678</v>
      </c>
      <c r="B2258" t="s">
        <v>695</v>
      </c>
      <c r="C2258">
        <v>0.375</v>
      </c>
      <c r="D2258">
        <v>47</v>
      </c>
      <c r="E2258">
        <v>0.16900000000000001</v>
      </c>
    </row>
    <row r="2259" spans="1:5" x14ac:dyDescent="0.2">
      <c r="A2259" t="s">
        <v>678</v>
      </c>
      <c r="B2259" t="s">
        <v>695</v>
      </c>
      <c r="C2259">
        <v>0.375</v>
      </c>
      <c r="D2259">
        <v>48</v>
      </c>
      <c r="E2259">
        <v>0.17</v>
      </c>
    </row>
    <row r="2260" spans="1:5" x14ac:dyDescent="0.2">
      <c r="A2260" t="s">
        <v>678</v>
      </c>
      <c r="B2260" t="s">
        <v>695</v>
      </c>
      <c r="C2260">
        <v>0.375</v>
      </c>
      <c r="D2260">
        <v>49</v>
      </c>
      <c r="E2260">
        <v>0.17199999999999999</v>
      </c>
    </row>
    <row r="2261" spans="1:5" x14ac:dyDescent="0.2">
      <c r="A2261" t="s">
        <v>678</v>
      </c>
      <c r="B2261" t="s">
        <v>695</v>
      </c>
      <c r="C2261">
        <v>0.4</v>
      </c>
      <c r="D2261">
        <v>20</v>
      </c>
      <c r="E2261">
        <v>0.11899999999999999</v>
      </c>
    </row>
    <row r="2262" spans="1:5" x14ac:dyDescent="0.2">
      <c r="A2262" t="s">
        <v>678</v>
      </c>
      <c r="B2262" t="s">
        <v>695</v>
      </c>
      <c r="C2262">
        <v>0.4</v>
      </c>
      <c r="D2262">
        <v>21</v>
      </c>
      <c r="E2262">
        <v>0.123</v>
      </c>
    </row>
    <row r="2263" spans="1:5" x14ac:dyDescent="0.2">
      <c r="A2263" t="s">
        <v>678</v>
      </c>
      <c r="B2263" t="s">
        <v>695</v>
      </c>
      <c r="C2263">
        <v>0.4</v>
      </c>
      <c r="D2263">
        <v>22</v>
      </c>
      <c r="E2263">
        <v>0.127</v>
      </c>
    </row>
    <row r="2264" spans="1:5" x14ac:dyDescent="0.2">
      <c r="A2264" t="s">
        <v>678</v>
      </c>
      <c r="B2264" t="s">
        <v>695</v>
      </c>
      <c r="C2264">
        <v>0.4</v>
      </c>
      <c r="D2264">
        <v>23</v>
      </c>
      <c r="E2264">
        <v>0.13100000000000001</v>
      </c>
    </row>
    <row r="2265" spans="1:5" x14ac:dyDescent="0.2">
      <c r="A2265" t="s">
        <v>678</v>
      </c>
      <c r="B2265" t="s">
        <v>695</v>
      </c>
      <c r="C2265">
        <v>0.4</v>
      </c>
      <c r="D2265">
        <v>24</v>
      </c>
      <c r="E2265">
        <v>0.13500000000000001</v>
      </c>
    </row>
    <row r="2266" spans="1:5" x14ac:dyDescent="0.2">
      <c r="A2266" t="s">
        <v>678</v>
      </c>
      <c r="B2266" t="s">
        <v>695</v>
      </c>
      <c r="C2266">
        <v>0.4</v>
      </c>
      <c r="D2266">
        <v>25</v>
      </c>
      <c r="E2266">
        <v>0.13800000000000001</v>
      </c>
    </row>
    <row r="2267" spans="1:5" x14ac:dyDescent="0.2">
      <c r="A2267" t="s">
        <v>678</v>
      </c>
      <c r="B2267" t="s">
        <v>695</v>
      </c>
      <c r="C2267">
        <v>0.4</v>
      </c>
      <c r="D2267">
        <v>26</v>
      </c>
      <c r="E2267">
        <v>0.14199999999999999</v>
      </c>
    </row>
    <row r="2268" spans="1:5" x14ac:dyDescent="0.2">
      <c r="A2268" t="s">
        <v>678</v>
      </c>
      <c r="B2268" t="s">
        <v>695</v>
      </c>
      <c r="C2268">
        <v>0.4</v>
      </c>
      <c r="D2268">
        <v>27</v>
      </c>
      <c r="E2268">
        <v>0.14499999999999999</v>
      </c>
    </row>
    <row r="2269" spans="1:5" x14ac:dyDescent="0.2">
      <c r="A2269" t="s">
        <v>678</v>
      </c>
      <c r="B2269" t="s">
        <v>695</v>
      </c>
      <c r="C2269">
        <v>0.4</v>
      </c>
      <c r="D2269">
        <v>28</v>
      </c>
      <c r="E2269">
        <v>0.14699999999999999</v>
      </c>
    </row>
    <row r="2270" spans="1:5" x14ac:dyDescent="0.2">
      <c r="A2270" t="s">
        <v>678</v>
      </c>
      <c r="B2270" t="s">
        <v>695</v>
      </c>
      <c r="C2270">
        <v>0.4</v>
      </c>
      <c r="D2270">
        <v>29</v>
      </c>
      <c r="E2270">
        <v>0.14899999999999999</v>
      </c>
    </row>
    <row r="2271" spans="1:5" x14ac:dyDescent="0.2">
      <c r="A2271" t="s">
        <v>678</v>
      </c>
      <c r="B2271" t="s">
        <v>695</v>
      </c>
      <c r="C2271">
        <v>0.4</v>
      </c>
      <c r="D2271">
        <v>30</v>
      </c>
      <c r="E2271">
        <v>0.15</v>
      </c>
    </row>
    <row r="2272" spans="1:5" x14ac:dyDescent="0.2">
      <c r="A2272" t="s">
        <v>678</v>
      </c>
      <c r="B2272" t="s">
        <v>695</v>
      </c>
      <c r="C2272">
        <v>0.4</v>
      </c>
      <c r="D2272">
        <v>31</v>
      </c>
      <c r="E2272">
        <v>0.152</v>
      </c>
    </row>
    <row r="2273" spans="1:5" x14ac:dyDescent="0.2">
      <c r="A2273" t="s">
        <v>678</v>
      </c>
      <c r="B2273" t="s">
        <v>695</v>
      </c>
      <c r="C2273">
        <v>0.4</v>
      </c>
      <c r="D2273">
        <v>32</v>
      </c>
      <c r="E2273">
        <v>0.154</v>
      </c>
    </row>
    <row r="2274" spans="1:5" x14ac:dyDescent="0.2">
      <c r="A2274" t="s">
        <v>678</v>
      </c>
      <c r="B2274" t="s">
        <v>695</v>
      </c>
      <c r="C2274">
        <v>0.4</v>
      </c>
      <c r="D2274">
        <v>33</v>
      </c>
      <c r="E2274">
        <v>0.155</v>
      </c>
    </row>
    <row r="2275" spans="1:5" x14ac:dyDescent="0.2">
      <c r="A2275" t="s">
        <v>678</v>
      </c>
      <c r="B2275" t="s">
        <v>695</v>
      </c>
      <c r="C2275">
        <v>0.4</v>
      </c>
      <c r="D2275">
        <v>34</v>
      </c>
      <c r="E2275">
        <v>0.157</v>
      </c>
    </row>
    <row r="2276" spans="1:5" x14ac:dyDescent="0.2">
      <c r="A2276" t="s">
        <v>678</v>
      </c>
      <c r="B2276" t="s">
        <v>695</v>
      </c>
      <c r="C2276">
        <v>0.4</v>
      </c>
      <c r="D2276">
        <v>35</v>
      </c>
      <c r="E2276">
        <v>0.158</v>
      </c>
    </row>
    <row r="2277" spans="1:5" x14ac:dyDescent="0.2">
      <c r="A2277" t="s">
        <v>678</v>
      </c>
      <c r="B2277" t="s">
        <v>695</v>
      </c>
      <c r="C2277">
        <v>0.4</v>
      </c>
      <c r="D2277">
        <v>36</v>
      </c>
      <c r="E2277">
        <v>0.16</v>
      </c>
    </row>
    <row r="2278" spans="1:5" x14ac:dyDescent="0.2">
      <c r="A2278" t="s">
        <v>678</v>
      </c>
      <c r="B2278" t="s">
        <v>695</v>
      </c>
      <c r="C2278">
        <v>0.4</v>
      </c>
      <c r="D2278">
        <v>37</v>
      </c>
      <c r="E2278">
        <v>0.161</v>
      </c>
    </row>
    <row r="2279" spans="1:5" x14ac:dyDescent="0.2">
      <c r="A2279" t="s">
        <v>678</v>
      </c>
      <c r="B2279" t="s">
        <v>695</v>
      </c>
      <c r="C2279">
        <v>0.4</v>
      </c>
      <c r="D2279">
        <v>38</v>
      </c>
      <c r="E2279">
        <v>0.16300000000000001</v>
      </c>
    </row>
    <row r="2280" spans="1:5" x14ac:dyDescent="0.2">
      <c r="A2280" t="s">
        <v>678</v>
      </c>
      <c r="B2280" t="s">
        <v>695</v>
      </c>
      <c r="C2280">
        <v>0.4</v>
      </c>
      <c r="D2280">
        <v>39</v>
      </c>
      <c r="E2280">
        <v>0.16400000000000001</v>
      </c>
    </row>
    <row r="2281" spans="1:5" x14ac:dyDescent="0.2">
      <c r="A2281" t="s">
        <v>678</v>
      </c>
      <c r="B2281" t="s">
        <v>695</v>
      </c>
      <c r="C2281">
        <v>0.4</v>
      </c>
      <c r="D2281">
        <v>40</v>
      </c>
      <c r="E2281">
        <v>0.16600000000000001</v>
      </c>
    </row>
    <row r="2282" spans="1:5" x14ac:dyDescent="0.2">
      <c r="A2282" t="s">
        <v>678</v>
      </c>
      <c r="B2282" t="s">
        <v>695</v>
      </c>
      <c r="C2282">
        <v>0.4</v>
      </c>
      <c r="D2282">
        <v>41</v>
      </c>
      <c r="E2282">
        <v>0.16700000000000001</v>
      </c>
    </row>
    <row r="2283" spans="1:5" x14ac:dyDescent="0.2">
      <c r="A2283" t="s">
        <v>678</v>
      </c>
      <c r="B2283" t="s">
        <v>695</v>
      </c>
      <c r="C2283">
        <v>0.4</v>
      </c>
      <c r="D2283">
        <v>42</v>
      </c>
      <c r="E2283">
        <v>0.16900000000000001</v>
      </c>
    </row>
    <row r="2284" spans="1:5" x14ac:dyDescent="0.2">
      <c r="A2284" t="s">
        <v>678</v>
      </c>
      <c r="B2284" t="s">
        <v>695</v>
      </c>
      <c r="C2284">
        <v>0.4</v>
      </c>
      <c r="D2284">
        <v>43</v>
      </c>
      <c r="E2284">
        <v>0.17</v>
      </c>
    </row>
    <row r="2285" spans="1:5" x14ac:dyDescent="0.2">
      <c r="A2285" t="s">
        <v>678</v>
      </c>
      <c r="B2285" t="s">
        <v>695</v>
      </c>
      <c r="C2285">
        <v>0.4</v>
      </c>
      <c r="D2285">
        <v>44</v>
      </c>
      <c r="E2285">
        <v>0.17199999999999999</v>
      </c>
    </row>
    <row r="2286" spans="1:5" x14ac:dyDescent="0.2">
      <c r="A2286" t="s">
        <v>678</v>
      </c>
      <c r="B2286" t="s">
        <v>695</v>
      </c>
      <c r="C2286">
        <v>0.4</v>
      </c>
      <c r="D2286">
        <v>45</v>
      </c>
      <c r="E2286">
        <v>0.17299999999999999</v>
      </c>
    </row>
    <row r="2287" spans="1:5" x14ac:dyDescent="0.2">
      <c r="A2287" t="s">
        <v>678</v>
      </c>
      <c r="B2287" t="s">
        <v>695</v>
      </c>
      <c r="C2287">
        <v>0.4</v>
      </c>
      <c r="D2287">
        <v>46</v>
      </c>
      <c r="E2287">
        <v>0.17499999999999999</v>
      </c>
    </row>
    <row r="2288" spans="1:5" x14ac:dyDescent="0.2">
      <c r="A2288" t="s">
        <v>678</v>
      </c>
      <c r="B2288" t="s">
        <v>695</v>
      </c>
      <c r="C2288">
        <v>0.4</v>
      </c>
      <c r="D2288">
        <v>47</v>
      </c>
      <c r="E2288">
        <v>0.17599999999999999</v>
      </c>
    </row>
    <row r="2289" spans="1:5" x14ac:dyDescent="0.2">
      <c r="A2289" t="s">
        <v>678</v>
      </c>
      <c r="B2289" t="s">
        <v>695</v>
      </c>
      <c r="C2289">
        <v>0.4</v>
      </c>
      <c r="D2289">
        <v>48</v>
      </c>
      <c r="E2289">
        <v>0.17799999999999999</v>
      </c>
    </row>
    <row r="2290" spans="1:5" x14ac:dyDescent="0.2">
      <c r="A2290" t="s">
        <v>678</v>
      </c>
      <c r="B2290" t="s">
        <v>695</v>
      </c>
      <c r="C2290">
        <v>0.4</v>
      </c>
      <c r="D2290">
        <v>49</v>
      </c>
      <c r="E2290">
        <v>0.17899999999999999</v>
      </c>
    </row>
    <row r="2291" spans="1:5" x14ac:dyDescent="0.2">
      <c r="A2291" t="s">
        <v>678</v>
      </c>
      <c r="B2291" t="s">
        <v>695</v>
      </c>
      <c r="C2291">
        <v>0.42499999999999999</v>
      </c>
      <c r="D2291">
        <v>20</v>
      </c>
      <c r="E2291">
        <v>0.128</v>
      </c>
    </row>
    <row r="2292" spans="1:5" x14ac:dyDescent="0.2">
      <c r="A2292" t="s">
        <v>678</v>
      </c>
      <c r="B2292" t="s">
        <v>695</v>
      </c>
      <c r="C2292">
        <v>0.42499999999999999</v>
      </c>
      <c r="D2292">
        <v>21</v>
      </c>
      <c r="E2292">
        <v>0.13200000000000001</v>
      </c>
    </row>
    <row r="2293" spans="1:5" x14ac:dyDescent="0.2">
      <c r="A2293" t="s">
        <v>678</v>
      </c>
      <c r="B2293" t="s">
        <v>695</v>
      </c>
      <c r="C2293">
        <v>0.42499999999999999</v>
      </c>
      <c r="D2293">
        <v>22</v>
      </c>
      <c r="E2293">
        <v>0.13600000000000001</v>
      </c>
    </row>
    <row r="2294" spans="1:5" x14ac:dyDescent="0.2">
      <c r="A2294" t="s">
        <v>678</v>
      </c>
      <c r="B2294" t="s">
        <v>695</v>
      </c>
      <c r="C2294">
        <v>0.42499999999999999</v>
      </c>
      <c r="D2294">
        <v>23</v>
      </c>
      <c r="E2294">
        <v>0.14000000000000001</v>
      </c>
    </row>
    <row r="2295" spans="1:5" x14ac:dyDescent="0.2">
      <c r="A2295" t="s">
        <v>678</v>
      </c>
      <c r="B2295" t="s">
        <v>695</v>
      </c>
      <c r="C2295">
        <v>0.42499999999999999</v>
      </c>
      <c r="D2295">
        <v>24</v>
      </c>
      <c r="E2295">
        <v>0.14399999999999999</v>
      </c>
    </row>
    <row r="2296" spans="1:5" x14ac:dyDescent="0.2">
      <c r="A2296" t="s">
        <v>678</v>
      </c>
      <c r="B2296" t="s">
        <v>695</v>
      </c>
      <c r="C2296">
        <v>0.42499999999999999</v>
      </c>
      <c r="D2296">
        <v>25</v>
      </c>
      <c r="E2296">
        <v>0.14699999999999999</v>
      </c>
    </row>
    <row r="2297" spans="1:5" x14ac:dyDescent="0.2">
      <c r="A2297" t="s">
        <v>678</v>
      </c>
      <c r="B2297" t="s">
        <v>695</v>
      </c>
      <c r="C2297">
        <v>0.42499999999999999</v>
      </c>
      <c r="D2297">
        <v>26</v>
      </c>
      <c r="E2297">
        <v>0.151</v>
      </c>
    </row>
    <row r="2298" spans="1:5" x14ac:dyDescent="0.2">
      <c r="A2298" t="s">
        <v>678</v>
      </c>
      <c r="B2298" t="s">
        <v>695</v>
      </c>
      <c r="C2298">
        <v>0.42499999999999999</v>
      </c>
      <c r="D2298">
        <v>27</v>
      </c>
      <c r="E2298">
        <v>0.153</v>
      </c>
    </row>
    <row r="2299" spans="1:5" x14ac:dyDescent="0.2">
      <c r="A2299" t="s">
        <v>678</v>
      </c>
      <c r="B2299" t="s">
        <v>695</v>
      </c>
      <c r="C2299">
        <v>0.42499999999999999</v>
      </c>
      <c r="D2299">
        <v>28</v>
      </c>
      <c r="E2299">
        <v>0.156</v>
      </c>
    </row>
    <row r="2300" spans="1:5" x14ac:dyDescent="0.2">
      <c r="A2300" t="s">
        <v>678</v>
      </c>
      <c r="B2300" t="s">
        <v>695</v>
      </c>
      <c r="C2300">
        <v>0.42499999999999999</v>
      </c>
      <c r="D2300">
        <v>29</v>
      </c>
      <c r="E2300">
        <v>0.157</v>
      </c>
    </row>
    <row r="2301" spans="1:5" x14ac:dyDescent="0.2">
      <c r="A2301" t="s">
        <v>678</v>
      </c>
      <c r="B2301" t="s">
        <v>695</v>
      </c>
      <c r="C2301">
        <v>0.42499999999999999</v>
      </c>
      <c r="D2301">
        <v>30</v>
      </c>
      <c r="E2301">
        <v>0.159</v>
      </c>
    </row>
    <row r="2302" spans="1:5" x14ac:dyDescent="0.2">
      <c r="A2302" t="s">
        <v>678</v>
      </c>
      <c r="B2302" t="s">
        <v>695</v>
      </c>
      <c r="C2302">
        <v>0.42499999999999999</v>
      </c>
      <c r="D2302">
        <v>31</v>
      </c>
      <c r="E2302">
        <v>0.16</v>
      </c>
    </row>
    <row r="2303" spans="1:5" x14ac:dyDescent="0.2">
      <c r="A2303" t="s">
        <v>678</v>
      </c>
      <c r="B2303" t="s">
        <v>695</v>
      </c>
      <c r="C2303">
        <v>0.42499999999999999</v>
      </c>
      <c r="D2303">
        <v>32</v>
      </c>
      <c r="E2303">
        <v>0.16200000000000001</v>
      </c>
    </row>
    <row r="2304" spans="1:5" x14ac:dyDescent="0.2">
      <c r="A2304" t="s">
        <v>678</v>
      </c>
      <c r="B2304" t="s">
        <v>695</v>
      </c>
      <c r="C2304">
        <v>0.42499999999999999</v>
      </c>
      <c r="D2304">
        <v>33</v>
      </c>
      <c r="E2304">
        <v>0.16300000000000001</v>
      </c>
    </row>
    <row r="2305" spans="1:5" x14ac:dyDescent="0.2">
      <c r="A2305" t="s">
        <v>678</v>
      </c>
      <c r="B2305" t="s">
        <v>695</v>
      </c>
      <c r="C2305">
        <v>0.42499999999999999</v>
      </c>
      <c r="D2305">
        <v>34</v>
      </c>
      <c r="E2305">
        <v>0.16500000000000001</v>
      </c>
    </row>
    <row r="2306" spans="1:5" x14ac:dyDescent="0.2">
      <c r="A2306" t="s">
        <v>678</v>
      </c>
      <c r="B2306" t="s">
        <v>695</v>
      </c>
      <c r="C2306">
        <v>0.42499999999999999</v>
      </c>
      <c r="D2306">
        <v>35</v>
      </c>
      <c r="E2306">
        <v>0.16600000000000001</v>
      </c>
    </row>
    <row r="2307" spans="1:5" x14ac:dyDescent="0.2">
      <c r="A2307" t="s">
        <v>678</v>
      </c>
      <c r="B2307" t="s">
        <v>695</v>
      </c>
      <c r="C2307">
        <v>0.42499999999999999</v>
      </c>
      <c r="D2307">
        <v>36</v>
      </c>
      <c r="E2307">
        <v>0.16700000000000001</v>
      </c>
    </row>
    <row r="2308" spans="1:5" x14ac:dyDescent="0.2">
      <c r="A2308" t="s">
        <v>678</v>
      </c>
      <c r="B2308" t="s">
        <v>695</v>
      </c>
      <c r="C2308">
        <v>0.42499999999999999</v>
      </c>
      <c r="D2308">
        <v>37</v>
      </c>
      <c r="E2308">
        <v>0.16900000000000001</v>
      </c>
    </row>
    <row r="2309" spans="1:5" x14ac:dyDescent="0.2">
      <c r="A2309" t="s">
        <v>678</v>
      </c>
      <c r="B2309" t="s">
        <v>695</v>
      </c>
      <c r="C2309">
        <v>0.42499999999999999</v>
      </c>
      <c r="D2309">
        <v>38</v>
      </c>
      <c r="E2309">
        <v>0.17</v>
      </c>
    </row>
    <row r="2310" spans="1:5" x14ac:dyDescent="0.2">
      <c r="A2310" t="s">
        <v>678</v>
      </c>
      <c r="B2310" t="s">
        <v>695</v>
      </c>
      <c r="C2310">
        <v>0.42499999999999999</v>
      </c>
      <c r="D2310">
        <v>39</v>
      </c>
      <c r="E2310">
        <v>0.17199999999999999</v>
      </c>
    </row>
    <row r="2311" spans="1:5" x14ac:dyDescent="0.2">
      <c r="A2311" t="s">
        <v>678</v>
      </c>
      <c r="B2311" t="s">
        <v>695</v>
      </c>
      <c r="C2311">
        <v>0.42499999999999999</v>
      </c>
      <c r="D2311">
        <v>40</v>
      </c>
      <c r="E2311">
        <v>0.17299999999999999</v>
      </c>
    </row>
    <row r="2312" spans="1:5" x14ac:dyDescent="0.2">
      <c r="A2312" t="s">
        <v>678</v>
      </c>
      <c r="B2312" t="s">
        <v>695</v>
      </c>
      <c r="C2312">
        <v>0.42499999999999999</v>
      </c>
      <c r="D2312">
        <v>41</v>
      </c>
      <c r="E2312">
        <v>0.17499999999999999</v>
      </c>
    </row>
    <row r="2313" spans="1:5" x14ac:dyDescent="0.2">
      <c r="A2313" t="s">
        <v>678</v>
      </c>
      <c r="B2313" t="s">
        <v>695</v>
      </c>
      <c r="C2313">
        <v>0.42499999999999999</v>
      </c>
      <c r="D2313">
        <v>42</v>
      </c>
      <c r="E2313">
        <v>0.17699999999999999</v>
      </c>
    </row>
    <row r="2314" spans="1:5" x14ac:dyDescent="0.2">
      <c r="A2314" t="s">
        <v>678</v>
      </c>
      <c r="B2314" t="s">
        <v>695</v>
      </c>
      <c r="C2314">
        <v>0.42499999999999999</v>
      </c>
      <c r="D2314">
        <v>43</v>
      </c>
      <c r="E2314">
        <v>0.17799999999999999</v>
      </c>
    </row>
    <row r="2315" spans="1:5" x14ac:dyDescent="0.2">
      <c r="A2315" t="s">
        <v>678</v>
      </c>
      <c r="B2315" t="s">
        <v>695</v>
      </c>
      <c r="C2315">
        <v>0.42499999999999999</v>
      </c>
      <c r="D2315">
        <v>44</v>
      </c>
      <c r="E2315">
        <v>0.17899999999999999</v>
      </c>
    </row>
    <row r="2316" spans="1:5" x14ac:dyDescent="0.2">
      <c r="A2316" t="s">
        <v>678</v>
      </c>
      <c r="B2316" t="s">
        <v>695</v>
      </c>
      <c r="C2316">
        <v>0.42499999999999999</v>
      </c>
      <c r="D2316">
        <v>45</v>
      </c>
      <c r="E2316">
        <v>0.18099999999999999</v>
      </c>
    </row>
    <row r="2317" spans="1:5" x14ac:dyDescent="0.2">
      <c r="A2317" t="s">
        <v>678</v>
      </c>
      <c r="B2317" t="s">
        <v>695</v>
      </c>
      <c r="C2317">
        <v>0.42499999999999999</v>
      </c>
      <c r="D2317">
        <v>46</v>
      </c>
      <c r="E2317">
        <v>0.182</v>
      </c>
    </row>
    <row r="2318" spans="1:5" x14ac:dyDescent="0.2">
      <c r="A2318" t="s">
        <v>678</v>
      </c>
      <c r="B2318" t="s">
        <v>695</v>
      </c>
      <c r="C2318">
        <v>0.42499999999999999</v>
      </c>
      <c r="D2318">
        <v>47</v>
      </c>
      <c r="E2318">
        <v>0.184</v>
      </c>
    </row>
    <row r="2319" spans="1:5" x14ac:dyDescent="0.2">
      <c r="A2319" t="s">
        <v>678</v>
      </c>
      <c r="B2319" t="s">
        <v>695</v>
      </c>
      <c r="C2319">
        <v>0.42499999999999999</v>
      </c>
      <c r="D2319">
        <v>48</v>
      </c>
      <c r="E2319">
        <v>0.185</v>
      </c>
    </row>
    <row r="2320" spans="1:5" x14ac:dyDescent="0.2">
      <c r="A2320" t="s">
        <v>678</v>
      </c>
      <c r="B2320" t="s">
        <v>695</v>
      </c>
      <c r="C2320">
        <v>0.42499999999999999</v>
      </c>
      <c r="D2320">
        <v>49</v>
      </c>
      <c r="E2320">
        <v>0.187</v>
      </c>
    </row>
    <row r="2321" spans="1:5" x14ac:dyDescent="0.2">
      <c r="A2321" t="s">
        <v>678</v>
      </c>
      <c r="B2321" t="s">
        <v>695</v>
      </c>
      <c r="C2321">
        <v>0.45</v>
      </c>
      <c r="D2321">
        <v>20</v>
      </c>
      <c r="E2321">
        <v>0.13700000000000001</v>
      </c>
    </row>
    <row r="2322" spans="1:5" x14ac:dyDescent="0.2">
      <c r="A2322" t="s">
        <v>678</v>
      </c>
      <c r="B2322" t="s">
        <v>695</v>
      </c>
      <c r="C2322">
        <v>0.45</v>
      </c>
      <c r="D2322">
        <v>21</v>
      </c>
      <c r="E2322">
        <v>0.14099999999999999</v>
      </c>
    </row>
    <row r="2323" spans="1:5" x14ac:dyDescent="0.2">
      <c r="A2323" t="s">
        <v>678</v>
      </c>
      <c r="B2323" t="s">
        <v>695</v>
      </c>
      <c r="C2323">
        <v>0.45</v>
      </c>
      <c r="D2323">
        <v>22</v>
      </c>
      <c r="E2323">
        <v>0.14499999999999999</v>
      </c>
    </row>
    <row r="2324" spans="1:5" x14ac:dyDescent="0.2">
      <c r="A2324" t="s">
        <v>678</v>
      </c>
      <c r="B2324" t="s">
        <v>695</v>
      </c>
      <c r="C2324">
        <v>0.45</v>
      </c>
      <c r="D2324">
        <v>23</v>
      </c>
      <c r="E2324">
        <v>0.14899999999999999</v>
      </c>
    </row>
    <row r="2325" spans="1:5" x14ac:dyDescent="0.2">
      <c r="A2325" t="s">
        <v>678</v>
      </c>
      <c r="B2325" t="s">
        <v>695</v>
      </c>
      <c r="C2325">
        <v>0.45</v>
      </c>
      <c r="D2325">
        <v>24</v>
      </c>
      <c r="E2325">
        <v>0.153</v>
      </c>
    </row>
    <row r="2326" spans="1:5" x14ac:dyDescent="0.2">
      <c r="A2326" t="s">
        <v>678</v>
      </c>
      <c r="B2326" t="s">
        <v>695</v>
      </c>
      <c r="C2326">
        <v>0.45</v>
      </c>
      <c r="D2326">
        <v>25</v>
      </c>
      <c r="E2326">
        <v>0.156</v>
      </c>
    </row>
    <row r="2327" spans="1:5" x14ac:dyDescent="0.2">
      <c r="A2327" t="s">
        <v>678</v>
      </c>
      <c r="B2327" t="s">
        <v>695</v>
      </c>
      <c r="C2327">
        <v>0.45</v>
      </c>
      <c r="D2327">
        <v>26</v>
      </c>
      <c r="E2327">
        <v>0.159</v>
      </c>
    </row>
    <row r="2328" spans="1:5" x14ac:dyDescent="0.2">
      <c r="A2328" t="s">
        <v>678</v>
      </c>
      <c r="B2328" t="s">
        <v>695</v>
      </c>
      <c r="C2328">
        <v>0.45</v>
      </c>
      <c r="D2328">
        <v>27</v>
      </c>
      <c r="E2328">
        <v>0.16200000000000001</v>
      </c>
    </row>
    <row r="2329" spans="1:5" x14ac:dyDescent="0.2">
      <c r="A2329" t="s">
        <v>678</v>
      </c>
      <c r="B2329" t="s">
        <v>695</v>
      </c>
      <c r="C2329">
        <v>0.45</v>
      </c>
      <c r="D2329">
        <v>28</v>
      </c>
      <c r="E2329">
        <v>0.16400000000000001</v>
      </c>
    </row>
    <row r="2330" spans="1:5" x14ac:dyDescent="0.2">
      <c r="A2330" t="s">
        <v>678</v>
      </c>
      <c r="B2330" t="s">
        <v>695</v>
      </c>
      <c r="C2330">
        <v>0.45</v>
      </c>
      <c r="D2330">
        <v>29</v>
      </c>
      <c r="E2330">
        <v>0.16600000000000001</v>
      </c>
    </row>
    <row r="2331" spans="1:5" x14ac:dyDescent="0.2">
      <c r="A2331" t="s">
        <v>678</v>
      </c>
      <c r="B2331" t="s">
        <v>695</v>
      </c>
      <c r="C2331">
        <v>0.45</v>
      </c>
      <c r="D2331">
        <v>30</v>
      </c>
      <c r="E2331">
        <v>0.16700000000000001</v>
      </c>
    </row>
    <row r="2332" spans="1:5" x14ac:dyDescent="0.2">
      <c r="A2332" t="s">
        <v>678</v>
      </c>
      <c r="B2332" t="s">
        <v>695</v>
      </c>
      <c r="C2332">
        <v>0.45</v>
      </c>
      <c r="D2332">
        <v>31</v>
      </c>
      <c r="E2332">
        <v>0.16900000000000001</v>
      </c>
    </row>
    <row r="2333" spans="1:5" x14ac:dyDescent="0.2">
      <c r="A2333" t="s">
        <v>678</v>
      </c>
      <c r="B2333" t="s">
        <v>695</v>
      </c>
      <c r="C2333">
        <v>0.45</v>
      </c>
      <c r="D2333">
        <v>32</v>
      </c>
      <c r="E2333">
        <v>0.17</v>
      </c>
    </row>
    <row r="2334" spans="1:5" x14ac:dyDescent="0.2">
      <c r="A2334" t="s">
        <v>678</v>
      </c>
      <c r="B2334" t="s">
        <v>695</v>
      </c>
      <c r="C2334">
        <v>0.45</v>
      </c>
      <c r="D2334">
        <v>33</v>
      </c>
      <c r="E2334">
        <v>0.17100000000000001</v>
      </c>
    </row>
    <row r="2335" spans="1:5" x14ac:dyDescent="0.2">
      <c r="A2335" t="s">
        <v>678</v>
      </c>
      <c r="B2335" t="s">
        <v>695</v>
      </c>
      <c r="C2335">
        <v>0.45</v>
      </c>
      <c r="D2335">
        <v>34</v>
      </c>
      <c r="E2335">
        <v>0.17299999999999999</v>
      </c>
    </row>
    <row r="2336" spans="1:5" x14ac:dyDescent="0.2">
      <c r="A2336" t="s">
        <v>678</v>
      </c>
      <c r="B2336" t="s">
        <v>695</v>
      </c>
      <c r="C2336">
        <v>0.45</v>
      </c>
      <c r="D2336">
        <v>35</v>
      </c>
      <c r="E2336">
        <v>0.17399999999999999</v>
      </c>
    </row>
    <row r="2337" spans="1:5" x14ac:dyDescent="0.2">
      <c r="A2337" t="s">
        <v>678</v>
      </c>
      <c r="B2337" t="s">
        <v>695</v>
      </c>
      <c r="C2337">
        <v>0.45</v>
      </c>
      <c r="D2337">
        <v>36</v>
      </c>
      <c r="E2337">
        <v>0.17499999999999999</v>
      </c>
    </row>
    <row r="2338" spans="1:5" x14ac:dyDescent="0.2">
      <c r="A2338" t="s">
        <v>678</v>
      </c>
      <c r="B2338" t="s">
        <v>695</v>
      </c>
      <c r="C2338">
        <v>0.45</v>
      </c>
      <c r="D2338">
        <v>37</v>
      </c>
      <c r="E2338">
        <v>0.17699999999999999</v>
      </c>
    </row>
    <row r="2339" spans="1:5" x14ac:dyDescent="0.2">
      <c r="A2339" t="s">
        <v>678</v>
      </c>
      <c r="B2339" t="s">
        <v>695</v>
      </c>
      <c r="C2339">
        <v>0.45</v>
      </c>
      <c r="D2339">
        <v>38</v>
      </c>
      <c r="E2339">
        <v>0.17799999999999999</v>
      </c>
    </row>
    <row r="2340" spans="1:5" x14ac:dyDescent="0.2">
      <c r="A2340" t="s">
        <v>678</v>
      </c>
      <c r="B2340" t="s">
        <v>695</v>
      </c>
      <c r="C2340">
        <v>0.45</v>
      </c>
      <c r="D2340">
        <v>39</v>
      </c>
      <c r="E2340">
        <v>0.18</v>
      </c>
    </row>
    <row r="2341" spans="1:5" x14ac:dyDescent="0.2">
      <c r="A2341" t="s">
        <v>678</v>
      </c>
      <c r="B2341" t="s">
        <v>695</v>
      </c>
      <c r="C2341">
        <v>0.45</v>
      </c>
      <c r="D2341">
        <v>40</v>
      </c>
      <c r="E2341">
        <v>0.18099999999999999</v>
      </c>
    </row>
    <row r="2342" spans="1:5" x14ac:dyDescent="0.2">
      <c r="A2342" t="s">
        <v>678</v>
      </c>
      <c r="B2342" t="s">
        <v>695</v>
      </c>
      <c r="C2342">
        <v>0.45</v>
      </c>
      <c r="D2342">
        <v>41</v>
      </c>
      <c r="E2342">
        <v>0.182</v>
      </c>
    </row>
    <row r="2343" spans="1:5" x14ac:dyDescent="0.2">
      <c r="A2343" t="s">
        <v>678</v>
      </c>
      <c r="B2343" t="s">
        <v>695</v>
      </c>
      <c r="C2343">
        <v>0.45</v>
      </c>
      <c r="D2343">
        <v>42</v>
      </c>
      <c r="E2343">
        <v>0.184</v>
      </c>
    </row>
    <row r="2344" spans="1:5" x14ac:dyDescent="0.2">
      <c r="A2344" t="s">
        <v>678</v>
      </c>
      <c r="B2344" t="s">
        <v>695</v>
      </c>
      <c r="C2344">
        <v>0.45</v>
      </c>
      <c r="D2344">
        <v>43</v>
      </c>
      <c r="E2344">
        <v>0.185</v>
      </c>
    </row>
    <row r="2345" spans="1:5" x14ac:dyDescent="0.2">
      <c r="A2345" t="s">
        <v>678</v>
      </c>
      <c r="B2345" t="s">
        <v>695</v>
      </c>
      <c r="C2345">
        <v>0.45</v>
      </c>
      <c r="D2345">
        <v>44</v>
      </c>
      <c r="E2345">
        <v>0.187</v>
      </c>
    </row>
    <row r="2346" spans="1:5" x14ac:dyDescent="0.2">
      <c r="A2346" t="s">
        <v>678</v>
      </c>
      <c r="B2346" t="s">
        <v>695</v>
      </c>
      <c r="C2346">
        <v>0.45</v>
      </c>
      <c r="D2346">
        <v>45</v>
      </c>
      <c r="E2346">
        <v>0.188</v>
      </c>
    </row>
    <row r="2347" spans="1:5" x14ac:dyDescent="0.2">
      <c r="A2347" t="s">
        <v>678</v>
      </c>
      <c r="B2347" t="s">
        <v>695</v>
      </c>
      <c r="C2347">
        <v>0.45</v>
      </c>
      <c r="D2347">
        <v>46</v>
      </c>
      <c r="E2347">
        <v>0.19</v>
      </c>
    </row>
    <row r="2348" spans="1:5" x14ac:dyDescent="0.2">
      <c r="A2348" t="s">
        <v>678</v>
      </c>
      <c r="B2348" t="s">
        <v>695</v>
      </c>
      <c r="C2348">
        <v>0.45</v>
      </c>
      <c r="D2348">
        <v>47</v>
      </c>
      <c r="E2348">
        <v>0.191</v>
      </c>
    </row>
    <row r="2349" spans="1:5" x14ac:dyDescent="0.2">
      <c r="A2349" t="s">
        <v>678</v>
      </c>
      <c r="B2349" t="s">
        <v>695</v>
      </c>
      <c r="C2349">
        <v>0.45</v>
      </c>
      <c r="D2349">
        <v>48</v>
      </c>
      <c r="E2349">
        <v>0.193</v>
      </c>
    </row>
    <row r="2350" spans="1:5" x14ac:dyDescent="0.2">
      <c r="A2350" t="s">
        <v>678</v>
      </c>
      <c r="B2350" t="s">
        <v>695</v>
      </c>
      <c r="C2350">
        <v>0.45</v>
      </c>
      <c r="D2350">
        <v>49</v>
      </c>
      <c r="E2350">
        <v>0.19400000000000001</v>
      </c>
    </row>
    <row r="2351" spans="1:5" x14ac:dyDescent="0.2">
      <c r="A2351" t="s">
        <v>678</v>
      </c>
      <c r="B2351" t="s">
        <v>695</v>
      </c>
      <c r="C2351">
        <v>0.47499999999999998</v>
      </c>
      <c r="D2351">
        <v>20</v>
      </c>
      <c r="E2351">
        <v>0.14699999999999999</v>
      </c>
    </row>
    <row r="2352" spans="1:5" x14ac:dyDescent="0.2">
      <c r="A2352" t="s">
        <v>678</v>
      </c>
      <c r="B2352" t="s">
        <v>695</v>
      </c>
      <c r="C2352">
        <v>0.47499999999999998</v>
      </c>
      <c r="D2352">
        <v>21</v>
      </c>
      <c r="E2352">
        <v>0.151</v>
      </c>
    </row>
    <row r="2353" spans="1:5" x14ac:dyDescent="0.2">
      <c r="A2353" t="s">
        <v>678</v>
      </c>
      <c r="B2353" t="s">
        <v>695</v>
      </c>
      <c r="C2353">
        <v>0.47499999999999998</v>
      </c>
      <c r="D2353">
        <v>22</v>
      </c>
      <c r="E2353">
        <v>0.154</v>
      </c>
    </row>
    <row r="2354" spans="1:5" x14ac:dyDescent="0.2">
      <c r="A2354" t="s">
        <v>678</v>
      </c>
      <c r="B2354" t="s">
        <v>695</v>
      </c>
      <c r="C2354">
        <v>0.47499999999999998</v>
      </c>
      <c r="D2354">
        <v>23</v>
      </c>
      <c r="E2354">
        <v>0.158</v>
      </c>
    </row>
    <row r="2355" spans="1:5" x14ac:dyDescent="0.2">
      <c r="A2355" t="s">
        <v>678</v>
      </c>
      <c r="B2355" t="s">
        <v>695</v>
      </c>
      <c r="C2355">
        <v>0.47499999999999998</v>
      </c>
      <c r="D2355">
        <v>24</v>
      </c>
      <c r="E2355">
        <v>0.16200000000000001</v>
      </c>
    </row>
    <row r="2356" spans="1:5" x14ac:dyDescent="0.2">
      <c r="A2356" t="s">
        <v>678</v>
      </c>
      <c r="B2356" t="s">
        <v>695</v>
      </c>
      <c r="C2356">
        <v>0.47499999999999998</v>
      </c>
      <c r="D2356">
        <v>25</v>
      </c>
      <c r="E2356">
        <v>0.16500000000000001</v>
      </c>
    </row>
    <row r="2357" spans="1:5" x14ac:dyDescent="0.2">
      <c r="A2357" t="s">
        <v>678</v>
      </c>
      <c r="B2357" t="s">
        <v>695</v>
      </c>
      <c r="C2357">
        <v>0.47499999999999998</v>
      </c>
      <c r="D2357">
        <v>26</v>
      </c>
      <c r="E2357">
        <v>0.16800000000000001</v>
      </c>
    </row>
    <row r="2358" spans="1:5" x14ac:dyDescent="0.2">
      <c r="A2358" t="s">
        <v>678</v>
      </c>
      <c r="B2358" t="s">
        <v>695</v>
      </c>
      <c r="C2358">
        <v>0.47499999999999998</v>
      </c>
      <c r="D2358">
        <v>27</v>
      </c>
      <c r="E2358">
        <v>0.17100000000000001</v>
      </c>
    </row>
    <row r="2359" spans="1:5" x14ac:dyDescent="0.2">
      <c r="A2359" t="s">
        <v>678</v>
      </c>
      <c r="B2359" t="s">
        <v>695</v>
      </c>
      <c r="C2359">
        <v>0.47499999999999998</v>
      </c>
      <c r="D2359">
        <v>28</v>
      </c>
      <c r="E2359">
        <v>0.17299999999999999</v>
      </c>
    </row>
    <row r="2360" spans="1:5" x14ac:dyDescent="0.2">
      <c r="A2360" t="s">
        <v>678</v>
      </c>
      <c r="B2360" t="s">
        <v>695</v>
      </c>
      <c r="C2360">
        <v>0.47499999999999998</v>
      </c>
      <c r="D2360">
        <v>29</v>
      </c>
      <c r="E2360">
        <v>0.17399999999999999</v>
      </c>
    </row>
    <row r="2361" spans="1:5" x14ac:dyDescent="0.2">
      <c r="A2361" t="s">
        <v>678</v>
      </c>
      <c r="B2361" t="s">
        <v>695</v>
      </c>
      <c r="C2361">
        <v>0.47499999999999998</v>
      </c>
      <c r="D2361">
        <v>30</v>
      </c>
      <c r="E2361">
        <v>0.17599999999999999</v>
      </c>
    </row>
    <row r="2362" spans="1:5" x14ac:dyDescent="0.2">
      <c r="A2362" t="s">
        <v>678</v>
      </c>
      <c r="B2362" t="s">
        <v>695</v>
      </c>
      <c r="C2362">
        <v>0.47499999999999998</v>
      </c>
      <c r="D2362">
        <v>31</v>
      </c>
      <c r="E2362">
        <v>0.17699999999999999</v>
      </c>
    </row>
    <row r="2363" spans="1:5" x14ac:dyDescent="0.2">
      <c r="A2363" t="s">
        <v>678</v>
      </c>
      <c r="B2363" t="s">
        <v>695</v>
      </c>
      <c r="C2363">
        <v>0.47499999999999998</v>
      </c>
      <c r="D2363">
        <v>32</v>
      </c>
      <c r="E2363">
        <v>0.17799999999999999</v>
      </c>
    </row>
    <row r="2364" spans="1:5" x14ac:dyDescent="0.2">
      <c r="A2364" t="s">
        <v>678</v>
      </c>
      <c r="B2364" t="s">
        <v>695</v>
      </c>
      <c r="C2364">
        <v>0.47499999999999998</v>
      </c>
      <c r="D2364">
        <v>33</v>
      </c>
      <c r="E2364">
        <v>0.17899999999999999</v>
      </c>
    </row>
    <row r="2365" spans="1:5" x14ac:dyDescent="0.2">
      <c r="A2365" t="s">
        <v>678</v>
      </c>
      <c r="B2365" t="s">
        <v>695</v>
      </c>
      <c r="C2365">
        <v>0.47499999999999998</v>
      </c>
      <c r="D2365">
        <v>34</v>
      </c>
      <c r="E2365">
        <v>0.18099999999999999</v>
      </c>
    </row>
    <row r="2366" spans="1:5" x14ac:dyDescent="0.2">
      <c r="A2366" t="s">
        <v>678</v>
      </c>
      <c r="B2366" t="s">
        <v>695</v>
      </c>
      <c r="C2366">
        <v>0.47499999999999998</v>
      </c>
      <c r="D2366">
        <v>35</v>
      </c>
      <c r="E2366">
        <v>0.182</v>
      </c>
    </row>
    <row r="2367" spans="1:5" x14ac:dyDescent="0.2">
      <c r="A2367" t="s">
        <v>678</v>
      </c>
      <c r="B2367" t="s">
        <v>695</v>
      </c>
      <c r="C2367">
        <v>0.47499999999999998</v>
      </c>
      <c r="D2367">
        <v>36</v>
      </c>
      <c r="E2367">
        <v>0.183</v>
      </c>
    </row>
    <row r="2368" spans="1:5" x14ac:dyDescent="0.2">
      <c r="A2368" t="s">
        <v>678</v>
      </c>
      <c r="B2368" t="s">
        <v>695</v>
      </c>
      <c r="C2368">
        <v>0.47499999999999998</v>
      </c>
      <c r="D2368">
        <v>37</v>
      </c>
      <c r="E2368">
        <v>0.184</v>
      </c>
    </row>
    <row r="2369" spans="1:5" x14ac:dyDescent="0.2">
      <c r="A2369" t="s">
        <v>678</v>
      </c>
      <c r="B2369" t="s">
        <v>695</v>
      </c>
      <c r="C2369">
        <v>0.47499999999999998</v>
      </c>
      <c r="D2369">
        <v>38</v>
      </c>
      <c r="E2369">
        <v>0.186</v>
      </c>
    </row>
    <row r="2370" spans="1:5" x14ac:dyDescent="0.2">
      <c r="A2370" t="s">
        <v>678</v>
      </c>
      <c r="B2370" t="s">
        <v>695</v>
      </c>
      <c r="C2370">
        <v>0.47499999999999998</v>
      </c>
      <c r="D2370">
        <v>39</v>
      </c>
      <c r="E2370">
        <v>0.187</v>
      </c>
    </row>
    <row r="2371" spans="1:5" x14ac:dyDescent="0.2">
      <c r="A2371" t="s">
        <v>678</v>
      </c>
      <c r="B2371" t="s">
        <v>695</v>
      </c>
      <c r="C2371">
        <v>0.47499999999999998</v>
      </c>
      <c r="D2371">
        <v>40</v>
      </c>
      <c r="E2371">
        <v>0.188</v>
      </c>
    </row>
    <row r="2372" spans="1:5" x14ac:dyDescent="0.2">
      <c r="A2372" t="s">
        <v>678</v>
      </c>
      <c r="B2372" t="s">
        <v>695</v>
      </c>
      <c r="C2372">
        <v>0.47499999999999998</v>
      </c>
      <c r="D2372">
        <v>41</v>
      </c>
      <c r="E2372">
        <v>0.19</v>
      </c>
    </row>
    <row r="2373" spans="1:5" x14ac:dyDescent="0.2">
      <c r="A2373" t="s">
        <v>678</v>
      </c>
      <c r="B2373" t="s">
        <v>695</v>
      </c>
      <c r="C2373">
        <v>0.47499999999999998</v>
      </c>
      <c r="D2373">
        <v>42</v>
      </c>
      <c r="E2373">
        <v>0.191</v>
      </c>
    </row>
    <row r="2374" spans="1:5" x14ac:dyDescent="0.2">
      <c r="A2374" t="s">
        <v>678</v>
      </c>
      <c r="B2374" t="s">
        <v>695</v>
      </c>
      <c r="C2374">
        <v>0.47499999999999998</v>
      </c>
      <c r="D2374">
        <v>43</v>
      </c>
      <c r="E2374">
        <v>0.193</v>
      </c>
    </row>
    <row r="2375" spans="1:5" x14ac:dyDescent="0.2">
      <c r="A2375" t="s">
        <v>678</v>
      </c>
      <c r="B2375" t="s">
        <v>695</v>
      </c>
      <c r="C2375">
        <v>0.47499999999999998</v>
      </c>
      <c r="D2375">
        <v>44</v>
      </c>
      <c r="E2375">
        <v>0.19400000000000001</v>
      </c>
    </row>
    <row r="2376" spans="1:5" x14ac:dyDescent="0.2">
      <c r="A2376" t="s">
        <v>678</v>
      </c>
      <c r="B2376" t="s">
        <v>695</v>
      </c>
      <c r="C2376">
        <v>0.47499999999999998</v>
      </c>
      <c r="D2376">
        <v>45</v>
      </c>
      <c r="E2376">
        <v>0.19600000000000001</v>
      </c>
    </row>
    <row r="2377" spans="1:5" x14ac:dyDescent="0.2">
      <c r="A2377" t="s">
        <v>678</v>
      </c>
      <c r="B2377" t="s">
        <v>695</v>
      </c>
      <c r="C2377">
        <v>0.47499999999999998</v>
      </c>
      <c r="D2377">
        <v>46</v>
      </c>
      <c r="E2377">
        <v>0.19700000000000001</v>
      </c>
    </row>
    <row r="2378" spans="1:5" x14ac:dyDescent="0.2">
      <c r="A2378" t="s">
        <v>678</v>
      </c>
      <c r="B2378" t="s">
        <v>695</v>
      </c>
      <c r="C2378">
        <v>0.47499999999999998</v>
      </c>
      <c r="D2378">
        <v>47</v>
      </c>
      <c r="E2378">
        <v>0.19800000000000001</v>
      </c>
    </row>
    <row r="2379" spans="1:5" x14ac:dyDescent="0.2">
      <c r="A2379" t="s">
        <v>678</v>
      </c>
      <c r="B2379" t="s">
        <v>695</v>
      </c>
      <c r="C2379">
        <v>0.47499999999999998</v>
      </c>
      <c r="D2379">
        <v>48</v>
      </c>
      <c r="E2379">
        <v>0.2</v>
      </c>
    </row>
    <row r="2380" spans="1:5" x14ac:dyDescent="0.2">
      <c r="A2380" t="s">
        <v>678</v>
      </c>
      <c r="B2380" t="s">
        <v>695</v>
      </c>
      <c r="C2380">
        <v>0.47499999999999998</v>
      </c>
      <c r="D2380">
        <v>49</v>
      </c>
      <c r="E2380">
        <v>0.20100000000000001</v>
      </c>
    </row>
    <row r="2381" spans="1:5" x14ac:dyDescent="0.2">
      <c r="A2381" t="s">
        <v>678</v>
      </c>
      <c r="B2381" t="s">
        <v>695</v>
      </c>
      <c r="C2381">
        <v>0.5</v>
      </c>
      <c r="D2381">
        <v>21</v>
      </c>
      <c r="E2381">
        <v>0.16</v>
      </c>
    </row>
    <row r="2382" spans="1:5" x14ac:dyDescent="0.2">
      <c r="A2382" t="s">
        <v>678</v>
      </c>
      <c r="B2382" t="s">
        <v>695</v>
      </c>
      <c r="C2382">
        <v>0.5</v>
      </c>
      <c r="D2382">
        <v>22</v>
      </c>
      <c r="E2382">
        <v>0.16300000000000001</v>
      </c>
    </row>
    <row r="2383" spans="1:5" x14ac:dyDescent="0.2">
      <c r="A2383" t="s">
        <v>678</v>
      </c>
      <c r="B2383" t="s">
        <v>695</v>
      </c>
      <c r="C2383">
        <v>0.5</v>
      </c>
      <c r="D2383">
        <v>23</v>
      </c>
      <c r="E2383">
        <v>0.16700000000000001</v>
      </c>
    </row>
    <row r="2384" spans="1:5" x14ac:dyDescent="0.2">
      <c r="A2384" t="s">
        <v>678</v>
      </c>
      <c r="B2384" t="s">
        <v>695</v>
      </c>
      <c r="C2384">
        <v>0.5</v>
      </c>
      <c r="D2384">
        <v>24</v>
      </c>
      <c r="E2384">
        <v>0.17100000000000001</v>
      </c>
    </row>
    <row r="2385" spans="1:5" x14ac:dyDescent="0.2">
      <c r="A2385" t="s">
        <v>678</v>
      </c>
      <c r="B2385" t="s">
        <v>695</v>
      </c>
      <c r="C2385">
        <v>0.5</v>
      </c>
      <c r="D2385">
        <v>25</v>
      </c>
      <c r="E2385">
        <v>0.17399999999999999</v>
      </c>
    </row>
    <row r="2386" spans="1:5" x14ac:dyDescent="0.2">
      <c r="A2386" t="s">
        <v>678</v>
      </c>
      <c r="B2386" t="s">
        <v>695</v>
      </c>
      <c r="C2386">
        <v>0.5</v>
      </c>
      <c r="D2386">
        <v>26</v>
      </c>
      <c r="E2386">
        <v>0.17699999999999999</v>
      </c>
    </row>
    <row r="2387" spans="1:5" x14ac:dyDescent="0.2">
      <c r="A2387" t="s">
        <v>678</v>
      </c>
      <c r="B2387" t="s">
        <v>695</v>
      </c>
      <c r="C2387">
        <v>0.5</v>
      </c>
      <c r="D2387">
        <v>27</v>
      </c>
      <c r="E2387">
        <v>0.17899999999999999</v>
      </c>
    </row>
    <row r="2388" spans="1:5" x14ac:dyDescent="0.2">
      <c r="A2388" t="s">
        <v>678</v>
      </c>
      <c r="B2388" t="s">
        <v>695</v>
      </c>
      <c r="C2388">
        <v>0.5</v>
      </c>
      <c r="D2388">
        <v>28</v>
      </c>
      <c r="E2388">
        <v>0.18099999999999999</v>
      </c>
    </row>
    <row r="2389" spans="1:5" x14ac:dyDescent="0.2">
      <c r="A2389" t="s">
        <v>678</v>
      </c>
      <c r="B2389" t="s">
        <v>695</v>
      </c>
      <c r="C2389">
        <v>0.5</v>
      </c>
      <c r="D2389">
        <v>29</v>
      </c>
      <c r="E2389">
        <v>0.183</v>
      </c>
    </row>
    <row r="2390" spans="1:5" x14ac:dyDescent="0.2">
      <c r="A2390" t="s">
        <v>678</v>
      </c>
      <c r="B2390" t="s">
        <v>695</v>
      </c>
      <c r="C2390">
        <v>0.5</v>
      </c>
      <c r="D2390">
        <v>30</v>
      </c>
      <c r="E2390">
        <v>0.184</v>
      </c>
    </row>
    <row r="2391" spans="1:5" x14ac:dyDescent="0.2">
      <c r="A2391" t="s">
        <v>678</v>
      </c>
      <c r="B2391" t="s">
        <v>695</v>
      </c>
      <c r="C2391">
        <v>0.5</v>
      </c>
      <c r="D2391">
        <v>31</v>
      </c>
      <c r="E2391">
        <v>0.185</v>
      </c>
    </row>
    <row r="2392" spans="1:5" x14ac:dyDescent="0.2">
      <c r="A2392" t="s">
        <v>678</v>
      </c>
      <c r="B2392" t="s">
        <v>695</v>
      </c>
      <c r="C2392">
        <v>0.5</v>
      </c>
      <c r="D2392">
        <v>32</v>
      </c>
      <c r="E2392">
        <v>0.186</v>
      </c>
    </row>
    <row r="2393" spans="1:5" x14ac:dyDescent="0.2">
      <c r="A2393" t="s">
        <v>678</v>
      </c>
      <c r="B2393" t="s">
        <v>695</v>
      </c>
      <c r="C2393">
        <v>0.5</v>
      </c>
      <c r="D2393">
        <v>33</v>
      </c>
      <c r="E2393">
        <v>0.187</v>
      </c>
    </row>
    <row r="2394" spans="1:5" x14ac:dyDescent="0.2">
      <c r="A2394" t="s">
        <v>678</v>
      </c>
      <c r="B2394" t="s">
        <v>695</v>
      </c>
      <c r="C2394">
        <v>0.5</v>
      </c>
      <c r="D2394">
        <v>34</v>
      </c>
      <c r="E2394">
        <v>0.188</v>
      </c>
    </row>
    <row r="2395" spans="1:5" x14ac:dyDescent="0.2">
      <c r="A2395" t="s">
        <v>678</v>
      </c>
      <c r="B2395" t="s">
        <v>695</v>
      </c>
      <c r="C2395">
        <v>0.5</v>
      </c>
      <c r="D2395">
        <v>35</v>
      </c>
      <c r="E2395">
        <v>0.189</v>
      </c>
    </row>
    <row r="2396" spans="1:5" x14ac:dyDescent="0.2">
      <c r="A2396" t="s">
        <v>678</v>
      </c>
      <c r="B2396" t="s">
        <v>695</v>
      </c>
      <c r="C2396">
        <v>0.5</v>
      </c>
      <c r="D2396">
        <v>36</v>
      </c>
      <c r="E2396">
        <v>0.191</v>
      </c>
    </row>
    <row r="2397" spans="1:5" x14ac:dyDescent="0.2">
      <c r="A2397" t="s">
        <v>678</v>
      </c>
      <c r="B2397" t="s">
        <v>695</v>
      </c>
      <c r="C2397">
        <v>0.5</v>
      </c>
      <c r="D2397">
        <v>37</v>
      </c>
      <c r="E2397">
        <v>0.192</v>
      </c>
    </row>
    <row r="2398" spans="1:5" x14ac:dyDescent="0.2">
      <c r="A2398" t="s">
        <v>678</v>
      </c>
      <c r="B2398" t="s">
        <v>695</v>
      </c>
      <c r="C2398">
        <v>0.5</v>
      </c>
      <c r="D2398">
        <v>38</v>
      </c>
      <c r="E2398">
        <v>0.193</v>
      </c>
    </row>
    <row r="2399" spans="1:5" x14ac:dyDescent="0.2">
      <c r="A2399" t="s">
        <v>678</v>
      </c>
      <c r="B2399" t="s">
        <v>695</v>
      </c>
      <c r="C2399">
        <v>0.5</v>
      </c>
      <c r="D2399">
        <v>39</v>
      </c>
      <c r="E2399">
        <v>0.19400000000000001</v>
      </c>
    </row>
    <row r="2400" spans="1:5" x14ac:dyDescent="0.2">
      <c r="A2400" t="s">
        <v>678</v>
      </c>
      <c r="B2400" t="s">
        <v>695</v>
      </c>
      <c r="C2400">
        <v>0.5</v>
      </c>
      <c r="D2400">
        <v>40</v>
      </c>
      <c r="E2400">
        <v>0.19600000000000001</v>
      </c>
    </row>
    <row r="2401" spans="1:5" x14ac:dyDescent="0.2">
      <c r="A2401" t="s">
        <v>678</v>
      </c>
      <c r="B2401" t="s">
        <v>695</v>
      </c>
      <c r="C2401">
        <v>0.5</v>
      </c>
      <c r="D2401">
        <v>41</v>
      </c>
      <c r="E2401">
        <v>0.19700000000000001</v>
      </c>
    </row>
    <row r="2402" spans="1:5" x14ac:dyDescent="0.2">
      <c r="A2402" t="s">
        <v>678</v>
      </c>
      <c r="B2402" t="s">
        <v>695</v>
      </c>
      <c r="C2402">
        <v>0.5</v>
      </c>
      <c r="D2402">
        <v>42</v>
      </c>
      <c r="E2402">
        <v>0.19800000000000001</v>
      </c>
    </row>
    <row r="2403" spans="1:5" x14ac:dyDescent="0.2">
      <c r="A2403" t="s">
        <v>678</v>
      </c>
      <c r="B2403" t="s">
        <v>695</v>
      </c>
      <c r="C2403">
        <v>0.5</v>
      </c>
      <c r="D2403">
        <v>43</v>
      </c>
      <c r="E2403">
        <v>0.2</v>
      </c>
    </row>
    <row r="2404" spans="1:5" x14ac:dyDescent="0.2">
      <c r="A2404" t="s">
        <v>678</v>
      </c>
      <c r="B2404" t="s">
        <v>695</v>
      </c>
      <c r="C2404">
        <v>0.5</v>
      </c>
      <c r="D2404">
        <v>44</v>
      </c>
      <c r="E2404">
        <v>0.20100000000000001</v>
      </c>
    </row>
    <row r="2405" spans="1:5" x14ac:dyDescent="0.2">
      <c r="A2405" t="s">
        <v>678</v>
      </c>
      <c r="B2405" t="s">
        <v>695</v>
      </c>
      <c r="C2405">
        <v>0.5</v>
      </c>
      <c r="D2405">
        <v>45</v>
      </c>
      <c r="E2405">
        <v>0.20300000000000001</v>
      </c>
    </row>
    <row r="2406" spans="1:5" x14ac:dyDescent="0.2">
      <c r="A2406" t="s">
        <v>678</v>
      </c>
      <c r="B2406" t="s">
        <v>695</v>
      </c>
      <c r="C2406">
        <v>0.5</v>
      </c>
      <c r="D2406">
        <v>46</v>
      </c>
      <c r="E2406">
        <v>0.20399999999999999</v>
      </c>
    </row>
    <row r="2407" spans="1:5" x14ac:dyDescent="0.2">
      <c r="A2407" t="s">
        <v>678</v>
      </c>
      <c r="B2407" t="s">
        <v>695</v>
      </c>
      <c r="C2407">
        <v>0.5</v>
      </c>
      <c r="D2407">
        <v>47</v>
      </c>
      <c r="E2407">
        <v>0.20499999999999999</v>
      </c>
    </row>
    <row r="2408" spans="1:5" x14ac:dyDescent="0.2">
      <c r="A2408" t="s">
        <v>678</v>
      </c>
      <c r="B2408" t="s">
        <v>695</v>
      </c>
      <c r="C2408">
        <v>0.5</v>
      </c>
      <c r="D2408">
        <v>48</v>
      </c>
      <c r="E2408">
        <v>0.20699999999999999</v>
      </c>
    </row>
    <row r="2409" spans="1:5" x14ac:dyDescent="0.2">
      <c r="A2409" t="s">
        <v>678</v>
      </c>
      <c r="B2409" t="s">
        <v>695</v>
      </c>
      <c r="C2409">
        <v>0.5</v>
      </c>
      <c r="D2409">
        <v>49</v>
      </c>
      <c r="E2409">
        <v>0.20799999999999999</v>
      </c>
    </row>
    <row r="2410" spans="1:5" x14ac:dyDescent="0.2">
      <c r="A2410" t="s">
        <v>678</v>
      </c>
      <c r="B2410" t="s">
        <v>695</v>
      </c>
      <c r="C2410">
        <v>0.52500000000000002</v>
      </c>
      <c r="D2410">
        <v>21</v>
      </c>
      <c r="E2410">
        <v>0.16900000000000001</v>
      </c>
    </row>
    <row r="2411" spans="1:5" x14ac:dyDescent="0.2">
      <c r="A2411" t="s">
        <v>678</v>
      </c>
      <c r="B2411" t="s">
        <v>695</v>
      </c>
      <c r="C2411">
        <v>0.52500000000000002</v>
      </c>
      <c r="D2411">
        <v>22</v>
      </c>
      <c r="E2411">
        <v>0.17199999999999999</v>
      </c>
    </row>
    <row r="2412" spans="1:5" x14ac:dyDescent="0.2">
      <c r="A2412" t="s">
        <v>678</v>
      </c>
      <c r="B2412" t="s">
        <v>695</v>
      </c>
      <c r="C2412">
        <v>0.52500000000000002</v>
      </c>
      <c r="D2412">
        <v>23</v>
      </c>
      <c r="E2412">
        <v>0.17599999999999999</v>
      </c>
    </row>
    <row r="2413" spans="1:5" x14ac:dyDescent="0.2">
      <c r="A2413" t="s">
        <v>678</v>
      </c>
      <c r="B2413" t="s">
        <v>695</v>
      </c>
      <c r="C2413">
        <v>0.52500000000000002</v>
      </c>
      <c r="D2413">
        <v>24</v>
      </c>
      <c r="E2413">
        <v>0.17899999999999999</v>
      </c>
    </row>
    <row r="2414" spans="1:5" x14ac:dyDescent="0.2">
      <c r="A2414" t="s">
        <v>678</v>
      </c>
      <c r="B2414" t="s">
        <v>695</v>
      </c>
      <c r="C2414">
        <v>0.52500000000000002</v>
      </c>
      <c r="D2414">
        <v>25</v>
      </c>
      <c r="E2414">
        <v>0.182</v>
      </c>
    </row>
    <row r="2415" spans="1:5" x14ac:dyDescent="0.2">
      <c r="A2415" t="s">
        <v>678</v>
      </c>
      <c r="B2415" t="s">
        <v>695</v>
      </c>
      <c r="C2415">
        <v>0.52500000000000002</v>
      </c>
      <c r="D2415">
        <v>26</v>
      </c>
      <c r="E2415">
        <v>0.185</v>
      </c>
    </row>
    <row r="2416" spans="1:5" x14ac:dyDescent="0.2">
      <c r="A2416" t="s">
        <v>678</v>
      </c>
      <c r="B2416" t="s">
        <v>695</v>
      </c>
      <c r="C2416">
        <v>0.52500000000000002</v>
      </c>
      <c r="D2416">
        <v>27</v>
      </c>
      <c r="E2416">
        <v>0.188</v>
      </c>
    </row>
    <row r="2417" spans="1:5" x14ac:dyDescent="0.2">
      <c r="A2417" t="s">
        <v>678</v>
      </c>
      <c r="B2417" t="s">
        <v>695</v>
      </c>
      <c r="C2417">
        <v>0.52500000000000002</v>
      </c>
      <c r="D2417">
        <v>28</v>
      </c>
      <c r="E2417">
        <v>0.19</v>
      </c>
    </row>
    <row r="2418" spans="1:5" x14ac:dyDescent="0.2">
      <c r="A2418" t="s">
        <v>678</v>
      </c>
      <c r="B2418" t="s">
        <v>695</v>
      </c>
      <c r="C2418">
        <v>0.52500000000000002</v>
      </c>
      <c r="D2418">
        <v>29</v>
      </c>
      <c r="E2418">
        <v>0.191</v>
      </c>
    </row>
    <row r="2419" spans="1:5" x14ac:dyDescent="0.2">
      <c r="A2419" t="s">
        <v>678</v>
      </c>
      <c r="B2419" t="s">
        <v>695</v>
      </c>
      <c r="C2419">
        <v>0.52500000000000002</v>
      </c>
      <c r="D2419">
        <v>30</v>
      </c>
      <c r="E2419">
        <v>0.192</v>
      </c>
    </row>
    <row r="2420" spans="1:5" x14ac:dyDescent="0.2">
      <c r="A2420" t="s">
        <v>678</v>
      </c>
      <c r="B2420" t="s">
        <v>695</v>
      </c>
      <c r="C2420">
        <v>0.52500000000000002</v>
      </c>
      <c r="D2420">
        <v>31</v>
      </c>
      <c r="E2420">
        <v>0.193</v>
      </c>
    </row>
    <row r="2421" spans="1:5" x14ac:dyDescent="0.2">
      <c r="A2421" t="s">
        <v>678</v>
      </c>
      <c r="B2421" t="s">
        <v>695</v>
      </c>
      <c r="C2421">
        <v>0.52500000000000002</v>
      </c>
      <c r="D2421">
        <v>32</v>
      </c>
      <c r="E2421">
        <v>0.19400000000000001</v>
      </c>
    </row>
    <row r="2422" spans="1:5" x14ac:dyDescent="0.2">
      <c r="A2422" t="s">
        <v>678</v>
      </c>
      <c r="B2422" t="s">
        <v>695</v>
      </c>
      <c r="C2422">
        <v>0.52500000000000002</v>
      </c>
      <c r="D2422">
        <v>33</v>
      </c>
      <c r="E2422">
        <v>0.19500000000000001</v>
      </c>
    </row>
    <row r="2423" spans="1:5" x14ac:dyDescent="0.2">
      <c r="A2423" t="s">
        <v>678</v>
      </c>
      <c r="B2423" t="s">
        <v>695</v>
      </c>
      <c r="C2423">
        <v>0.52500000000000002</v>
      </c>
      <c r="D2423">
        <v>34</v>
      </c>
      <c r="E2423">
        <v>0.19600000000000001</v>
      </c>
    </row>
    <row r="2424" spans="1:5" x14ac:dyDescent="0.2">
      <c r="A2424" t="s">
        <v>678</v>
      </c>
      <c r="B2424" t="s">
        <v>695</v>
      </c>
      <c r="C2424">
        <v>0.52500000000000002</v>
      </c>
      <c r="D2424">
        <v>35</v>
      </c>
      <c r="E2424">
        <v>0.19700000000000001</v>
      </c>
    </row>
    <row r="2425" spans="1:5" x14ac:dyDescent="0.2">
      <c r="A2425" t="s">
        <v>678</v>
      </c>
      <c r="B2425" t="s">
        <v>695</v>
      </c>
      <c r="C2425">
        <v>0.52500000000000002</v>
      </c>
      <c r="D2425">
        <v>36</v>
      </c>
      <c r="E2425">
        <v>0.19800000000000001</v>
      </c>
    </row>
    <row r="2426" spans="1:5" x14ac:dyDescent="0.2">
      <c r="A2426" t="s">
        <v>678</v>
      </c>
      <c r="B2426" t="s">
        <v>695</v>
      </c>
      <c r="C2426">
        <v>0.52500000000000002</v>
      </c>
      <c r="D2426">
        <v>37</v>
      </c>
      <c r="E2426">
        <v>0.19900000000000001</v>
      </c>
    </row>
    <row r="2427" spans="1:5" x14ac:dyDescent="0.2">
      <c r="A2427" t="s">
        <v>678</v>
      </c>
      <c r="B2427" t="s">
        <v>695</v>
      </c>
      <c r="C2427">
        <v>0.52500000000000002</v>
      </c>
      <c r="D2427">
        <v>38</v>
      </c>
      <c r="E2427">
        <v>0.2</v>
      </c>
    </row>
    <row r="2428" spans="1:5" x14ac:dyDescent="0.2">
      <c r="A2428" t="s">
        <v>678</v>
      </c>
      <c r="B2428" t="s">
        <v>695</v>
      </c>
      <c r="C2428">
        <v>0.52500000000000002</v>
      </c>
      <c r="D2428">
        <v>39</v>
      </c>
      <c r="E2428">
        <v>0.20200000000000001</v>
      </c>
    </row>
    <row r="2429" spans="1:5" x14ac:dyDescent="0.2">
      <c r="A2429" t="s">
        <v>678</v>
      </c>
      <c r="B2429" t="s">
        <v>695</v>
      </c>
      <c r="C2429">
        <v>0.52500000000000002</v>
      </c>
      <c r="D2429">
        <v>40</v>
      </c>
      <c r="E2429">
        <v>0.20300000000000001</v>
      </c>
    </row>
    <row r="2430" spans="1:5" x14ac:dyDescent="0.2">
      <c r="A2430" t="s">
        <v>678</v>
      </c>
      <c r="B2430" t="s">
        <v>695</v>
      </c>
      <c r="C2430">
        <v>0.52500000000000002</v>
      </c>
      <c r="D2430">
        <v>41</v>
      </c>
      <c r="E2430">
        <v>0.20399999999999999</v>
      </c>
    </row>
    <row r="2431" spans="1:5" x14ac:dyDescent="0.2">
      <c r="A2431" t="s">
        <v>678</v>
      </c>
      <c r="B2431" t="s">
        <v>695</v>
      </c>
      <c r="C2431">
        <v>0.52500000000000002</v>
      </c>
      <c r="D2431">
        <v>42</v>
      </c>
      <c r="E2431">
        <v>0.20599999999999999</v>
      </c>
    </row>
    <row r="2432" spans="1:5" x14ac:dyDescent="0.2">
      <c r="A2432" t="s">
        <v>678</v>
      </c>
      <c r="B2432" t="s">
        <v>695</v>
      </c>
      <c r="C2432">
        <v>0.52500000000000002</v>
      </c>
      <c r="D2432">
        <v>43</v>
      </c>
      <c r="E2432">
        <v>0.20699999999999999</v>
      </c>
    </row>
    <row r="2433" spans="1:5" x14ac:dyDescent="0.2">
      <c r="A2433" t="s">
        <v>678</v>
      </c>
      <c r="B2433" t="s">
        <v>695</v>
      </c>
      <c r="C2433">
        <v>0.52500000000000002</v>
      </c>
      <c r="D2433">
        <v>44</v>
      </c>
      <c r="E2433">
        <v>0.20799999999999999</v>
      </c>
    </row>
    <row r="2434" spans="1:5" x14ac:dyDescent="0.2">
      <c r="A2434" t="s">
        <v>678</v>
      </c>
      <c r="B2434" t="s">
        <v>695</v>
      </c>
      <c r="C2434">
        <v>0.52500000000000002</v>
      </c>
      <c r="D2434">
        <v>45</v>
      </c>
      <c r="E2434">
        <v>0.21</v>
      </c>
    </row>
    <row r="2435" spans="1:5" x14ac:dyDescent="0.2">
      <c r="A2435" t="s">
        <v>678</v>
      </c>
      <c r="B2435" t="s">
        <v>695</v>
      </c>
      <c r="C2435">
        <v>0.52500000000000002</v>
      </c>
      <c r="D2435">
        <v>46</v>
      </c>
      <c r="E2435">
        <v>0.21099999999999999</v>
      </c>
    </row>
    <row r="2436" spans="1:5" x14ac:dyDescent="0.2">
      <c r="A2436" t="s">
        <v>678</v>
      </c>
      <c r="B2436" t="s">
        <v>695</v>
      </c>
      <c r="C2436">
        <v>0.52500000000000002</v>
      </c>
      <c r="D2436">
        <v>47</v>
      </c>
      <c r="E2436">
        <v>0.21199999999999999</v>
      </c>
    </row>
    <row r="2437" spans="1:5" x14ac:dyDescent="0.2">
      <c r="A2437" t="s">
        <v>678</v>
      </c>
      <c r="B2437" t="s">
        <v>695</v>
      </c>
      <c r="C2437">
        <v>0.52500000000000002</v>
      </c>
      <c r="D2437">
        <v>48</v>
      </c>
      <c r="E2437">
        <v>0.214</v>
      </c>
    </row>
    <row r="2438" spans="1:5" x14ac:dyDescent="0.2">
      <c r="A2438" t="s">
        <v>678</v>
      </c>
      <c r="B2438" t="s">
        <v>695</v>
      </c>
      <c r="C2438">
        <v>0.52500000000000002</v>
      </c>
      <c r="D2438">
        <v>49</v>
      </c>
      <c r="E2438">
        <v>0.215</v>
      </c>
    </row>
    <row r="2439" spans="1:5" x14ac:dyDescent="0.2">
      <c r="A2439" t="s">
        <v>678</v>
      </c>
      <c r="B2439" t="s">
        <v>695</v>
      </c>
      <c r="C2439">
        <v>0.55000000000000004</v>
      </c>
      <c r="D2439">
        <v>22</v>
      </c>
      <c r="E2439">
        <v>0.182</v>
      </c>
    </row>
    <row r="2440" spans="1:5" x14ac:dyDescent="0.2">
      <c r="A2440" t="s">
        <v>678</v>
      </c>
      <c r="B2440" t="s">
        <v>695</v>
      </c>
      <c r="C2440">
        <v>0.55000000000000004</v>
      </c>
      <c r="D2440">
        <v>23</v>
      </c>
      <c r="E2440">
        <v>0.185</v>
      </c>
    </row>
    <row r="2441" spans="1:5" x14ac:dyDescent="0.2">
      <c r="A2441" t="s">
        <v>678</v>
      </c>
      <c r="B2441" t="s">
        <v>695</v>
      </c>
      <c r="C2441">
        <v>0.55000000000000004</v>
      </c>
      <c r="D2441">
        <v>24</v>
      </c>
      <c r="E2441">
        <v>0.188</v>
      </c>
    </row>
    <row r="2442" spans="1:5" x14ac:dyDescent="0.2">
      <c r="A2442" t="s">
        <v>678</v>
      </c>
      <c r="B2442" t="s">
        <v>695</v>
      </c>
      <c r="C2442">
        <v>0.55000000000000004</v>
      </c>
      <c r="D2442">
        <v>25</v>
      </c>
      <c r="E2442">
        <v>0.191</v>
      </c>
    </row>
    <row r="2443" spans="1:5" x14ac:dyDescent="0.2">
      <c r="A2443" t="s">
        <v>678</v>
      </c>
      <c r="B2443" t="s">
        <v>695</v>
      </c>
      <c r="C2443">
        <v>0.55000000000000004</v>
      </c>
      <c r="D2443">
        <v>26</v>
      </c>
      <c r="E2443">
        <v>0.19400000000000001</v>
      </c>
    </row>
    <row r="2444" spans="1:5" x14ac:dyDescent="0.2">
      <c r="A2444" t="s">
        <v>678</v>
      </c>
      <c r="B2444" t="s">
        <v>695</v>
      </c>
      <c r="C2444">
        <v>0.55000000000000004</v>
      </c>
      <c r="D2444">
        <v>27</v>
      </c>
      <c r="E2444">
        <v>0.19600000000000001</v>
      </c>
    </row>
    <row r="2445" spans="1:5" x14ac:dyDescent="0.2">
      <c r="A2445" t="s">
        <v>678</v>
      </c>
      <c r="B2445" t="s">
        <v>695</v>
      </c>
      <c r="C2445">
        <v>0.55000000000000004</v>
      </c>
      <c r="D2445">
        <v>28</v>
      </c>
      <c r="E2445">
        <v>0.19800000000000001</v>
      </c>
    </row>
    <row r="2446" spans="1:5" x14ac:dyDescent="0.2">
      <c r="A2446" t="s">
        <v>678</v>
      </c>
      <c r="B2446" t="s">
        <v>695</v>
      </c>
      <c r="C2446">
        <v>0.55000000000000004</v>
      </c>
      <c r="D2446">
        <v>29</v>
      </c>
      <c r="E2446">
        <v>0.19900000000000001</v>
      </c>
    </row>
    <row r="2447" spans="1:5" x14ac:dyDescent="0.2">
      <c r="A2447" t="s">
        <v>678</v>
      </c>
      <c r="B2447" t="s">
        <v>695</v>
      </c>
      <c r="C2447">
        <v>0.55000000000000004</v>
      </c>
      <c r="D2447">
        <v>30</v>
      </c>
      <c r="E2447">
        <v>0.2</v>
      </c>
    </row>
    <row r="2448" spans="1:5" x14ac:dyDescent="0.2">
      <c r="A2448" t="s">
        <v>678</v>
      </c>
      <c r="B2448" t="s">
        <v>695</v>
      </c>
      <c r="C2448">
        <v>0.55000000000000004</v>
      </c>
      <c r="D2448">
        <v>31</v>
      </c>
      <c r="E2448">
        <v>0.20100000000000001</v>
      </c>
    </row>
    <row r="2449" spans="1:5" x14ac:dyDescent="0.2">
      <c r="A2449" t="s">
        <v>678</v>
      </c>
      <c r="B2449" t="s">
        <v>695</v>
      </c>
      <c r="C2449">
        <v>0.55000000000000004</v>
      </c>
      <c r="D2449">
        <v>32</v>
      </c>
      <c r="E2449">
        <v>0.20200000000000001</v>
      </c>
    </row>
    <row r="2450" spans="1:5" x14ac:dyDescent="0.2">
      <c r="A2450" t="s">
        <v>678</v>
      </c>
      <c r="B2450" t="s">
        <v>695</v>
      </c>
      <c r="C2450">
        <v>0.55000000000000004</v>
      </c>
      <c r="D2450">
        <v>33</v>
      </c>
      <c r="E2450">
        <v>0.20300000000000001</v>
      </c>
    </row>
    <row r="2451" spans="1:5" x14ac:dyDescent="0.2">
      <c r="A2451" t="s">
        <v>678</v>
      </c>
      <c r="B2451" t="s">
        <v>695</v>
      </c>
      <c r="C2451">
        <v>0.55000000000000004</v>
      </c>
      <c r="D2451">
        <v>34</v>
      </c>
      <c r="E2451">
        <v>0.20399999999999999</v>
      </c>
    </row>
    <row r="2452" spans="1:5" x14ac:dyDescent="0.2">
      <c r="A2452" t="s">
        <v>678</v>
      </c>
      <c r="B2452" t="s">
        <v>695</v>
      </c>
      <c r="C2452">
        <v>0.55000000000000004</v>
      </c>
      <c r="D2452">
        <v>35</v>
      </c>
      <c r="E2452">
        <v>0.20499999999999999</v>
      </c>
    </row>
    <row r="2453" spans="1:5" x14ac:dyDescent="0.2">
      <c r="A2453" t="s">
        <v>678</v>
      </c>
      <c r="B2453" t="s">
        <v>695</v>
      </c>
      <c r="C2453">
        <v>0.55000000000000004</v>
      </c>
      <c r="D2453">
        <v>36</v>
      </c>
      <c r="E2453">
        <v>0.20599999999999999</v>
      </c>
    </row>
    <row r="2454" spans="1:5" x14ac:dyDescent="0.2">
      <c r="A2454" t="s">
        <v>678</v>
      </c>
      <c r="B2454" t="s">
        <v>695</v>
      </c>
      <c r="C2454">
        <v>0.55000000000000004</v>
      </c>
      <c r="D2454">
        <v>37</v>
      </c>
      <c r="E2454">
        <v>0.20699999999999999</v>
      </c>
    </row>
    <row r="2455" spans="1:5" x14ac:dyDescent="0.2">
      <c r="A2455" t="s">
        <v>678</v>
      </c>
      <c r="B2455" t="s">
        <v>695</v>
      </c>
      <c r="C2455">
        <v>0.55000000000000004</v>
      </c>
      <c r="D2455">
        <v>38</v>
      </c>
      <c r="E2455">
        <v>0.20799999999999999</v>
      </c>
    </row>
    <row r="2456" spans="1:5" x14ac:dyDescent="0.2">
      <c r="A2456" t="s">
        <v>678</v>
      </c>
      <c r="B2456" t="s">
        <v>695</v>
      </c>
      <c r="C2456">
        <v>0.55000000000000004</v>
      </c>
      <c r="D2456">
        <v>39</v>
      </c>
      <c r="E2456">
        <v>0.20899999999999999</v>
      </c>
    </row>
    <row r="2457" spans="1:5" x14ac:dyDescent="0.2">
      <c r="A2457" t="s">
        <v>678</v>
      </c>
      <c r="B2457" t="s">
        <v>695</v>
      </c>
      <c r="C2457">
        <v>0.55000000000000004</v>
      </c>
      <c r="D2457">
        <v>40</v>
      </c>
      <c r="E2457">
        <v>0.21</v>
      </c>
    </row>
    <row r="2458" spans="1:5" x14ac:dyDescent="0.2">
      <c r="A2458" t="s">
        <v>678</v>
      </c>
      <c r="B2458" t="s">
        <v>695</v>
      </c>
      <c r="C2458">
        <v>0.55000000000000004</v>
      </c>
      <c r="D2458">
        <v>41</v>
      </c>
      <c r="E2458">
        <v>0.21099999999999999</v>
      </c>
    </row>
    <row r="2459" spans="1:5" x14ac:dyDescent="0.2">
      <c r="A2459" t="s">
        <v>678</v>
      </c>
      <c r="B2459" t="s">
        <v>695</v>
      </c>
      <c r="C2459">
        <v>0.55000000000000004</v>
      </c>
      <c r="D2459">
        <v>42</v>
      </c>
      <c r="E2459">
        <v>0.21299999999999999</v>
      </c>
    </row>
    <row r="2460" spans="1:5" x14ac:dyDescent="0.2">
      <c r="A2460" t="s">
        <v>678</v>
      </c>
      <c r="B2460" t="s">
        <v>695</v>
      </c>
      <c r="C2460">
        <v>0.55000000000000004</v>
      </c>
      <c r="D2460">
        <v>43</v>
      </c>
      <c r="E2460">
        <v>0.214</v>
      </c>
    </row>
    <row r="2461" spans="1:5" x14ac:dyDescent="0.2">
      <c r="A2461" t="s">
        <v>678</v>
      </c>
      <c r="B2461" t="s">
        <v>695</v>
      </c>
      <c r="C2461">
        <v>0.55000000000000004</v>
      </c>
      <c r="D2461">
        <v>44</v>
      </c>
      <c r="E2461">
        <v>0.215</v>
      </c>
    </row>
    <row r="2462" spans="1:5" x14ac:dyDescent="0.2">
      <c r="A2462" t="s">
        <v>678</v>
      </c>
      <c r="B2462" t="s">
        <v>695</v>
      </c>
      <c r="C2462">
        <v>0.55000000000000004</v>
      </c>
      <c r="D2462">
        <v>45</v>
      </c>
      <c r="E2462">
        <v>0.217</v>
      </c>
    </row>
    <row r="2463" spans="1:5" x14ac:dyDescent="0.2">
      <c r="A2463" t="s">
        <v>678</v>
      </c>
      <c r="B2463" t="s">
        <v>695</v>
      </c>
      <c r="C2463">
        <v>0.55000000000000004</v>
      </c>
      <c r="D2463">
        <v>46</v>
      </c>
      <c r="E2463">
        <v>0.218</v>
      </c>
    </row>
    <row r="2464" spans="1:5" x14ac:dyDescent="0.2">
      <c r="A2464" t="s">
        <v>678</v>
      </c>
      <c r="B2464" t="s">
        <v>695</v>
      </c>
      <c r="C2464">
        <v>0.55000000000000004</v>
      </c>
      <c r="D2464">
        <v>47</v>
      </c>
      <c r="E2464">
        <v>0.219</v>
      </c>
    </row>
    <row r="2465" spans="1:5" x14ac:dyDescent="0.2">
      <c r="A2465" t="s">
        <v>678</v>
      </c>
      <c r="B2465" t="s">
        <v>695</v>
      </c>
      <c r="C2465">
        <v>0.55000000000000004</v>
      </c>
      <c r="D2465">
        <v>48</v>
      </c>
      <c r="E2465">
        <v>0.221</v>
      </c>
    </row>
    <row r="2466" spans="1:5" x14ac:dyDescent="0.2">
      <c r="A2466" t="s">
        <v>678</v>
      </c>
      <c r="B2466" t="s">
        <v>695</v>
      </c>
      <c r="C2466">
        <v>0.55000000000000004</v>
      </c>
      <c r="D2466">
        <v>49</v>
      </c>
      <c r="E2466">
        <v>0.222</v>
      </c>
    </row>
    <row r="2467" spans="1:5" x14ac:dyDescent="0.2">
      <c r="A2467" t="s">
        <v>678</v>
      </c>
      <c r="B2467" t="s">
        <v>695</v>
      </c>
      <c r="C2467">
        <v>0.57499999999999996</v>
      </c>
      <c r="D2467">
        <v>22</v>
      </c>
      <c r="E2467">
        <v>0.19</v>
      </c>
    </row>
    <row r="2468" spans="1:5" x14ac:dyDescent="0.2">
      <c r="A2468" t="s">
        <v>678</v>
      </c>
      <c r="B2468" t="s">
        <v>695</v>
      </c>
      <c r="C2468">
        <v>0.57499999999999996</v>
      </c>
      <c r="D2468">
        <v>23</v>
      </c>
      <c r="E2468">
        <v>0.19400000000000001</v>
      </c>
    </row>
    <row r="2469" spans="1:5" x14ac:dyDescent="0.2">
      <c r="A2469" t="s">
        <v>678</v>
      </c>
      <c r="B2469" t="s">
        <v>695</v>
      </c>
      <c r="C2469">
        <v>0.57499999999999996</v>
      </c>
      <c r="D2469">
        <v>24</v>
      </c>
      <c r="E2469">
        <v>0.19700000000000001</v>
      </c>
    </row>
    <row r="2470" spans="1:5" x14ac:dyDescent="0.2">
      <c r="A2470" t="s">
        <v>678</v>
      </c>
      <c r="B2470" t="s">
        <v>695</v>
      </c>
      <c r="C2470">
        <v>0.57499999999999996</v>
      </c>
      <c r="D2470">
        <v>25</v>
      </c>
      <c r="E2470">
        <v>0.19900000000000001</v>
      </c>
    </row>
    <row r="2471" spans="1:5" x14ac:dyDescent="0.2">
      <c r="A2471" t="s">
        <v>678</v>
      </c>
      <c r="B2471" t="s">
        <v>695</v>
      </c>
      <c r="C2471">
        <v>0.57499999999999996</v>
      </c>
      <c r="D2471">
        <v>26</v>
      </c>
      <c r="E2471">
        <v>0.20200000000000001</v>
      </c>
    </row>
    <row r="2472" spans="1:5" x14ac:dyDescent="0.2">
      <c r="A2472" t="s">
        <v>678</v>
      </c>
      <c r="B2472" t="s">
        <v>695</v>
      </c>
      <c r="C2472">
        <v>0.57499999999999996</v>
      </c>
      <c r="D2472">
        <v>27</v>
      </c>
      <c r="E2472">
        <v>0.20499999999999999</v>
      </c>
    </row>
    <row r="2473" spans="1:5" x14ac:dyDescent="0.2">
      <c r="A2473" t="s">
        <v>678</v>
      </c>
      <c r="B2473" t="s">
        <v>695</v>
      </c>
      <c r="C2473">
        <v>0.57499999999999996</v>
      </c>
      <c r="D2473">
        <v>28</v>
      </c>
      <c r="E2473">
        <v>0.20599999999999999</v>
      </c>
    </row>
    <row r="2474" spans="1:5" x14ac:dyDescent="0.2">
      <c r="A2474" t="s">
        <v>678</v>
      </c>
      <c r="B2474" t="s">
        <v>695</v>
      </c>
      <c r="C2474">
        <v>0.57499999999999996</v>
      </c>
      <c r="D2474">
        <v>29</v>
      </c>
      <c r="E2474">
        <v>0.20699999999999999</v>
      </c>
    </row>
    <row r="2475" spans="1:5" x14ac:dyDescent="0.2">
      <c r="A2475" t="s">
        <v>678</v>
      </c>
      <c r="B2475" t="s">
        <v>695</v>
      </c>
      <c r="C2475">
        <v>0.57499999999999996</v>
      </c>
      <c r="D2475">
        <v>30</v>
      </c>
      <c r="E2475">
        <v>0.20799999999999999</v>
      </c>
    </row>
    <row r="2476" spans="1:5" x14ac:dyDescent="0.2">
      <c r="A2476" t="s">
        <v>678</v>
      </c>
      <c r="B2476" t="s">
        <v>695</v>
      </c>
      <c r="C2476">
        <v>0.57499999999999996</v>
      </c>
      <c r="D2476">
        <v>31</v>
      </c>
      <c r="E2476">
        <v>0.20899999999999999</v>
      </c>
    </row>
    <row r="2477" spans="1:5" x14ac:dyDescent="0.2">
      <c r="A2477" t="s">
        <v>678</v>
      </c>
      <c r="B2477" t="s">
        <v>695</v>
      </c>
      <c r="C2477">
        <v>0.57499999999999996</v>
      </c>
      <c r="D2477">
        <v>32</v>
      </c>
      <c r="E2477">
        <v>0.21</v>
      </c>
    </row>
    <row r="2478" spans="1:5" x14ac:dyDescent="0.2">
      <c r="A2478" t="s">
        <v>678</v>
      </c>
      <c r="B2478" t="s">
        <v>695</v>
      </c>
      <c r="C2478">
        <v>0.57499999999999996</v>
      </c>
      <c r="D2478">
        <v>33</v>
      </c>
      <c r="E2478">
        <v>0.21099999999999999</v>
      </c>
    </row>
    <row r="2479" spans="1:5" x14ac:dyDescent="0.2">
      <c r="A2479" t="s">
        <v>678</v>
      </c>
      <c r="B2479" t="s">
        <v>695</v>
      </c>
      <c r="C2479">
        <v>0.57499999999999996</v>
      </c>
      <c r="D2479">
        <v>34</v>
      </c>
      <c r="E2479">
        <v>0.21199999999999999</v>
      </c>
    </row>
    <row r="2480" spans="1:5" x14ac:dyDescent="0.2">
      <c r="A2480" t="s">
        <v>678</v>
      </c>
      <c r="B2480" t="s">
        <v>695</v>
      </c>
      <c r="C2480">
        <v>0.57499999999999996</v>
      </c>
      <c r="D2480">
        <v>35</v>
      </c>
      <c r="E2480">
        <v>0.21199999999999999</v>
      </c>
    </row>
    <row r="2481" spans="1:5" x14ac:dyDescent="0.2">
      <c r="A2481" t="s">
        <v>678</v>
      </c>
      <c r="B2481" t="s">
        <v>695</v>
      </c>
      <c r="C2481">
        <v>0.57499999999999996</v>
      </c>
      <c r="D2481">
        <v>36</v>
      </c>
      <c r="E2481">
        <v>0.21299999999999999</v>
      </c>
    </row>
    <row r="2482" spans="1:5" x14ac:dyDescent="0.2">
      <c r="A2482" t="s">
        <v>678</v>
      </c>
      <c r="B2482" t="s">
        <v>695</v>
      </c>
      <c r="C2482">
        <v>0.57499999999999996</v>
      </c>
      <c r="D2482">
        <v>37</v>
      </c>
      <c r="E2482">
        <v>0.214</v>
      </c>
    </row>
    <row r="2483" spans="1:5" x14ac:dyDescent="0.2">
      <c r="A2483" t="s">
        <v>678</v>
      </c>
      <c r="B2483" t="s">
        <v>695</v>
      </c>
      <c r="C2483">
        <v>0.57499999999999996</v>
      </c>
      <c r="D2483">
        <v>38</v>
      </c>
      <c r="E2483">
        <v>0.215</v>
      </c>
    </row>
    <row r="2484" spans="1:5" x14ac:dyDescent="0.2">
      <c r="A2484" t="s">
        <v>678</v>
      </c>
      <c r="B2484" t="s">
        <v>695</v>
      </c>
      <c r="C2484">
        <v>0.57499999999999996</v>
      </c>
      <c r="D2484">
        <v>39</v>
      </c>
      <c r="E2484">
        <v>0.216</v>
      </c>
    </row>
    <row r="2485" spans="1:5" x14ac:dyDescent="0.2">
      <c r="A2485" t="s">
        <v>678</v>
      </c>
      <c r="B2485" t="s">
        <v>695</v>
      </c>
      <c r="C2485">
        <v>0.57499999999999996</v>
      </c>
      <c r="D2485">
        <v>40</v>
      </c>
      <c r="E2485">
        <v>0.217</v>
      </c>
    </row>
    <row r="2486" spans="1:5" x14ac:dyDescent="0.2">
      <c r="A2486" t="s">
        <v>678</v>
      </c>
      <c r="B2486" t="s">
        <v>695</v>
      </c>
      <c r="C2486">
        <v>0.57499999999999996</v>
      </c>
      <c r="D2486">
        <v>41</v>
      </c>
      <c r="E2486">
        <v>0.219</v>
      </c>
    </row>
    <row r="2487" spans="1:5" x14ac:dyDescent="0.2">
      <c r="A2487" t="s">
        <v>678</v>
      </c>
      <c r="B2487" t="s">
        <v>695</v>
      </c>
      <c r="C2487">
        <v>0.57499999999999996</v>
      </c>
      <c r="D2487">
        <v>42</v>
      </c>
      <c r="E2487">
        <v>0.22</v>
      </c>
    </row>
    <row r="2488" spans="1:5" x14ac:dyDescent="0.2">
      <c r="A2488" t="s">
        <v>678</v>
      </c>
      <c r="B2488" t="s">
        <v>695</v>
      </c>
      <c r="C2488">
        <v>0.57499999999999996</v>
      </c>
      <c r="D2488">
        <v>43</v>
      </c>
      <c r="E2488">
        <v>0.221</v>
      </c>
    </row>
    <row r="2489" spans="1:5" x14ac:dyDescent="0.2">
      <c r="A2489" t="s">
        <v>678</v>
      </c>
      <c r="B2489" t="s">
        <v>695</v>
      </c>
      <c r="C2489">
        <v>0.57499999999999996</v>
      </c>
      <c r="D2489">
        <v>44</v>
      </c>
      <c r="E2489">
        <v>0.223</v>
      </c>
    </row>
    <row r="2490" spans="1:5" x14ac:dyDescent="0.2">
      <c r="A2490" t="s">
        <v>678</v>
      </c>
      <c r="B2490" t="s">
        <v>695</v>
      </c>
      <c r="C2490">
        <v>0.57499999999999996</v>
      </c>
      <c r="D2490">
        <v>45</v>
      </c>
      <c r="E2490">
        <v>0.224</v>
      </c>
    </row>
    <row r="2491" spans="1:5" x14ac:dyDescent="0.2">
      <c r="A2491" t="s">
        <v>678</v>
      </c>
      <c r="B2491" t="s">
        <v>695</v>
      </c>
      <c r="C2491">
        <v>0.57499999999999996</v>
      </c>
      <c r="D2491">
        <v>46</v>
      </c>
      <c r="E2491">
        <v>0.22500000000000001</v>
      </c>
    </row>
    <row r="2492" spans="1:5" x14ac:dyDescent="0.2">
      <c r="A2492" t="s">
        <v>678</v>
      </c>
      <c r="B2492" t="s">
        <v>695</v>
      </c>
      <c r="C2492">
        <v>0.57499999999999996</v>
      </c>
      <c r="D2492">
        <v>47</v>
      </c>
      <c r="E2492">
        <v>0.22600000000000001</v>
      </c>
    </row>
    <row r="2493" spans="1:5" x14ac:dyDescent="0.2">
      <c r="A2493" t="s">
        <v>678</v>
      </c>
      <c r="B2493" t="s">
        <v>695</v>
      </c>
      <c r="C2493">
        <v>0.57499999999999996</v>
      </c>
      <c r="D2493">
        <v>48</v>
      </c>
      <c r="E2493">
        <v>0.22800000000000001</v>
      </c>
    </row>
    <row r="2494" spans="1:5" x14ac:dyDescent="0.2">
      <c r="A2494" t="s">
        <v>678</v>
      </c>
      <c r="B2494" t="s">
        <v>695</v>
      </c>
      <c r="C2494">
        <v>0.57499999999999996</v>
      </c>
      <c r="D2494">
        <v>49</v>
      </c>
      <c r="E2494">
        <v>0.22900000000000001</v>
      </c>
    </row>
    <row r="2495" spans="1:5" x14ac:dyDescent="0.2">
      <c r="A2495" t="s">
        <v>678</v>
      </c>
      <c r="B2495" t="s">
        <v>695</v>
      </c>
      <c r="C2495">
        <v>0.6</v>
      </c>
      <c r="D2495">
        <v>23</v>
      </c>
      <c r="E2495">
        <v>0.20200000000000001</v>
      </c>
    </row>
    <row r="2496" spans="1:5" x14ac:dyDescent="0.2">
      <c r="A2496" t="s">
        <v>678</v>
      </c>
      <c r="B2496" t="s">
        <v>695</v>
      </c>
      <c r="C2496">
        <v>0.6</v>
      </c>
      <c r="D2496">
        <v>24</v>
      </c>
      <c r="E2496">
        <v>0.20499999999999999</v>
      </c>
    </row>
    <row r="2497" spans="1:5" x14ac:dyDescent="0.2">
      <c r="A2497" t="s">
        <v>678</v>
      </c>
      <c r="B2497" t="s">
        <v>695</v>
      </c>
      <c r="C2497">
        <v>0.6</v>
      </c>
      <c r="D2497">
        <v>25</v>
      </c>
      <c r="E2497">
        <v>0.20799999999999999</v>
      </c>
    </row>
    <row r="2498" spans="1:5" x14ac:dyDescent="0.2">
      <c r="A2498" t="s">
        <v>678</v>
      </c>
      <c r="B2498" t="s">
        <v>695</v>
      </c>
      <c r="C2498">
        <v>0.6</v>
      </c>
      <c r="D2498">
        <v>26</v>
      </c>
      <c r="E2498">
        <v>0.21099999999999999</v>
      </c>
    </row>
    <row r="2499" spans="1:5" x14ac:dyDescent="0.2">
      <c r="A2499" t="s">
        <v>678</v>
      </c>
      <c r="B2499" t="s">
        <v>695</v>
      </c>
      <c r="C2499">
        <v>0.6</v>
      </c>
      <c r="D2499">
        <v>27</v>
      </c>
      <c r="E2499">
        <v>0.21299999999999999</v>
      </c>
    </row>
    <row r="2500" spans="1:5" x14ac:dyDescent="0.2">
      <c r="A2500" t="s">
        <v>678</v>
      </c>
      <c r="B2500" t="s">
        <v>695</v>
      </c>
      <c r="C2500">
        <v>0.6</v>
      </c>
      <c r="D2500">
        <v>28</v>
      </c>
      <c r="E2500">
        <v>0.214</v>
      </c>
    </row>
    <row r="2501" spans="1:5" x14ac:dyDescent="0.2">
      <c r="A2501" t="s">
        <v>678</v>
      </c>
      <c r="B2501" t="s">
        <v>695</v>
      </c>
      <c r="C2501">
        <v>0.6</v>
      </c>
      <c r="D2501">
        <v>29</v>
      </c>
      <c r="E2501">
        <v>0.215</v>
      </c>
    </row>
    <row r="2502" spans="1:5" x14ac:dyDescent="0.2">
      <c r="A2502" t="s">
        <v>678</v>
      </c>
      <c r="B2502" t="s">
        <v>695</v>
      </c>
      <c r="C2502">
        <v>0.6</v>
      </c>
      <c r="D2502">
        <v>30</v>
      </c>
      <c r="E2502">
        <v>0.216</v>
      </c>
    </row>
    <row r="2503" spans="1:5" x14ac:dyDescent="0.2">
      <c r="A2503" t="s">
        <v>678</v>
      </c>
      <c r="B2503" t="s">
        <v>695</v>
      </c>
      <c r="C2503">
        <v>0.6</v>
      </c>
      <c r="D2503">
        <v>31</v>
      </c>
      <c r="E2503">
        <v>0.217</v>
      </c>
    </row>
    <row r="2504" spans="1:5" x14ac:dyDescent="0.2">
      <c r="A2504" t="s">
        <v>678</v>
      </c>
      <c r="B2504" t="s">
        <v>695</v>
      </c>
      <c r="C2504">
        <v>0.6</v>
      </c>
      <c r="D2504">
        <v>32</v>
      </c>
      <c r="E2504">
        <v>0.218</v>
      </c>
    </row>
    <row r="2505" spans="1:5" x14ac:dyDescent="0.2">
      <c r="A2505" t="s">
        <v>678</v>
      </c>
      <c r="B2505" t="s">
        <v>695</v>
      </c>
      <c r="C2505">
        <v>0.6</v>
      </c>
      <c r="D2505">
        <v>33</v>
      </c>
      <c r="E2505">
        <v>0.218</v>
      </c>
    </row>
    <row r="2506" spans="1:5" x14ac:dyDescent="0.2">
      <c r="A2506" t="s">
        <v>678</v>
      </c>
      <c r="B2506" t="s">
        <v>695</v>
      </c>
      <c r="C2506">
        <v>0.6</v>
      </c>
      <c r="D2506">
        <v>34</v>
      </c>
      <c r="E2506">
        <v>0.219</v>
      </c>
    </row>
    <row r="2507" spans="1:5" x14ac:dyDescent="0.2">
      <c r="A2507" t="s">
        <v>678</v>
      </c>
      <c r="B2507" t="s">
        <v>695</v>
      </c>
      <c r="C2507">
        <v>0.6</v>
      </c>
      <c r="D2507">
        <v>35</v>
      </c>
      <c r="E2507">
        <v>0.22</v>
      </c>
    </row>
    <row r="2508" spans="1:5" x14ac:dyDescent="0.2">
      <c r="A2508" t="s">
        <v>678</v>
      </c>
      <c r="B2508" t="s">
        <v>695</v>
      </c>
      <c r="C2508">
        <v>0.6</v>
      </c>
      <c r="D2508">
        <v>36</v>
      </c>
      <c r="E2508">
        <v>0.221</v>
      </c>
    </row>
    <row r="2509" spans="1:5" x14ac:dyDescent="0.2">
      <c r="A2509" t="s">
        <v>678</v>
      </c>
      <c r="B2509" t="s">
        <v>695</v>
      </c>
      <c r="C2509">
        <v>0.6</v>
      </c>
      <c r="D2509">
        <v>37</v>
      </c>
      <c r="E2509">
        <v>0.222</v>
      </c>
    </row>
    <row r="2510" spans="1:5" x14ac:dyDescent="0.2">
      <c r="A2510" t="s">
        <v>678</v>
      </c>
      <c r="B2510" t="s">
        <v>695</v>
      </c>
      <c r="C2510">
        <v>0.6</v>
      </c>
      <c r="D2510">
        <v>38</v>
      </c>
      <c r="E2510">
        <v>0.222</v>
      </c>
    </row>
    <row r="2511" spans="1:5" x14ac:dyDescent="0.2">
      <c r="A2511" t="s">
        <v>678</v>
      </c>
      <c r="B2511" t="s">
        <v>695</v>
      </c>
      <c r="C2511">
        <v>0.6</v>
      </c>
      <c r="D2511">
        <v>39</v>
      </c>
      <c r="E2511">
        <v>0.224</v>
      </c>
    </row>
    <row r="2512" spans="1:5" x14ac:dyDescent="0.2">
      <c r="A2512" t="s">
        <v>678</v>
      </c>
      <c r="B2512" t="s">
        <v>695</v>
      </c>
      <c r="C2512">
        <v>0.6</v>
      </c>
      <c r="D2512">
        <v>40</v>
      </c>
      <c r="E2512">
        <v>0.22500000000000001</v>
      </c>
    </row>
    <row r="2513" spans="1:5" x14ac:dyDescent="0.2">
      <c r="A2513" t="s">
        <v>678</v>
      </c>
      <c r="B2513" t="s">
        <v>695</v>
      </c>
      <c r="C2513">
        <v>0.6</v>
      </c>
      <c r="D2513">
        <v>41</v>
      </c>
      <c r="E2513">
        <v>0.22600000000000001</v>
      </c>
    </row>
    <row r="2514" spans="1:5" x14ac:dyDescent="0.2">
      <c r="A2514" t="s">
        <v>678</v>
      </c>
      <c r="B2514" t="s">
        <v>695</v>
      </c>
      <c r="C2514">
        <v>0.6</v>
      </c>
      <c r="D2514">
        <v>42</v>
      </c>
      <c r="E2514">
        <v>0.22700000000000001</v>
      </c>
    </row>
    <row r="2515" spans="1:5" x14ac:dyDescent="0.2">
      <c r="A2515" t="s">
        <v>678</v>
      </c>
      <c r="B2515" t="s">
        <v>695</v>
      </c>
      <c r="C2515">
        <v>0.6</v>
      </c>
      <c r="D2515">
        <v>43</v>
      </c>
      <c r="E2515">
        <v>0.22800000000000001</v>
      </c>
    </row>
    <row r="2516" spans="1:5" x14ac:dyDescent="0.2">
      <c r="A2516" t="s">
        <v>678</v>
      </c>
      <c r="B2516" t="s">
        <v>695</v>
      </c>
      <c r="C2516">
        <v>0.6</v>
      </c>
      <c r="D2516">
        <v>44</v>
      </c>
      <c r="E2516">
        <v>0.22900000000000001</v>
      </c>
    </row>
    <row r="2517" spans="1:5" x14ac:dyDescent="0.2">
      <c r="A2517" t="s">
        <v>678</v>
      </c>
      <c r="B2517" t="s">
        <v>695</v>
      </c>
      <c r="C2517">
        <v>0.6</v>
      </c>
      <c r="D2517">
        <v>45</v>
      </c>
      <c r="E2517">
        <v>0.23100000000000001</v>
      </c>
    </row>
    <row r="2518" spans="1:5" x14ac:dyDescent="0.2">
      <c r="A2518" t="s">
        <v>678</v>
      </c>
      <c r="B2518" t="s">
        <v>695</v>
      </c>
      <c r="C2518">
        <v>0.6</v>
      </c>
      <c r="D2518">
        <v>46</v>
      </c>
      <c r="E2518">
        <v>0.23200000000000001</v>
      </c>
    </row>
    <row r="2519" spans="1:5" x14ac:dyDescent="0.2">
      <c r="A2519" t="s">
        <v>678</v>
      </c>
      <c r="B2519" t="s">
        <v>695</v>
      </c>
      <c r="C2519">
        <v>0.6</v>
      </c>
      <c r="D2519">
        <v>47</v>
      </c>
      <c r="E2519">
        <v>0.23300000000000001</v>
      </c>
    </row>
    <row r="2520" spans="1:5" x14ac:dyDescent="0.2">
      <c r="A2520" t="s">
        <v>678</v>
      </c>
      <c r="B2520" t="s">
        <v>695</v>
      </c>
      <c r="C2520">
        <v>0.6</v>
      </c>
      <c r="D2520">
        <v>48</v>
      </c>
      <c r="E2520">
        <v>0.23400000000000001</v>
      </c>
    </row>
    <row r="2521" spans="1:5" x14ac:dyDescent="0.2">
      <c r="A2521" t="s">
        <v>678</v>
      </c>
      <c r="B2521" t="s">
        <v>695</v>
      </c>
      <c r="C2521">
        <v>0.6</v>
      </c>
      <c r="D2521">
        <v>49</v>
      </c>
      <c r="E2521">
        <v>0.23599999999999999</v>
      </c>
    </row>
    <row r="2522" spans="1:5" x14ac:dyDescent="0.2">
      <c r="A2522" t="s">
        <v>678</v>
      </c>
      <c r="B2522" t="s">
        <v>695</v>
      </c>
      <c r="C2522">
        <v>0.625</v>
      </c>
      <c r="D2522">
        <v>23</v>
      </c>
      <c r="E2522">
        <v>0.21099999999999999</v>
      </c>
    </row>
    <row r="2523" spans="1:5" x14ac:dyDescent="0.2">
      <c r="A2523" t="s">
        <v>678</v>
      </c>
      <c r="B2523" t="s">
        <v>695</v>
      </c>
      <c r="C2523">
        <v>0.625</v>
      </c>
      <c r="D2523">
        <v>24</v>
      </c>
      <c r="E2523">
        <v>0.214</v>
      </c>
    </row>
    <row r="2524" spans="1:5" x14ac:dyDescent="0.2">
      <c r="A2524" t="s">
        <v>678</v>
      </c>
      <c r="B2524" t="s">
        <v>695</v>
      </c>
      <c r="C2524">
        <v>0.625</v>
      </c>
      <c r="D2524">
        <v>25</v>
      </c>
      <c r="E2524">
        <v>0.216</v>
      </c>
    </row>
    <row r="2525" spans="1:5" x14ac:dyDescent="0.2">
      <c r="A2525" t="s">
        <v>678</v>
      </c>
      <c r="B2525" t="s">
        <v>695</v>
      </c>
      <c r="C2525">
        <v>0.625</v>
      </c>
      <c r="D2525">
        <v>26</v>
      </c>
      <c r="E2525">
        <v>0.219</v>
      </c>
    </row>
    <row r="2526" spans="1:5" x14ac:dyDescent="0.2">
      <c r="A2526" t="s">
        <v>678</v>
      </c>
      <c r="B2526" t="s">
        <v>695</v>
      </c>
      <c r="C2526">
        <v>0.625</v>
      </c>
      <c r="D2526">
        <v>27</v>
      </c>
      <c r="E2526">
        <v>0.221</v>
      </c>
    </row>
    <row r="2527" spans="1:5" x14ac:dyDescent="0.2">
      <c r="A2527" t="s">
        <v>678</v>
      </c>
      <c r="B2527" t="s">
        <v>695</v>
      </c>
      <c r="C2527">
        <v>0.625</v>
      </c>
      <c r="D2527">
        <v>28</v>
      </c>
      <c r="E2527">
        <v>0.222</v>
      </c>
    </row>
    <row r="2528" spans="1:5" x14ac:dyDescent="0.2">
      <c r="A2528" t="s">
        <v>678</v>
      </c>
      <c r="B2528" t="s">
        <v>695</v>
      </c>
      <c r="C2528">
        <v>0.625</v>
      </c>
      <c r="D2528">
        <v>29</v>
      </c>
      <c r="E2528">
        <v>0.223</v>
      </c>
    </row>
    <row r="2529" spans="1:5" x14ac:dyDescent="0.2">
      <c r="A2529" t="s">
        <v>678</v>
      </c>
      <c r="B2529" t="s">
        <v>695</v>
      </c>
      <c r="C2529">
        <v>0.625</v>
      </c>
      <c r="D2529">
        <v>30</v>
      </c>
      <c r="E2529">
        <v>0.224</v>
      </c>
    </row>
    <row r="2530" spans="1:5" x14ac:dyDescent="0.2">
      <c r="A2530" t="s">
        <v>678</v>
      </c>
      <c r="B2530" t="s">
        <v>695</v>
      </c>
      <c r="C2530">
        <v>0.625</v>
      </c>
      <c r="D2530">
        <v>31</v>
      </c>
      <c r="E2530">
        <v>0.22500000000000001</v>
      </c>
    </row>
    <row r="2531" spans="1:5" x14ac:dyDescent="0.2">
      <c r="A2531" t="s">
        <v>678</v>
      </c>
      <c r="B2531" t="s">
        <v>695</v>
      </c>
      <c r="C2531">
        <v>0.625</v>
      </c>
      <c r="D2531">
        <v>32</v>
      </c>
      <c r="E2531">
        <v>0.22500000000000001</v>
      </c>
    </row>
    <row r="2532" spans="1:5" x14ac:dyDescent="0.2">
      <c r="A2532" t="s">
        <v>678</v>
      </c>
      <c r="B2532" t="s">
        <v>695</v>
      </c>
      <c r="C2532">
        <v>0.625</v>
      </c>
      <c r="D2532">
        <v>33</v>
      </c>
      <c r="E2532">
        <v>0.22600000000000001</v>
      </c>
    </row>
    <row r="2533" spans="1:5" x14ac:dyDescent="0.2">
      <c r="A2533" t="s">
        <v>678</v>
      </c>
      <c r="B2533" t="s">
        <v>695</v>
      </c>
      <c r="C2533">
        <v>0.625</v>
      </c>
      <c r="D2533">
        <v>34</v>
      </c>
      <c r="E2533">
        <v>0.22700000000000001</v>
      </c>
    </row>
    <row r="2534" spans="1:5" x14ac:dyDescent="0.2">
      <c r="A2534" t="s">
        <v>678</v>
      </c>
      <c r="B2534" t="s">
        <v>695</v>
      </c>
      <c r="C2534">
        <v>0.625</v>
      </c>
      <c r="D2534">
        <v>35</v>
      </c>
      <c r="E2534">
        <v>0.22700000000000001</v>
      </c>
    </row>
    <row r="2535" spans="1:5" x14ac:dyDescent="0.2">
      <c r="A2535" t="s">
        <v>678</v>
      </c>
      <c r="B2535" t="s">
        <v>695</v>
      </c>
      <c r="C2535">
        <v>0.625</v>
      </c>
      <c r="D2535">
        <v>36</v>
      </c>
      <c r="E2535">
        <v>0.22800000000000001</v>
      </c>
    </row>
    <row r="2536" spans="1:5" x14ac:dyDescent="0.2">
      <c r="A2536" t="s">
        <v>678</v>
      </c>
      <c r="B2536" t="s">
        <v>695</v>
      </c>
      <c r="C2536">
        <v>0.625</v>
      </c>
      <c r="D2536">
        <v>37</v>
      </c>
      <c r="E2536">
        <v>0.22900000000000001</v>
      </c>
    </row>
    <row r="2537" spans="1:5" x14ac:dyDescent="0.2">
      <c r="A2537" t="s">
        <v>678</v>
      </c>
      <c r="B2537" t="s">
        <v>695</v>
      </c>
      <c r="C2537">
        <v>0.625</v>
      </c>
      <c r="D2537">
        <v>38</v>
      </c>
      <c r="E2537">
        <v>0.23</v>
      </c>
    </row>
    <row r="2538" spans="1:5" x14ac:dyDescent="0.2">
      <c r="A2538" t="s">
        <v>678</v>
      </c>
      <c r="B2538" t="s">
        <v>695</v>
      </c>
      <c r="C2538">
        <v>0.625</v>
      </c>
      <c r="D2538">
        <v>39</v>
      </c>
      <c r="E2538">
        <v>0.23100000000000001</v>
      </c>
    </row>
    <row r="2539" spans="1:5" x14ac:dyDescent="0.2">
      <c r="A2539" t="s">
        <v>678</v>
      </c>
      <c r="B2539" t="s">
        <v>695</v>
      </c>
      <c r="C2539">
        <v>0.625</v>
      </c>
      <c r="D2539">
        <v>40</v>
      </c>
      <c r="E2539">
        <v>0.23200000000000001</v>
      </c>
    </row>
    <row r="2540" spans="1:5" x14ac:dyDescent="0.2">
      <c r="A2540" t="s">
        <v>678</v>
      </c>
      <c r="B2540" t="s">
        <v>695</v>
      </c>
      <c r="C2540">
        <v>0.625</v>
      </c>
      <c r="D2540">
        <v>41</v>
      </c>
      <c r="E2540">
        <v>0.23300000000000001</v>
      </c>
    </row>
    <row r="2541" spans="1:5" x14ac:dyDescent="0.2">
      <c r="A2541" t="s">
        <v>678</v>
      </c>
      <c r="B2541" t="s">
        <v>695</v>
      </c>
      <c r="C2541">
        <v>0.625</v>
      </c>
      <c r="D2541">
        <v>42</v>
      </c>
      <c r="E2541">
        <v>0.23400000000000001</v>
      </c>
    </row>
    <row r="2542" spans="1:5" x14ac:dyDescent="0.2">
      <c r="A2542" t="s">
        <v>678</v>
      </c>
      <c r="B2542" t="s">
        <v>695</v>
      </c>
      <c r="C2542">
        <v>0.625</v>
      </c>
      <c r="D2542">
        <v>43</v>
      </c>
      <c r="E2542">
        <v>0.23499999999999999</v>
      </c>
    </row>
    <row r="2543" spans="1:5" x14ac:dyDescent="0.2">
      <c r="A2543" t="s">
        <v>678</v>
      </c>
      <c r="B2543" t="s">
        <v>695</v>
      </c>
      <c r="C2543">
        <v>0.625</v>
      </c>
      <c r="D2543">
        <v>44</v>
      </c>
      <c r="E2543">
        <v>0.23599999999999999</v>
      </c>
    </row>
    <row r="2544" spans="1:5" x14ac:dyDescent="0.2">
      <c r="A2544" t="s">
        <v>678</v>
      </c>
      <c r="B2544" t="s">
        <v>695</v>
      </c>
      <c r="C2544">
        <v>0.625</v>
      </c>
      <c r="D2544">
        <v>45</v>
      </c>
      <c r="E2544">
        <v>0.23699999999999999</v>
      </c>
    </row>
    <row r="2545" spans="1:5" x14ac:dyDescent="0.2">
      <c r="A2545" t="s">
        <v>678</v>
      </c>
      <c r="B2545" t="s">
        <v>695</v>
      </c>
      <c r="C2545">
        <v>0.625</v>
      </c>
      <c r="D2545">
        <v>46</v>
      </c>
      <c r="E2545">
        <v>0.23899999999999999</v>
      </c>
    </row>
    <row r="2546" spans="1:5" x14ac:dyDescent="0.2">
      <c r="A2546" t="s">
        <v>678</v>
      </c>
      <c r="B2546" t="s">
        <v>695</v>
      </c>
      <c r="C2546">
        <v>0.625</v>
      </c>
      <c r="D2546">
        <v>47</v>
      </c>
      <c r="E2546">
        <v>0.24</v>
      </c>
    </row>
    <row r="2547" spans="1:5" x14ac:dyDescent="0.2">
      <c r="A2547" t="s">
        <v>678</v>
      </c>
      <c r="B2547" t="s">
        <v>695</v>
      </c>
      <c r="C2547">
        <v>0.625</v>
      </c>
      <c r="D2547">
        <v>48</v>
      </c>
      <c r="E2547">
        <v>0.24099999999999999</v>
      </c>
    </row>
    <row r="2548" spans="1:5" x14ac:dyDescent="0.2">
      <c r="A2548" t="s">
        <v>678</v>
      </c>
      <c r="B2548" t="s">
        <v>695</v>
      </c>
      <c r="C2548">
        <v>0.625</v>
      </c>
      <c r="D2548">
        <v>49</v>
      </c>
      <c r="E2548">
        <v>0.24199999999999999</v>
      </c>
    </row>
    <row r="2549" spans="1:5" x14ac:dyDescent="0.2">
      <c r="A2549" t="s">
        <v>678</v>
      </c>
      <c r="B2549" t="s">
        <v>695</v>
      </c>
      <c r="C2549">
        <v>0.65</v>
      </c>
      <c r="D2549">
        <v>28</v>
      </c>
      <c r="E2549">
        <v>0.23</v>
      </c>
    </row>
    <row r="2550" spans="1:5" x14ac:dyDescent="0.2">
      <c r="A2550" t="s">
        <v>678</v>
      </c>
      <c r="B2550" t="s">
        <v>695</v>
      </c>
      <c r="C2550">
        <v>0.65</v>
      </c>
      <c r="D2550">
        <v>29</v>
      </c>
      <c r="E2550">
        <v>0.23100000000000001</v>
      </c>
    </row>
    <row r="2551" spans="1:5" x14ac:dyDescent="0.2">
      <c r="A2551" t="s">
        <v>678</v>
      </c>
      <c r="B2551" t="s">
        <v>695</v>
      </c>
      <c r="C2551">
        <v>0.65</v>
      </c>
      <c r="D2551">
        <v>30</v>
      </c>
      <c r="E2551">
        <v>0.23200000000000001</v>
      </c>
    </row>
    <row r="2552" spans="1:5" x14ac:dyDescent="0.2">
      <c r="A2552" t="s">
        <v>678</v>
      </c>
      <c r="B2552" t="s">
        <v>695</v>
      </c>
      <c r="C2552">
        <v>0.65</v>
      </c>
      <c r="D2552">
        <v>31</v>
      </c>
      <c r="E2552">
        <v>0.23200000000000001</v>
      </c>
    </row>
    <row r="2553" spans="1:5" x14ac:dyDescent="0.2">
      <c r="A2553" t="s">
        <v>678</v>
      </c>
      <c r="B2553" t="s">
        <v>695</v>
      </c>
      <c r="C2553">
        <v>0.65</v>
      </c>
      <c r="D2553">
        <v>32</v>
      </c>
      <c r="E2553">
        <v>0.23300000000000001</v>
      </c>
    </row>
    <row r="2554" spans="1:5" x14ac:dyDescent="0.2">
      <c r="A2554" t="s">
        <v>678</v>
      </c>
      <c r="B2554" t="s">
        <v>695</v>
      </c>
      <c r="C2554">
        <v>0.65</v>
      </c>
      <c r="D2554">
        <v>33</v>
      </c>
      <c r="E2554">
        <v>0.23400000000000001</v>
      </c>
    </row>
    <row r="2555" spans="1:5" x14ac:dyDescent="0.2">
      <c r="A2555" t="s">
        <v>678</v>
      </c>
      <c r="B2555" t="s">
        <v>695</v>
      </c>
      <c r="C2555">
        <v>0.65</v>
      </c>
      <c r="D2555">
        <v>34</v>
      </c>
      <c r="E2555">
        <v>0.23400000000000001</v>
      </c>
    </row>
    <row r="2556" spans="1:5" x14ac:dyDescent="0.2">
      <c r="A2556" t="s">
        <v>678</v>
      </c>
      <c r="B2556" t="s">
        <v>695</v>
      </c>
      <c r="C2556">
        <v>0.65</v>
      </c>
      <c r="D2556">
        <v>35</v>
      </c>
      <c r="E2556">
        <v>0.23499999999999999</v>
      </c>
    </row>
    <row r="2557" spans="1:5" x14ac:dyDescent="0.2">
      <c r="A2557" t="s">
        <v>678</v>
      </c>
      <c r="B2557" t="s">
        <v>695</v>
      </c>
      <c r="C2557">
        <v>0.65</v>
      </c>
      <c r="D2557">
        <v>36</v>
      </c>
      <c r="E2557">
        <v>0.23499999999999999</v>
      </c>
    </row>
    <row r="2558" spans="1:5" x14ac:dyDescent="0.2">
      <c r="A2558" t="s">
        <v>678</v>
      </c>
      <c r="B2558" t="s">
        <v>695</v>
      </c>
      <c r="C2558">
        <v>0.65</v>
      </c>
      <c r="D2558">
        <v>37</v>
      </c>
      <c r="E2558">
        <v>0.23599999999999999</v>
      </c>
    </row>
    <row r="2559" spans="1:5" x14ac:dyDescent="0.2">
      <c r="A2559" t="s">
        <v>678</v>
      </c>
      <c r="B2559" t="s">
        <v>695</v>
      </c>
      <c r="C2559">
        <v>0.65</v>
      </c>
      <c r="D2559">
        <v>38</v>
      </c>
      <c r="E2559">
        <v>0.23699999999999999</v>
      </c>
    </row>
    <row r="2560" spans="1:5" x14ac:dyDescent="0.2">
      <c r="A2560" t="s">
        <v>678</v>
      </c>
      <c r="B2560" t="s">
        <v>695</v>
      </c>
      <c r="C2560">
        <v>0.65</v>
      </c>
      <c r="D2560">
        <v>39</v>
      </c>
      <c r="E2560">
        <v>0.23799999999999999</v>
      </c>
    </row>
    <row r="2561" spans="1:5" x14ac:dyDescent="0.2">
      <c r="A2561" t="s">
        <v>678</v>
      </c>
      <c r="B2561" t="s">
        <v>695</v>
      </c>
      <c r="C2561">
        <v>0.65</v>
      </c>
      <c r="D2561">
        <v>40</v>
      </c>
      <c r="E2561">
        <v>0.23899999999999999</v>
      </c>
    </row>
    <row r="2562" spans="1:5" x14ac:dyDescent="0.2">
      <c r="A2562" t="s">
        <v>678</v>
      </c>
      <c r="B2562" t="s">
        <v>695</v>
      </c>
      <c r="C2562">
        <v>0.65</v>
      </c>
      <c r="D2562">
        <v>41</v>
      </c>
      <c r="E2562">
        <v>0.24</v>
      </c>
    </row>
    <row r="2563" spans="1:5" x14ac:dyDescent="0.2">
      <c r="A2563" t="s">
        <v>678</v>
      </c>
      <c r="B2563" t="s">
        <v>695</v>
      </c>
      <c r="C2563">
        <v>0.65</v>
      </c>
      <c r="D2563">
        <v>42</v>
      </c>
      <c r="E2563">
        <v>0.24099999999999999</v>
      </c>
    </row>
    <row r="2564" spans="1:5" x14ac:dyDescent="0.2">
      <c r="A2564" t="s">
        <v>678</v>
      </c>
      <c r="B2564" t="s">
        <v>695</v>
      </c>
      <c r="C2564">
        <v>0.65</v>
      </c>
      <c r="D2564">
        <v>43</v>
      </c>
      <c r="E2564">
        <v>0.24199999999999999</v>
      </c>
    </row>
    <row r="2565" spans="1:5" x14ac:dyDescent="0.2">
      <c r="A2565" t="s">
        <v>678</v>
      </c>
      <c r="B2565" t="s">
        <v>695</v>
      </c>
      <c r="C2565">
        <v>0.65</v>
      </c>
      <c r="D2565">
        <v>44</v>
      </c>
      <c r="E2565">
        <v>0.24299999999999999</v>
      </c>
    </row>
    <row r="2566" spans="1:5" x14ac:dyDescent="0.2">
      <c r="A2566" t="s">
        <v>678</v>
      </c>
      <c r="B2566" t="s">
        <v>695</v>
      </c>
      <c r="C2566">
        <v>0.65</v>
      </c>
      <c r="D2566">
        <v>45</v>
      </c>
      <c r="E2566">
        <v>0.24399999999999999</v>
      </c>
    </row>
    <row r="2567" spans="1:5" x14ac:dyDescent="0.2">
      <c r="A2567" t="s">
        <v>678</v>
      </c>
      <c r="B2567" t="s">
        <v>695</v>
      </c>
      <c r="C2567">
        <v>0.65</v>
      </c>
      <c r="D2567">
        <v>46</v>
      </c>
      <c r="E2567">
        <v>0.245</v>
      </c>
    </row>
    <row r="2568" spans="1:5" x14ac:dyDescent="0.2">
      <c r="A2568" t="s">
        <v>678</v>
      </c>
      <c r="B2568" t="s">
        <v>695</v>
      </c>
      <c r="C2568">
        <v>0.65</v>
      </c>
      <c r="D2568">
        <v>47</v>
      </c>
      <c r="E2568">
        <v>0.247</v>
      </c>
    </row>
    <row r="2569" spans="1:5" x14ac:dyDescent="0.2">
      <c r="A2569" t="s">
        <v>678</v>
      </c>
      <c r="B2569" t="s">
        <v>695</v>
      </c>
      <c r="C2569">
        <v>0.65</v>
      </c>
      <c r="D2569">
        <v>48</v>
      </c>
      <c r="E2569">
        <v>0.248</v>
      </c>
    </row>
    <row r="2570" spans="1:5" x14ac:dyDescent="0.2">
      <c r="A2570" t="s">
        <v>678</v>
      </c>
      <c r="B2570" t="s">
        <v>695</v>
      </c>
      <c r="C2570">
        <v>0.65</v>
      </c>
      <c r="D2570">
        <v>49</v>
      </c>
      <c r="E2570">
        <v>0.249</v>
      </c>
    </row>
    <row r="2571" spans="1:5" x14ac:dyDescent="0.2">
      <c r="A2571" t="s">
        <v>678</v>
      </c>
      <c r="B2571" t="s">
        <v>695</v>
      </c>
      <c r="C2571">
        <v>0.67500000000000004</v>
      </c>
      <c r="D2571">
        <v>28</v>
      </c>
      <c r="E2571">
        <v>0.23799999999999999</v>
      </c>
    </row>
    <row r="2572" spans="1:5" x14ac:dyDescent="0.2">
      <c r="A2572" t="s">
        <v>678</v>
      </c>
      <c r="B2572" t="s">
        <v>695</v>
      </c>
      <c r="C2572">
        <v>0.67500000000000004</v>
      </c>
      <c r="D2572">
        <v>29</v>
      </c>
      <c r="E2572">
        <v>0.23899999999999999</v>
      </c>
    </row>
    <row r="2573" spans="1:5" x14ac:dyDescent="0.2">
      <c r="A2573" t="s">
        <v>678</v>
      </c>
      <c r="B2573" t="s">
        <v>695</v>
      </c>
      <c r="C2573">
        <v>0.67500000000000004</v>
      </c>
      <c r="D2573">
        <v>30</v>
      </c>
      <c r="E2573">
        <v>0.24</v>
      </c>
    </row>
    <row r="2574" spans="1:5" x14ac:dyDescent="0.2">
      <c r="A2574" t="s">
        <v>678</v>
      </c>
      <c r="B2574" t="s">
        <v>695</v>
      </c>
      <c r="C2574">
        <v>0.67500000000000004</v>
      </c>
      <c r="D2574">
        <v>31</v>
      </c>
      <c r="E2574">
        <v>0.24</v>
      </c>
    </row>
    <row r="2575" spans="1:5" x14ac:dyDescent="0.2">
      <c r="A2575" t="s">
        <v>678</v>
      </c>
      <c r="B2575" t="s">
        <v>695</v>
      </c>
      <c r="C2575">
        <v>0.67500000000000004</v>
      </c>
      <c r="D2575">
        <v>32</v>
      </c>
      <c r="E2575">
        <v>0.24099999999999999</v>
      </c>
    </row>
    <row r="2576" spans="1:5" x14ac:dyDescent="0.2">
      <c r="A2576" t="s">
        <v>678</v>
      </c>
      <c r="B2576" t="s">
        <v>695</v>
      </c>
      <c r="C2576">
        <v>0.67500000000000004</v>
      </c>
      <c r="D2576">
        <v>33</v>
      </c>
      <c r="E2576">
        <v>0.24099999999999999</v>
      </c>
    </row>
    <row r="2577" spans="1:5" x14ac:dyDescent="0.2">
      <c r="A2577" t="s">
        <v>678</v>
      </c>
      <c r="B2577" t="s">
        <v>695</v>
      </c>
      <c r="C2577">
        <v>0.67500000000000004</v>
      </c>
      <c r="D2577">
        <v>34</v>
      </c>
      <c r="E2577">
        <v>0.24199999999999999</v>
      </c>
    </row>
    <row r="2578" spans="1:5" x14ac:dyDescent="0.2">
      <c r="A2578" t="s">
        <v>678</v>
      </c>
      <c r="B2578" t="s">
        <v>695</v>
      </c>
      <c r="C2578">
        <v>0.67500000000000004</v>
      </c>
      <c r="D2578">
        <v>35</v>
      </c>
      <c r="E2578">
        <v>0.24199999999999999</v>
      </c>
    </row>
    <row r="2579" spans="1:5" x14ac:dyDescent="0.2">
      <c r="A2579" t="s">
        <v>678</v>
      </c>
      <c r="B2579" t="s">
        <v>695</v>
      </c>
      <c r="C2579">
        <v>0.67500000000000004</v>
      </c>
      <c r="D2579">
        <v>36</v>
      </c>
      <c r="E2579">
        <v>0.24299999999999999</v>
      </c>
    </row>
    <row r="2580" spans="1:5" x14ac:dyDescent="0.2">
      <c r="A2580" t="s">
        <v>678</v>
      </c>
      <c r="B2580" t="s">
        <v>695</v>
      </c>
      <c r="C2580">
        <v>0.67500000000000004</v>
      </c>
      <c r="D2580">
        <v>37</v>
      </c>
      <c r="E2580">
        <v>0.24299999999999999</v>
      </c>
    </row>
    <row r="2581" spans="1:5" x14ac:dyDescent="0.2">
      <c r="A2581" t="s">
        <v>678</v>
      </c>
      <c r="B2581" t="s">
        <v>695</v>
      </c>
      <c r="C2581">
        <v>0.67500000000000004</v>
      </c>
      <c r="D2581">
        <v>38</v>
      </c>
      <c r="E2581">
        <v>0.24399999999999999</v>
      </c>
    </row>
    <row r="2582" spans="1:5" x14ac:dyDescent="0.2">
      <c r="A2582" t="s">
        <v>678</v>
      </c>
      <c r="B2582" t="s">
        <v>695</v>
      </c>
      <c r="C2582">
        <v>0.67500000000000004</v>
      </c>
      <c r="D2582">
        <v>39</v>
      </c>
      <c r="E2582">
        <v>0.245</v>
      </c>
    </row>
    <row r="2583" spans="1:5" x14ac:dyDescent="0.2">
      <c r="A2583" t="s">
        <v>678</v>
      </c>
      <c r="B2583" t="s">
        <v>695</v>
      </c>
      <c r="C2583">
        <v>0.67500000000000004</v>
      </c>
      <c r="D2583">
        <v>40</v>
      </c>
      <c r="E2583">
        <v>0.246</v>
      </c>
    </row>
    <row r="2584" spans="1:5" x14ac:dyDescent="0.2">
      <c r="A2584" t="s">
        <v>678</v>
      </c>
      <c r="B2584" t="s">
        <v>695</v>
      </c>
      <c r="C2584">
        <v>0.67500000000000004</v>
      </c>
      <c r="D2584">
        <v>41</v>
      </c>
      <c r="E2584">
        <v>0.247</v>
      </c>
    </row>
    <row r="2585" spans="1:5" x14ac:dyDescent="0.2">
      <c r="A2585" t="s">
        <v>678</v>
      </c>
      <c r="B2585" t="s">
        <v>695</v>
      </c>
      <c r="C2585">
        <v>0.67500000000000004</v>
      </c>
      <c r="D2585">
        <v>42</v>
      </c>
      <c r="E2585">
        <v>0.248</v>
      </c>
    </row>
    <row r="2586" spans="1:5" x14ac:dyDescent="0.2">
      <c r="A2586" t="s">
        <v>678</v>
      </c>
      <c r="B2586" t="s">
        <v>695</v>
      </c>
      <c r="C2586">
        <v>0.67500000000000004</v>
      </c>
      <c r="D2586">
        <v>43</v>
      </c>
      <c r="E2586">
        <v>0.249</v>
      </c>
    </row>
    <row r="2587" spans="1:5" x14ac:dyDescent="0.2">
      <c r="A2587" t="s">
        <v>678</v>
      </c>
      <c r="B2587" t="s">
        <v>695</v>
      </c>
      <c r="C2587">
        <v>0.67500000000000004</v>
      </c>
      <c r="D2587">
        <v>44</v>
      </c>
      <c r="E2587">
        <v>0.25</v>
      </c>
    </row>
    <row r="2588" spans="1:5" x14ac:dyDescent="0.2">
      <c r="A2588" t="s">
        <v>678</v>
      </c>
      <c r="B2588" t="s">
        <v>695</v>
      </c>
      <c r="C2588">
        <v>0.67500000000000004</v>
      </c>
      <c r="D2588">
        <v>45</v>
      </c>
      <c r="E2588">
        <v>0.251</v>
      </c>
    </row>
    <row r="2589" spans="1:5" x14ac:dyDescent="0.2">
      <c r="A2589" t="s">
        <v>678</v>
      </c>
      <c r="B2589" t="s">
        <v>695</v>
      </c>
      <c r="C2589">
        <v>0.67500000000000004</v>
      </c>
      <c r="D2589">
        <v>46</v>
      </c>
      <c r="E2589">
        <v>0.252</v>
      </c>
    </row>
    <row r="2590" spans="1:5" x14ac:dyDescent="0.2">
      <c r="A2590" t="s">
        <v>678</v>
      </c>
      <c r="B2590" t="s">
        <v>695</v>
      </c>
      <c r="C2590">
        <v>0.67500000000000004</v>
      </c>
      <c r="D2590">
        <v>47</v>
      </c>
      <c r="E2590">
        <v>0.253</v>
      </c>
    </row>
    <row r="2591" spans="1:5" x14ac:dyDescent="0.2">
      <c r="A2591" t="s">
        <v>678</v>
      </c>
      <c r="B2591" t="s">
        <v>695</v>
      </c>
      <c r="C2591">
        <v>0.67500000000000004</v>
      </c>
      <c r="D2591">
        <v>48</v>
      </c>
      <c r="E2591">
        <v>0.254</v>
      </c>
    </row>
    <row r="2592" spans="1:5" x14ac:dyDescent="0.2">
      <c r="A2592" t="s">
        <v>678</v>
      </c>
      <c r="B2592" t="s">
        <v>695</v>
      </c>
      <c r="C2592">
        <v>0.67500000000000004</v>
      </c>
      <c r="D2592">
        <v>49</v>
      </c>
      <c r="E2592">
        <v>0.25600000000000001</v>
      </c>
    </row>
    <row r="2593" spans="1:5" x14ac:dyDescent="0.2">
      <c r="A2593" t="s">
        <v>678</v>
      </c>
      <c r="B2593" t="s">
        <v>695</v>
      </c>
      <c r="C2593">
        <v>0.7</v>
      </c>
      <c r="D2593">
        <v>32</v>
      </c>
      <c r="E2593">
        <v>0.248</v>
      </c>
    </row>
    <row r="2594" spans="1:5" x14ac:dyDescent="0.2">
      <c r="A2594" t="s">
        <v>678</v>
      </c>
      <c r="B2594" t="s">
        <v>695</v>
      </c>
      <c r="C2594">
        <v>0.7</v>
      </c>
      <c r="D2594">
        <v>33</v>
      </c>
      <c r="E2594">
        <v>0.248</v>
      </c>
    </row>
    <row r="2595" spans="1:5" x14ac:dyDescent="0.2">
      <c r="A2595" t="s">
        <v>678</v>
      </c>
      <c r="B2595" t="s">
        <v>695</v>
      </c>
      <c r="C2595">
        <v>0.7</v>
      </c>
      <c r="D2595">
        <v>34</v>
      </c>
      <c r="E2595">
        <v>0.249</v>
      </c>
    </row>
    <row r="2596" spans="1:5" x14ac:dyDescent="0.2">
      <c r="A2596" t="s">
        <v>678</v>
      </c>
      <c r="B2596" t="s">
        <v>695</v>
      </c>
      <c r="C2596">
        <v>0.7</v>
      </c>
      <c r="D2596">
        <v>35</v>
      </c>
      <c r="E2596">
        <v>0.249</v>
      </c>
    </row>
    <row r="2597" spans="1:5" x14ac:dyDescent="0.2">
      <c r="A2597" t="s">
        <v>678</v>
      </c>
      <c r="B2597" t="s">
        <v>695</v>
      </c>
      <c r="C2597">
        <v>0.7</v>
      </c>
      <c r="D2597">
        <v>36</v>
      </c>
      <c r="E2597">
        <v>0.25</v>
      </c>
    </row>
    <row r="2598" spans="1:5" x14ac:dyDescent="0.2">
      <c r="A2598" t="s">
        <v>678</v>
      </c>
      <c r="B2598" t="s">
        <v>695</v>
      </c>
      <c r="C2598">
        <v>0.7</v>
      </c>
      <c r="D2598">
        <v>37</v>
      </c>
      <c r="E2598">
        <v>0.25</v>
      </c>
    </row>
    <row r="2599" spans="1:5" x14ac:dyDescent="0.2">
      <c r="A2599" t="s">
        <v>678</v>
      </c>
      <c r="B2599" t="s">
        <v>695</v>
      </c>
      <c r="C2599">
        <v>0.7</v>
      </c>
      <c r="D2599">
        <v>38</v>
      </c>
      <c r="E2599">
        <v>0.251</v>
      </c>
    </row>
    <row r="2600" spans="1:5" x14ac:dyDescent="0.2">
      <c r="A2600" t="s">
        <v>678</v>
      </c>
      <c r="B2600" t="s">
        <v>695</v>
      </c>
      <c r="C2600">
        <v>0.7</v>
      </c>
      <c r="D2600">
        <v>39</v>
      </c>
      <c r="E2600">
        <v>0.252</v>
      </c>
    </row>
    <row r="2601" spans="1:5" x14ac:dyDescent="0.2">
      <c r="A2601" t="s">
        <v>678</v>
      </c>
      <c r="B2601" t="s">
        <v>695</v>
      </c>
      <c r="C2601">
        <v>0.7</v>
      </c>
      <c r="D2601">
        <v>40</v>
      </c>
      <c r="E2601">
        <v>0.253</v>
      </c>
    </row>
    <row r="2602" spans="1:5" x14ac:dyDescent="0.2">
      <c r="A2602" t="s">
        <v>678</v>
      </c>
      <c r="B2602" t="s">
        <v>695</v>
      </c>
      <c r="C2602">
        <v>0.7</v>
      </c>
      <c r="D2602">
        <v>41</v>
      </c>
      <c r="E2602">
        <v>0.254</v>
      </c>
    </row>
    <row r="2603" spans="1:5" x14ac:dyDescent="0.2">
      <c r="A2603" t="s">
        <v>678</v>
      </c>
      <c r="B2603" t="s">
        <v>695</v>
      </c>
      <c r="C2603">
        <v>0.7</v>
      </c>
      <c r="D2603">
        <v>42</v>
      </c>
      <c r="E2603">
        <v>0.255</v>
      </c>
    </row>
    <row r="2604" spans="1:5" x14ac:dyDescent="0.2">
      <c r="A2604" t="s">
        <v>678</v>
      </c>
      <c r="B2604" t="s">
        <v>695</v>
      </c>
      <c r="C2604">
        <v>0.7</v>
      </c>
      <c r="D2604">
        <v>43</v>
      </c>
      <c r="E2604">
        <v>0.25600000000000001</v>
      </c>
    </row>
    <row r="2605" spans="1:5" x14ac:dyDescent="0.2">
      <c r="A2605" t="s">
        <v>678</v>
      </c>
      <c r="B2605" t="s">
        <v>695</v>
      </c>
      <c r="C2605">
        <v>0.7</v>
      </c>
      <c r="D2605">
        <v>44</v>
      </c>
      <c r="E2605">
        <v>0.25700000000000001</v>
      </c>
    </row>
    <row r="2606" spans="1:5" x14ac:dyDescent="0.2">
      <c r="A2606" t="s">
        <v>678</v>
      </c>
      <c r="B2606" t="s">
        <v>695</v>
      </c>
      <c r="C2606">
        <v>0.7</v>
      </c>
      <c r="D2606">
        <v>45</v>
      </c>
      <c r="E2606">
        <v>0.25800000000000001</v>
      </c>
    </row>
    <row r="2607" spans="1:5" x14ac:dyDescent="0.2">
      <c r="A2607" t="s">
        <v>678</v>
      </c>
      <c r="B2607" t="s">
        <v>695</v>
      </c>
      <c r="C2607">
        <v>0.7</v>
      </c>
      <c r="D2607">
        <v>46</v>
      </c>
      <c r="E2607">
        <v>0.25900000000000001</v>
      </c>
    </row>
    <row r="2608" spans="1:5" x14ac:dyDescent="0.2">
      <c r="A2608" t="s">
        <v>678</v>
      </c>
      <c r="B2608" t="s">
        <v>695</v>
      </c>
      <c r="C2608">
        <v>0.7</v>
      </c>
      <c r="D2608">
        <v>47</v>
      </c>
      <c r="E2608">
        <v>0.26</v>
      </c>
    </row>
    <row r="2609" spans="1:5" x14ac:dyDescent="0.2">
      <c r="A2609" t="s">
        <v>678</v>
      </c>
      <c r="B2609" t="s">
        <v>695</v>
      </c>
      <c r="C2609">
        <v>0.7</v>
      </c>
      <c r="D2609">
        <v>48</v>
      </c>
      <c r="E2609">
        <v>0.26100000000000001</v>
      </c>
    </row>
    <row r="2610" spans="1:5" x14ac:dyDescent="0.2">
      <c r="A2610" t="s">
        <v>678</v>
      </c>
      <c r="B2610" t="s">
        <v>695</v>
      </c>
      <c r="C2610">
        <v>0.7</v>
      </c>
      <c r="D2610">
        <v>49</v>
      </c>
      <c r="E2610">
        <v>0.26200000000000001</v>
      </c>
    </row>
    <row r="2611" spans="1:5" x14ac:dyDescent="0.2">
      <c r="A2611" t="s">
        <v>678</v>
      </c>
      <c r="B2611" t="s">
        <v>695</v>
      </c>
      <c r="C2611">
        <v>0.72499999999999998</v>
      </c>
      <c r="D2611">
        <v>35</v>
      </c>
      <c r="E2611">
        <v>0.25700000000000001</v>
      </c>
    </row>
    <row r="2612" spans="1:5" x14ac:dyDescent="0.2">
      <c r="A2612" t="s">
        <v>678</v>
      </c>
      <c r="B2612" t="s">
        <v>695</v>
      </c>
      <c r="C2612">
        <v>0.72499999999999998</v>
      </c>
      <c r="D2612">
        <v>36</v>
      </c>
      <c r="E2612">
        <v>0.25700000000000001</v>
      </c>
    </row>
    <row r="2613" spans="1:5" x14ac:dyDescent="0.2">
      <c r="A2613" t="s">
        <v>678</v>
      </c>
      <c r="B2613" t="s">
        <v>695</v>
      </c>
      <c r="C2613">
        <v>0.72499999999999998</v>
      </c>
      <c r="D2613">
        <v>37</v>
      </c>
      <c r="E2613">
        <v>0.25700000000000001</v>
      </c>
    </row>
    <row r="2614" spans="1:5" x14ac:dyDescent="0.2">
      <c r="A2614" t="s">
        <v>678</v>
      </c>
      <c r="B2614" t="s">
        <v>695</v>
      </c>
      <c r="C2614">
        <v>0.72499999999999998</v>
      </c>
      <c r="D2614">
        <v>38</v>
      </c>
      <c r="E2614">
        <v>0.25800000000000001</v>
      </c>
    </row>
    <row r="2615" spans="1:5" x14ac:dyDescent="0.2">
      <c r="A2615" t="s">
        <v>678</v>
      </c>
      <c r="B2615" t="s">
        <v>695</v>
      </c>
      <c r="C2615">
        <v>0.72499999999999998</v>
      </c>
      <c r="D2615">
        <v>39</v>
      </c>
      <c r="E2615">
        <v>0.25900000000000001</v>
      </c>
    </row>
    <row r="2616" spans="1:5" x14ac:dyDescent="0.2">
      <c r="A2616" t="s">
        <v>678</v>
      </c>
      <c r="B2616" t="s">
        <v>695</v>
      </c>
      <c r="C2616">
        <v>0.72499999999999998</v>
      </c>
      <c r="D2616">
        <v>40</v>
      </c>
      <c r="E2616">
        <v>0.26</v>
      </c>
    </row>
    <row r="2617" spans="1:5" x14ac:dyDescent="0.2">
      <c r="A2617" t="s">
        <v>678</v>
      </c>
      <c r="B2617" t="s">
        <v>695</v>
      </c>
      <c r="C2617">
        <v>0.72499999999999998</v>
      </c>
      <c r="D2617">
        <v>41</v>
      </c>
      <c r="E2617">
        <v>0.26</v>
      </c>
    </row>
    <row r="2618" spans="1:5" x14ac:dyDescent="0.2">
      <c r="A2618" t="s">
        <v>678</v>
      </c>
      <c r="B2618" t="s">
        <v>695</v>
      </c>
      <c r="C2618">
        <v>0.72499999999999998</v>
      </c>
      <c r="D2618">
        <v>42</v>
      </c>
      <c r="E2618">
        <v>0.26100000000000001</v>
      </c>
    </row>
    <row r="2619" spans="1:5" x14ac:dyDescent="0.2">
      <c r="A2619" t="s">
        <v>678</v>
      </c>
      <c r="B2619" t="s">
        <v>695</v>
      </c>
      <c r="C2619">
        <v>0.72499999999999998</v>
      </c>
      <c r="D2619">
        <v>43</v>
      </c>
      <c r="E2619">
        <v>0.26200000000000001</v>
      </c>
    </row>
    <row r="2620" spans="1:5" x14ac:dyDescent="0.2">
      <c r="A2620" t="s">
        <v>678</v>
      </c>
      <c r="B2620" t="s">
        <v>695</v>
      </c>
      <c r="C2620">
        <v>0.72499999999999998</v>
      </c>
      <c r="D2620">
        <v>44</v>
      </c>
      <c r="E2620">
        <v>0.26300000000000001</v>
      </c>
    </row>
    <row r="2621" spans="1:5" x14ac:dyDescent="0.2">
      <c r="A2621" t="s">
        <v>678</v>
      </c>
      <c r="B2621" t="s">
        <v>695</v>
      </c>
      <c r="C2621">
        <v>0.72499999999999998</v>
      </c>
      <c r="D2621">
        <v>45</v>
      </c>
      <c r="E2621">
        <v>0.26400000000000001</v>
      </c>
    </row>
    <row r="2622" spans="1:5" x14ac:dyDescent="0.2">
      <c r="A2622" t="s">
        <v>678</v>
      </c>
      <c r="B2622" t="s">
        <v>695</v>
      </c>
      <c r="C2622">
        <v>0.72499999999999998</v>
      </c>
      <c r="D2622">
        <v>46</v>
      </c>
      <c r="E2622">
        <v>0.26500000000000001</v>
      </c>
    </row>
    <row r="2623" spans="1:5" x14ac:dyDescent="0.2">
      <c r="A2623" t="s">
        <v>678</v>
      </c>
      <c r="B2623" t="s">
        <v>695</v>
      </c>
      <c r="C2623">
        <v>0.72499999999999998</v>
      </c>
      <c r="D2623">
        <v>47</v>
      </c>
      <c r="E2623">
        <v>0.26600000000000001</v>
      </c>
    </row>
    <row r="2624" spans="1:5" x14ac:dyDescent="0.2">
      <c r="A2624" t="s">
        <v>678</v>
      </c>
      <c r="B2624" t="s">
        <v>695</v>
      </c>
      <c r="C2624">
        <v>0.72499999999999998</v>
      </c>
      <c r="D2624">
        <v>48</v>
      </c>
      <c r="E2624">
        <v>0.26700000000000002</v>
      </c>
    </row>
    <row r="2625" spans="1:5" x14ac:dyDescent="0.2">
      <c r="A2625" t="s">
        <v>678</v>
      </c>
      <c r="B2625" t="s">
        <v>695</v>
      </c>
      <c r="C2625">
        <v>0.72499999999999998</v>
      </c>
      <c r="D2625">
        <v>49</v>
      </c>
      <c r="E2625">
        <v>0.26900000000000002</v>
      </c>
    </row>
    <row r="2626" spans="1:5" x14ac:dyDescent="0.2">
      <c r="A2626" t="s">
        <v>678</v>
      </c>
      <c r="B2626" t="s">
        <v>695</v>
      </c>
      <c r="C2626">
        <v>0.75</v>
      </c>
      <c r="D2626">
        <v>44</v>
      </c>
      <c r="E2626">
        <v>0.27</v>
      </c>
    </row>
    <row r="2627" spans="1:5" x14ac:dyDescent="0.2">
      <c r="A2627" t="s">
        <v>678</v>
      </c>
      <c r="B2627" t="s">
        <v>695</v>
      </c>
      <c r="C2627">
        <v>0.75</v>
      </c>
      <c r="D2627">
        <v>45</v>
      </c>
      <c r="E2627">
        <v>0.27100000000000002</v>
      </c>
    </row>
    <row r="2628" spans="1:5" x14ac:dyDescent="0.2">
      <c r="A2628" t="s">
        <v>678</v>
      </c>
      <c r="B2628" t="s">
        <v>695</v>
      </c>
      <c r="C2628">
        <v>0.75</v>
      </c>
      <c r="D2628">
        <v>46</v>
      </c>
      <c r="E2628">
        <v>0.27200000000000002</v>
      </c>
    </row>
    <row r="2629" spans="1:5" x14ac:dyDescent="0.2">
      <c r="A2629" t="s">
        <v>678</v>
      </c>
      <c r="B2629" t="s">
        <v>695</v>
      </c>
      <c r="C2629">
        <v>0.75</v>
      </c>
      <c r="D2629">
        <v>47</v>
      </c>
      <c r="E2629">
        <v>0.27300000000000002</v>
      </c>
    </row>
    <row r="2630" spans="1:5" x14ac:dyDescent="0.2">
      <c r="A2630" t="s">
        <v>678</v>
      </c>
      <c r="B2630" t="s">
        <v>695</v>
      </c>
      <c r="C2630">
        <v>0.75</v>
      </c>
      <c r="D2630">
        <v>48</v>
      </c>
      <c r="E2630">
        <v>0.27400000000000002</v>
      </c>
    </row>
    <row r="2631" spans="1:5" x14ac:dyDescent="0.2">
      <c r="A2631" t="s">
        <v>678</v>
      </c>
      <c r="B2631" t="s">
        <v>695</v>
      </c>
      <c r="C2631">
        <v>0.75</v>
      </c>
      <c r="D2631">
        <v>49</v>
      </c>
      <c r="E2631">
        <v>0.27500000000000002</v>
      </c>
    </row>
    <row r="2632" spans="1:5" x14ac:dyDescent="0.2">
      <c r="A2632" t="s">
        <v>678</v>
      </c>
      <c r="B2632" t="s">
        <v>696</v>
      </c>
      <c r="C2632">
        <v>0.2</v>
      </c>
      <c r="D2632">
        <v>20</v>
      </c>
      <c r="E2632">
        <v>4.8000000000000001E-2</v>
      </c>
    </row>
    <row r="2633" spans="1:5" x14ac:dyDescent="0.2">
      <c r="A2633" t="s">
        <v>678</v>
      </c>
      <c r="B2633" t="s">
        <v>696</v>
      </c>
      <c r="C2633">
        <v>0.2</v>
      </c>
      <c r="D2633">
        <v>21</v>
      </c>
      <c r="E2633">
        <v>5.0999999999999997E-2</v>
      </c>
    </row>
    <row r="2634" spans="1:5" x14ac:dyDescent="0.2">
      <c r="A2634" t="s">
        <v>678</v>
      </c>
      <c r="B2634" t="s">
        <v>696</v>
      </c>
      <c r="C2634">
        <v>0.25</v>
      </c>
      <c r="D2634">
        <v>20</v>
      </c>
      <c r="E2634">
        <v>6.5000000000000002E-2</v>
      </c>
    </row>
    <row r="2635" spans="1:5" x14ac:dyDescent="0.2">
      <c r="A2635" t="s">
        <v>678</v>
      </c>
      <c r="B2635" t="s">
        <v>696</v>
      </c>
      <c r="C2635">
        <v>0.25</v>
      </c>
      <c r="D2635">
        <v>21</v>
      </c>
      <c r="E2635">
        <v>6.9000000000000006E-2</v>
      </c>
    </row>
    <row r="2636" spans="1:5" x14ac:dyDescent="0.2">
      <c r="A2636" t="s">
        <v>678</v>
      </c>
      <c r="B2636" t="s">
        <v>696</v>
      </c>
      <c r="C2636">
        <v>0.25</v>
      </c>
      <c r="D2636">
        <v>22</v>
      </c>
      <c r="E2636">
        <v>7.2999999999999995E-2</v>
      </c>
    </row>
    <row r="2637" spans="1:5" x14ac:dyDescent="0.2">
      <c r="A2637" t="s">
        <v>678</v>
      </c>
      <c r="B2637" t="s">
        <v>696</v>
      </c>
      <c r="C2637">
        <v>0.25</v>
      </c>
      <c r="D2637">
        <v>23</v>
      </c>
      <c r="E2637">
        <v>7.5999999999999998E-2</v>
      </c>
    </row>
    <row r="2638" spans="1:5" x14ac:dyDescent="0.2">
      <c r="A2638" t="s">
        <v>678</v>
      </c>
      <c r="B2638" t="s">
        <v>696</v>
      </c>
      <c r="C2638">
        <v>0.25</v>
      </c>
      <c r="D2638">
        <v>24</v>
      </c>
      <c r="E2638">
        <v>0.08</v>
      </c>
    </row>
    <row r="2639" spans="1:5" x14ac:dyDescent="0.2">
      <c r="A2639" t="s">
        <v>678</v>
      </c>
      <c r="B2639" t="s">
        <v>696</v>
      </c>
      <c r="C2639">
        <v>0.25</v>
      </c>
      <c r="D2639">
        <v>25</v>
      </c>
      <c r="E2639">
        <v>8.3000000000000004E-2</v>
      </c>
    </row>
    <row r="2640" spans="1:5" x14ac:dyDescent="0.2">
      <c r="A2640" t="s">
        <v>678</v>
      </c>
      <c r="B2640" t="s">
        <v>696</v>
      </c>
      <c r="C2640">
        <v>0.3</v>
      </c>
      <c r="D2640">
        <v>20</v>
      </c>
      <c r="E2640">
        <v>8.2000000000000003E-2</v>
      </c>
    </row>
    <row r="2641" spans="1:5" x14ac:dyDescent="0.2">
      <c r="A2641" t="s">
        <v>678</v>
      </c>
      <c r="B2641" t="s">
        <v>696</v>
      </c>
      <c r="C2641">
        <v>0.3</v>
      </c>
      <c r="D2641">
        <v>21</v>
      </c>
      <c r="E2641">
        <v>8.5999999999999993E-2</v>
      </c>
    </row>
    <row r="2642" spans="1:5" x14ac:dyDescent="0.2">
      <c r="A2642" t="s">
        <v>678</v>
      </c>
      <c r="B2642" t="s">
        <v>696</v>
      </c>
      <c r="C2642">
        <v>0.3</v>
      </c>
      <c r="D2642">
        <v>22</v>
      </c>
      <c r="E2642">
        <v>0.09</v>
      </c>
    </row>
    <row r="2643" spans="1:5" x14ac:dyDescent="0.2">
      <c r="A2643" t="s">
        <v>678</v>
      </c>
      <c r="B2643" t="s">
        <v>696</v>
      </c>
      <c r="C2643">
        <v>0.3</v>
      </c>
      <c r="D2643">
        <v>23</v>
      </c>
      <c r="E2643">
        <v>9.4E-2</v>
      </c>
    </row>
    <row r="2644" spans="1:5" x14ac:dyDescent="0.2">
      <c r="A2644" t="s">
        <v>678</v>
      </c>
      <c r="B2644" t="s">
        <v>696</v>
      </c>
      <c r="C2644">
        <v>0.3</v>
      </c>
      <c r="D2644">
        <v>24</v>
      </c>
      <c r="E2644">
        <v>9.8000000000000004E-2</v>
      </c>
    </row>
    <row r="2645" spans="1:5" x14ac:dyDescent="0.2">
      <c r="A2645" t="s">
        <v>678</v>
      </c>
      <c r="B2645" t="s">
        <v>696</v>
      </c>
      <c r="C2645">
        <v>0.3</v>
      </c>
      <c r="D2645">
        <v>25</v>
      </c>
      <c r="E2645">
        <v>0.10100000000000001</v>
      </c>
    </row>
    <row r="2646" spans="1:5" x14ac:dyDescent="0.2">
      <c r="A2646" t="s">
        <v>678</v>
      </c>
      <c r="B2646" t="s">
        <v>696</v>
      </c>
      <c r="C2646">
        <v>0.3</v>
      </c>
      <c r="D2646">
        <v>26</v>
      </c>
      <c r="E2646">
        <v>0.105</v>
      </c>
    </row>
    <row r="2647" spans="1:5" x14ac:dyDescent="0.2">
      <c r="A2647" t="s">
        <v>678</v>
      </c>
      <c r="B2647" t="s">
        <v>696</v>
      </c>
      <c r="C2647">
        <v>0.3</v>
      </c>
      <c r="D2647">
        <v>27</v>
      </c>
      <c r="E2647">
        <v>0.108</v>
      </c>
    </row>
    <row r="2648" spans="1:5" x14ac:dyDescent="0.2">
      <c r="A2648" t="s">
        <v>678</v>
      </c>
      <c r="B2648" t="s">
        <v>696</v>
      </c>
      <c r="C2648">
        <v>0.3</v>
      </c>
      <c r="D2648">
        <v>28</v>
      </c>
      <c r="E2648">
        <v>0.111</v>
      </c>
    </row>
    <row r="2649" spans="1:5" x14ac:dyDescent="0.2">
      <c r="A2649" t="s">
        <v>678</v>
      </c>
      <c r="B2649" t="s">
        <v>696</v>
      </c>
      <c r="C2649">
        <v>0.3</v>
      </c>
      <c r="D2649">
        <v>29</v>
      </c>
      <c r="E2649">
        <v>0.114</v>
      </c>
    </row>
    <row r="2650" spans="1:5" x14ac:dyDescent="0.2">
      <c r="A2650" t="s">
        <v>678</v>
      </c>
      <c r="B2650" t="s">
        <v>696</v>
      </c>
      <c r="C2650">
        <v>0.3</v>
      </c>
      <c r="D2650">
        <v>30</v>
      </c>
      <c r="E2650">
        <v>0.11700000000000001</v>
      </c>
    </row>
    <row r="2651" spans="1:5" x14ac:dyDescent="0.2">
      <c r="A2651" t="s">
        <v>678</v>
      </c>
      <c r="B2651" t="s">
        <v>696</v>
      </c>
      <c r="C2651">
        <v>0.35</v>
      </c>
      <c r="D2651">
        <v>20</v>
      </c>
      <c r="E2651">
        <v>0.1</v>
      </c>
    </row>
    <row r="2652" spans="1:5" x14ac:dyDescent="0.2">
      <c r="A2652" t="s">
        <v>678</v>
      </c>
      <c r="B2652" t="s">
        <v>696</v>
      </c>
      <c r="C2652">
        <v>0.35</v>
      </c>
      <c r="D2652">
        <v>21</v>
      </c>
      <c r="E2652">
        <v>0.104</v>
      </c>
    </row>
    <row r="2653" spans="1:5" x14ac:dyDescent="0.2">
      <c r="A2653" t="s">
        <v>678</v>
      </c>
      <c r="B2653" t="s">
        <v>696</v>
      </c>
      <c r="C2653">
        <v>0.35</v>
      </c>
      <c r="D2653">
        <v>22</v>
      </c>
      <c r="E2653">
        <v>0.108</v>
      </c>
    </row>
    <row r="2654" spans="1:5" x14ac:dyDescent="0.2">
      <c r="A2654" t="s">
        <v>678</v>
      </c>
      <c r="B2654" t="s">
        <v>696</v>
      </c>
      <c r="C2654">
        <v>0.35</v>
      </c>
      <c r="D2654">
        <v>23</v>
      </c>
      <c r="E2654">
        <v>0.112</v>
      </c>
    </row>
    <row r="2655" spans="1:5" x14ac:dyDescent="0.2">
      <c r="A2655" t="s">
        <v>678</v>
      </c>
      <c r="B2655" t="s">
        <v>696</v>
      </c>
      <c r="C2655">
        <v>0.35</v>
      </c>
      <c r="D2655">
        <v>24</v>
      </c>
      <c r="E2655">
        <v>0.11600000000000001</v>
      </c>
    </row>
    <row r="2656" spans="1:5" x14ac:dyDescent="0.2">
      <c r="A2656" t="s">
        <v>678</v>
      </c>
      <c r="B2656" t="s">
        <v>696</v>
      </c>
      <c r="C2656">
        <v>0.35</v>
      </c>
      <c r="D2656">
        <v>25</v>
      </c>
      <c r="E2656">
        <v>0.12</v>
      </c>
    </row>
    <row r="2657" spans="1:5" x14ac:dyDescent="0.2">
      <c r="A2657" t="s">
        <v>678</v>
      </c>
      <c r="B2657" t="s">
        <v>696</v>
      </c>
      <c r="C2657">
        <v>0.35</v>
      </c>
      <c r="D2657">
        <v>26</v>
      </c>
      <c r="E2657">
        <v>0.123</v>
      </c>
    </row>
    <row r="2658" spans="1:5" x14ac:dyDescent="0.2">
      <c r="A2658" t="s">
        <v>678</v>
      </c>
      <c r="B2658" t="s">
        <v>696</v>
      </c>
      <c r="C2658">
        <v>0.35</v>
      </c>
      <c r="D2658">
        <v>27</v>
      </c>
      <c r="E2658">
        <v>0.126</v>
      </c>
    </row>
    <row r="2659" spans="1:5" x14ac:dyDescent="0.2">
      <c r="A2659" t="s">
        <v>678</v>
      </c>
      <c r="B2659" t="s">
        <v>696</v>
      </c>
      <c r="C2659">
        <v>0.35</v>
      </c>
      <c r="D2659">
        <v>28</v>
      </c>
      <c r="E2659">
        <v>0.129</v>
      </c>
    </row>
    <row r="2660" spans="1:5" x14ac:dyDescent="0.2">
      <c r="A2660" t="s">
        <v>678</v>
      </c>
      <c r="B2660" t="s">
        <v>696</v>
      </c>
      <c r="C2660">
        <v>0.35</v>
      </c>
      <c r="D2660">
        <v>29</v>
      </c>
      <c r="E2660">
        <v>0.13200000000000001</v>
      </c>
    </row>
    <row r="2661" spans="1:5" x14ac:dyDescent="0.2">
      <c r="A2661" t="s">
        <v>678</v>
      </c>
      <c r="B2661" t="s">
        <v>696</v>
      </c>
      <c r="C2661">
        <v>0.35</v>
      </c>
      <c r="D2661">
        <v>30</v>
      </c>
      <c r="E2661">
        <v>0.13500000000000001</v>
      </c>
    </row>
    <row r="2662" spans="1:5" x14ac:dyDescent="0.2">
      <c r="A2662" t="s">
        <v>678</v>
      </c>
      <c r="B2662" t="s">
        <v>696</v>
      </c>
      <c r="C2662">
        <v>0.35</v>
      </c>
      <c r="D2662">
        <v>31</v>
      </c>
      <c r="E2662">
        <v>0.13800000000000001</v>
      </c>
    </row>
    <row r="2663" spans="1:5" x14ac:dyDescent="0.2">
      <c r="A2663" t="s">
        <v>678</v>
      </c>
      <c r="B2663" t="s">
        <v>696</v>
      </c>
      <c r="C2663">
        <v>0.35</v>
      </c>
      <c r="D2663">
        <v>32</v>
      </c>
      <c r="E2663">
        <v>0.14000000000000001</v>
      </c>
    </row>
    <row r="2664" spans="1:5" x14ac:dyDescent="0.2">
      <c r="A2664" t="s">
        <v>678</v>
      </c>
      <c r="B2664" t="s">
        <v>696</v>
      </c>
      <c r="C2664">
        <v>0.35</v>
      </c>
      <c r="D2664">
        <v>33</v>
      </c>
      <c r="E2664">
        <v>0.14299999999999999</v>
      </c>
    </row>
    <row r="2665" spans="1:5" x14ac:dyDescent="0.2">
      <c r="A2665" t="s">
        <v>678</v>
      </c>
      <c r="B2665" t="s">
        <v>696</v>
      </c>
      <c r="C2665">
        <v>0.35</v>
      </c>
      <c r="D2665">
        <v>34</v>
      </c>
      <c r="E2665">
        <v>0.14499999999999999</v>
      </c>
    </row>
    <row r="2666" spans="1:5" x14ac:dyDescent="0.2">
      <c r="A2666" t="s">
        <v>678</v>
      </c>
      <c r="B2666" t="s">
        <v>696</v>
      </c>
      <c r="C2666">
        <v>0.35</v>
      </c>
      <c r="D2666">
        <v>35</v>
      </c>
      <c r="E2666">
        <v>0.14799999999999999</v>
      </c>
    </row>
    <row r="2667" spans="1:5" x14ac:dyDescent="0.2">
      <c r="A2667" t="s">
        <v>678</v>
      </c>
      <c r="B2667" t="s">
        <v>696</v>
      </c>
      <c r="C2667">
        <v>0.4</v>
      </c>
      <c r="D2667">
        <v>20</v>
      </c>
      <c r="E2667">
        <v>0.11799999999999999</v>
      </c>
    </row>
    <row r="2668" spans="1:5" x14ac:dyDescent="0.2">
      <c r="A2668" t="s">
        <v>678</v>
      </c>
      <c r="B2668" t="s">
        <v>696</v>
      </c>
      <c r="C2668">
        <v>0.4</v>
      </c>
      <c r="D2668">
        <v>21</v>
      </c>
      <c r="E2668">
        <v>0.123</v>
      </c>
    </row>
    <row r="2669" spans="1:5" x14ac:dyDescent="0.2">
      <c r="A2669" t="s">
        <v>678</v>
      </c>
      <c r="B2669" t="s">
        <v>696</v>
      </c>
      <c r="C2669">
        <v>0.4</v>
      </c>
      <c r="D2669">
        <v>22</v>
      </c>
      <c r="E2669">
        <v>0.127</v>
      </c>
    </row>
    <row r="2670" spans="1:5" x14ac:dyDescent="0.2">
      <c r="A2670" t="s">
        <v>678</v>
      </c>
      <c r="B2670" t="s">
        <v>696</v>
      </c>
      <c r="C2670">
        <v>0.4</v>
      </c>
      <c r="D2670">
        <v>23</v>
      </c>
      <c r="E2670">
        <v>0.13</v>
      </c>
    </row>
    <row r="2671" spans="1:5" x14ac:dyDescent="0.2">
      <c r="A2671" t="s">
        <v>678</v>
      </c>
      <c r="B2671" t="s">
        <v>696</v>
      </c>
      <c r="C2671">
        <v>0.4</v>
      </c>
      <c r="D2671">
        <v>24</v>
      </c>
      <c r="E2671">
        <v>0.13400000000000001</v>
      </c>
    </row>
    <row r="2672" spans="1:5" x14ac:dyDescent="0.2">
      <c r="A2672" t="s">
        <v>678</v>
      </c>
      <c r="B2672" t="s">
        <v>696</v>
      </c>
      <c r="C2672">
        <v>0.4</v>
      </c>
      <c r="D2672">
        <v>25</v>
      </c>
      <c r="E2672">
        <v>0.13800000000000001</v>
      </c>
    </row>
    <row r="2673" spans="1:5" x14ac:dyDescent="0.2">
      <c r="A2673" t="s">
        <v>678</v>
      </c>
      <c r="B2673" t="s">
        <v>696</v>
      </c>
      <c r="C2673">
        <v>0.4</v>
      </c>
      <c r="D2673">
        <v>26</v>
      </c>
      <c r="E2673">
        <v>0.14099999999999999</v>
      </c>
    </row>
    <row r="2674" spans="1:5" x14ac:dyDescent="0.2">
      <c r="A2674" t="s">
        <v>678</v>
      </c>
      <c r="B2674" t="s">
        <v>696</v>
      </c>
      <c r="C2674">
        <v>0.4</v>
      </c>
      <c r="D2674">
        <v>27</v>
      </c>
      <c r="E2674">
        <v>0.14399999999999999</v>
      </c>
    </row>
    <row r="2675" spans="1:5" x14ac:dyDescent="0.2">
      <c r="A2675" t="s">
        <v>678</v>
      </c>
      <c r="B2675" t="s">
        <v>696</v>
      </c>
      <c r="C2675">
        <v>0.4</v>
      </c>
      <c r="D2675">
        <v>28</v>
      </c>
      <c r="E2675">
        <v>0.14699999999999999</v>
      </c>
    </row>
    <row r="2676" spans="1:5" x14ac:dyDescent="0.2">
      <c r="A2676" t="s">
        <v>678</v>
      </c>
      <c r="B2676" t="s">
        <v>696</v>
      </c>
      <c r="C2676">
        <v>0.4</v>
      </c>
      <c r="D2676">
        <v>29</v>
      </c>
      <c r="E2676">
        <v>0.15</v>
      </c>
    </row>
    <row r="2677" spans="1:5" x14ac:dyDescent="0.2">
      <c r="A2677" t="s">
        <v>678</v>
      </c>
      <c r="B2677" t="s">
        <v>696</v>
      </c>
      <c r="C2677">
        <v>0.4</v>
      </c>
      <c r="D2677">
        <v>30</v>
      </c>
      <c r="E2677">
        <v>0.153</v>
      </c>
    </row>
    <row r="2678" spans="1:5" x14ac:dyDescent="0.2">
      <c r="A2678" t="s">
        <v>678</v>
      </c>
      <c r="B2678" t="s">
        <v>696</v>
      </c>
      <c r="C2678">
        <v>0.4</v>
      </c>
      <c r="D2678">
        <v>31</v>
      </c>
      <c r="E2678">
        <v>0.156</v>
      </c>
    </row>
    <row r="2679" spans="1:5" x14ac:dyDescent="0.2">
      <c r="A2679" t="s">
        <v>678</v>
      </c>
      <c r="B2679" t="s">
        <v>696</v>
      </c>
      <c r="C2679">
        <v>0.4</v>
      </c>
      <c r="D2679">
        <v>32</v>
      </c>
      <c r="E2679">
        <v>0.158</v>
      </c>
    </row>
    <row r="2680" spans="1:5" x14ac:dyDescent="0.2">
      <c r="A2680" t="s">
        <v>678</v>
      </c>
      <c r="B2680" t="s">
        <v>696</v>
      </c>
      <c r="C2680">
        <v>0.4</v>
      </c>
      <c r="D2680">
        <v>33</v>
      </c>
      <c r="E2680">
        <v>0.161</v>
      </c>
    </row>
    <row r="2681" spans="1:5" x14ac:dyDescent="0.2">
      <c r="A2681" t="s">
        <v>678</v>
      </c>
      <c r="B2681" t="s">
        <v>696</v>
      </c>
      <c r="C2681">
        <v>0.4</v>
      </c>
      <c r="D2681">
        <v>34</v>
      </c>
      <c r="E2681">
        <v>0.16300000000000001</v>
      </c>
    </row>
    <row r="2682" spans="1:5" x14ac:dyDescent="0.2">
      <c r="A2682" t="s">
        <v>678</v>
      </c>
      <c r="B2682" t="s">
        <v>696</v>
      </c>
      <c r="C2682">
        <v>0.4</v>
      </c>
      <c r="D2682">
        <v>35</v>
      </c>
      <c r="E2682">
        <v>0.16500000000000001</v>
      </c>
    </row>
    <row r="2683" spans="1:5" x14ac:dyDescent="0.2">
      <c r="A2683" t="s">
        <v>678</v>
      </c>
      <c r="B2683" t="s">
        <v>696</v>
      </c>
      <c r="C2683">
        <v>0.4</v>
      </c>
      <c r="D2683">
        <v>36</v>
      </c>
      <c r="E2683">
        <v>0.16700000000000001</v>
      </c>
    </row>
    <row r="2684" spans="1:5" x14ac:dyDescent="0.2">
      <c r="A2684" t="s">
        <v>678</v>
      </c>
      <c r="B2684" t="s">
        <v>696</v>
      </c>
      <c r="C2684">
        <v>0.4</v>
      </c>
      <c r="D2684">
        <v>37</v>
      </c>
      <c r="E2684">
        <v>0.16900000000000001</v>
      </c>
    </row>
    <row r="2685" spans="1:5" x14ac:dyDescent="0.2">
      <c r="A2685" t="s">
        <v>678</v>
      </c>
      <c r="B2685" t="s">
        <v>696</v>
      </c>
      <c r="C2685">
        <v>0.4</v>
      </c>
      <c r="D2685">
        <v>38</v>
      </c>
      <c r="E2685">
        <v>0.17100000000000001</v>
      </c>
    </row>
    <row r="2686" spans="1:5" x14ac:dyDescent="0.2">
      <c r="A2686" t="s">
        <v>678</v>
      </c>
      <c r="B2686" t="s">
        <v>696</v>
      </c>
      <c r="C2686">
        <v>0.4</v>
      </c>
      <c r="D2686">
        <v>39</v>
      </c>
      <c r="E2686">
        <v>0.17299999999999999</v>
      </c>
    </row>
    <row r="2687" spans="1:5" x14ac:dyDescent="0.2">
      <c r="A2687" t="s">
        <v>678</v>
      </c>
      <c r="B2687" t="s">
        <v>696</v>
      </c>
      <c r="C2687">
        <v>0.4</v>
      </c>
      <c r="D2687">
        <v>40</v>
      </c>
      <c r="E2687">
        <v>0.17499999999999999</v>
      </c>
    </row>
    <row r="2688" spans="1:5" x14ac:dyDescent="0.2">
      <c r="A2688" t="s">
        <v>678</v>
      </c>
      <c r="B2688" t="s">
        <v>696</v>
      </c>
      <c r="C2688">
        <v>0.45</v>
      </c>
      <c r="D2688">
        <v>20</v>
      </c>
      <c r="E2688">
        <v>0.13700000000000001</v>
      </c>
    </row>
    <row r="2689" spans="1:5" x14ac:dyDescent="0.2">
      <c r="A2689" t="s">
        <v>678</v>
      </c>
      <c r="B2689" t="s">
        <v>696</v>
      </c>
      <c r="C2689">
        <v>0.45</v>
      </c>
      <c r="D2689">
        <v>21</v>
      </c>
      <c r="E2689">
        <v>0.14099999999999999</v>
      </c>
    </row>
    <row r="2690" spans="1:5" x14ac:dyDescent="0.2">
      <c r="A2690" t="s">
        <v>678</v>
      </c>
      <c r="B2690" t="s">
        <v>696</v>
      </c>
      <c r="C2690">
        <v>0.45</v>
      </c>
      <c r="D2690">
        <v>22</v>
      </c>
      <c r="E2690">
        <v>0.14499999999999999</v>
      </c>
    </row>
    <row r="2691" spans="1:5" x14ac:dyDescent="0.2">
      <c r="A2691" t="s">
        <v>678</v>
      </c>
      <c r="B2691" t="s">
        <v>696</v>
      </c>
      <c r="C2691">
        <v>0.45</v>
      </c>
      <c r="D2691">
        <v>23</v>
      </c>
      <c r="E2691">
        <v>0.14899999999999999</v>
      </c>
    </row>
    <row r="2692" spans="1:5" x14ac:dyDescent="0.2">
      <c r="A2692" t="s">
        <v>678</v>
      </c>
      <c r="B2692" t="s">
        <v>696</v>
      </c>
      <c r="C2692">
        <v>0.45</v>
      </c>
      <c r="D2692">
        <v>24</v>
      </c>
      <c r="E2692">
        <v>0.152</v>
      </c>
    </row>
    <row r="2693" spans="1:5" x14ac:dyDescent="0.2">
      <c r="A2693" t="s">
        <v>678</v>
      </c>
      <c r="B2693" t="s">
        <v>696</v>
      </c>
      <c r="C2693">
        <v>0.45</v>
      </c>
      <c r="D2693">
        <v>25</v>
      </c>
      <c r="E2693">
        <v>0.155</v>
      </c>
    </row>
    <row r="2694" spans="1:5" x14ac:dyDescent="0.2">
      <c r="A2694" t="s">
        <v>678</v>
      </c>
      <c r="B2694" t="s">
        <v>696</v>
      </c>
      <c r="C2694">
        <v>0.45</v>
      </c>
      <c r="D2694">
        <v>26</v>
      </c>
      <c r="E2694">
        <v>0.158</v>
      </c>
    </row>
    <row r="2695" spans="1:5" x14ac:dyDescent="0.2">
      <c r="A2695" t="s">
        <v>678</v>
      </c>
      <c r="B2695" t="s">
        <v>696</v>
      </c>
      <c r="C2695">
        <v>0.45</v>
      </c>
      <c r="D2695">
        <v>27</v>
      </c>
      <c r="E2695">
        <v>0.16200000000000001</v>
      </c>
    </row>
    <row r="2696" spans="1:5" x14ac:dyDescent="0.2">
      <c r="A2696" t="s">
        <v>678</v>
      </c>
      <c r="B2696" t="s">
        <v>696</v>
      </c>
      <c r="C2696">
        <v>0.45</v>
      </c>
      <c r="D2696">
        <v>28</v>
      </c>
      <c r="E2696">
        <v>0.16500000000000001</v>
      </c>
    </row>
    <row r="2697" spans="1:5" x14ac:dyDescent="0.2">
      <c r="A2697" t="s">
        <v>678</v>
      </c>
      <c r="B2697" t="s">
        <v>696</v>
      </c>
      <c r="C2697">
        <v>0.45</v>
      </c>
      <c r="D2697">
        <v>29</v>
      </c>
      <c r="E2697">
        <v>0.16800000000000001</v>
      </c>
    </row>
    <row r="2698" spans="1:5" x14ac:dyDescent="0.2">
      <c r="A2698" t="s">
        <v>678</v>
      </c>
      <c r="B2698" t="s">
        <v>696</v>
      </c>
      <c r="C2698">
        <v>0.45</v>
      </c>
      <c r="D2698">
        <v>30</v>
      </c>
      <c r="E2698">
        <v>0.17</v>
      </c>
    </row>
    <row r="2699" spans="1:5" x14ac:dyDescent="0.2">
      <c r="A2699" t="s">
        <v>678</v>
      </c>
      <c r="B2699" t="s">
        <v>696</v>
      </c>
      <c r="C2699">
        <v>0.45</v>
      </c>
      <c r="D2699">
        <v>31</v>
      </c>
      <c r="E2699">
        <v>0.17299999999999999</v>
      </c>
    </row>
    <row r="2700" spans="1:5" x14ac:dyDescent="0.2">
      <c r="A2700" t="s">
        <v>678</v>
      </c>
      <c r="B2700" t="s">
        <v>696</v>
      </c>
      <c r="C2700">
        <v>0.45</v>
      </c>
      <c r="D2700">
        <v>32</v>
      </c>
      <c r="E2700">
        <v>0.17499999999999999</v>
      </c>
    </row>
    <row r="2701" spans="1:5" x14ac:dyDescent="0.2">
      <c r="A2701" t="s">
        <v>678</v>
      </c>
      <c r="B2701" t="s">
        <v>696</v>
      </c>
      <c r="C2701">
        <v>0.45</v>
      </c>
      <c r="D2701">
        <v>33</v>
      </c>
      <c r="E2701">
        <v>0.17799999999999999</v>
      </c>
    </row>
    <row r="2702" spans="1:5" x14ac:dyDescent="0.2">
      <c r="A2702" t="s">
        <v>678</v>
      </c>
      <c r="B2702" t="s">
        <v>696</v>
      </c>
      <c r="C2702">
        <v>0.45</v>
      </c>
      <c r="D2702">
        <v>34</v>
      </c>
      <c r="E2702">
        <v>0.18</v>
      </c>
    </row>
    <row r="2703" spans="1:5" x14ac:dyDescent="0.2">
      <c r="A2703" t="s">
        <v>678</v>
      </c>
      <c r="B2703" t="s">
        <v>696</v>
      </c>
      <c r="C2703">
        <v>0.45</v>
      </c>
      <c r="D2703">
        <v>35</v>
      </c>
      <c r="E2703">
        <v>0.182</v>
      </c>
    </row>
    <row r="2704" spans="1:5" x14ac:dyDescent="0.2">
      <c r="A2704" t="s">
        <v>678</v>
      </c>
      <c r="B2704" t="s">
        <v>696</v>
      </c>
      <c r="C2704">
        <v>0.45</v>
      </c>
      <c r="D2704">
        <v>36</v>
      </c>
      <c r="E2704">
        <v>0.184</v>
      </c>
    </row>
    <row r="2705" spans="1:5" x14ac:dyDescent="0.2">
      <c r="A2705" t="s">
        <v>678</v>
      </c>
      <c r="B2705" t="s">
        <v>696</v>
      </c>
      <c r="C2705">
        <v>0.45</v>
      </c>
      <c r="D2705">
        <v>37</v>
      </c>
      <c r="E2705">
        <v>0.186</v>
      </c>
    </row>
    <row r="2706" spans="1:5" x14ac:dyDescent="0.2">
      <c r="A2706" t="s">
        <v>678</v>
      </c>
      <c r="B2706" t="s">
        <v>696</v>
      </c>
      <c r="C2706">
        <v>0.45</v>
      </c>
      <c r="D2706">
        <v>38</v>
      </c>
      <c r="E2706">
        <v>0.188</v>
      </c>
    </row>
    <row r="2707" spans="1:5" x14ac:dyDescent="0.2">
      <c r="A2707" t="s">
        <v>678</v>
      </c>
      <c r="B2707" t="s">
        <v>696</v>
      </c>
      <c r="C2707">
        <v>0.45</v>
      </c>
      <c r="D2707">
        <v>39</v>
      </c>
      <c r="E2707">
        <v>0.19</v>
      </c>
    </row>
    <row r="2708" spans="1:5" x14ac:dyDescent="0.2">
      <c r="A2708" t="s">
        <v>678</v>
      </c>
      <c r="B2708" t="s">
        <v>696</v>
      </c>
      <c r="C2708">
        <v>0.45</v>
      </c>
      <c r="D2708">
        <v>40</v>
      </c>
      <c r="E2708">
        <v>0.192</v>
      </c>
    </row>
    <row r="2709" spans="1:5" x14ac:dyDescent="0.2">
      <c r="A2709" t="s">
        <v>678</v>
      </c>
      <c r="B2709" t="s">
        <v>696</v>
      </c>
      <c r="C2709">
        <v>0.45</v>
      </c>
      <c r="D2709">
        <v>41</v>
      </c>
      <c r="E2709">
        <v>0.19400000000000001</v>
      </c>
    </row>
    <row r="2710" spans="1:5" x14ac:dyDescent="0.2">
      <c r="A2710" t="s">
        <v>678</v>
      </c>
      <c r="B2710" t="s">
        <v>696</v>
      </c>
      <c r="C2710">
        <v>0.45</v>
      </c>
      <c r="D2710">
        <v>42</v>
      </c>
      <c r="E2710">
        <v>0.19500000000000001</v>
      </c>
    </row>
    <row r="2711" spans="1:5" x14ac:dyDescent="0.2">
      <c r="A2711" t="s">
        <v>678</v>
      </c>
      <c r="B2711" t="s">
        <v>696</v>
      </c>
      <c r="C2711">
        <v>0.45</v>
      </c>
      <c r="D2711">
        <v>43</v>
      </c>
      <c r="E2711">
        <v>0.19700000000000001</v>
      </c>
    </row>
    <row r="2712" spans="1:5" x14ac:dyDescent="0.2">
      <c r="A2712" t="s">
        <v>678</v>
      </c>
      <c r="B2712" t="s">
        <v>696</v>
      </c>
      <c r="C2712">
        <v>0.45</v>
      </c>
      <c r="D2712">
        <v>44</v>
      </c>
      <c r="E2712">
        <v>0.19800000000000001</v>
      </c>
    </row>
    <row r="2713" spans="1:5" x14ac:dyDescent="0.2">
      <c r="A2713" t="s">
        <v>678</v>
      </c>
      <c r="B2713" t="s">
        <v>696</v>
      </c>
      <c r="C2713">
        <v>0.5</v>
      </c>
      <c r="D2713">
        <v>20</v>
      </c>
      <c r="E2713">
        <v>0.156</v>
      </c>
    </row>
    <row r="2714" spans="1:5" x14ac:dyDescent="0.2">
      <c r="A2714" t="s">
        <v>678</v>
      </c>
      <c r="B2714" t="s">
        <v>696</v>
      </c>
      <c r="C2714">
        <v>0.5</v>
      </c>
      <c r="D2714">
        <v>21</v>
      </c>
      <c r="E2714">
        <v>0.16</v>
      </c>
    </row>
    <row r="2715" spans="1:5" x14ac:dyDescent="0.2">
      <c r="A2715" t="s">
        <v>678</v>
      </c>
      <c r="B2715" t="s">
        <v>696</v>
      </c>
      <c r="C2715">
        <v>0.5</v>
      </c>
      <c r="D2715">
        <v>22</v>
      </c>
      <c r="E2715">
        <v>0.16300000000000001</v>
      </c>
    </row>
    <row r="2716" spans="1:5" x14ac:dyDescent="0.2">
      <c r="A2716" t="s">
        <v>678</v>
      </c>
      <c r="B2716" t="s">
        <v>696</v>
      </c>
      <c r="C2716">
        <v>0.5</v>
      </c>
      <c r="D2716">
        <v>23</v>
      </c>
      <c r="E2716">
        <v>0.16700000000000001</v>
      </c>
    </row>
    <row r="2717" spans="1:5" x14ac:dyDescent="0.2">
      <c r="A2717" t="s">
        <v>678</v>
      </c>
      <c r="B2717" t="s">
        <v>696</v>
      </c>
      <c r="C2717">
        <v>0.5</v>
      </c>
      <c r="D2717">
        <v>24</v>
      </c>
      <c r="E2717">
        <v>0.17</v>
      </c>
    </row>
    <row r="2718" spans="1:5" x14ac:dyDescent="0.2">
      <c r="A2718" t="s">
        <v>678</v>
      </c>
      <c r="B2718" t="s">
        <v>696</v>
      </c>
      <c r="C2718">
        <v>0.5</v>
      </c>
      <c r="D2718">
        <v>25</v>
      </c>
      <c r="E2718">
        <v>0.17299999999999999</v>
      </c>
    </row>
    <row r="2719" spans="1:5" x14ac:dyDescent="0.2">
      <c r="A2719" t="s">
        <v>678</v>
      </c>
      <c r="B2719" t="s">
        <v>696</v>
      </c>
      <c r="C2719">
        <v>0.5</v>
      </c>
      <c r="D2719">
        <v>26</v>
      </c>
      <c r="E2719">
        <v>0.17599999999999999</v>
      </c>
    </row>
    <row r="2720" spans="1:5" x14ac:dyDescent="0.2">
      <c r="A2720" t="s">
        <v>678</v>
      </c>
      <c r="B2720" t="s">
        <v>696</v>
      </c>
      <c r="C2720">
        <v>0.5</v>
      </c>
      <c r="D2720">
        <v>27</v>
      </c>
      <c r="E2720">
        <v>0.17899999999999999</v>
      </c>
    </row>
    <row r="2721" spans="1:5" x14ac:dyDescent="0.2">
      <c r="A2721" t="s">
        <v>678</v>
      </c>
      <c r="B2721" t="s">
        <v>696</v>
      </c>
      <c r="C2721">
        <v>0.5</v>
      </c>
      <c r="D2721">
        <v>28</v>
      </c>
      <c r="E2721">
        <v>0.182</v>
      </c>
    </row>
    <row r="2722" spans="1:5" x14ac:dyDescent="0.2">
      <c r="A2722" t="s">
        <v>678</v>
      </c>
      <c r="B2722" t="s">
        <v>696</v>
      </c>
      <c r="C2722">
        <v>0.5</v>
      </c>
      <c r="D2722">
        <v>29</v>
      </c>
      <c r="E2722">
        <v>0.185</v>
      </c>
    </row>
    <row r="2723" spans="1:5" x14ac:dyDescent="0.2">
      <c r="A2723" t="s">
        <v>678</v>
      </c>
      <c r="B2723" t="s">
        <v>696</v>
      </c>
      <c r="C2723">
        <v>0.5</v>
      </c>
      <c r="D2723">
        <v>30</v>
      </c>
      <c r="E2723">
        <v>0.187</v>
      </c>
    </row>
    <row r="2724" spans="1:5" x14ac:dyDescent="0.2">
      <c r="A2724" t="s">
        <v>678</v>
      </c>
      <c r="B2724" t="s">
        <v>696</v>
      </c>
      <c r="C2724">
        <v>0.5</v>
      </c>
      <c r="D2724">
        <v>31</v>
      </c>
      <c r="E2724">
        <v>0.19</v>
      </c>
    </row>
    <row r="2725" spans="1:5" x14ac:dyDescent="0.2">
      <c r="A2725" t="s">
        <v>678</v>
      </c>
      <c r="B2725" t="s">
        <v>696</v>
      </c>
      <c r="C2725">
        <v>0.5</v>
      </c>
      <c r="D2725">
        <v>32</v>
      </c>
      <c r="E2725">
        <v>0.192</v>
      </c>
    </row>
    <row r="2726" spans="1:5" x14ac:dyDescent="0.2">
      <c r="A2726" t="s">
        <v>678</v>
      </c>
      <c r="B2726" t="s">
        <v>696</v>
      </c>
      <c r="C2726">
        <v>0.5</v>
      </c>
      <c r="D2726">
        <v>33</v>
      </c>
      <c r="E2726">
        <v>0.19400000000000001</v>
      </c>
    </row>
    <row r="2727" spans="1:5" x14ac:dyDescent="0.2">
      <c r="A2727" t="s">
        <v>678</v>
      </c>
      <c r="B2727" t="s">
        <v>696</v>
      </c>
      <c r="C2727">
        <v>0.5</v>
      </c>
      <c r="D2727">
        <v>34</v>
      </c>
      <c r="E2727">
        <v>0.19700000000000001</v>
      </c>
    </row>
    <row r="2728" spans="1:5" x14ac:dyDescent="0.2">
      <c r="A2728" t="s">
        <v>678</v>
      </c>
      <c r="B2728" t="s">
        <v>696</v>
      </c>
      <c r="C2728">
        <v>0.5</v>
      </c>
      <c r="D2728">
        <v>35</v>
      </c>
      <c r="E2728">
        <v>0.19800000000000001</v>
      </c>
    </row>
    <row r="2729" spans="1:5" x14ac:dyDescent="0.2">
      <c r="A2729" t="s">
        <v>678</v>
      </c>
      <c r="B2729" t="s">
        <v>696</v>
      </c>
      <c r="C2729">
        <v>0.5</v>
      </c>
      <c r="D2729">
        <v>36</v>
      </c>
      <c r="E2729">
        <v>0.20100000000000001</v>
      </c>
    </row>
    <row r="2730" spans="1:5" x14ac:dyDescent="0.2">
      <c r="A2730" t="s">
        <v>678</v>
      </c>
      <c r="B2730" t="s">
        <v>696</v>
      </c>
      <c r="C2730">
        <v>0.5</v>
      </c>
      <c r="D2730">
        <v>37</v>
      </c>
      <c r="E2730">
        <v>0.20200000000000001</v>
      </c>
    </row>
    <row r="2731" spans="1:5" x14ac:dyDescent="0.2">
      <c r="A2731" t="s">
        <v>678</v>
      </c>
      <c r="B2731" t="s">
        <v>696</v>
      </c>
      <c r="C2731">
        <v>0.5</v>
      </c>
      <c r="D2731">
        <v>38</v>
      </c>
      <c r="E2731">
        <v>0.20399999999999999</v>
      </c>
    </row>
    <row r="2732" spans="1:5" x14ac:dyDescent="0.2">
      <c r="A2732" t="s">
        <v>678</v>
      </c>
      <c r="B2732" t="s">
        <v>696</v>
      </c>
      <c r="C2732">
        <v>0.5</v>
      </c>
      <c r="D2732">
        <v>39</v>
      </c>
      <c r="E2732">
        <v>0.20599999999999999</v>
      </c>
    </row>
    <row r="2733" spans="1:5" x14ac:dyDescent="0.2">
      <c r="A2733" t="s">
        <v>678</v>
      </c>
      <c r="B2733" t="s">
        <v>696</v>
      </c>
      <c r="C2733">
        <v>0.5</v>
      </c>
      <c r="D2733">
        <v>40</v>
      </c>
      <c r="E2733">
        <v>0.20799999999999999</v>
      </c>
    </row>
    <row r="2734" spans="1:5" x14ac:dyDescent="0.2">
      <c r="A2734" t="s">
        <v>678</v>
      </c>
      <c r="B2734" t="s">
        <v>696</v>
      </c>
      <c r="C2734">
        <v>0.5</v>
      </c>
      <c r="D2734">
        <v>41</v>
      </c>
      <c r="E2734">
        <v>0.20899999999999999</v>
      </c>
    </row>
    <row r="2735" spans="1:5" x14ac:dyDescent="0.2">
      <c r="A2735" t="s">
        <v>678</v>
      </c>
      <c r="B2735" t="s">
        <v>696</v>
      </c>
      <c r="C2735">
        <v>0.5</v>
      </c>
      <c r="D2735">
        <v>42</v>
      </c>
      <c r="E2735">
        <v>0.21099999999999999</v>
      </c>
    </row>
    <row r="2736" spans="1:5" x14ac:dyDescent="0.2">
      <c r="A2736" t="s">
        <v>678</v>
      </c>
      <c r="B2736" t="s">
        <v>696</v>
      </c>
      <c r="C2736">
        <v>0.5</v>
      </c>
      <c r="D2736">
        <v>43</v>
      </c>
      <c r="E2736">
        <v>0.21299999999999999</v>
      </c>
    </row>
    <row r="2737" spans="1:5" x14ac:dyDescent="0.2">
      <c r="A2737" t="s">
        <v>678</v>
      </c>
      <c r="B2737" t="s">
        <v>696</v>
      </c>
      <c r="C2737">
        <v>0.5</v>
      </c>
      <c r="D2737">
        <v>44</v>
      </c>
      <c r="E2737">
        <v>0.214</v>
      </c>
    </row>
    <row r="2738" spans="1:5" x14ac:dyDescent="0.2">
      <c r="A2738" t="s">
        <v>678</v>
      </c>
      <c r="B2738" t="s">
        <v>696</v>
      </c>
      <c r="C2738">
        <v>0.5</v>
      </c>
      <c r="D2738">
        <v>45</v>
      </c>
      <c r="E2738">
        <v>0.216</v>
      </c>
    </row>
    <row r="2739" spans="1:5" x14ac:dyDescent="0.2">
      <c r="A2739" t="s">
        <v>678</v>
      </c>
      <c r="B2739" t="s">
        <v>696</v>
      </c>
      <c r="C2739">
        <v>0.5</v>
      </c>
      <c r="D2739">
        <v>46</v>
      </c>
      <c r="E2739">
        <v>0.217</v>
      </c>
    </row>
    <row r="2740" spans="1:5" x14ac:dyDescent="0.2">
      <c r="A2740" t="s">
        <v>678</v>
      </c>
      <c r="B2740" t="s">
        <v>696</v>
      </c>
      <c r="C2740">
        <v>0.5</v>
      </c>
      <c r="D2740">
        <v>47</v>
      </c>
      <c r="E2740">
        <v>0.218</v>
      </c>
    </row>
    <row r="2741" spans="1:5" x14ac:dyDescent="0.2">
      <c r="A2741" t="s">
        <v>678</v>
      </c>
      <c r="B2741" t="s">
        <v>696</v>
      </c>
      <c r="C2741">
        <v>0.5</v>
      </c>
      <c r="D2741">
        <v>48</v>
      </c>
      <c r="E2741">
        <v>0.22</v>
      </c>
    </row>
    <row r="2742" spans="1:5" x14ac:dyDescent="0.2">
      <c r="A2742" t="s">
        <v>678</v>
      </c>
      <c r="B2742" t="s">
        <v>696</v>
      </c>
      <c r="C2742">
        <v>0.5</v>
      </c>
      <c r="D2742">
        <v>49</v>
      </c>
      <c r="E2742">
        <v>0.221</v>
      </c>
    </row>
    <row r="2743" spans="1:5" x14ac:dyDescent="0.2">
      <c r="A2743" t="s">
        <v>678</v>
      </c>
      <c r="B2743" t="s">
        <v>696</v>
      </c>
      <c r="C2743">
        <v>0.55000000000000004</v>
      </c>
      <c r="D2743">
        <v>21</v>
      </c>
      <c r="E2743">
        <v>0.17799999999999999</v>
      </c>
    </row>
    <row r="2744" spans="1:5" x14ac:dyDescent="0.2">
      <c r="A2744" t="s">
        <v>678</v>
      </c>
      <c r="B2744" t="s">
        <v>696</v>
      </c>
      <c r="C2744">
        <v>0.55000000000000004</v>
      </c>
      <c r="D2744">
        <v>22</v>
      </c>
      <c r="E2744">
        <v>0.18099999999999999</v>
      </c>
    </row>
    <row r="2745" spans="1:5" x14ac:dyDescent="0.2">
      <c r="A2745" t="s">
        <v>678</v>
      </c>
      <c r="B2745" t="s">
        <v>696</v>
      </c>
      <c r="C2745">
        <v>0.55000000000000004</v>
      </c>
      <c r="D2745">
        <v>23</v>
      </c>
      <c r="E2745">
        <v>0.184</v>
      </c>
    </row>
    <row r="2746" spans="1:5" x14ac:dyDescent="0.2">
      <c r="A2746" t="s">
        <v>678</v>
      </c>
      <c r="B2746" t="s">
        <v>696</v>
      </c>
      <c r="C2746">
        <v>0.55000000000000004</v>
      </c>
      <c r="D2746">
        <v>24</v>
      </c>
      <c r="E2746">
        <v>0.188</v>
      </c>
    </row>
    <row r="2747" spans="1:5" x14ac:dyDescent="0.2">
      <c r="A2747" t="s">
        <v>678</v>
      </c>
      <c r="B2747" t="s">
        <v>696</v>
      </c>
      <c r="C2747">
        <v>0.55000000000000004</v>
      </c>
      <c r="D2747">
        <v>25</v>
      </c>
      <c r="E2747">
        <v>0.19</v>
      </c>
    </row>
    <row r="2748" spans="1:5" x14ac:dyDescent="0.2">
      <c r="A2748" t="s">
        <v>678</v>
      </c>
      <c r="B2748" t="s">
        <v>696</v>
      </c>
      <c r="C2748">
        <v>0.55000000000000004</v>
      </c>
      <c r="D2748">
        <v>26</v>
      </c>
      <c r="E2748">
        <v>0.193</v>
      </c>
    </row>
    <row r="2749" spans="1:5" x14ac:dyDescent="0.2">
      <c r="A2749" t="s">
        <v>678</v>
      </c>
      <c r="B2749" t="s">
        <v>696</v>
      </c>
      <c r="C2749">
        <v>0.55000000000000004</v>
      </c>
      <c r="D2749">
        <v>27</v>
      </c>
      <c r="E2749">
        <v>0.19600000000000001</v>
      </c>
    </row>
    <row r="2750" spans="1:5" x14ac:dyDescent="0.2">
      <c r="A2750" t="s">
        <v>678</v>
      </c>
      <c r="B2750" t="s">
        <v>696</v>
      </c>
      <c r="C2750">
        <v>0.55000000000000004</v>
      </c>
      <c r="D2750">
        <v>28</v>
      </c>
      <c r="E2750">
        <v>0.19900000000000001</v>
      </c>
    </row>
    <row r="2751" spans="1:5" x14ac:dyDescent="0.2">
      <c r="A2751" t="s">
        <v>678</v>
      </c>
      <c r="B2751" t="s">
        <v>696</v>
      </c>
      <c r="C2751">
        <v>0.55000000000000004</v>
      </c>
      <c r="D2751">
        <v>29</v>
      </c>
      <c r="E2751">
        <v>0.20100000000000001</v>
      </c>
    </row>
    <row r="2752" spans="1:5" x14ac:dyDescent="0.2">
      <c r="A2752" t="s">
        <v>678</v>
      </c>
      <c r="B2752" t="s">
        <v>696</v>
      </c>
      <c r="C2752">
        <v>0.55000000000000004</v>
      </c>
      <c r="D2752">
        <v>30</v>
      </c>
      <c r="E2752">
        <v>0.20399999999999999</v>
      </c>
    </row>
    <row r="2753" spans="1:5" x14ac:dyDescent="0.2">
      <c r="A2753" t="s">
        <v>678</v>
      </c>
      <c r="B2753" t="s">
        <v>696</v>
      </c>
      <c r="C2753">
        <v>0.55000000000000004</v>
      </c>
      <c r="D2753">
        <v>31</v>
      </c>
      <c r="E2753">
        <v>0.20599999999999999</v>
      </c>
    </row>
    <row r="2754" spans="1:5" x14ac:dyDescent="0.2">
      <c r="A2754" t="s">
        <v>678</v>
      </c>
      <c r="B2754" t="s">
        <v>696</v>
      </c>
      <c r="C2754">
        <v>0.55000000000000004</v>
      </c>
      <c r="D2754">
        <v>32</v>
      </c>
      <c r="E2754">
        <v>0.20899999999999999</v>
      </c>
    </row>
    <row r="2755" spans="1:5" x14ac:dyDescent="0.2">
      <c r="A2755" t="s">
        <v>678</v>
      </c>
      <c r="B2755" t="s">
        <v>696</v>
      </c>
      <c r="C2755">
        <v>0.55000000000000004</v>
      </c>
      <c r="D2755">
        <v>33</v>
      </c>
      <c r="E2755">
        <v>0.21099999999999999</v>
      </c>
    </row>
    <row r="2756" spans="1:5" x14ac:dyDescent="0.2">
      <c r="A2756" t="s">
        <v>678</v>
      </c>
      <c r="B2756" t="s">
        <v>696</v>
      </c>
      <c r="C2756">
        <v>0.55000000000000004</v>
      </c>
      <c r="D2756">
        <v>34</v>
      </c>
      <c r="E2756">
        <v>0.21299999999999999</v>
      </c>
    </row>
    <row r="2757" spans="1:5" x14ac:dyDescent="0.2">
      <c r="A2757" t="s">
        <v>678</v>
      </c>
      <c r="B2757" t="s">
        <v>696</v>
      </c>
      <c r="C2757">
        <v>0.55000000000000004</v>
      </c>
      <c r="D2757">
        <v>35</v>
      </c>
      <c r="E2757">
        <v>0.215</v>
      </c>
    </row>
    <row r="2758" spans="1:5" x14ac:dyDescent="0.2">
      <c r="A2758" t="s">
        <v>678</v>
      </c>
      <c r="B2758" t="s">
        <v>696</v>
      </c>
      <c r="C2758">
        <v>0.55000000000000004</v>
      </c>
      <c r="D2758">
        <v>36</v>
      </c>
      <c r="E2758">
        <v>0.217</v>
      </c>
    </row>
    <row r="2759" spans="1:5" x14ac:dyDescent="0.2">
      <c r="A2759" t="s">
        <v>678</v>
      </c>
      <c r="B2759" t="s">
        <v>696</v>
      </c>
      <c r="C2759">
        <v>0.55000000000000004</v>
      </c>
      <c r="D2759">
        <v>37</v>
      </c>
      <c r="E2759">
        <v>0.218</v>
      </c>
    </row>
    <row r="2760" spans="1:5" x14ac:dyDescent="0.2">
      <c r="A2760" t="s">
        <v>678</v>
      </c>
      <c r="B2760" t="s">
        <v>696</v>
      </c>
      <c r="C2760">
        <v>0.55000000000000004</v>
      </c>
      <c r="D2760">
        <v>38</v>
      </c>
      <c r="E2760">
        <v>0.22</v>
      </c>
    </row>
    <row r="2761" spans="1:5" x14ac:dyDescent="0.2">
      <c r="A2761" t="s">
        <v>678</v>
      </c>
      <c r="B2761" t="s">
        <v>696</v>
      </c>
      <c r="C2761">
        <v>0.55000000000000004</v>
      </c>
      <c r="D2761">
        <v>39</v>
      </c>
      <c r="E2761">
        <v>0.222</v>
      </c>
    </row>
    <row r="2762" spans="1:5" x14ac:dyDescent="0.2">
      <c r="A2762" t="s">
        <v>678</v>
      </c>
      <c r="B2762" t="s">
        <v>696</v>
      </c>
      <c r="C2762">
        <v>0.55000000000000004</v>
      </c>
      <c r="D2762">
        <v>40</v>
      </c>
      <c r="E2762">
        <v>0.223</v>
      </c>
    </row>
    <row r="2763" spans="1:5" x14ac:dyDescent="0.2">
      <c r="A2763" t="s">
        <v>678</v>
      </c>
      <c r="B2763" t="s">
        <v>696</v>
      </c>
      <c r="C2763">
        <v>0.55000000000000004</v>
      </c>
      <c r="D2763">
        <v>41</v>
      </c>
      <c r="E2763">
        <v>0.22500000000000001</v>
      </c>
    </row>
    <row r="2764" spans="1:5" x14ac:dyDescent="0.2">
      <c r="A2764" t="s">
        <v>678</v>
      </c>
      <c r="B2764" t="s">
        <v>696</v>
      </c>
      <c r="C2764">
        <v>0.55000000000000004</v>
      </c>
      <c r="D2764">
        <v>42</v>
      </c>
      <c r="E2764">
        <v>0.22600000000000001</v>
      </c>
    </row>
    <row r="2765" spans="1:5" x14ac:dyDescent="0.2">
      <c r="A2765" t="s">
        <v>678</v>
      </c>
      <c r="B2765" t="s">
        <v>696</v>
      </c>
      <c r="C2765">
        <v>0.55000000000000004</v>
      </c>
      <c r="D2765">
        <v>43</v>
      </c>
      <c r="E2765">
        <v>0.22800000000000001</v>
      </c>
    </row>
    <row r="2766" spans="1:5" x14ac:dyDescent="0.2">
      <c r="A2766" t="s">
        <v>678</v>
      </c>
      <c r="B2766" t="s">
        <v>696</v>
      </c>
      <c r="C2766">
        <v>0.55000000000000004</v>
      </c>
      <c r="D2766">
        <v>44</v>
      </c>
      <c r="E2766">
        <v>0.22900000000000001</v>
      </c>
    </row>
    <row r="2767" spans="1:5" x14ac:dyDescent="0.2">
      <c r="A2767" t="s">
        <v>678</v>
      </c>
      <c r="B2767" t="s">
        <v>696</v>
      </c>
      <c r="C2767">
        <v>0.55000000000000004</v>
      </c>
      <c r="D2767">
        <v>45</v>
      </c>
      <c r="E2767">
        <v>0.23100000000000001</v>
      </c>
    </row>
    <row r="2768" spans="1:5" x14ac:dyDescent="0.2">
      <c r="A2768" t="s">
        <v>678</v>
      </c>
      <c r="B2768" t="s">
        <v>696</v>
      </c>
      <c r="C2768">
        <v>0.55000000000000004</v>
      </c>
      <c r="D2768">
        <v>46</v>
      </c>
      <c r="E2768">
        <v>0.23200000000000001</v>
      </c>
    </row>
    <row r="2769" spans="1:5" x14ac:dyDescent="0.2">
      <c r="A2769" t="s">
        <v>678</v>
      </c>
      <c r="B2769" t="s">
        <v>696</v>
      </c>
      <c r="C2769">
        <v>0.55000000000000004</v>
      </c>
      <c r="D2769">
        <v>47</v>
      </c>
      <c r="E2769">
        <v>0.23300000000000001</v>
      </c>
    </row>
    <row r="2770" spans="1:5" x14ac:dyDescent="0.2">
      <c r="A2770" t="s">
        <v>678</v>
      </c>
      <c r="B2770" t="s">
        <v>696</v>
      </c>
      <c r="C2770">
        <v>0.55000000000000004</v>
      </c>
      <c r="D2770">
        <v>48</v>
      </c>
      <c r="E2770">
        <v>0.23499999999999999</v>
      </c>
    </row>
    <row r="2771" spans="1:5" x14ac:dyDescent="0.2">
      <c r="A2771" t="s">
        <v>678</v>
      </c>
      <c r="B2771" t="s">
        <v>696</v>
      </c>
      <c r="C2771">
        <v>0.55000000000000004</v>
      </c>
      <c r="D2771">
        <v>49</v>
      </c>
      <c r="E2771">
        <v>0.23599999999999999</v>
      </c>
    </row>
    <row r="2772" spans="1:5" x14ac:dyDescent="0.2">
      <c r="A2772" t="s">
        <v>678</v>
      </c>
      <c r="B2772" t="s">
        <v>696</v>
      </c>
      <c r="C2772">
        <v>0.6</v>
      </c>
      <c r="D2772">
        <v>22</v>
      </c>
      <c r="E2772">
        <v>0.19900000000000001</v>
      </c>
    </row>
    <row r="2773" spans="1:5" x14ac:dyDescent="0.2">
      <c r="A2773" t="s">
        <v>678</v>
      </c>
      <c r="B2773" t="s">
        <v>696</v>
      </c>
      <c r="C2773">
        <v>0.6</v>
      </c>
      <c r="D2773">
        <v>23</v>
      </c>
      <c r="E2773">
        <v>0.20200000000000001</v>
      </c>
    </row>
    <row r="2774" spans="1:5" x14ac:dyDescent="0.2">
      <c r="A2774" t="s">
        <v>678</v>
      </c>
      <c r="B2774" t="s">
        <v>696</v>
      </c>
      <c r="C2774">
        <v>0.6</v>
      </c>
      <c r="D2774">
        <v>24</v>
      </c>
      <c r="E2774">
        <v>0.20499999999999999</v>
      </c>
    </row>
    <row r="2775" spans="1:5" x14ac:dyDescent="0.2">
      <c r="A2775" t="s">
        <v>678</v>
      </c>
      <c r="B2775" t="s">
        <v>696</v>
      </c>
      <c r="C2775">
        <v>0.6</v>
      </c>
      <c r="D2775">
        <v>25</v>
      </c>
      <c r="E2775">
        <v>0.20699999999999999</v>
      </c>
    </row>
    <row r="2776" spans="1:5" x14ac:dyDescent="0.2">
      <c r="A2776" t="s">
        <v>678</v>
      </c>
      <c r="B2776" t="s">
        <v>696</v>
      </c>
      <c r="C2776">
        <v>0.6</v>
      </c>
      <c r="D2776">
        <v>26</v>
      </c>
      <c r="E2776">
        <v>0.21</v>
      </c>
    </row>
    <row r="2777" spans="1:5" x14ac:dyDescent="0.2">
      <c r="A2777" t="s">
        <v>678</v>
      </c>
      <c r="B2777" t="s">
        <v>696</v>
      </c>
      <c r="C2777">
        <v>0.6</v>
      </c>
      <c r="D2777">
        <v>27</v>
      </c>
      <c r="E2777">
        <v>0.21299999999999999</v>
      </c>
    </row>
    <row r="2778" spans="1:5" x14ac:dyDescent="0.2">
      <c r="A2778" t="s">
        <v>678</v>
      </c>
      <c r="B2778" t="s">
        <v>696</v>
      </c>
      <c r="C2778">
        <v>0.6</v>
      </c>
      <c r="D2778">
        <v>28</v>
      </c>
      <c r="E2778">
        <v>0.215</v>
      </c>
    </row>
    <row r="2779" spans="1:5" x14ac:dyDescent="0.2">
      <c r="A2779" t="s">
        <v>678</v>
      </c>
      <c r="B2779" t="s">
        <v>696</v>
      </c>
      <c r="C2779">
        <v>0.6</v>
      </c>
      <c r="D2779">
        <v>29</v>
      </c>
      <c r="E2779">
        <v>0.218</v>
      </c>
    </row>
    <row r="2780" spans="1:5" x14ac:dyDescent="0.2">
      <c r="A2780" t="s">
        <v>678</v>
      </c>
      <c r="B2780" t="s">
        <v>696</v>
      </c>
      <c r="C2780">
        <v>0.6</v>
      </c>
      <c r="D2780">
        <v>30</v>
      </c>
      <c r="E2780">
        <v>0.22</v>
      </c>
    </row>
    <row r="2781" spans="1:5" x14ac:dyDescent="0.2">
      <c r="A2781" t="s">
        <v>678</v>
      </c>
      <c r="B2781" t="s">
        <v>696</v>
      </c>
      <c r="C2781">
        <v>0.6</v>
      </c>
      <c r="D2781">
        <v>31</v>
      </c>
      <c r="E2781">
        <v>0.222</v>
      </c>
    </row>
    <row r="2782" spans="1:5" x14ac:dyDescent="0.2">
      <c r="A2782" t="s">
        <v>678</v>
      </c>
      <c r="B2782" t="s">
        <v>696</v>
      </c>
      <c r="C2782">
        <v>0.6</v>
      </c>
      <c r="D2782">
        <v>32</v>
      </c>
      <c r="E2782">
        <v>0.22500000000000001</v>
      </c>
    </row>
    <row r="2783" spans="1:5" x14ac:dyDescent="0.2">
      <c r="A2783" t="s">
        <v>678</v>
      </c>
      <c r="B2783" t="s">
        <v>696</v>
      </c>
      <c r="C2783">
        <v>0.6</v>
      </c>
      <c r="D2783">
        <v>33</v>
      </c>
      <c r="E2783">
        <v>0.22700000000000001</v>
      </c>
    </row>
    <row r="2784" spans="1:5" x14ac:dyDescent="0.2">
      <c r="A2784" t="s">
        <v>678</v>
      </c>
      <c r="B2784" t="s">
        <v>696</v>
      </c>
      <c r="C2784">
        <v>0.6</v>
      </c>
      <c r="D2784">
        <v>34</v>
      </c>
      <c r="E2784">
        <v>0.22900000000000001</v>
      </c>
    </row>
    <row r="2785" spans="1:5" x14ac:dyDescent="0.2">
      <c r="A2785" t="s">
        <v>678</v>
      </c>
      <c r="B2785" t="s">
        <v>696</v>
      </c>
      <c r="C2785">
        <v>0.6</v>
      </c>
      <c r="D2785">
        <v>35</v>
      </c>
      <c r="E2785">
        <v>0.23</v>
      </c>
    </row>
    <row r="2786" spans="1:5" x14ac:dyDescent="0.2">
      <c r="A2786" t="s">
        <v>678</v>
      </c>
      <c r="B2786" t="s">
        <v>696</v>
      </c>
      <c r="C2786">
        <v>0.6</v>
      </c>
      <c r="D2786">
        <v>36</v>
      </c>
      <c r="E2786">
        <v>0.23200000000000001</v>
      </c>
    </row>
    <row r="2787" spans="1:5" x14ac:dyDescent="0.2">
      <c r="A2787" t="s">
        <v>678</v>
      </c>
      <c r="B2787" t="s">
        <v>696</v>
      </c>
      <c r="C2787">
        <v>0.6</v>
      </c>
      <c r="D2787">
        <v>37</v>
      </c>
      <c r="E2787">
        <v>0.23400000000000001</v>
      </c>
    </row>
    <row r="2788" spans="1:5" x14ac:dyDescent="0.2">
      <c r="A2788" t="s">
        <v>678</v>
      </c>
      <c r="B2788" t="s">
        <v>696</v>
      </c>
      <c r="C2788">
        <v>0.6</v>
      </c>
      <c r="D2788">
        <v>38</v>
      </c>
      <c r="E2788">
        <v>0.23499999999999999</v>
      </c>
    </row>
    <row r="2789" spans="1:5" x14ac:dyDescent="0.2">
      <c r="A2789" t="s">
        <v>678</v>
      </c>
      <c r="B2789" t="s">
        <v>696</v>
      </c>
      <c r="C2789">
        <v>0.6</v>
      </c>
      <c r="D2789">
        <v>39</v>
      </c>
      <c r="E2789">
        <v>0.23699999999999999</v>
      </c>
    </row>
    <row r="2790" spans="1:5" x14ac:dyDescent="0.2">
      <c r="A2790" t="s">
        <v>678</v>
      </c>
      <c r="B2790" t="s">
        <v>696</v>
      </c>
      <c r="C2790">
        <v>0.6</v>
      </c>
      <c r="D2790">
        <v>40</v>
      </c>
      <c r="E2790">
        <v>0.23799999999999999</v>
      </c>
    </row>
    <row r="2791" spans="1:5" x14ac:dyDescent="0.2">
      <c r="A2791" t="s">
        <v>678</v>
      </c>
      <c r="B2791" t="s">
        <v>696</v>
      </c>
      <c r="C2791">
        <v>0.6</v>
      </c>
      <c r="D2791">
        <v>41</v>
      </c>
      <c r="E2791">
        <v>0.24</v>
      </c>
    </row>
    <row r="2792" spans="1:5" x14ac:dyDescent="0.2">
      <c r="A2792" t="s">
        <v>678</v>
      </c>
      <c r="B2792" t="s">
        <v>696</v>
      </c>
      <c r="C2792">
        <v>0.6</v>
      </c>
      <c r="D2792">
        <v>42</v>
      </c>
      <c r="E2792">
        <v>0.24099999999999999</v>
      </c>
    </row>
    <row r="2793" spans="1:5" x14ac:dyDescent="0.2">
      <c r="A2793" t="s">
        <v>678</v>
      </c>
      <c r="B2793" t="s">
        <v>696</v>
      </c>
      <c r="C2793">
        <v>0.6</v>
      </c>
      <c r="D2793">
        <v>43</v>
      </c>
      <c r="E2793">
        <v>0.24299999999999999</v>
      </c>
    </row>
    <row r="2794" spans="1:5" x14ac:dyDescent="0.2">
      <c r="A2794" t="s">
        <v>678</v>
      </c>
      <c r="B2794" t="s">
        <v>696</v>
      </c>
      <c r="C2794">
        <v>0.6</v>
      </c>
      <c r="D2794">
        <v>44</v>
      </c>
      <c r="E2794">
        <v>0.24399999999999999</v>
      </c>
    </row>
    <row r="2795" spans="1:5" x14ac:dyDescent="0.2">
      <c r="A2795" t="s">
        <v>678</v>
      </c>
      <c r="B2795" t="s">
        <v>696</v>
      </c>
      <c r="C2795">
        <v>0.6</v>
      </c>
      <c r="D2795">
        <v>45</v>
      </c>
      <c r="E2795">
        <v>0.245</v>
      </c>
    </row>
    <row r="2796" spans="1:5" x14ac:dyDescent="0.2">
      <c r="A2796" t="s">
        <v>678</v>
      </c>
      <c r="B2796" t="s">
        <v>696</v>
      </c>
      <c r="C2796">
        <v>0.6</v>
      </c>
      <c r="D2796">
        <v>46</v>
      </c>
      <c r="E2796">
        <v>0.247</v>
      </c>
    </row>
    <row r="2797" spans="1:5" x14ac:dyDescent="0.2">
      <c r="A2797" t="s">
        <v>678</v>
      </c>
      <c r="B2797" t="s">
        <v>696</v>
      </c>
      <c r="C2797">
        <v>0.6</v>
      </c>
      <c r="D2797">
        <v>47</v>
      </c>
      <c r="E2797">
        <v>0.248</v>
      </c>
    </row>
    <row r="2798" spans="1:5" x14ac:dyDescent="0.2">
      <c r="A2798" t="s">
        <v>678</v>
      </c>
      <c r="B2798" t="s">
        <v>696</v>
      </c>
      <c r="C2798">
        <v>0.6</v>
      </c>
      <c r="D2798">
        <v>48</v>
      </c>
      <c r="E2798">
        <v>0.249</v>
      </c>
    </row>
    <row r="2799" spans="1:5" x14ac:dyDescent="0.2">
      <c r="A2799" t="s">
        <v>678</v>
      </c>
      <c r="B2799" t="s">
        <v>696</v>
      </c>
      <c r="C2799">
        <v>0.6</v>
      </c>
      <c r="D2799">
        <v>49</v>
      </c>
      <c r="E2799">
        <v>0.25</v>
      </c>
    </row>
    <row r="2800" spans="1:5" x14ac:dyDescent="0.2">
      <c r="A2800" t="s">
        <v>678</v>
      </c>
      <c r="B2800" t="s">
        <v>696</v>
      </c>
      <c r="C2800">
        <v>0.65</v>
      </c>
      <c r="D2800">
        <v>23</v>
      </c>
      <c r="E2800">
        <v>0.219</v>
      </c>
    </row>
    <row r="2801" spans="1:5" x14ac:dyDescent="0.2">
      <c r="A2801" t="s">
        <v>678</v>
      </c>
      <c r="B2801" t="s">
        <v>696</v>
      </c>
      <c r="C2801">
        <v>0.65</v>
      </c>
      <c r="D2801">
        <v>24</v>
      </c>
      <c r="E2801">
        <v>0.222</v>
      </c>
    </row>
    <row r="2802" spans="1:5" x14ac:dyDescent="0.2">
      <c r="A2802" t="s">
        <v>678</v>
      </c>
      <c r="B2802" t="s">
        <v>696</v>
      </c>
      <c r="C2802">
        <v>0.65</v>
      </c>
      <c r="D2802">
        <v>25</v>
      </c>
      <c r="E2802">
        <v>0.224</v>
      </c>
    </row>
    <row r="2803" spans="1:5" x14ac:dyDescent="0.2">
      <c r="A2803" t="s">
        <v>678</v>
      </c>
      <c r="B2803" t="s">
        <v>696</v>
      </c>
      <c r="C2803">
        <v>0.65</v>
      </c>
      <c r="D2803">
        <v>26</v>
      </c>
      <c r="E2803">
        <v>0.22600000000000001</v>
      </c>
    </row>
    <row r="2804" spans="1:5" x14ac:dyDescent="0.2">
      <c r="A2804" t="s">
        <v>678</v>
      </c>
      <c r="B2804" t="s">
        <v>696</v>
      </c>
      <c r="C2804">
        <v>0.65</v>
      </c>
      <c r="D2804">
        <v>27</v>
      </c>
      <c r="E2804">
        <v>0.22900000000000001</v>
      </c>
    </row>
    <row r="2805" spans="1:5" x14ac:dyDescent="0.2">
      <c r="A2805" t="s">
        <v>678</v>
      </c>
      <c r="B2805" t="s">
        <v>696</v>
      </c>
      <c r="C2805">
        <v>0.65</v>
      </c>
      <c r="D2805">
        <v>28</v>
      </c>
      <c r="E2805">
        <v>0.23200000000000001</v>
      </c>
    </row>
    <row r="2806" spans="1:5" x14ac:dyDescent="0.2">
      <c r="A2806" t="s">
        <v>678</v>
      </c>
      <c r="B2806" t="s">
        <v>696</v>
      </c>
      <c r="C2806">
        <v>0.65</v>
      </c>
      <c r="D2806">
        <v>29</v>
      </c>
      <c r="E2806">
        <v>0.23400000000000001</v>
      </c>
    </row>
    <row r="2807" spans="1:5" x14ac:dyDescent="0.2">
      <c r="A2807" t="s">
        <v>678</v>
      </c>
      <c r="B2807" t="s">
        <v>696</v>
      </c>
      <c r="C2807">
        <v>0.65</v>
      </c>
      <c r="D2807">
        <v>30</v>
      </c>
      <c r="E2807">
        <v>0.23599999999999999</v>
      </c>
    </row>
    <row r="2808" spans="1:5" x14ac:dyDescent="0.2">
      <c r="A2808" t="s">
        <v>678</v>
      </c>
      <c r="B2808" t="s">
        <v>696</v>
      </c>
      <c r="C2808">
        <v>0.65</v>
      </c>
      <c r="D2808">
        <v>31</v>
      </c>
      <c r="E2808">
        <v>0.23799999999999999</v>
      </c>
    </row>
    <row r="2809" spans="1:5" x14ac:dyDescent="0.2">
      <c r="A2809" t="s">
        <v>678</v>
      </c>
      <c r="B2809" t="s">
        <v>696</v>
      </c>
      <c r="C2809">
        <v>0.65</v>
      </c>
      <c r="D2809">
        <v>32</v>
      </c>
      <c r="E2809">
        <v>0.24</v>
      </c>
    </row>
    <row r="2810" spans="1:5" x14ac:dyDescent="0.2">
      <c r="A2810" t="s">
        <v>678</v>
      </c>
      <c r="B2810" t="s">
        <v>696</v>
      </c>
      <c r="C2810">
        <v>0.65</v>
      </c>
      <c r="D2810">
        <v>33</v>
      </c>
      <c r="E2810">
        <v>0.24199999999999999</v>
      </c>
    </row>
    <row r="2811" spans="1:5" x14ac:dyDescent="0.2">
      <c r="A2811" t="s">
        <v>678</v>
      </c>
      <c r="B2811" t="s">
        <v>696</v>
      </c>
      <c r="C2811">
        <v>0.65</v>
      </c>
      <c r="D2811">
        <v>34</v>
      </c>
      <c r="E2811">
        <v>0.24399999999999999</v>
      </c>
    </row>
    <row r="2812" spans="1:5" x14ac:dyDescent="0.2">
      <c r="A2812" t="s">
        <v>678</v>
      </c>
      <c r="B2812" t="s">
        <v>696</v>
      </c>
      <c r="C2812">
        <v>0.65</v>
      </c>
      <c r="D2812">
        <v>35</v>
      </c>
      <c r="E2812">
        <v>0.246</v>
      </c>
    </row>
    <row r="2813" spans="1:5" x14ac:dyDescent="0.2">
      <c r="A2813" t="s">
        <v>678</v>
      </c>
      <c r="B2813" t="s">
        <v>696</v>
      </c>
      <c r="C2813">
        <v>0.65</v>
      </c>
      <c r="D2813">
        <v>36</v>
      </c>
      <c r="E2813">
        <v>0.247</v>
      </c>
    </row>
    <row r="2814" spans="1:5" x14ac:dyDescent="0.2">
      <c r="A2814" t="s">
        <v>678</v>
      </c>
      <c r="B2814" t="s">
        <v>696</v>
      </c>
      <c r="C2814">
        <v>0.65</v>
      </c>
      <c r="D2814">
        <v>37</v>
      </c>
      <c r="E2814">
        <v>0.249</v>
      </c>
    </row>
    <row r="2815" spans="1:5" x14ac:dyDescent="0.2">
      <c r="A2815" t="s">
        <v>678</v>
      </c>
      <c r="B2815" t="s">
        <v>696</v>
      </c>
      <c r="C2815">
        <v>0.65</v>
      </c>
      <c r="D2815">
        <v>38</v>
      </c>
      <c r="E2815">
        <v>0.25</v>
      </c>
    </row>
    <row r="2816" spans="1:5" x14ac:dyDescent="0.2">
      <c r="A2816" t="s">
        <v>678</v>
      </c>
      <c r="B2816" t="s">
        <v>696</v>
      </c>
      <c r="C2816">
        <v>0.65</v>
      </c>
      <c r="D2816">
        <v>39</v>
      </c>
      <c r="E2816">
        <v>0.252</v>
      </c>
    </row>
    <row r="2817" spans="1:5" x14ac:dyDescent="0.2">
      <c r="A2817" t="s">
        <v>678</v>
      </c>
      <c r="B2817" t="s">
        <v>696</v>
      </c>
      <c r="C2817">
        <v>0.65</v>
      </c>
      <c r="D2817">
        <v>40</v>
      </c>
      <c r="E2817">
        <v>0.253</v>
      </c>
    </row>
    <row r="2818" spans="1:5" x14ac:dyDescent="0.2">
      <c r="A2818" t="s">
        <v>678</v>
      </c>
      <c r="B2818" t="s">
        <v>696</v>
      </c>
      <c r="C2818">
        <v>0.65</v>
      </c>
      <c r="D2818">
        <v>41</v>
      </c>
      <c r="E2818">
        <v>0.255</v>
      </c>
    </row>
    <row r="2819" spans="1:5" x14ac:dyDescent="0.2">
      <c r="A2819" t="s">
        <v>678</v>
      </c>
      <c r="B2819" t="s">
        <v>696</v>
      </c>
      <c r="C2819">
        <v>0.65</v>
      </c>
      <c r="D2819">
        <v>42</v>
      </c>
      <c r="E2819">
        <v>0.25600000000000001</v>
      </c>
    </row>
    <row r="2820" spans="1:5" x14ac:dyDescent="0.2">
      <c r="A2820" t="s">
        <v>678</v>
      </c>
      <c r="B2820" t="s">
        <v>696</v>
      </c>
      <c r="C2820">
        <v>0.65</v>
      </c>
      <c r="D2820">
        <v>43</v>
      </c>
      <c r="E2820">
        <v>0.25700000000000001</v>
      </c>
    </row>
    <row r="2821" spans="1:5" x14ac:dyDescent="0.2">
      <c r="A2821" t="s">
        <v>678</v>
      </c>
      <c r="B2821" t="s">
        <v>696</v>
      </c>
      <c r="C2821">
        <v>0.65</v>
      </c>
      <c r="D2821">
        <v>44</v>
      </c>
      <c r="E2821">
        <v>0.25800000000000001</v>
      </c>
    </row>
    <row r="2822" spans="1:5" x14ac:dyDescent="0.2">
      <c r="A2822" t="s">
        <v>678</v>
      </c>
      <c r="B2822" t="s">
        <v>696</v>
      </c>
      <c r="C2822">
        <v>0.65</v>
      </c>
      <c r="D2822">
        <v>45</v>
      </c>
      <c r="E2822">
        <v>0.26</v>
      </c>
    </row>
    <row r="2823" spans="1:5" x14ac:dyDescent="0.2">
      <c r="A2823" t="s">
        <v>678</v>
      </c>
      <c r="B2823" t="s">
        <v>696</v>
      </c>
      <c r="C2823">
        <v>0.65</v>
      </c>
      <c r="D2823">
        <v>46</v>
      </c>
      <c r="E2823">
        <v>0.26100000000000001</v>
      </c>
    </row>
    <row r="2824" spans="1:5" x14ac:dyDescent="0.2">
      <c r="A2824" t="s">
        <v>678</v>
      </c>
      <c r="B2824" t="s">
        <v>696</v>
      </c>
      <c r="C2824">
        <v>0.65</v>
      </c>
      <c r="D2824">
        <v>47</v>
      </c>
      <c r="E2824">
        <v>0.26200000000000001</v>
      </c>
    </row>
    <row r="2825" spans="1:5" x14ac:dyDescent="0.2">
      <c r="A2825" t="s">
        <v>678</v>
      </c>
      <c r="B2825" t="s">
        <v>696</v>
      </c>
      <c r="C2825">
        <v>0.65</v>
      </c>
      <c r="D2825">
        <v>48</v>
      </c>
      <c r="E2825">
        <v>0.26300000000000001</v>
      </c>
    </row>
    <row r="2826" spans="1:5" x14ac:dyDescent="0.2">
      <c r="A2826" t="s">
        <v>678</v>
      </c>
      <c r="B2826" t="s">
        <v>696</v>
      </c>
      <c r="C2826">
        <v>0.65</v>
      </c>
      <c r="D2826">
        <v>49</v>
      </c>
      <c r="E2826">
        <v>0.26400000000000001</v>
      </c>
    </row>
    <row r="2827" spans="1:5" x14ac:dyDescent="0.2">
      <c r="A2827" t="s">
        <v>678</v>
      </c>
      <c r="B2827" t="s">
        <v>696</v>
      </c>
      <c r="C2827">
        <v>0.7</v>
      </c>
      <c r="D2827">
        <v>23</v>
      </c>
      <c r="E2827">
        <v>0.23599999999999999</v>
      </c>
    </row>
    <row r="2828" spans="1:5" x14ac:dyDescent="0.2">
      <c r="A2828" t="s">
        <v>678</v>
      </c>
      <c r="B2828" t="s">
        <v>696</v>
      </c>
      <c r="C2828">
        <v>0.7</v>
      </c>
      <c r="D2828">
        <v>24</v>
      </c>
      <c r="E2828">
        <v>0.23799999999999999</v>
      </c>
    </row>
    <row r="2829" spans="1:5" x14ac:dyDescent="0.2">
      <c r="A2829" t="s">
        <v>678</v>
      </c>
      <c r="B2829" t="s">
        <v>696</v>
      </c>
      <c r="C2829">
        <v>0.7</v>
      </c>
      <c r="D2829">
        <v>25</v>
      </c>
      <c r="E2829">
        <v>0.24</v>
      </c>
    </row>
    <row r="2830" spans="1:5" x14ac:dyDescent="0.2">
      <c r="A2830" t="s">
        <v>678</v>
      </c>
      <c r="B2830" t="s">
        <v>696</v>
      </c>
      <c r="C2830">
        <v>0.7</v>
      </c>
      <c r="D2830">
        <v>26</v>
      </c>
      <c r="E2830">
        <v>0.24199999999999999</v>
      </c>
    </row>
    <row r="2831" spans="1:5" x14ac:dyDescent="0.2">
      <c r="A2831" t="s">
        <v>678</v>
      </c>
      <c r="B2831" t="s">
        <v>696</v>
      </c>
      <c r="C2831">
        <v>0.7</v>
      </c>
      <c r="D2831">
        <v>27</v>
      </c>
      <c r="E2831">
        <v>0.245</v>
      </c>
    </row>
    <row r="2832" spans="1:5" x14ac:dyDescent="0.2">
      <c r="A2832" t="s">
        <v>678</v>
      </c>
      <c r="B2832" t="s">
        <v>696</v>
      </c>
      <c r="C2832">
        <v>0.7</v>
      </c>
      <c r="D2832">
        <v>28</v>
      </c>
      <c r="E2832">
        <v>0.247</v>
      </c>
    </row>
    <row r="2833" spans="1:5" x14ac:dyDescent="0.2">
      <c r="A2833" t="s">
        <v>678</v>
      </c>
      <c r="B2833" t="s">
        <v>696</v>
      </c>
      <c r="C2833">
        <v>0.7</v>
      </c>
      <c r="D2833">
        <v>29</v>
      </c>
      <c r="E2833">
        <v>0.249</v>
      </c>
    </row>
    <row r="2834" spans="1:5" x14ac:dyDescent="0.2">
      <c r="A2834" t="s">
        <v>678</v>
      </c>
      <c r="B2834" t="s">
        <v>696</v>
      </c>
      <c r="C2834">
        <v>0.7</v>
      </c>
      <c r="D2834">
        <v>30</v>
      </c>
      <c r="E2834">
        <v>0.251</v>
      </c>
    </row>
    <row r="2835" spans="1:5" x14ac:dyDescent="0.2">
      <c r="A2835" t="s">
        <v>678</v>
      </c>
      <c r="B2835" t="s">
        <v>696</v>
      </c>
      <c r="C2835">
        <v>0.7</v>
      </c>
      <c r="D2835">
        <v>31</v>
      </c>
      <c r="E2835">
        <v>0.253</v>
      </c>
    </row>
    <row r="2836" spans="1:5" x14ac:dyDescent="0.2">
      <c r="A2836" t="s">
        <v>678</v>
      </c>
      <c r="B2836" t="s">
        <v>696</v>
      </c>
      <c r="C2836">
        <v>0.7</v>
      </c>
      <c r="D2836">
        <v>32</v>
      </c>
      <c r="E2836">
        <v>0.255</v>
      </c>
    </row>
    <row r="2837" spans="1:5" x14ac:dyDescent="0.2">
      <c r="A2837" t="s">
        <v>678</v>
      </c>
      <c r="B2837" t="s">
        <v>696</v>
      </c>
      <c r="C2837">
        <v>0.7</v>
      </c>
      <c r="D2837">
        <v>33</v>
      </c>
      <c r="E2837">
        <v>0.25700000000000001</v>
      </c>
    </row>
    <row r="2838" spans="1:5" x14ac:dyDescent="0.2">
      <c r="A2838" t="s">
        <v>678</v>
      </c>
      <c r="B2838" t="s">
        <v>696</v>
      </c>
      <c r="C2838">
        <v>0.7</v>
      </c>
      <c r="D2838">
        <v>34</v>
      </c>
      <c r="E2838">
        <v>0.25900000000000001</v>
      </c>
    </row>
    <row r="2839" spans="1:5" x14ac:dyDescent="0.2">
      <c r="A2839" t="s">
        <v>678</v>
      </c>
      <c r="B2839" t="s">
        <v>696</v>
      </c>
      <c r="C2839">
        <v>0.7</v>
      </c>
      <c r="D2839">
        <v>35</v>
      </c>
      <c r="E2839">
        <v>0.26</v>
      </c>
    </row>
    <row r="2840" spans="1:5" x14ac:dyDescent="0.2">
      <c r="A2840" t="s">
        <v>678</v>
      </c>
      <c r="B2840" t="s">
        <v>696</v>
      </c>
      <c r="C2840">
        <v>0.7</v>
      </c>
      <c r="D2840">
        <v>36</v>
      </c>
      <c r="E2840">
        <v>0.26200000000000001</v>
      </c>
    </row>
    <row r="2841" spans="1:5" x14ac:dyDescent="0.2">
      <c r="A2841" t="s">
        <v>678</v>
      </c>
      <c r="B2841" t="s">
        <v>696</v>
      </c>
      <c r="C2841">
        <v>0.7</v>
      </c>
      <c r="D2841">
        <v>37</v>
      </c>
      <c r="E2841">
        <v>0.26300000000000001</v>
      </c>
    </row>
    <row r="2842" spans="1:5" x14ac:dyDescent="0.2">
      <c r="A2842" t="s">
        <v>678</v>
      </c>
      <c r="B2842" t="s">
        <v>696</v>
      </c>
      <c r="C2842">
        <v>0.7</v>
      </c>
      <c r="D2842">
        <v>38</v>
      </c>
      <c r="E2842">
        <v>0.26500000000000001</v>
      </c>
    </row>
    <row r="2843" spans="1:5" x14ac:dyDescent="0.2">
      <c r="A2843" t="s">
        <v>678</v>
      </c>
      <c r="B2843" t="s">
        <v>696</v>
      </c>
      <c r="C2843">
        <v>0.7</v>
      </c>
      <c r="D2843">
        <v>39</v>
      </c>
      <c r="E2843">
        <v>0.26600000000000001</v>
      </c>
    </row>
    <row r="2844" spans="1:5" x14ac:dyDescent="0.2">
      <c r="A2844" t="s">
        <v>678</v>
      </c>
      <c r="B2844" t="s">
        <v>696</v>
      </c>
      <c r="C2844">
        <v>0.7</v>
      </c>
      <c r="D2844">
        <v>40</v>
      </c>
      <c r="E2844">
        <v>0.26700000000000002</v>
      </c>
    </row>
    <row r="2845" spans="1:5" x14ac:dyDescent="0.2">
      <c r="A2845" t="s">
        <v>678</v>
      </c>
      <c r="B2845" t="s">
        <v>696</v>
      </c>
      <c r="C2845">
        <v>0.7</v>
      </c>
      <c r="D2845">
        <v>41</v>
      </c>
      <c r="E2845">
        <v>0.26900000000000002</v>
      </c>
    </row>
    <row r="2846" spans="1:5" x14ac:dyDescent="0.2">
      <c r="A2846" t="s">
        <v>678</v>
      </c>
      <c r="B2846" t="s">
        <v>696</v>
      </c>
      <c r="C2846">
        <v>0.7</v>
      </c>
      <c r="D2846">
        <v>42</v>
      </c>
      <c r="E2846">
        <v>0.27</v>
      </c>
    </row>
    <row r="2847" spans="1:5" x14ac:dyDescent="0.2">
      <c r="A2847" t="s">
        <v>678</v>
      </c>
      <c r="B2847" t="s">
        <v>696</v>
      </c>
      <c r="C2847">
        <v>0.7</v>
      </c>
      <c r="D2847">
        <v>43</v>
      </c>
      <c r="E2847">
        <v>0.27100000000000002</v>
      </c>
    </row>
    <row r="2848" spans="1:5" x14ac:dyDescent="0.2">
      <c r="A2848" t="s">
        <v>678</v>
      </c>
      <c r="B2848" t="s">
        <v>696</v>
      </c>
      <c r="C2848">
        <v>0.7</v>
      </c>
      <c r="D2848">
        <v>44</v>
      </c>
      <c r="E2848">
        <v>0.27200000000000002</v>
      </c>
    </row>
    <row r="2849" spans="1:5" x14ac:dyDescent="0.2">
      <c r="A2849" t="s">
        <v>678</v>
      </c>
      <c r="B2849" t="s">
        <v>696</v>
      </c>
      <c r="C2849">
        <v>0.7</v>
      </c>
      <c r="D2849">
        <v>45</v>
      </c>
      <c r="E2849">
        <v>0.27300000000000002</v>
      </c>
    </row>
    <row r="2850" spans="1:5" x14ac:dyDescent="0.2">
      <c r="A2850" t="s">
        <v>678</v>
      </c>
      <c r="B2850" t="s">
        <v>696</v>
      </c>
      <c r="C2850">
        <v>0.7</v>
      </c>
      <c r="D2850">
        <v>46</v>
      </c>
      <c r="E2850">
        <v>0.27400000000000002</v>
      </c>
    </row>
    <row r="2851" spans="1:5" x14ac:dyDescent="0.2">
      <c r="A2851" t="s">
        <v>678</v>
      </c>
      <c r="B2851" t="s">
        <v>696</v>
      </c>
      <c r="C2851">
        <v>0.7</v>
      </c>
      <c r="D2851">
        <v>47</v>
      </c>
      <c r="E2851">
        <v>0.27600000000000002</v>
      </c>
    </row>
    <row r="2852" spans="1:5" x14ac:dyDescent="0.2">
      <c r="A2852" t="s">
        <v>678</v>
      </c>
      <c r="B2852" t="s">
        <v>696</v>
      </c>
      <c r="C2852">
        <v>0.7</v>
      </c>
      <c r="D2852">
        <v>48</v>
      </c>
      <c r="E2852">
        <v>0.27700000000000002</v>
      </c>
    </row>
    <row r="2853" spans="1:5" x14ac:dyDescent="0.2">
      <c r="A2853" t="s">
        <v>678</v>
      </c>
      <c r="B2853" t="s">
        <v>696</v>
      </c>
      <c r="C2853">
        <v>0.7</v>
      </c>
      <c r="D2853">
        <v>49</v>
      </c>
      <c r="E2853">
        <v>0.27800000000000002</v>
      </c>
    </row>
    <row r="2854" spans="1:5" x14ac:dyDescent="0.2">
      <c r="A2854" t="s">
        <v>678</v>
      </c>
      <c r="B2854" t="s">
        <v>696</v>
      </c>
      <c r="C2854">
        <v>0.75</v>
      </c>
      <c r="D2854">
        <v>24</v>
      </c>
      <c r="E2854">
        <v>0.254</v>
      </c>
    </row>
    <row r="2855" spans="1:5" x14ac:dyDescent="0.2">
      <c r="A2855" t="s">
        <v>678</v>
      </c>
      <c r="B2855" t="s">
        <v>696</v>
      </c>
      <c r="C2855">
        <v>0.75</v>
      </c>
      <c r="D2855">
        <v>25</v>
      </c>
      <c r="E2855">
        <v>0.25600000000000001</v>
      </c>
    </row>
    <row r="2856" spans="1:5" x14ac:dyDescent="0.2">
      <c r="A2856" t="s">
        <v>678</v>
      </c>
      <c r="B2856" t="s">
        <v>696</v>
      </c>
      <c r="C2856">
        <v>0.75</v>
      </c>
      <c r="D2856">
        <v>26</v>
      </c>
      <c r="E2856">
        <v>0.25800000000000001</v>
      </c>
    </row>
    <row r="2857" spans="1:5" x14ac:dyDescent="0.2">
      <c r="A2857" t="s">
        <v>678</v>
      </c>
      <c r="B2857" t="s">
        <v>696</v>
      </c>
      <c r="C2857">
        <v>0.75</v>
      </c>
      <c r="D2857">
        <v>27</v>
      </c>
      <c r="E2857">
        <v>0.26</v>
      </c>
    </row>
    <row r="2858" spans="1:5" x14ac:dyDescent="0.2">
      <c r="A2858" t="s">
        <v>678</v>
      </c>
      <c r="B2858" t="s">
        <v>696</v>
      </c>
      <c r="C2858">
        <v>0.75</v>
      </c>
      <c r="D2858">
        <v>28</v>
      </c>
      <c r="E2858">
        <v>0.26200000000000001</v>
      </c>
    </row>
    <row r="2859" spans="1:5" x14ac:dyDescent="0.2">
      <c r="A2859" t="s">
        <v>678</v>
      </c>
      <c r="B2859" t="s">
        <v>696</v>
      </c>
      <c r="C2859">
        <v>0.75</v>
      </c>
      <c r="D2859">
        <v>29</v>
      </c>
      <c r="E2859">
        <v>0.26400000000000001</v>
      </c>
    </row>
    <row r="2860" spans="1:5" x14ac:dyDescent="0.2">
      <c r="A2860" t="s">
        <v>678</v>
      </c>
      <c r="B2860" t="s">
        <v>696</v>
      </c>
      <c r="C2860">
        <v>0.75</v>
      </c>
      <c r="D2860">
        <v>30</v>
      </c>
      <c r="E2860">
        <v>0.26600000000000001</v>
      </c>
    </row>
    <row r="2861" spans="1:5" x14ac:dyDescent="0.2">
      <c r="A2861" t="s">
        <v>678</v>
      </c>
      <c r="B2861" t="s">
        <v>696</v>
      </c>
      <c r="C2861">
        <v>0.75</v>
      </c>
      <c r="D2861">
        <v>31</v>
      </c>
      <c r="E2861">
        <v>0.26800000000000002</v>
      </c>
    </row>
    <row r="2862" spans="1:5" x14ac:dyDescent="0.2">
      <c r="A2862" t="s">
        <v>678</v>
      </c>
      <c r="B2862" t="s">
        <v>696</v>
      </c>
      <c r="C2862">
        <v>0.75</v>
      </c>
      <c r="D2862">
        <v>32</v>
      </c>
      <c r="E2862">
        <v>0.27</v>
      </c>
    </row>
    <row r="2863" spans="1:5" x14ac:dyDescent="0.2">
      <c r="A2863" t="s">
        <v>678</v>
      </c>
      <c r="B2863" t="s">
        <v>696</v>
      </c>
      <c r="C2863">
        <v>0.75</v>
      </c>
      <c r="D2863">
        <v>33</v>
      </c>
      <c r="E2863">
        <v>0.27200000000000002</v>
      </c>
    </row>
    <row r="2864" spans="1:5" x14ac:dyDescent="0.2">
      <c r="A2864" t="s">
        <v>678</v>
      </c>
      <c r="B2864" t="s">
        <v>696</v>
      </c>
      <c r="C2864">
        <v>0.75</v>
      </c>
      <c r="D2864">
        <v>34</v>
      </c>
      <c r="E2864">
        <v>0.27300000000000002</v>
      </c>
    </row>
    <row r="2865" spans="1:5" x14ac:dyDescent="0.2">
      <c r="A2865" t="s">
        <v>678</v>
      </c>
      <c r="B2865" t="s">
        <v>696</v>
      </c>
      <c r="C2865">
        <v>0.75</v>
      </c>
      <c r="D2865">
        <v>35</v>
      </c>
      <c r="E2865">
        <v>0.27500000000000002</v>
      </c>
    </row>
    <row r="2866" spans="1:5" x14ac:dyDescent="0.2">
      <c r="A2866" t="s">
        <v>678</v>
      </c>
      <c r="B2866" t="s">
        <v>696</v>
      </c>
      <c r="C2866">
        <v>0.75</v>
      </c>
      <c r="D2866">
        <v>36</v>
      </c>
      <c r="E2866">
        <v>0.27600000000000002</v>
      </c>
    </row>
    <row r="2867" spans="1:5" x14ac:dyDescent="0.2">
      <c r="A2867" t="s">
        <v>678</v>
      </c>
      <c r="B2867" t="s">
        <v>696</v>
      </c>
      <c r="C2867">
        <v>0.75</v>
      </c>
      <c r="D2867">
        <v>37</v>
      </c>
      <c r="E2867">
        <v>0.27800000000000002</v>
      </c>
    </row>
    <row r="2868" spans="1:5" x14ac:dyDescent="0.2">
      <c r="A2868" t="s">
        <v>678</v>
      </c>
      <c r="B2868" t="s">
        <v>696</v>
      </c>
      <c r="C2868">
        <v>0.75</v>
      </c>
      <c r="D2868">
        <v>38</v>
      </c>
      <c r="E2868">
        <v>0.27900000000000003</v>
      </c>
    </row>
    <row r="2869" spans="1:5" x14ac:dyDescent="0.2">
      <c r="A2869" t="s">
        <v>678</v>
      </c>
      <c r="B2869" t="s">
        <v>696</v>
      </c>
      <c r="C2869">
        <v>0.75</v>
      </c>
      <c r="D2869">
        <v>39</v>
      </c>
      <c r="E2869">
        <v>0.28000000000000003</v>
      </c>
    </row>
    <row r="2870" spans="1:5" x14ac:dyDescent="0.2">
      <c r="A2870" t="s">
        <v>678</v>
      </c>
      <c r="B2870" t="s">
        <v>696</v>
      </c>
      <c r="C2870">
        <v>0.75</v>
      </c>
      <c r="D2870">
        <v>40</v>
      </c>
      <c r="E2870">
        <v>0.28100000000000003</v>
      </c>
    </row>
    <row r="2871" spans="1:5" x14ac:dyDescent="0.2">
      <c r="A2871" t="s">
        <v>678</v>
      </c>
      <c r="B2871" t="s">
        <v>696</v>
      </c>
      <c r="C2871">
        <v>0.75</v>
      </c>
      <c r="D2871">
        <v>41</v>
      </c>
      <c r="E2871">
        <v>0.28299999999999997</v>
      </c>
    </row>
    <row r="2872" spans="1:5" x14ac:dyDescent="0.2">
      <c r="A2872" t="s">
        <v>678</v>
      </c>
      <c r="B2872" t="s">
        <v>696</v>
      </c>
      <c r="C2872">
        <v>0.75</v>
      </c>
      <c r="D2872">
        <v>42</v>
      </c>
      <c r="E2872">
        <v>0.28399999999999997</v>
      </c>
    </row>
    <row r="2873" spans="1:5" x14ac:dyDescent="0.2">
      <c r="A2873" t="s">
        <v>678</v>
      </c>
      <c r="B2873" t="s">
        <v>696</v>
      </c>
      <c r="C2873">
        <v>0.75</v>
      </c>
      <c r="D2873">
        <v>43</v>
      </c>
      <c r="E2873">
        <v>0.28499999999999998</v>
      </c>
    </row>
    <row r="2874" spans="1:5" x14ac:dyDescent="0.2">
      <c r="A2874" t="s">
        <v>678</v>
      </c>
      <c r="B2874" t="s">
        <v>696</v>
      </c>
      <c r="C2874">
        <v>0.75</v>
      </c>
      <c r="D2874">
        <v>44</v>
      </c>
      <c r="E2874">
        <v>0.28599999999999998</v>
      </c>
    </row>
    <row r="2875" spans="1:5" x14ac:dyDescent="0.2">
      <c r="A2875" t="s">
        <v>678</v>
      </c>
      <c r="B2875" t="s">
        <v>696</v>
      </c>
      <c r="C2875">
        <v>0.75</v>
      </c>
      <c r="D2875">
        <v>45</v>
      </c>
      <c r="E2875">
        <v>0.28699999999999998</v>
      </c>
    </row>
    <row r="2876" spans="1:5" x14ac:dyDescent="0.2">
      <c r="A2876" t="s">
        <v>678</v>
      </c>
      <c r="B2876" t="s">
        <v>696</v>
      </c>
      <c r="C2876">
        <v>0.75</v>
      </c>
      <c r="D2876">
        <v>46</v>
      </c>
      <c r="E2876">
        <v>0.28799999999999998</v>
      </c>
    </row>
    <row r="2877" spans="1:5" x14ac:dyDescent="0.2">
      <c r="A2877" t="s">
        <v>678</v>
      </c>
      <c r="B2877" t="s">
        <v>696</v>
      </c>
      <c r="C2877">
        <v>0.75</v>
      </c>
      <c r="D2877">
        <v>47</v>
      </c>
      <c r="E2877">
        <v>0.28899999999999998</v>
      </c>
    </row>
    <row r="2878" spans="1:5" x14ac:dyDescent="0.2">
      <c r="A2878" t="s">
        <v>678</v>
      </c>
      <c r="B2878" t="s">
        <v>696</v>
      </c>
      <c r="C2878">
        <v>0.75</v>
      </c>
      <c r="D2878">
        <v>48</v>
      </c>
      <c r="E2878">
        <v>0.28999999999999998</v>
      </c>
    </row>
    <row r="2879" spans="1:5" x14ac:dyDescent="0.2">
      <c r="A2879" t="s">
        <v>678</v>
      </c>
      <c r="B2879" t="s">
        <v>696</v>
      </c>
      <c r="C2879">
        <v>0.75</v>
      </c>
      <c r="D2879">
        <v>49</v>
      </c>
      <c r="E2879">
        <v>0.29099999999999998</v>
      </c>
    </row>
    <row r="2880" spans="1:5" x14ac:dyDescent="0.2">
      <c r="A2880" t="s">
        <v>678</v>
      </c>
      <c r="B2880" t="s">
        <v>696</v>
      </c>
      <c r="C2880">
        <v>0.8</v>
      </c>
      <c r="D2880">
        <v>25</v>
      </c>
      <c r="E2880">
        <v>0.27100000000000002</v>
      </c>
    </row>
    <row r="2881" spans="1:5" x14ac:dyDescent="0.2">
      <c r="A2881" t="s">
        <v>678</v>
      </c>
      <c r="B2881" t="s">
        <v>696</v>
      </c>
      <c r="C2881">
        <v>0.8</v>
      </c>
      <c r="D2881">
        <v>26</v>
      </c>
      <c r="E2881">
        <v>0.27300000000000002</v>
      </c>
    </row>
    <row r="2882" spans="1:5" x14ac:dyDescent="0.2">
      <c r="A2882" t="s">
        <v>678</v>
      </c>
      <c r="B2882" t="s">
        <v>696</v>
      </c>
      <c r="C2882">
        <v>0.8</v>
      </c>
      <c r="D2882">
        <v>27</v>
      </c>
      <c r="E2882">
        <v>0.27500000000000002</v>
      </c>
    </row>
    <row r="2883" spans="1:5" x14ac:dyDescent="0.2">
      <c r="A2883" t="s">
        <v>678</v>
      </c>
      <c r="B2883" t="s">
        <v>696</v>
      </c>
      <c r="C2883">
        <v>0.8</v>
      </c>
      <c r="D2883">
        <v>28</v>
      </c>
      <c r="E2883">
        <v>0.27700000000000002</v>
      </c>
    </row>
    <row r="2884" spans="1:5" x14ac:dyDescent="0.2">
      <c r="A2884" t="s">
        <v>678</v>
      </c>
      <c r="B2884" t="s">
        <v>696</v>
      </c>
      <c r="C2884">
        <v>0.8</v>
      </c>
      <c r="D2884">
        <v>29</v>
      </c>
      <c r="E2884">
        <v>0.27900000000000003</v>
      </c>
    </row>
    <row r="2885" spans="1:5" x14ac:dyDescent="0.2">
      <c r="A2885" t="s">
        <v>678</v>
      </c>
      <c r="B2885" t="s">
        <v>696</v>
      </c>
      <c r="C2885">
        <v>0.8</v>
      </c>
      <c r="D2885">
        <v>30</v>
      </c>
      <c r="E2885">
        <v>0.28100000000000003</v>
      </c>
    </row>
    <row r="2886" spans="1:5" x14ac:dyDescent="0.2">
      <c r="A2886" t="s">
        <v>678</v>
      </c>
      <c r="B2886" t="s">
        <v>696</v>
      </c>
      <c r="C2886">
        <v>0.8</v>
      </c>
      <c r="D2886">
        <v>31</v>
      </c>
      <c r="E2886">
        <v>0.28199999999999997</v>
      </c>
    </row>
    <row r="2887" spans="1:5" x14ac:dyDescent="0.2">
      <c r="A2887" t="s">
        <v>678</v>
      </c>
      <c r="B2887" t="s">
        <v>696</v>
      </c>
      <c r="C2887">
        <v>0.8</v>
      </c>
      <c r="D2887">
        <v>32</v>
      </c>
      <c r="E2887">
        <v>0.28399999999999997</v>
      </c>
    </row>
    <row r="2888" spans="1:5" x14ac:dyDescent="0.2">
      <c r="A2888" t="s">
        <v>678</v>
      </c>
      <c r="B2888" t="s">
        <v>696</v>
      </c>
      <c r="C2888">
        <v>0.8</v>
      </c>
      <c r="D2888">
        <v>33</v>
      </c>
      <c r="E2888">
        <v>0.28599999999999998</v>
      </c>
    </row>
    <row r="2889" spans="1:5" x14ac:dyDescent="0.2">
      <c r="A2889" t="s">
        <v>678</v>
      </c>
      <c r="B2889" t="s">
        <v>696</v>
      </c>
      <c r="C2889">
        <v>0.8</v>
      </c>
      <c r="D2889">
        <v>34</v>
      </c>
      <c r="E2889">
        <v>0.28699999999999998</v>
      </c>
    </row>
    <row r="2890" spans="1:5" x14ac:dyDescent="0.2">
      <c r="A2890" t="s">
        <v>678</v>
      </c>
      <c r="B2890" t="s">
        <v>696</v>
      </c>
      <c r="C2890">
        <v>0.8</v>
      </c>
      <c r="D2890">
        <v>35</v>
      </c>
      <c r="E2890">
        <v>0.28899999999999998</v>
      </c>
    </row>
    <row r="2891" spans="1:5" x14ac:dyDescent="0.2">
      <c r="A2891" t="s">
        <v>678</v>
      </c>
      <c r="B2891" t="s">
        <v>696</v>
      </c>
      <c r="C2891">
        <v>0.8</v>
      </c>
      <c r="D2891">
        <v>36</v>
      </c>
      <c r="E2891">
        <v>0.28999999999999998</v>
      </c>
    </row>
    <row r="2892" spans="1:5" x14ac:dyDescent="0.2">
      <c r="A2892" t="s">
        <v>678</v>
      </c>
      <c r="B2892" t="s">
        <v>696</v>
      </c>
      <c r="C2892">
        <v>0.8</v>
      </c>
      <c r="D2892">
        <v>37</v>
      </c>
      <c r="E2892">
        <v>0.29099999999999998</v>
      </c>
    </row>
    <row r="2893" spans="1:5" x14ac:dyDescent="0.2">
      <c r="A2893" t="s">
        <v>678</v>
      </c>
      <c r="B2893" t="s">
        <v>696</v>
      </c>
      <c r="C2893">
        <v>0.8</v>
      </c>
      <c r="D2893">
        <v>38</v>
      </c>
      <c r="E2893">
        <v>0.29299999999999998</v>
      </c>
    </row>
    <row r="2894" spans="1:5" x14ac:dyDescent="0.2">
      <c r="A2894" t="s">
        <v>678</v>
      </c>
      <c r="B2894" t="s">
        <v>696</v>
      </c>
      <c r="C2894">
        <v>0.8</v>
      </c>
      <c r="D2894">
        <v>39</v>
      </c>
      <c r="E2894">
        <v>0.29399999999999998</v>
      </c>
    </row>
    <row r="2895" spans="1:5" x14ac:dyDescent="0.2">
      <c r="A2895" t="s">
        <v>678</v>
      </c>
      <c r="B2895" t="s">
        <v>696</v>
      </c>
      <c r="C2895">
        <v>0.8</v>
      </c>
      <c r="D2895">
        <v>40</v>
      </c>
      <c r="E2895">
        <v>0.29499999999999998</v>
      </c>
    </row>
    <row r="2896" spans="1:5" x14ac:dyDescent="0.2">
      <c r="A2896" t="s">
        <v>678</v>
      </c>
      <c r="B2896" t="s">
        <v>696</v>
      </c>
      <c r="C2896">
        <v>0.8</v>
      </c>
      <c r="D2896">
        <v>41</v>
      </c>
      <c r="E2896">
        <v>0.29599999999999999</v>
      </c>
    </row>
    <row r="2897" spans="1:5" x14ac:dyDescent="0.2">
      <c r="A2897" t="s">
        <v>678</v>
      </c>
      <c r="B2897" t="s">
        <v>696</v>
      </c>
      <c r="C2897">
        <v>0.8</v>
      </c>
      <c r="D2897">
        <v>42</v>
      </c>
      <c r="E2897">
        <v>0.29699999999999999</v>
      </c>
    </row>
    <row r="2898" spans="1:5" x14ac:dyDescent="0.2">
      <c r="A2898" t="s">
        <v>678</v>
      </c>
      <c r="B2898" t="s">
        <v>696</v>
      </c>
      <c r="C2898">
        <v>0.8</v>
      </c>
      <c r="D2898">
        <v>43</v>
      </c>
      <c r="E2898">
        <v>0.29799999999999999</v>
      </c>
    </row>
    <row r="2899" spans="1:5" x14ac:dyDescent="0.2">
      <c r="A2899" t="s">
        <v>678</v>
      </c>
      <c r="B2899" t="s">
        <v>696</v>
      </c>
      <c r="C2899">
        <v>0.8</v>
      </c>
      <c r="D2899">
        <v>44</v>
      </c>
      <c r="E2899">
        <v>0.29899999999999999</v>
      </c>
    </row>
    <row r="2900" spans="1:5" x14ac:dyDescent="0.2">
      <c r="A2900" t="s">
        <v>678</v>
      </c>
      <c r="B2900" t="s">
        <v>696</v>
      </c>
      <c r="C2900">
        <v>0.8</v>
      </c>
      <c r="D2900">
        <v>45</v>
      </c>
      <c r="E2900">
        <v>0.3</v>
      </c>
    </row>
    <row r="2901" spans="1:5" x14ac:dyDescent="0.2">
      <c r="A2901" t="s">
        <v>678</v>
      </c>
      <c r="B2901" t="s">
        <v>696</v>
      </c>
      <c r="C2901">
        <v>0.8</v>
      </c>
      <c r="D2901">
        <v>46</v>
      </c>
      <c r="E2901">
        <v>0.30099999999999999</v>
      </c>
    </row>
    <row r="2902" spans="1:5" x14ac:dyDescent="0.2">
      <c r="A2902" t="s">
        <v>678</v>
      </c>
      <c r="B2902" t="s">
        <v>696</v>
      </c>
      <c r="C2902">
        <v>0.8</v>
      </c>
      <c r="D2902">
        <v>47</v>
      </c>
      <c r="E2902">
        <v>0.30199999999999999</v>
      </c>
    </row>
    <row r="2903" spans="1:5" x14ac:dyDescent="0.2">
      <c r="A2903" t="s">
        <v>678</v>
      </c>
      <c r="B2903" t="s">
        <v>696</v>
      </c>
      <c r="C2903">
        <v>0.8</v>
      </c>
      <c r="D2903">
        <v>48</v>
      </c>
      <c r="E2903">
        <v>0.30299999999999999</v>
      </c>
    </row>
    <row r="2904" spans="1:5" x14ac:dyDescent="0.2">
      <c r="A2904" t="s">
        <v>678</v>
      </c>
      <c r="B2904" t="s">
        <v>696</v>
      </c>
      <c r="C2904">
        <v>0.8</v>
      </c>
      <c r="D2904">
        <v>49</v>
      </c>
      <c r="E2904">
        <v>0.30299999999999999</v>
      </c>
    </row>
    <row r="2905" spans="1:5" x14ac:dyDescent="0.2">
      <c r="A2905" t="s">
        <v>678</v>
      </c>
      <c r="B2905" t="s">
        <v>696</v>
      </c>
      <c r="C2905">
        <v>0.85</v>
      </c>
      <c r="D2905">
        <v>26</v>
      </c>
      <c r="E2905">
        <v>0.28799999999999998</v>
      </c>
    </row>
    <row r="2906" spans="1:5" x14ac:dyDescent="0.2">
      <c r="A2906" t="s">
        <v>678</v>
      </c>
      <c r="B2906" t="s">
        <v>696</v>
      </c>
      <c r="C2906">
        <v>0.85</v>
      </c>
      <c r="D2906">
        <v>27</v>
      </c>
      <c r="E2906">
        <v>0.28899999999999998</v>
      </c>
    </row>
    <row r="2907" spans="1:5" x14ac:dyDescent="0.2">
      <c r="A2907" t="s">
        <v>678</v>
      </c>
      <c r="B2907" t="s">
        <v>696</v>
      </c>
      <c r="C2907">
        <v>0.85</v>
      </c>
      <c r="D2907">
        <v>28</v>
      </c>
      <c r="E2907">
        <v>0.29099999999999998</v>
      </c>
    </row>
    <row r="2908" spans="1:5" x14ac:dyDescent="0.2">
      <c r="A2908" t="s">
        <v>678</v>
      </c>
      <c r="B2908" t="s">
        <v>696</v>
      </c>
      <c r="C2908">
        <v>0.85</v>
      </c>
      <c r="D2908">
        <v>29</v>
      </c>
      <c r="E2908">
        <v>0.29299999999999998</v>
      </c>
    </row>
    <row r="2909" spans="1:5" x14ac:dyDescent="0.2">
      <c r="A2909" t="s">
        <v>678</v>
      </c>
      <c r="B2909" t="s">
        <v>696</v>
      </c>
      <c r="C2909">
        <v>0.85</v>
      </c>
      <c r="D2909">
        <v>30</v>
      </c>
      <c r="E2909">
        <v>0.29399999999999998</v>
      </c>
    </row>
    <row r="2910" spans="1:5" x14ac:dyDescent="0.2">
      <c r="A2910" t="s">
        <v>678</v>
      </c>
      <c r="B2910" t="s">
        <v>696</v>
      </c>
      <c r="C2910">
        <v>0.85</v>
      </c>
      <c r="D2910">
        <v>31</v>
      </c>
      <c r="E2910">
        <v>0.29599999999999999</v>
      </c>
    </row>
    <row r="2911" spans="1:5" x14ac:dyDescent="0.2">
      <c r="A2911" t="s">
        <v>678</v>
      </c>
      <c r="B2911" t="s">
        <v>696</v>
      </c>
      <c r="C2911">
        <v>0.85</v>
      </c>
      <c r="D2911">
        <v>32</v>
      </c>
      <c r="E2911">
        <v>0.29799999999999999</v>
      </c>
    </row>
    <row r="2912" spans="1:5" x14ac:dyDescent="0.2">
      <c r="A2912" t="s">
        <v>678</v>
      </c>
      <c r="B2912" t="s">
        <v>696</v>
      </c>
      <c r="C2912">
        <v>0.85</v>
      </c>
      <c r="D2912">
        <v>33</v>
      </c>
      <c r="E2912">
        <v>0.29899999999999999</v>
      </c>
    </row>
    <row r="2913" spans="1:5" x14ac:dyDescent="0.2">
      <c r="A2913" t="s">
        <v>678</v>
      </c>
      <c r="B2913" t="s">
        <v>696</v>
      </c>
      <c r="C2913">
        <v>0.85</v>
      </c>
      <c r="D2913">
        <v>34</v>
      </c>
      <c r="E2913">
        <v>0.30099999999999999</v>
      </c>
    </row>
    <row r="2914" spans="1:5" x14ac:dyDescent="0.2">
      <c r="A2914" t="s">
        <v>678</v>
      </c>
      <c r="B2914" t="s">
        <v>696</v>
      </c>
      <c r="C2914">
        <v>0.85</v>
      </c>
      <c r="D2914">
        <v>35</v>
      </c>
      <c r="E2914">
        <v>0.30199999999999999</v>
      </c>
    </row>
    <row r="2915" spans="1:5" x14ac:dyDescent="0.2">
      <c r="A2915" t="s">
        <v>678</v>
      </c>
      <c r="B2915" t="s">
        <v>696</v>
      </c>
      <c r="C2915">
        <v>0.85</v>
      </c>
      <c r="D2915">
        <v>36</v>
      </c>
      <c r="E2915">
        <v>0.30299999999999999</v>
      </c>
    </row>
    <row r="2916" spans="1:5" x14ac:dyDescent="0.2">
      <c r="A2916" t="s">
        <v>678</v>
      </c>
      <c r="B2916" t="s">
        <v>696</v>
      </c>
      <c r="C2916">
        <v>0.85</v>
      </c>
      <c r="D2916">
        <v>37</v>
      </c>
      <c r="E2916">
        <v>0.30399999999999999</v>
      </c>
    </row>
    <row r="2917" spans="1:5" x14ac:dyDescent="0.2">
      <c r="A2917" t="s">
        <v>678</v>
      </c>
      <c r="B2917" t="s">
        <v>696</v>
      </c>
      <c r="C2917">
        <v>0.85</v>
      </c>
      <c r="D2917">
        <v>38</v>
      </c>
      <c r="E2917">
        <v>0.30599999999999999</v>
      </c>
    </row>
    <row r="2918" spans="1:5" x14ac:dyDescent="0.2">
      <c r="A2918" t="s">
        <v>678</v>
      </c>
      <c r="B2918" t="s">
        <v>696</v>
      </c>
      <c r="C2918">
        <v>0.85</v>
      </c>
      <c r="D2918">
        <v>39</v>
      </c>
      <c r="E2918">
        <v>0.307</v>
      </c>
    </row>
    <row r="2919" spans="1:5" x14ac:dyDescent="0.2">
      <c r="A2919" t="s">
        <v>678</v>
      </c>
      <c r="B2919" t="s">
        <v>696</v>
      </c>
      <c r="C2919">
        <v>0.85</v>
      </c>
      <c r="D2919">
        <v>40</v>
      </c>
      <c r="E2919">
        <v>0.308</v>
      </c>
    </row>
    <row r="2920" spans="1:5" x14ac:dyDescent="0.2">
      <c r="A2920" t="s">
        <v>678</v>
      </c>
      <c r="B2920" t="s">
        <v>696</v>
      </c>
      <c r="C2920">
        <v>0.85</v>
      </c>
      <c r="D2920">
        <v>41</v>
      </c>
      <c r="E2920">
        <v>0.309</v>
      </c>
    </row>
    <row r="2921" spans="1:5" x14ac:dyDescent="0.2">
      <c r="A2921" t="s">
        <v>678</v>
      </c>
      <c r="B2921" t="s">
        <v>696</v>
      </c>
      <c r="C2921">
        <v>0.85</v>
      </c>
      <c r="D2921">
        <v>42</v>
      </c>
      <c r="E2921">
        <v>0.31</v>
      </c>
    </row>
    <row r="2922" spans="1:5" x14ac:dyDescent="0.2">
      <c r="A2922" t="s">
        <v>678</v>
      </c>
      <c r="B2922" t="s">
        <v>696</v>
      </c>
      <c r="C2922">
        <v>0.85</v>
      </c>
      <c r="D2922">
        <v>43</v>
      </c>
      <c r="E2922">
        <v>0.311</v>
      </c>
    </row>
    <row r="2923" spans="1:5" x14ac:dyDescent="0.2">
      <c r="A2923" t="s">
        <v>678</v>
      </c>
      <c r="B2923" t="s">
        <v>696</v>
      </c>
      <c r="C2923">
        <v>0.85</v>
      </c>
      <c r="D2923">
        <v>44</v>
      </c>
      <c r="E2923">
        <v>0.312</v>
      </c>
    </row>
    <row r="2924" spans="1:5" x14ac:dyDescent="0.2">
      <c r="A2924" t="s">
        <v>678</v>
      </c>
      <c r="B2924" t="s">
        <v>696</v>
      </c>
      <c r="C2924">
        <v>0.85</v>
      </c>
      <c r="D2924">
        <v>45</v>
      </c>
      <c r="E2924">
        <v>0.313</v>
      </c>
    </row>
    <row r="2925" spans="1:5" x14ac:dyDescent="0.2">
      <c r="A2925" t="s">
        <v>678</v>
      </c>
      <c r="B2925" t="s">
        <v>696</v>
      </c>
      <c r="C2925">
        <v>0.85</v>
      </c>
      <c r="D2925">
        <v>46</v>
      </c>
      <c r="E2925">
        <v>0.313</v>
      </c>
    </row>
    <row r="2926" spans="1:5" x14ac:dyDescent="0.2">
      <c r="A2926" t="s">
        <v>678</v>
      </c>
      <c r="B2926" t="s">
        <v>696</v>
      </c>
      <c r="C2926">
        <v>0.85</v>
      </c>
      <c r="D2926">
        <v>47</v>
      </c>
      <c r="E2926">
        <v>0.314</v>
      </c>
    </row>
    <row r="2927" spans="1:5" x14ac:dyDescent="0.2">
      <c r="A2927" t="s">
        <v>678</v>
      </c>
      <c r="B2927" t="s">
        <v>696</v>
      </c>
      <c r="C2927">
        <v>0.85</v>
      </c>
      <c r="D2927">
        <v>48</v>
      </c>
      <c r="E2927">
        <v>0.315</v>
      </c>
    </row>
    <row r="2928" spans="1:5" x14ac:dyDescent="0.2">
      <c r="A2928" t="s">
        <v>678</v>
      </c>
      <c r="B2928" t="s">
        <v>696</v>
      </c>
      <c r="C2928">
        <v>0.85</v>
      </c>
      <c r="D2928">
        <v>49</v>
      </c>
      <c r="E2928">
        <v>0.316</v>
      </c>
    </row>
    <row r="2929" spans="1:5" x14ac:dyDescent="0.2">
      <c r="A2929" t="s">
        <v>678</v>
      </c>
      <c r="B2929" t="s">
        <v>696</v>
      </c>
      <c r="C2929">
        <v>0.9</v>
      </c>
      <c r="D2929">
        <v>27</v>
      </c>
      <c r="E2929">
        <v>0.30299999999999999</v>
      </c>
    </row>
    <row r="2930" spans="1:5" x14ac:dyDescent="0.2">
      <c r="A2930" t="s">
        <v>678</v>
      </c>
      <c r="B2930" t="s">
        <v>696</v>
      </c>
      <c r="C2930">
        <v>0.9</v>
      </c>
      <c r="D2930">
        <v>28</v>
      </c>
      <c r="E2930">
        <v>0.30499999999999999</v>
      </c>
    </row>
    <row r="2931" spans="1:5" x14ac:dyDescent="0.2">
      <c r="A2931" t="s">
        <v>678</v>
      </c>
      <c r="B2931" t="s">
        <v>696</v>
      </c>
      <c r="C2931">
        <v>0.9</v>
      </c>
      <c r="D2931">
        <v>29</v>
      </c>
      <c r="E2931">
        <v>0.307</v>
      </c>
    </row>
    <row r="2932" spans="1:5" x14ac:dyDescent="0.2">
      <c r="A2932" t="s">
        <v>678</v>
      </c>
      <c r="B2932" t="s">
        <v>696</v>
      </c>
      <c r="C2932">
        <v>0.9</v>
      </c>
      <c r="D2932">
        <v>30</v>
      </c>
      <c r="E2932">
        <v>0.308</v>
      </c>
    </row>
    <row r="2933" spans="1:5" x14ac:dyDescent="0.2">
      <c r="A2933" t="s">
        <v>678</v>
      </c>
      <c r="B2933" t="s">
        <v>696</v>
      </c>
      <c r="C2933">
        <v>0.9</v>
      </c>
      <c r="D2933">
        <v>31</v>
      </c>
      <c r="E2933">
        <v>0.309</v>
      </c>
    </row>
    <row r="2934" spans="1:5" x14ac:dyDescent="0.2">
      <c r="A2934" t="s">
        <v>678</v>
      </c>
      <c r="B2934" t="s">
        <v>696</v>
      </c>
      <c r="C2934">
        <v>0.9</v>
      </c>
      <c r="D2934">
        <v>32</v>
      </c>
      <c r="E2934">
        <v>0.311</v>
      </c>
    </row>
    <row r="2935" spans="1:5" x14ac:dyDescent="0.2">
      <c r="A2935" t="s">
        <v>678</v>
      </c>
      <c r="B2935" t="s">
        <v>696</v>
      </c>
      <c r="C2935">
        <v>0.9</v>
      </c>
      <c r="D2935">
        <v>33</v>
      </c>
      <c r="E2935">
        <v>0.312</v>
      </c>
    </row>
    <row r="2936" spans="1:5" x14ac:dyDescent="0.2">
      <c r="A2936" t="s">
        <v>678</v>
      </c>
      <c r="B2936" t="s">
        <v>696</v>
      </c>
      <c r="C2936">
        <v>0.9</v>
      </c>
      <c r="D2936">
        <v>34</v>
      </c>
      <c r="E2936">
        <v>0.314</v>
      </c>
    </row>
    <row r="2937" spans="1:5" x14ac:dyDescent="0.2">
      <c r="A2937" t="s">
        <v>678</v>
      </c>
      <c r="B2937" t="s">
        <v>696</v>
      </c>
      <c r="C2937">
        <v>0.9</v>
      </c>
      <c r="D2937">
        <v>35</v>
      </c>
      <c r="E2937">
        <v>0.315</v>
      </c>
    </row>
    <row r="2938" spans="1:5" x14ac:dyDescent="0.2">
      <c r="A2938" t="s">
        <v>678</v>
      </c>
      <c r="B2938" t="s">
        <v>696</v>
      </c>
      <c r="C2938">
        <v>0.9</v>
      </c>
      <c r="D2938">
        <v>36</v>
      </c>
      <c r="E2938">
        <v>0.316</v>
      </c>
    </row>
    <row r="2939" spans="1:5" x14ac:dyDescent="0.2">
      <c r="A2939" t="s">
        <v>678</v>
      </c>
      <c r="B2939" t="s">
        <v>696</v>
      </c>
      <c r="C2939">
        <v>0.9</v>
      </c>
      <c r="D2939">
        <v>37</v>
      </c>
      <c r="E2939">
        <v>0.317</v>
      </c>
    </row>
    <row r="2940" spans="1:5" x14ac:dyDescent="0.2">
      <c r="A2940" t="s">
        <v>678</v>
      </c>
      <c r="B2940" t="s">
        <v>696</v>
      </c>
      <c r="C2940">
        <v>0.9</v>
      </c>
      <c r="D2940">
        <v>38</v>
      </c>
      <c r="E2940">
        <v>0.318</v>
      </c>
    </row>
    <row r="2941" spans="1:5" x14ac:dyDescent="0.2">
      <c r="A2941" t="s">
        <v>678</v>
      </c>
      <c r="B2941" t="s">
        <v>696</v>
      </c>
      <c r="C2941">
        <v>0.9</v>
      </c>
      <c r="D2941">
        <v>39</v>
      </c>
      <c r="E2941">
        <v>0.31900000000000001</v>
      </c>
    </row>
    <row r="2942" spans="1:5" x14ac:dyDescent="0.2">
      <c r="A2942" t="s">
        <v>678</v>
      </c>
      <c r="B2942" t="s">
        <v>696</v>
      </c>
      <c r="C2942">
        <v>0.9</v>
      </c>
      <c r="D2942">
        <v>40</v>
      </c>
      <c r="E2942">
        <v>0.32</v>
      </c>
    </row>
    <row r="2943" spans="1:5" x14ac:dyDescent="0.2">
      <c r="A2943" t="s">
        <v>678</v>
      </c>
      <c r="B2943" t="s">
        <v>696</v>
      </c>
      <c r="C2943">
        <v>0.9</v>
      </c>
      <c r="D2943">
        <v>41</v>
      </c>
      <c r="E2943">
        <v>0.32100000000000001</v>
      </c>
    </row>
    <row r="2944" spans="1:5" x14ac:dyDescent="0.2">
      <c r="A2944" t="s">
        <v>678</v>
      </c>
      <c r="B2944" t="s">
        <v>696</v>
      </c>
      <c r="C2944">
        <v>0.9</v>
      </c>
      <c r="D2944">
        <v>42</v>
      </c>
      <c r="E2944">
        <v>0.32200000000000001</v>
      </c>
    </row>
    <row r="2945" spans="1:5" x14ac:dyDescent="0.2">
      <c r="A2945" t="s">
        <v>678</v>
      </c>
      <c r="B2945" t="s">
        <v>696</v>
      </c>
      <c r="C2945">
        <v>0.9</v>
      </c>
      <c r="D2945">
        <v>43</v>
      </c>
      <c r="E2945">
        <v>0.32300000000000001</v>
      </c>
    </row>
    <row r="2946" spans="1:5" x14ac:dyDescent="0.2">
      <c r="A2946" t="s">
        <v>678</v>
      </c>
      <c r="B2946" t="s">
        <v>696</v>
      </c>
      <c r="C2946">
        <v>0.9</v>
      </c>
      <c r="D2946">
        <v>44</v>
      </c>
      <c r="E2946">
        <v>0.32400000000000001</v>
      </c>
    </row>
    <row r="2947" spans="1:5" x14ac:dyDescent="0.2">
      <c r="A2947" t="s">
        <v>678</v>
      </c>
      <c r="B2947" t="s">
        <v>696</v>
      </c>
      <c r="C2947">
        <v>0.9</v>
      </c>
      <c r="D2947">
        <v>45</v>
      </c>
      <c r="E2947">
        <v>0.32500000000000001</v>
      </c>
    </row>
    <row r="2948" spans="1:5" x14ac:dyDescent="0.2">
      <c r="A2948" t="s">
        <v>678</v>
      </c>
      <c r="B2948" t="s">
        <v>696</v>
      </c>
      <c r="C2948">
        <v>0.9</v>
      </c>
      <c r="D2948">
        <v>46</v>
      </c>
      <c r="E2948">
        <v>0.32600000000000001</v>
      </c>
    </row>
    <row r="2949" spans="1:5" x14ac:dyDescent="0.2">
      <c r="A2949" t="s">
        <v>678</v>
      </c>
      <c r="B2949" t="s">
        <v>696</v>
      </c>
      <c r="C2949">
        <v>0.9</v>
      </c>
      <c r="D2949">
        <v>47</v>
      </c>
      <c r="E2949">
        <v>0.32600000000000001</v>
      </c>
    </row>
    <row r="2950" spans="1:5" x14ac:dyDescent="0.2">
      <c r="A2950" t="s">
        <v>678</v>
      </c>
      <c r="B2950" t="s">
        <v>696</v>
      </c>
      <c r="C2950">
        <v>0.9</v>
      </c>
      <c r="D2950">
        <v>48</v>
      </c>
      <c r="E2950">
        <v>0.32700000000000001</v>
      </c>
    </row>
    <row r="2951" spans="1:5" x14ac:dyDescent="0.2">
      <c r="A2951" t="s">
        <v>678</v>
      </c>
      <c r="B2951" t="s">
        <v>696</v>
      </c>
      <c r="C2951">
        <v>0.9</v>
      </c>
      <c r="D2951">
        <v>49</v>
      </c>
      <c r="E2951">
        <v>0.32800000000000001</v>
      </c>
    </row>
    <row r="2952" spans="1:5" x14ac:dyDescent="0.2">
      <c r="A2952" t="s">
        <v>678</v>
      </c>
      <c r="B2952" t="s">
        <v>696</v>
      </c>
      <c r="C2952">
        <v>0.95</v>
      </c>
      <c r="D2952">
        <v>27</v>
      </c>
      <c r="E2952">
        <v>0.317</v>
      </c>
    </row>
    <row r="2953" spans="1:5" x14ac:dyDescent="0.2">
      <c r="A2953" t="s">
        <v>678</v>
      </c>
      <c r="B2953" t="s">
        <v>696</v>
      </c>
      <c r="C2953">
        <v>0.95</v>
      </c>
      <c r="D2953">
        <v>28</v>
      </c>
      <c r="E2953">
        <v>0.318</v>
      </c>
    </row>
    <row r="2954" spans="1:5" x14ac:dyDescent="0.2">
      <c r="A2954" t="s">
        <v>678</v>
      </c>
      <c r="B2954" t="s">
        <v>696</v>
      </c>
      <c r="C2954">
        <v>0.95</v>
      </c>
      <c r="D2954">
        <v>29</v>
      </c>
      <c r="E2954">
        <v>0.32</v>
      </c>
    </row>
    <row r="2955" spans="1:5" x14ac:dyDescent="0.2">
      <c r="A2955" t="s">
        <v>678</v>
      </c>
      <c r="B2955" t="s">
        <v>696</v>
      </c>
      <c r="C2955">
        <v>0.95</v>
      </c>
      <c r="D2955">
        <v>30</v>
      </c>
      <c r="E2955">
        <v>0.32100000000000001</v>
      </c>
    </row>
    <row r="2956" spans="1:5" x14ac:dyDescent="0.2">
      <c r="A2956" t="s">
        <v>678</v>
      </c>
      <c r="B2956" t="s">
        <v>696</v>
      </c>
      <c r="C2956">
        <v>0.95</v>
      </c>
      <c r="D2956">
        <v>31</v>
      </c>
      <c r="E2956">
        <v>0.32200000000000001</v>
      </c>
    </row>
    <row r="2957" spans="1:5" x14ac:dyDescent="0.2">
      <c r="A2957" t="s">
        <v>678</v>
      </c>
      <c r="B2957" t="s">
        <v>696</v>
      </c>
      <c r="C2957">
        <v>0.95</v>
      </c>
      <c r="D2957">
        <v>32</v>
      </c>
      <c r="E2957">
        <v>0.32400000000000001</v>
      </c>
    </row>
    <row r="2958" spans="1:5" x14ac:dyDescent="0.2">
      <c r="A2958" t="s">
        <v>678</v>
      </c>
      <c r="B2958" t="s">
        <v>696</v>
      </c>
      <c r="C2958">
        <v>0.95</v>
      </c>
      <c r="D2958">
        <v>33</v>
      </c>
      <c r="E2958">
        <v>0.32500000000000001</v>
      </c>
    </row>
    <row r="2959" spans="1:5" x14ac:dyDescent="0.2">
      <c r="A2959" t="s">
        <v>678</v>
      </c>
      <c r="B2959" t="s">
        <v>696</v>
      </c>
      <c r="C2959">
        <v>0.95</v>
      </c>
      <c r="D2959">
        <v>34</v>
      </c>
      <c r="E2959">
        <v>0.32600000000000001</v>
      </c>
    </row>
    <row r="2960" spans="1:5" x14ac:dyDescent="0.2">
      <c r="A2960" t="s">
        <v>678</v>
      </c>
      <c r="B2960" t="s">
        <v>696</v>
      </c>
      <c r="C2960">
        <v>0.95</v>
      </c>
      <c r="D2960">
        <v>35</v>
      </c>
      <c r="E2960">
        <v>0.32700000000000001</v>
      </c>
    </row>
    <row r="2961" spans="1:5" x14ac:dyDescent="0.2">
      <c r="A2961" t="s">
        <v>678</v>
      </c>
      <c r="B2961" t="s">
        <v>696</v>
      </c>
      <c r="C2961">
        <v>0.95</v>
      </c>
      <c r="D2961">
        <v>36</v>
      </c>
      <c r="E2961">
        <v>0.32800000000000001</v>
      </c>
    </row>
    <row r="2962" spans="1:5" x14ac:dyDescent="0.2">
      <c r="A2962" t="s">
        <v>678</v>
      </c>
      <c r="B2962" t="s">
        <v>696</v>
      </c>
      <c r="C2962">
        <v>0.95</v>
      </c>
      <c r="D2962">
        <v>37</v>
      </c>
      <c r="E2962">
        <v>0.33</v>
      </c>
    </row>
    <row r="2963" spans="1:5" x14ac:dyDescent="0.2">
      <c r="A2963" t="s">
        <v>678</v>
      </c>
      <c r="B2963" t="s">
        <v>696</v>
      </c>
      <c r="C2963">
        <v>0.95</v>
      </c>
      <c r="D2963">
        <v>38</v>
      </c>
      <c r="E2963">
        <v>0.33100000000000002</v>
      </c>
    </row>
    <row r="2964" spans="1:5" x14ac:dyDescent="0.2">
      <c r="A2964" t="s">
        <v>678</v>
      </c>
      <c r="B2964" t="s">
        <v>696</v>
      </c>
      <c r="C2964">
        <v>0.95</v>
      </c>
      <c r="D2964">
        <v>39</v>
      </c>
      <c r="E2964">
        <v>0.33200000000000002</v>
      </c>
    </row>
    <row r="2965" spans="1:5" x14ac:dyDescent="0.2">
      <c r="A2965" t="s">
        <v>678</v>
      </c>
      <c r="B2965" t="s">
        <v>696</v>
      </c>
      <c r="C2965">
        <v>0.95</v>
      </c>
      <c r="D2965">
        <v>40</v>
      </c>
      <c r="E2965">
        <v>0.33300000000000002</v>
      </c>
    </row>
    <row r="2966" spans="1:5" x14ac:dyDescent="0.2">
      <c r="A2966" t="s">
        <v>678</v>
      </c>
      <c r="B2966" t="s">
        <v>696</v>
      </c>
      <c r="C2966">
        <v>0.95</v>
      </c>
      <c r="D2966">
        <v>41</v>
      </c>
      <c r="E2966">
        <v>0.33300000000000002</v>
      </c>
    </row>
    <row r="2967" spans="1:5" x14ac:dyDescent="0.2">
      <c r="A2967" t="s">
        <v>678</v>
      </c>
      <c r="B2967" t="s">
        <v>696</v>
      </c>
      <c r="C2967">
        <v>0.95</v>
      </c>
      <c r="D2967">
        <v>42</v>
      </c>
      <c r="E2967">
        <v>0.33400000000000002</v>
      </c>
    </row>
    <row r="2968" spans="1:5" x14ac:dyDescent="0.2">
      <c r="A2968" t="s">
        <v>678</v>
      </c>
      <c r="B2968" t="s">
        <v>696</v>
      </c>
      <c r="C2968">
        <v>0.95</v>
      </c>
      <c r="D2968">
        <v>43</v>
      </c>
      <c r="E2968">
        <v>0.33500000000000002</v>
      </c>
    </row>
    <row r="2969" spans="1:5" x14ac:dyDescent="0.2">
      <c r="A2969" t="s">
        <v>678</v>
      </c>
      <c r="B2969" t="s">
        <v>696</v>
      </c>
      <c r="C2969">
        <v>0.95</v>
      </c>
      <c r="D2969">
        <v>44</v>
      </c>
      <c r="E2969">
        <v>0.33600000000000002</v>
      </c>
    </row>
    <row r="2970" spans="1:5" x14ac:dyDescent="0.2">
      <c r="A2970" t="s">
        <v>678</v>
      </c>
      <c r="B2970" t="s">
        <v>696</v>
      </c>
      <c r="C2970">
        <v>0.95</v>
      </c>
      <c r="D2970">
        <v>45</v>
      </c>
      <c r="E2970">
        <v>0.33700000000000002</v>
      </c>
    </row>
    <row r="2971" spans="1:5" x14ac:dyDescent="0.2">
      <c r="A2971" t="s">
        <v>678</v>
      </c>
      <c r="B2971" t="s">
        <v>696</v>
      </c>
      <c r="C2971">
        <v>0.95</v>
      </c>
      <c r="D2971">
        <v>46</v>
      </c>
      <c r="E2971">
        <v>0.33700000000000002</v>
      </c>
    </row>
    <row r="2972" spans="1:5" x14ac:dyDescent="0.2">
      <c r="A2972" t="s">
        <v>678</v>
      </c>
      <c r="B2972" t="s">
        <v>696</v>
      </c>
      <c r="C2972">
        <v>0.95</v>
      </c>
      <c r="D2972">
        <v>47</v>
      </c>
      <c r="E2972">
        <v>0.33800000000000002</v>
      </c>
    </row>
    <row r="2973" spans="1:5" x14ac:dyDescent="0.2">
      <c r="A2973" t="s">
        <v>678</v>
      </c>
      <c r="B2973" t="s">
        <v>696</v>
      </c>
      <c r="C2973">
        <v>0.95</v>
      </c>
      <c r="D2973">
        <v>48</v>
      </c>
      <c r="E2973">
        <v>0.33900000000000002</v>
      </c>
    </row>
    <row r="2974" spans="1:5" x14ac:dyDescent="0.2">
      <c r="A2974" t="s">
        <v>678</v>
      </c>
      <c r="B2974" t="s">
        <v>696</v>
      </c>
      <c r="C2974">
        <v>0.95</v>
      </c>
      <c r="D2974">
        <v>49</v>
      </c>
      <c r="E2974">
        <v>0.33900000000000002</v>
      </c>
    </row>
    <row r="2975" spans="1:5" x14ac:dyDescent="0.2">
      <c r="A2975" t="s">
        <v>678</v>
      </c>
      <c r="B2975" t="s">
        <v>696</v>
      </c>
      <c r="C2975">
        <v>1</v>
      </c>
      <c r="D2975">
        <v>28</v>
      </c>
      <c r="E2975">
        <v>0.33100000000000002</v>
      </c>
    </row>
    <row r="2976" spans="1:5" x14ac:dyDescent="0.2">
      <c r="A2976" t="s">
        <v>678</v>
      </c>
      <c r="B2976" t="s">
        <v>696</v>
      </c>
      <c r="C2976">
        <v>1</v>
      </c>
      <c r="D2976">
        <v>29</v>
      </c>
      <c r="E2976">
        <v>0.33200000000000002</v>
      </c>
    </row>
    <row r="2977" spans="1:5" x14ac:dyDescent="0.2">
      <c r="A2977" t="s">
        <v>678</v>
      </c>
      <c r="B2977" t="s">
        <v>696</v>
      </c>
      <c r="C2977">
        <v>1</v>
      </c>
      <c r="D2977">
        <v>30</v>
      </c>
      <c r="E2977">
        <v>0.33300000000000002</v>
      </c>
    </row>
    <row r="2978" spans="1:5" x14ac:dyDescent="0.2">
      <c r="A2978" t="s">
        <v>678</v>
      </c>
      <c r="B2978" t="s">
        <v>696</v>
      </c>
      <c r="C2978">
        <v>1</v>
      </c>
      <c r="D2978">
        <v>31</v>
      </c>
      <c r="E2978">
        <v>0.33500000000000002</v>
      </c>
    </row>
    <row r="2979" spans="1:5" x14ac:dyDescent="0.2">
      <c r="A2979" t="s">
        <v>678</v>
      </c>
      <c r="B2979" t="s">
        <v>696</v>
      </c>
      <c r="C2979">
        <v>1</v>
      </c>
      <c r="D2979">
        <v>32</v>
      </c>
      <c r="E2979">
        <v>0.33600000000000002</v>
      </c>
    </row>
    <row r="2980" spans="1:5" x14ac:dyDescent="0.2">
      <c r="A2980" t="s">
        <v>678</v>
      </c>
      <c r="B2980" t="s">
        <v>696</v>
      </c>
      <c r="C2980">
        <v>1</v>
      </c>
      <c r="D2980">
        <v>33</v>
      </c>
      <c r="E2980">
        <v>0.33700000000000002</v>
      </c>
    </row>
    <row r="2981" spans="1:5" x14ac:dyDescent="0.2">
      <c r="A2981" t="s">
        <v>678</v>
      </c>
      <c r="B2981" t="s">
        <v>696</v>
      </c>
      <c r="C2981">
        <v>1</v>
      </c>
      <c r="D2981">
        <v>34</v>
      </c>
      <c r="E2981">
        <v>0.33800000000000002</v>
      </c>
    </row>
    <row r="2982" spans="1:5" x14ac:dyDescent="0.2">
      <c r="A2982" t="s">
        <v>678</v>
      </c>
      <c r="B2982" t="s">
        <v>696</v>
      </c>
      <c r="C2982">
        <v>1</v>
      </c>
      <c r="D2982">
        <v>35</v>
      </c>
      <c r="E2982">
        <v>0.33900000000000002</v>
      </c>
    </row>
    <row r="2983" spans="1:5" x14ac:dyDescent="0.2">
      <c r="A2983" t="s">
        <v>678</v>
      </c>
      <c r="B2983" t="s">
        <v>696</v>
      </c>
      <c r="C2983">
        <v>1</v>
      </c>
      <c r="D2983">
        <v>36</v>
      </c>
      <c r="E2983">
        <v>0.34</v>
      </c>
    </row>
    <row r="2984" spans="1:5" x14ac:dyDescent="0.2">
      <c r="A2984" t="s">
        <v>678</v>
      </c>
      <c r="B2984" t="s">
        <v>696</v>
      </c>
      <c r="C2984">
        <v>1</v>
      </c>
      <c r="D2984">
        <v>37</v>
      </c>
      <c r="E2984">
        <v>0.34100000000000003</v>
      </c>
    </row>
    <row r="2985" spans="1:5" x14ac:dyDescent="0.2">
      <c r="A2985" t="s">
        <v>678</v>
      </c>
      <c r="B2985" t="s">
        <v>696</v>
      </c>
      <c r="C2985">
        <v>1</v>
      </c>
      <c r="D2985">
        <v>38</v>
      </c>
      <c r="E2985">
        <v>0.34200000000000003</v>
      </c>
    </row>
    <row r="2986" spans="1:5" x14ac:dyDescent="0.2">
      <c r="A2986" t="s">
        <v>678</v>
      </c>
      <c r="B2986" t="s">
        <v>696</v>
      </c>
      <c r="C2986">
        <v>1</v>
      </c>
      <c r="D2986">
        <v>39</v>
      </c>
      <c r="E2986">
        <v>0.34300000000000003</v>
      </c>
    </row>
    <row r="2987" spans="1:5" x14ac:dyDescent="0.2">
      <c r="A2987" t="s">
        <v>678</v>
      </c>
      <c r="B2987" t="s">
        <v>696</v>
      </c>
      <c r="C2987">
        <v>1</v>
      </c>
      <c r="D2987">
        <v>40</v>
      </c>
      <c r="E2987">
        <v>0.34399999999999997</v>
      </c>
    </row>
    <row r="2988" spans="1:5" x14ac:dyDescent="0.2">
      <c r="A2988" t="s">
        <v>678</v>
      </c>
      <c r="B2988" t="s">
        <v>696</v>
      </c>
      <c r="C2988">
        <v>1</v>
      </c>
      <c r="D2988">
        <v>41</v>
      </c>
      <c r="E2988">
        <v>0.34499999999999997</v>
      </c>
    </row>
    <row r="2989" spans="1:5" x14ac:dyDescent="0.2">
      <c r="A2989" t="s">
        <v>678</v>
      </c>
      <c r="B2989" t="s">
        <v>696</v>
      </c>
      <c r="C2989">
        <v>1</v>
      </c>
      <c r="D2989">
        <v>42</v>
      </c>
      <c r="E2989">
        <v>0.34599999999999997</v>
      </c>
    </row>
    <row r="2990" spans="1:5" x14ac:dyDescent="0.2">
      <c r="A2990" t="s">
        <v>678</v>
      </c>
      <c r="B2990" t="s">
        <v>696</v>
      </c>
      <c r="C2990">
        <v>1</v>
      </c>
      <c r="D2990">
        <v>43</v>
      </c>
      <c r="E2990">
        <v>0.34699999999999998</v>
      </c>
    </row>
    <row r="2991" spans="1:5" x14ac:dyDescent="0.2">
      <c r="A2991" t="s">
        <v>678</v>
      </c>
      <c r="B2991" t="s">
        <v>696</v>
      </c>
      <c r="C2991">
        <v>1</v>
      </c>
      <c r="D2991">
        <v>44</v>
      </c>
      <c r="E2991">
        <v>0.34699999999999998</v>
      </c>
    </row>
    <row r="2992" spans="1:5" x14ac:dyDescent="0.2">
      <c r="A2992" t="s">
        <v>678</v>
      </c>
      <c r="B2992" t="s">
        <v>696</v>
      </c>
      <c r="C2992">
        <v>1</v>
      </c>
      <c r="D2992">
        <v>45</v>
      </c>
      <c r="E2992">
        <v>0.34799999999999998</v>
      </c>
    </row>
    <row r="2993" spans="1:5" x14ac:dyDescent="0.2">
      <c r="A2993" t="s">
        <v>678</v>
      </c>
      <c r="B2993" t="s">
        <v>696</v>
      </c>
      <c r="C2993">
        <v>1</v>
      </c>
      <c r="D2993">
        <v>46</v>
      </c>
      <c r="E2993">
        <v>0.34899999999999998</v>
      </c>
    </row>
    <row r="2994" spans="1:5" x14ac:dyDescent="0.2">
      <c r="A2994" t="s">
        <v>678</v>
      </c>
      <c r="B2994" t="s">
        <v>696</v>
      </c>
      <c r="C2994">
        <v>1</v>
      </c>
      <c r="D2994">
        <v>47</v>
      </c>
      <c r="E2994">
        <v>0.34899999999999998</v>
      </c>
    </row>
    <row r="2995" spans="1:5" x14ac:dyDescent="0.2">
      <c r="A2995" t="s">
        <v>678</v>
      </c>
      <c r="B2995" t="s">
        <v>696</v>
      </c>
      <c r="C2995">
        <v>1</v>
      </c>
      <c r="D2995">
        <v>48</v>
      </c>
      <c r="E2995">
        <v>0.35</v>
      </c>
    </row>
    <row r="2996" spans="1:5" x14ac:dyDescent="0.2">
      <c r="A2996" t="s">
        <v>678</v>
      </c>
      <c r="B2996" t="s">
        <v>696</v>
      </c>
      <c r="C2996">
        <v>1</v>
      </c>
      <c r="D2996">
        <v>49</v>
      </c>
      <c r="E2996">
        <v>0.35099999999999998</v>
      </c>
    </row>
    <row r="2997" spans="1:5" x14ac:dyDescent="0.2">
      <c r="A2997" t="s">
        <v>678</v>
      </c>
      <c r="B2997" t="s">
        <v>696</v>
      </c>
      <c r="C2997">
        <v>1.05</v>
      </c>
      <c r="D2997">
        <v>29</v>
      </c>
      <c r="E2997">
        <v>0.34399999999999997</v>
      </c>
    </row>
    <row r="2998" spans="1:5" x14ac:dyDescent="0.2">
      <c r="A2998" t="s">
        <v>678</v>
      </c>
      <c r="B2998" t="s">
        <v>696</v>
      </c>
      <c r="C2998">
        <v>1.05</v>
      </c>
      <c r="D2998">
        <v>30</v>
      </c>
      <c r="E2998">
        <v>0.34599999999999997</v>
      </c>
    </row>
    <row r="2999" spans="1:5" x14ac:dyDescent="0.2">
      <c r="A2999" t="s">
        <v>678</v>
      </c>
      <c r="B2999" t="s">
        <v>696</v>
      </c>
      <c r="C2999">
        <v>1.05</v>
      </c>
      <c r="D2999">
        <v>31</v>
      </c>
      <c r="E2999">
        <v>0.34699999999999998</v>
      </c>
    </row>
    <row r="3000" spans="1:5" x14ac:dyDescent="0.2">
      <c r="A3000" t="s">
        <v>678</v>
      </c>
      <c r="B3000" t="s">
        <v>696</v>
      </c>
      <c r="C3000">
        <v>1.05</v>
      </c>
      <c r="D3000">
        <v>32</v>
      </c>
      <c r="E3000">
        <v>0.34799999999999998</v>
      </c>
    </row>
    <row r="3001" spans="1:5" x14ac:dyDescent="0.2">
      <c r="A3001" t="s">
        <v>678</v>
      </c>
      <c r="B3001" t="s">
        <v>696</v>
      </c>
      <c r="C3001">
        <v>1.05</v>
      </c>
      <c r="D3001">
        <v>33</v>
      </c>
      <c r="E3001">
        <v>0.34899999999999998</v>
      </c>
    </row>
    <row r="3002" spans="1:5" x14ac:dyDescent="0.2">
      <c r="A3002" t="s">
        <v>678</v>
      </c>
      <c r="B3002" t="s">
        <v>696</v>
      </c>
      <c r="C3002">
        <v>1.05</v>
      </c>
      <c r="D3002">
        <v>34</v>
      </c>
      <c r="E3002">
        <v>0.35</v>
      </c>
    </row>
    <row r="3003" spans="1:5" x14ac:dyDescent="0.2">
      <c r="A3003" t="s">
        <v>678</v>
      </c>
      <c r="B3003" t="s">
        <v>696</v>
      </c>
      <c r="C3003">
        <v>1.05</v>
      </c>
      <c r="D3003">
        <v>35</v>
      </c>
      <c r="E3003">
        <v>0.35099999999999998</v>
      </c>
    </row>
    <row r="3004" spans="1:5" x14ac:dyDescent="0.2">
      <c r="A3004" t="s">
        <v>678</v>
      </c>
      <c r="B3004" t="s">
        <v>696</v>
      </c>
      <c r="C3004">
        <v>1.05</v>
      </c>
      <c r="D3004">
        <v>36</v>
      </c>
      <c r="E3004">
        <v>0.35199999999999998</v>
      </c>
    </row>
    <row r="3005" spans="1:5" x14ac:dyDescent="0.2">
      <c r="A3005" t="s">
        <v>678</v>
      </c>
      <c r="B3005" t="s">
        <v>696</v>
      </c>
      <c r="C3005">
        <v>1.05</v>
      </c>
      <c r="D3005">
        <v>37</v>
      </c>
      <c r="E3005">
        <v>0.35299999999999998</v>
      </c>
    </row>
    <row r="3006" spans="1:5" x14ac:dyDescent="0.2">
      <c r="A3006" t="s">
        <v>678</v>
      </c>
      <c r="B3006" t="s">
        <v>696</v>
      </c>
      <c r="C3006">
        <v>1.05</v>
      </c>
      <c r="D3006">
        <v>38</v>
      </c>
      <c r="E3006">
        <v>0.35399999999999998</v>
      </c>
    </row>
    <row r="3007" spans="1:5" x14ac:dyDescent="0.2">
      <c r="A3007" t="s">
        <v>678</v>
      </c>
      <c r="B3007" t="s">
        <v>696</v>
      </c>
      <c r="C3007">
        <v>1.05</v>
      </c>
      <c r="D3007">
        <v>39</v>
      </c>
      <c r="E3007">
        <v>0.35499999999999998</v>
      </c>
    </row>
    <row r="3008" spans="1:5" x14ac:dyDescent="0.2">
      <c r="A3008" t="s">
        <v>678</v>
      </c>
      <c r="B3008" t="s">
        <v>696</v>
      </c>
      <c r="C3008">
        <v>1.05</v>
      </c>
      <c r="D3008">
        <v>40</v>
      </c>
      <c r="E3008">
        <v>0.35499999999999998</v>
      </c>
    </row>
    <row r="3009" spans="1:5" x14ac:dyDescent="0.2">
      <c r="A3009" t="s">
        <v>678</v>
      </c>
      <c r="B3009" t="s">
        <v>696</v>
      </c>
      <c r="C3009">
        <v>1.05</v>
      </c>
      <c r="D3009">
        <v>41</v>
      </c>
      <c r="E3009">
        <v>0.35599999999999998</v>
      </c>
    </row>
    <row r="3010" spans="1:5" x14ac:dyDescent="0.2">
      <c r="A3010" t="s">
        <v>678</v>
      </c>
      <c r="B3010" t="s">
        <v>696</v>
      </c>
      <c r="C3010">
        <v>1.05</v>
      </c>
      <c r="D3010">
        <v>42</v>
      </c>
      <c r="E3010">
        <v>0.35699999999999998</v>
      </c>
    </row>
    <row r="3011" spans="1:5" x14ac:dyDescent="0.2">
      <c r="A3011" t="s">
        <v>678</v>
      </c>
      <c r="B3011" t="s">
        <v>696</v>
      </c>
      <c r="C3011">
        <v>1.05</v>
      </c>
      <c r="D3011">
        <v>43</v>
      </c>
      <c r="E3011">
        <v>0.35799999999999998</v>
      </c>
    </row>
    <row r="3012" spans="1:5" x14ac:dyDescent="0.2">
      <c r="A3012" t="s">
        <v>678</v>
      </c>
      <c r="B3012" t="s">
        <v>696</v>
      </c>
      <c r="C3012">
        <v>1.05</v>
      </c>
      <c r="D3012">
        <v>44</v>
      </c>
      <c r="E3012">
        <v>0.35799999999999998</v>
      </c>
    </row>
    <row r="3013" spans="1:5" x14ac:dyDescent="0.2">
      <c r="A3013" t="s">
        <v>678</v>
      </c>
      <c r="B3013" t="s">
        <v>696</v>
      </c>
      <c r="C3013">
        <v>1.05</v>
      </c>
      <c r="D3013">
        <v>45</v>
      </c>
      <c r="E3013">
        <v>0.35899999999999999</v>
      </c>
    </row>
    <row r="3014" spans="1:5" x14ac:dyDescent="0.2">
      <c r="A3014" t="s">
        <v>678</v>
      </c>
      <c r="B3014" t="s">
        <v>696</v>
      </c>
      <c r="C3014">
        <v>1.05</v>
      </c>
      <c r="D3014">
        <v>46</v>
      </c>
      <c r="E3014">
        <v>0.36</v>
      </c>
    </row>
    <row r="3015" spans="1:5" x14ac:dyDescent="0.2">
      <c r="A3015" t="s">
        <v>678</v>
      </c>
      <c r="B3015" t="s">
        <v>696</v>
      </c>
      <c r="C3015">
        <v>1.05</v>
      </c>
      <c r="D3015">
        <v>47</v>
      </c>
      <c r="E3015">
        <v>0.36</v>
      </c>
    </row>
    <row r="3016" spans="1:5" x14ac:dyDescent="0.2">
      <c r="A3016" t="s">
        <v>678</v>
      </c>
      <c r="B3016" t="s">
        <v>696</v>
      </c>
      <c r="C3016">
        <v>1.05</v>
      </c>
      <c r="D3016">
        <v>48</v>
      </c>
      <c r="E3016">
        <v>0.36099999999999999</v>
      </c>
    </row>
    <row r="3017" spans="1:5" x14ac:dyDescent="0.2">
      <c r="A3017" t="s">
        <v>678</v>
      </c>
      <c r="B3017" t="s">
        <v>696</v>
      </c>
      <c r="C3017">
        <v>1.05</v>
      </c>
      <c r="D3017">
        <v>49</v>
      </c>
      <c r="E3017">
        <v>0.36199999999999999</v>
      </c>
    </row>
    <row r="3018" spans="1:5" x14ac:dyDescent="0.2">
      <c r="A3018" t="s">
        <v>678</v>
      </c>
      <c r="B3018" t="s">
        <v>696</v>
      </c>
      <c r="C3018">
        <v>1.1000000000000001</v>
      </c>
      <c r="D3018">
        <v>29</v>
      </c>
      <c r="E3018">
        <v>0.35599999999999998</v>
      </c>
    </row>
    <row r="3019" spans="1:5" x14ac:dyDescent="0.2">
      <c r="A3019" t="s">
        <v>678</v>
      </c>
      <c r="B3019" t="s">
        <v>696</v>
      </c>
      <c r="C3019">
        <v>1.1000000000000001</v>
      </c>
      <c r="D3019">
        <v>30</v>
      </c>
      <c r="E3019">
        <v>0.35699999999999998</v>
      </c>
    </row>
    <row r="3020" spans="1:5" x14ac:dyDescent="0.2">
      <c r="A3020" t="s">
        <v>678</v>
      </c>
      <c r="B3020" t="s">
        <v>696</v>
      </c>
      <c r="C3020">
        <v>1.1000000000000001</v>
      </c>
      <c r="D3020">
        <v>31</v>
      </c>
      <c r="E3020">
        <v>0.35799999999999998</v>
      </c>
    </row>
    <row r="3021" spans="1:5" x14ac:dyDescent="0.2">
      <c r="A3021" t="s">
        <v>678</v>
      </c>
      <c r="B3021" t="s">
        <v>696</v>
      </c>
      <c r="C3021">
        <v>1.1000000000000001</v>
      </c>
      <c r="D3021">
        <v>32</v>
      </c>
      <c r="E3021">
        <v>0.35899999999999999</v>
      </c>
    </row>
    <row r="3022" spans="1:5" x14ac:dyDescent="0.2">
      <c r="A3022" t="s">
        <v>678</v>
      </c>
      <c r="B3022" t="s">
        <v>696</v>
      </c>
      <c r="C3022">
        <v>1.1000000000000001</v>
      </c>
      <c r="D3022">
        <v>33</v>
      </c>
      <c r="E3022">
        <v>0.36</v>
      </c>
    </row>
    <row r="3023" spans="1:5" x14ac:dyDescent="0.2">
      <c r="A3023" t="s">
        <v>678</v>
      </c>
      <c r="B3023" t="s">
        <v>696</v>
      </c>
      <c r="C3023">
        <v>1.1000000000000001</v>
      </c>
      <c r="D3023">
        <v>34</v>
      </c>
      <c r="E3023">
        <v>0.36099999999999999</v>
      </c>
    </row>
    <row r="3024" spans="1:5" x14ac:dyDescent="0.2">
      <c r="A3024" t="s">
        <v>678</v>
      </c>
      <c r="B3024" t="s">
        <v>696</v>
      </c>
      <c r="C3024">
        <v>1.1000000000000001</v>
      </c>
      <c r="D3024">
        <v>35</v>
      </c>
      <c r="E3024">
        <v>0.36199999999999999</v>
      </c>
    </row>
    <row r="3025" spans="1:5" x14ac:dyDescent="0.2">
      <c r="A3025" t="s">
        <v>678</v>
      </c>
      <c r="B3025" t="s">
        <v>696</v>
      </c>
      <c r="C3025">
        <v>1.1000000000000001</v>
      </c>
      <c r="D3025">
        <v>36</v>
      </c>
      <c r="E3025">
        <v>0.36299999999999999</v>
      </c>
    </row>
    <row r="3026" spans="1:5" x14ac:dyDescent="0.2">
      <c r="A3026" t="s">
        <v>678</v>
      </c>
      <c r="B3026" t="s">
        <v>696</v>
      </c>
      <c r="C3026">
        <v>1.1000000000000001</v>
      </c>
      <c r="D3026">
        <v>37</v>
      </c>
      <c r="E3026">
        <v>0.36399999999999999</v>
      </c>
    </row>
    <row r="3027" spans="1:5" x14ac:dyDescent="0.2">
      <c r="A3027" t="s">
        <v>678</v>
      </c>
      <c r="B3027" t="s">
        <v>696</v>
      </c>
      <c r="C3027">
        <v>1.1000000000000001</v>
      </c>
      <c r="D3027">
        <v>38</v>
      </c>
      <c r="E3027">
        <v>0.36499999999999999</v>
      </c>
    </row>
    <row r="3028" spans="1:5" x14ac:dyDescent="0.2">
      <c r="A3028" t="s">
        <v>678</v>
      </c>
      <c r="B3028" t="s">
        <v>696</v>
      </c>
      <c r="C3028">
        <v>1.1000000000000001</v>
      </c>
      <c r="D3028">
        <v>39</v>
      </c>
      <c r="E3028">
        <v>0.36599999999999999</v>
      </c>
    </row>
    <row r="3029" spans="1:5" x14ac:dyDescent="0.2">
      <c r="A3029" t="s">
        <v>678</v>
      </c>
      <c r="B3029" t="s">
        <v>696</v>
      </c>
      <c r="C3029">
        <v>1.1000000000000001</v>
      </c>
      <c r="D3029">
        <v>40</v>
      </c>
      <c r="E3029">
        <v>0.36599999999999999</v>
      </c>
    </row>
    <row r="3030" spans="1:5" x14ac:dyDescent="0.2">
      <c r="A3030" t="s">
        <v>678</v>
      </c>
      <c r="B3030" t="s">
        <v>696</v>
      </c>
      <c r="C3030">
        <v>1.1000000000000001</v>
      </c>
      <c r="D3030">
        <v>41</v>
      </c>
      <c r="E3030">
        <v>0.36699999999999999</v>
      </c>
    </row>
    <row r="3031" spans="1:5" x14ac:dyDescent="0.2">
      <c r="A3031" t="s">
        <v>678</v>
      </c>
      <c r="B3031" t="s">
        <v>696</v>
      </c>
      <c r="C3031">
        <v>1.1000000000000001</v>
      </c>
      <c r="D3031">
        <v>42</v>
      </c>
      <c r="E3031">
        <v>0.36799999999999999</v>
      </c>
    </row>
    <row r="3032" spans="1:5" x14ac:dyDescent="0.2">
      <c r="A3032" t="s">
        <v>678</v>
      </c>
      <c r="B3032" t="s">
        <v>696</v>
      </c>
      <c r="C3032">
        <v>1.1000000000000001</v>
      </c>
      <c r="D3032">
        <v>43</v>
      </c>
      <c r="E3032">
        <v>0.36799999999999999</v>
      </c>
    </row>
    <row r="3033" spans="1:5" x14ac:dyDescent="0.2">
      <c r="A3033" t="s">
        <v>678</v>
      </c>
      <c r="B3033" t="s">
        <v>696</v>
      </c>
      <c r="C3033">
        <v>1.1000000000000001</v>
      </c>
      <c r="D3033">
        <v>44</v>
      </c>
      <c r="E3033">
        <v>0.36899999999999999</v>
      </c>
    </row>
    <row r="3034" spans="1:5" x14ac:dyDescent="0.2">
      <c r="A3034" t="s">
        <v>678</v>
      </c>
      <c r="B3034" t="s">
        <v>696</v>
      </c>
      <c r="C3034">
        <v>1.1000000000000001</v>
      </c>
      <c r="D3034">
        <v>45</v>
      </c>
      <c r="E3034">
        <v>0.37</v>
      </c>
    </row>
    <row r="3035" spans="1:5" x14ac:dyDescent="0.2">
      <c r="A3035" t="s">
        <v>678</v>
      </c>
      <c r="B3035" t="s">
        <v>696</v>
      </c>
      <c r="C3035">
        <v>1.1000000000000001</v>
      </c>
      <c r="D3035">
        <v>46</v>
      </c>
      <c r="E3035">
        <v>0.37</v>
      </c>
    </row>
    <row r="3036" spans="1:5" x14ac:dyDescent="0.2">
      <c r="A3036" t="s">
        <v>678</v>
      </c>
      <c r="B3036" t="s">
        <v>696</v>
      </c>
      <c r="C3036">
        <v>1.1000000000000001</v>
      </c>
      <c r="D3036">
        <v>47</v>
      </c>
      <c r="E3036">
        <v>0.371</v>
      </c>
    </row>
    <row r="3037" spans="1:5" x14ac:dyDescent="0.2">
      <c r="A3037" t="s">
        <v>678</v>
      </c>
      <c r="B3037" t="s">
        <v>696</v>
      </c>
      <c r="C3037">
        <v>1.1000000000000001</v>
      </c>
      <c r="D3037">
        <v>48</v>
      </c>
      <c r="E3037">
        <v>0.371</v>
      </c>
    </row>
    <row r="3038" spans="1:5" x14ac:dyDescent="0.2">
      <c r="A3038" t="s">
        <v>678</v>
      </c>
      <c r="B3038" t="s">
        <v>696</v>
      </c>
      <c r="C3038">
        <v>1.1000000000000001</v>
      </c>
      <c r="D3038">
        <v>49</v>
      </c>
      <c r="E3038">
        <v>0.372</v>
      </c>
    </row>
    <row r="3039" spans="1:5" x14ac:dyDescent="0.2">
      <c r="A3039" t="s">
        <v>678</v>
      </c>
      <c r="B3039" t="s">
        <v>696</v>
      </c>
      <c r="C3039">
        <v>1.1499999999999999</v>
      </c>
      <c r="D3039">
        <v>30</v>
      </c>
      <c r="E3039">
        <v>0.36899999999999999</v>
      </c>
    </row>
    <row r="3040" spans="1:5" x14ac:dyDescent="0.2">
      <c r="A3040" t="s">
        <v>678</v>
      </c>
      <c r="B3040" t="s">
        <v>696</v>
      </c>
      <c r="C3040">
        <v>1.1499999999999999</v>
      </c>
      <c r="D3040">
        <v>31</v>
      </c>
      <c r="E3040">
        <v>0.37</v>
      </c>
    </row>
    <row r="3041" spans="1:5" x14ac:dyDescent="0.2">
      <c r="A3041" t="s">
        <v>678</v>
      </c>
      <c r="B3041" t="s">
        <v>696</v>
      </c>
      <c r="C3041">
        <v>1.1499999999999999</v>
      </c>
      <c r="D3041">
        <v>32</v>
      </c>
      <c r="E3041">
        <v>0.37</v>
      </c>
    </row>
    <row r="3042" spans="1:5" x14ac:dyDescent="0.2">
      <c r="A3042" t="s">
        <v>678</v>
      </c>
      <c r="B3042" t="s">
        <v>696</v>
      </c>
      <c r="C3042">
        <v>1.1499999999999999</v>
      </c>
      <c r="D3042">
        <v>33</v>
      </c>
      <c r="E3042">
        <v>0.371</v>
      </c>
    </row>
    <row r="3043" spans="1:5" x14ac:dyDescent="0.2">
      <c r="A3043" t="s">
        <v>678</v>
      </c>
      <c r="B3043" t="s">
        <v>696</v>
      </c>
      <c r="C3043">
        <v>1.1499999999999999</v>
      </c>
      <c r="D3043">
        <v>34</v>
      </c>
      <c r="E3043">
        <v>0.372</v>
      </c>
    </row>
    <row r="3044" spans="1:5" x14ac:dyDescent="0.2">
      <c r="A3044" t="s">
        <v>678</v>
      </c>
      <c r="B3044" t="s">
        <v>696</v>
      </c>
      <c r="C3044">
        <v>1.1499999999999999</v>
      </c>
      <c r="D3044">
        <v>35</v>
      </c>
      <c r="E3044">
        <v>0.373</v>
      </c>
    </row>
    <row r="3045" spans="1:5" x14ac:dyDescent="0.2">
      <c r="A3045" t="s">
        <v>678</v>
      </c>
      <c r="B3045" t="s">
        <v>696</v>
      </c>
      <c r="C3045">
        <v>1.1499999999999999</v>
      </c>
      <c r="D3045">
        <v>36</v>
      </c>
      <c r="E3045">
        <v>0.374</v>
      </c>
    </row>
    <row r="3046" spans="1:5" x14ac:dyDescent="0.2">
      <c r="A3046" t="s">
        <v>678</v>
      </c>
      <c r="B3046" t="s">
        <v>696</v>
      </c>
      <c r="C3046">
        <v>1.1499999999999999</v>
      </c>
      <c r="D3046">
        <v>37</v>
      </c>
      <c r="E3046">
        <v>0.375</v>
      </c>
    </row>
    <row r="3047" spans="1:5" x14ac:dyDescent="0.2">
      <c r="A3047" t="s">
        <v>678</v>
      </c>
      <c r="B3047" t="s">
        <v>696</v>
      </c>
      <c r="C3047">
        <v>1.1499999999999999</v>
      </c>
      <c r="D3047">
        <v>38</v>
      </c>
      <c r="E3047">
        <v>0.375</v>
      </c>
    </row>
    <row r="3048" spans="1:5" x14ac:dyDescent="0.2">
      <c r="A3048" t="s">
        <v>678</v>
      </c>
      <c r="B3048" t="s">
        <v>696</v>
      </c>
      <c r="C3048">
        <v>1.1499999999999999</v>
      </c>
      <c r="D3048">
        <v>39</v>
      </c>
      <c r="E3048">
        <v>0.376</v>
      </c>
    </row>
    <row r="3049" spans="1:5" x14ac:dyDescent="0.2">
      <c r="A3049" t="s">
        <v>678</v>
      </c>
      <c r="B3049" t="s">
        <v>696</v>
      </c>
      <c r="C3049">
        <v>1.1499999999999999</v>
      </c>
      <c r="D3049">
        <v>40</v>
      </c>
      <c r="E3049">
        <v>0.377</v>
      </c>
    </row>
    <row r="3050" spans="1:5" x14ac:dyDescent="0.2">
      <c r="A3050" t="s">
        <v>678</v>
      </c>
      <c r="B3050" t="s">
        <v>696</v>
      </c>
      <c r="C3050">
        <v>1.1499999999999999</v>
      </c>
      <c r="D3050">
        <v>41</v>
      </c>
      <c r="E3050">
        <v>0.378</v>
      </c>
    </row>
    <row r="3051" spans="1:5" x14ac:dyDescent="0.2">
      <c r="A3051" t="s">
        <v>678</v>
      </c>
      <c r="B3051" t="s">
        <v>696</v>
      </c>
      <c r="C3051">
        <v>1.1499999999999999</v>
      </c>
      <c r="D3051">
        <v>42</v>
      </c>
      <c r="E3051">
        <v>0.378</v>
      </c>
    </row>
    <row r="3052" spans="1:5" x14ac:dyDescent="0.2">
      <c r="A3052" t="s">
        <v>678</v>
      </c>
      <c r="B3052" t="s">
        <v>696</v>
      </c>
      <c r="C3052">
        <v>1.1499999999999999</v>
      </c>
      <c r="D3052">
        <v>43</v>
      </c>
      <c r="E3052">
        <v>0.379</v>
      </c>
    </row>
    <row r="3053" spans="1:5" x14ac:dyDescent="0.2">
      <c r="A3053" t="s">
        <v>678</v>
      </c>
      <c r="B3053" t="s">
        <v>696</v>
      </c>
      <c r="C3053">
        <v>1.1499999999999999</v>
      </c>
      <c r="D3053">
        <v>44</v>
      </c>
      <c r="E3053">
        <v>0.379</v>
      </c>
    </row>
    <row r="3054" spans="1:5" x14ac:dyDescent="0.2">
      <c r="A3054" t="s">
        <v>678</v>
      </c>
      <c r="B3054" t="s">
        <v>696</v>
      </c>
      <c r="C3054">
        <v>1.1499999999999999</v>
      </c>
      <c r="D3054">
        <v>45</v>
      </c>
      <c r="E3054">
        <v>0.38</v>
      </c>
    </row>
    <row r="3055" spans="1:5" x14ac:dyDescent="0.2">
      <c r="A3055" t="s">
        <v>678</v>
      </c>
      <c r="B3055" t="s">
        <v>696</v>
      </c>
      <c r="C3055">
        <v>1.1499999999999999</v>
      </c>
      <c r="D3055">
        <v>46</v>
      </c>
      <c r="E3055">
        <v>0.38</v>
      </c>
    </row>
    <row r="3056" spans="1:5" x14ac:dyDescent="0.2">
      <c r="A3056" t="s">
        <v>678</v>
      </c>
      <c r="B3056" t="s">
        <v>696</v>
      </c>
      <c r="C3056">
        <v>1.1499999999999999</v>
      </c>
      <c r="D3056">
        <v>47</v>
      </c>
      <c r="E3056">
        <v>0.38100000000000001</v>
      </c>
    </row>
    <row r="3057" spans="1:5" x14ac:dyDescent="0.2">
      <c r="A3057" t="s">
        <v>678</v>
      </c>
      <c r="B3057" t="s">
        <v>696</v>
      </c>
      <c r="C3057">
        <v>1.1499999999999999</v>
      </c>
      <c r="D3057">
        <v>48</v>
      </c>
      <c r="E3057">
        <v>0.38100000000000001</v>
      </c>
    </row>
    <row r="3058" spans="1:5" x14ac:dyDescent="0.2">
      <c r="A3058" t="s">
        <v>678</v>
      </c>
      <c r="B3058" t="s">
        <v>696</v>
      </c>
      <c r="C3058">
        <v>1.1499999999999999</v>
      </c>
      <c r="D3058">
        <v>49</v>
      </c>
      <c r="E3058">
        <v>0.38200000000000001</v>
      </c>
    </row>
    <row r="3059" spans="1:5" x14ac:dyDescent="0.2">
      <c r="A3059" t="s">
        <v>678</v>
      </c>
      <c r="B3059" t="s">
        <v>696</v>
      </c>
      <c r="C3059">
        <v>1.2</v>
      </c>
      <c r="D3059">
        <v>31</v>
      </c>
      <c r="E3059">
        <v>0.38</v>
      </c>
    </row>
    <row r="3060" spans="1:5" x14ac:dyDescent="0.2">
      <c r="A3060" t="s">
        <v>678</v>
      </c>
      <c r="B3060" t="s">
        <v>696</v>
      </c>
      <c r="C3060">
        <v>1.2</v>
      </c>
      <c r="D3060">
        <v>32</v>
      </c>
      <c r="E3060">
        <v>0.38100000000000001</v>
      </c>
    </row>
    <row r="3061" spans="1:5" x14ac:dyDescent="0.2">
      <c r="A3061" t="s">
        <v>678</v>
      </c>
      <c r="B3061" t="s">
        <v>696</v>
      </c>
      <c r="C3061">
        <v>1.2</v>
      </c>
      <c r="D3061">
        <v>33</v>
      </c>
      <c r="E3061">
        <v>0.38200000000000001</v>
      </c>
    </row>
    <row r="3062" spans="1:5" x14ac:dyDescent="0.2">
      <c r="A3062" t="s">
        <v>678</v>
      </c>
      <c r="B3062" t="s">
        <v>696</v>
      </c>
      <c r="C3062">
        <v>1.2</v>
      </c>
      <c r="D3062">
        <v>34</v>
      </c>
      <c r="E3062">
        <v>0.38300000000000001</v>
      </c>
    </row>
    <row r="3063" spans="1:5" x14ac:dyDescent="0.2">
      <c r="A3063" t="s">
        <v>678</v>
      </c>
      <c r="B3063" t="s">
        <v>696</v>
      </c>
      <c r="C3063">
        <v>1.2</v>
      </c>
      <c r="D3063">
        <v>35</v>
      </c>
      <c r="E3063">
        <v>0.38400000000000001</v>
      </c>
    </row>
    <row r="3064" spans="1:5" x14ac:dyDescent="0.2">
      <c r="A3064" t="s">
        <v>678</v>
      </c>
      <c r="B3064" t="s">
        <v>696</v>
      </c>
      <c r="C3064">
        <v>1.2</v>
      </c>
      <c r="D3064">
        <v>36</v>
      </c>
      <c r="E3064">
        <v>0.38400000000000001</v>
      </c>
    </row>
    <row r="3065" spans="1:5" x14ac:dyDescent="0.2">
      <c r="A3065" t="s">
        <v>678</v>
      </c>
      <c r="B3065" t="s">
        <v>696</v>
      </c>
      <c r="C3065">
        <v>1.2</v>
      </c>
      <c r="D3065">
        <v>37</v>
      </c>
      <c r="E3065">
        <v>0.38500000000000001</v>
      </c>
    </row>
    <row r="3066" spans="1:5" x14ac:dyDescent="0.2">
      <c r="A3066" t="s">
        <v>678</v>
      </c>
      <c r="B3066" t="s">
        <v>696</v>
      </c>
      <c r="C3066">
        <v>1.2</v>
      </c>
      <c r="D3066">
        <v>38</v>
      </c>
      <c r="E3066">
        <v>0.38600000000000001</v>
      </c>
    </row>
    <row r="3067" spans="1:5" x14ac:dyDescent="0.2">
      <c r="A3067" t="s">
        <v>678</v>
      </c>
      <c r="B3067" t="s">
        <v>696</v>
      </c>
      <c r="C3067">
        <v>1.2</v>
      </c>
      <c r="D3067">
        <v>39</v>
      </c>
      <c r="E3067">
        <v>0.38600000000000001</v>
      </c>
    </row>
    <row r="3068" spans="1:5" x14ac:dyDescent="0.2">
      <c r="A3068" t="s">
        <v>678</v>
      </c>
      <c r="B3068" t="s">
        <v>696</v>
      </c>
      <c r="C3068">
        <v>1.2</v>
      </c>
      <c r="D3068">
        <v>40</v>
      </c>
      <c r="E3068">
        <v>0.38700000000000001</v>
      </c>
    </row>
    <row r="3069" spans="1:5" x14ac:dyDescent="0.2">
      <c r="A3069" t="s">
        <v>678</v>
      </c>
      <c r="B3069" t="s">
        <v>696</v>
      </c>
      <c r="C3069">
        <v>1.2</v>
      </c>
      <c r="D3069">
        <v>41</v>
      </c>
      <c r="E3069">
        <v>0.38800000000000001</v>
      </c>
    </row>
    <row r="3070" spans="1:5" x14ac:dyDescent="0.2">
      <c r="A3070" t="s">
        <v>678</v>
      </c>
      <c r="B3070" t="s">
        <v>696</v>
      </c>
      <c r="C3070">
        <v>1.2</v>
      </c>
      <c r="D3070">
        <v>42</v>
      </c>
      <c r="E3070">
        <v>0.38800000000000001</v>
      </c>
    </row>
    <row r="3071" spans="1:5" x14ac:dyDescent="0.2">
      <c r="A3071" t="s">
        <v>678</v>
      </c>
      <c r="B3071" t="s">
        <v>696</v>
      </c>
      <c r="C3071">
        <v>1.2</v>
      </c>
      <c r="D3071">
        <v>43</v>
      </c>
      <c r="E3071">
        <v>0.38900000000000001</v>
      </c>
    </row>
    <row r="3072" spans="1:5" x14ac:dyDescent="0.2">
      <c r="A3072" t="s">
        <v>678</v>
      </c>
      <c r="B3072" t="s">
        <v>696</v>
      </c>
      <c r="C3072">
        <v>1.2</v>
      </c>
      <c r="D3072">
        <v>44</v>
      </c>
      <c r="E3072">
        <v>0.38900000000000001</v>
      </c>
    </row>
    <row r="3073" spans="1:5" x14ac:dyDescent="0.2">
      <c r="A3073" t="s">
        <v>678</v>
      </c>
      <c r="B3073" t="s">
        <v>696</v>
      </c>
      <c r="C3073">
        <v>1.2</v>
      </c>
      <c r="D3073">
        <v>45</v>
      </c>
      <c r="E3073">
        <v>0.39</v>
      </c>
    </row>
    <row r="3074" spans="1:5" x14ac:dyDescent="0.2">
      <c r="A3074" t="s">
        <v>678</v>
      </c>
      <c r="B3074" t="s">
        <v>696</v>
      </c>
      <c r="C3074">
        <v>1.2</v>
      </c>
      <c r="D3074">
        <v>46</v>
      </c>
      <c r="E3074">
        <v>0.39</v>
      </c>
    </row>
    <row r="3075" spans="1:5" x14ac:dyDescent="0.2">
      <c r="A3075" t="s">
        <v>678</v>
      </c>
      <c r="B3075" t="s">
        <v>696</v>
      </c>
      <c r="C3075">
        <v>1.2</v>
      </c>
      <c r="D3075">
        <v>47</v>
      </c>
      <c r="E3075">
        <v>0.39100000000000001</v>
      </c>
    </row>
    <row r="3076" spans="1:5" x14ac:dyDescent="0.2">
      <c r="A3076" t="s">
        <v>678</v>
      </c>
      <c r="B3076" t="s">
        <v>696</v>
      </c>
      <c r="C3076">
        <v>1.2</v>
      </c>
      <c r="D3076">
        <v>48</v>
      </c>
      <c r="E3076">
        <v>0.39100000000000001</v>
      </c>
    </row>
    <row r="3077" spans="1:5" x14ac:dyDescent="0.2">
      <c r="A3077" t="s">
        <v>678</v>
      </c>
      <c r="B3077" t="s">
        <v>696</v>
      </c>
      <c r="C3077">
        <v>1.2</v>
      </c>
      <c r="D3077">
        <v>49</v>
      </c>
      <c r="E3077">
        <v>0.39200000000000002</v>
      </c>
    </row>
    <row r="3078" spans="1:5" x14ac:dyDescent="0.2">
      <c r="A3078" t="s">
        <v>678</v>
      </c>
      <c r="B3078" t="s">
        <v>696</v>
      </c>
      <c r="C3078">
        <v>1.25</v>
      </c>
      <c r="D3078">
        <v>36</v>
      </c>
      <c r="E3078">
        <v>0.39500000000000002</v>
      </c>
    </row>
    <row r="3079" spans="1:5" x14ac:dyDescent="0.2">
      <c r="A3079" t="s">
        <v>678</v>
      </c>
      <c r="B3079" t="s">
        <v>696</v>
      </c>
      <c r="C3079">
        <v>1.25</v>
      </c>
      <c r="D3079">
        <v>37</v>
      </c>
      <c r="E3079">
        <v>0.39500000000000002</v>
      </c>
    </row>
    <row r="3080" spans="1:5" x14ac:dyDescent="0.2">
      <c r="A3080" t="s">
        <v>678</v>
      </c>
      <c r="B3080" t="s">
        <v>696</v>
      </c>
      <c r="C3080">
        <v>1.25</v>
      </c>
      <c r="D3080">
        <v>38</v>
      </c>
      <c r="E3080">
        <v>0.39600000000000002</v>
      </c>
    </row>
    <row r="3081" spans="1:5" x14ac:dyDescent="0.2">
      <c r="A3081" t="s">
        <v>678</v>
      </c>
      <c r="B3081" t="s">
        <v>696</v>
      </c>
      <c r="C3081">
        <v>1.25</v>
      </c>
      <c r="D3081">
        <v>39</v>
      </c>
      <c r="E3081">
        <v>0.39600000000000002</v>
      </c>
    </row>
    <row r="3082" spans="1:5" x14ac:dyDescent="0.2">
      <c r="A3082" t="s">
        <v>678</v>
      </c>
      <c r="B3082" t="s">
        <v>696</v>
      </c>
      <c r="C3082">
        <v>1.25</v>
      </c>
      <c r="D3082">
        <v>40</v>
      </c>
      <c r="E3082">
        <v>0.39700000000000002</v>
      </c>
    </row>
    <row r="3083" spans="1:5" x14ac:dyDescent="0.2">
      <c r="A3083" t="s">
        <v>678</v>
      </c>
      <c r="B3083" t="s">
        <v>696</v>
      </c>
      <c r="C3083">
        <v>1.25</v>
      </c>
      <c r="D3083">
        <v>41</v>
      </c>
      <c r="E3083">
        <v>0.39700000000000002</v>
      </c>
    </row>
    <row r="3084" spans="1:5" x14ac:dyDescent="0.2">
      <c r="A3084" t="s">
        <v>678</v>
      </c>
      <c r="B3084" t="s">
        <v>696</v>
      </c>
      <c r="C3084">
        <v>1.25</v>
      </c>
      <c r="D3084">
        <v>42</v>
      </c>
      <c r="E3084">
        <v>0.39800000000000002</v>
      </c>
    </row>
    <row r="3085" spans="1:5" x14ac:dyDescent="0.2">
      <c r="A3085" t="s">
        <v>678</v>
      </c>
      <c r="B3085" t="s">
        <v>696</v>
      </c>
      <c r="C3085">
        <v>1.25</v>
      </c>
      <c r="D3085">
        <v>43</v>
      </c>
      <c r="E3085">
        <v>0.39900000000000002</v>
      </c>
    </row>
    <row r="3086" spans="1:5" x14ac:dyDescent="0.2">
      <c r="A3086" t="s">
        <v>678</v>
      </c>
      <c r="B3086" t="s">
        <v>696</v>
      </c>
      <c r="C3086">
        <v>1.25</v>
      </c>
      <c r="D3086">
        <v>44</v>
      </c>
      <c r="E3086">
        <v>0.39900000000000002</v>
      </c>
    </row>
    <row r="3087" spans="1:5" x14ac:dyDescent="0.2">
      <c r="A3087" t="s">
        <v>678</v>
      </c>
      <c r="B3087" t="s">
        <v>696</v>
      </c>
      <c r="C3087">
        <v>1.25</v>
      </c>
      <c r="D3087">
        <v>45</v>
      </c>
      <c r="E3087">
        <v>0.39900000000000002</v>
      </c>
    </row>
    <row r="3088" spans="1:5" x14ac:dyDescent="0.2">
      <c r="A3088" t="s">
        <v>678</v>
      </c>
      <c r="B3088" t="s">
        <v>696</v>
      </c>
      <c r="C3088">
        <v>1.25</v>
      </c>
      <c r="D3088">
        <v>46</v>
      </c>
      <c r="E3088">
        <v>0.4</v>
      </c>
    </row>
    <row r="3089" spans="1:5" x14ac:dyDescent="0.2">
      <c r="A3089" t="s">
        <v>678</v>
      </c>
      <c r="B3089" t="s">
        <v>696</v>
      </c>
      <c r="C3089">
        <v>1.25</v>
      </c>
      <c r="D3089">
        <v>47</v>
      </c>
      <c r="E3089">
        <v>0.4</v>
      </c>
    </row>
    <row r="3090" spans="1:5" x14ac:dyDescent="0.2">
      <c r="A3090" t="s">
        <v>678</v>
      </c>
      <c r="B3090" t="s">
        <v>696</v>
      </c>
      <c r="C3090">
        <v>1.25</v>
      </c>
      <c r="D3090">
        <v>48</v>
      </c>
      <c r="E3090">
        <v>0.40100000000000002</v>
      </c>
    </row>
    <row r="3091" spans="1:5" x14ac:dyDescent="0.2">
      <c r="A3091" t="s">
        <v>678</v>
      </c>
      <c r="B3091" t="s">
        <v>696</v>
      </c>
      <c r="C3091">
        <v>1.25</v>
      </c>
      <c r="D3091">
        <v>49</v>
      </c>
      <c r="E3091">
        <v>0.40100000000000002</v>
      </c>
    </row>
    <row r="3092" spans="1:5" x14ac:dyDescent="0.2">
      <c r="A3092" t="s">
        <v>678</v>
      </c>
      <c r="B3092" t="s">
        <v>696</v>
      </c>
      <c r="C3092">
        <v>1.3</v>
      </c>
      <c r="D3092">
        <v>41</v>
      </c>
      <c r="E3092">
        <v>0.40699999999999997</v>
      </c>
    </row>
    <row r="3093" spans="1:5" x14ac:dyDescent="0.2">
      <c r="A3093" t="s">
        <v>678</v>
      </c>
      <c r="B3093" t="s">
        <v>696</v>
      </c>
      <c r="C3093">
        <v>1.3</v>
      </c>
      <c r="D3093">
        <v>42</v>
      </c>
      <c r="E3093">
        <v>0.40699999999999997</v>
      </c>
    </row>
    <row r="3094" spans="1:5" x14ac:dyDescent="0.2">
      <c r="A3094" t="s">
        <v>678</v>
      </c>
      <c r="B3094" t="s">
        <v>696</v>
      </c>
      <c r="C3094">
        <v>1.3</v>
      </c>
      <c r="D3094">
        <v>43</v>
      </c>
      <c r="E3094">
        <v>0.40799999999999997</v>
      </c>
    </row>
    <row r="3095" spans="1:5" x14ac:dyDescent="0.2">
      <c r="A3095" t="s">
        <v>678</v>
      </c>
      <c r="B3095" t="s">
        <v>696</v>
      </c>
      <c r="C3095">
        <v>1.3</v>
      </c>
      <c r="D3095">
        <v>44</v>
      </c>
      <c r="E3095">
        <v>0.40799999999999997</v>
      </c>
    </row>
    <row r="3096" spans="1:5" x14ac:dyDescent="0.2">
      <c r="A3096" t="s">
        <v>678</v>
      </c>
      <c r="B3096" t="s">
        <v>696</v>
      </c>
      <c r="C3096">
        <v>1.3</v>
      </c>
      <c r="D3096">
        <v>45</v>
      </c>
      <c r="E3096">
        <v>0.40899999999999997</v>
      </c>
    </row>
    <row r="3097" spans="1:5" x14ac:dyDescent="0.2">
      <c r="A3097" t="s">
        <v>678</v>
      </c>
      <c r="B3097" t="s">
        <v>696</v>
      </c>
      <c r="C3097">
        <v>1.3</v>
      </c>
      <c r="D3097">
        <v>46</v>
      </c>
      <c r="E3097">
        <v>0.40899999999999997</v>
      </c>
    </row>
    <row r="3098" spans="1:5" x14ac:dyDescent="0.2">
      <c r="A3098" t="s">
        <v>678</v>
      </c>
      <c r="B3098" t="s">
        <v>696</v>
      </c>
      <c r="C3098">
        <v>1.3</v>
      </c>
      <c r="D3098">
        <v>47</v>
      </c>
      <c r="E3098">
        <v>0.41</v>
      </c>
    </row>
    <row r="3099" spans="1:5" x14ac:dyDescent="0.2">
      <c r="A3099" t="s">
        <v>678</v>
      </c>
      <c r="B3099" t="s">
        <v>696</v>
      </c>
      <c r="C3099">
        <v>1.3</v>
      </c>
      <c r="D3099">
        <v>48</v>
      </c>
      <c r="E3099">
        <v>0.41</v>
      </c>
    </row>
    <row r="3100" spans="1:5" x14ac:dyDescent="0.2">
      <c r="A3100" t="s">
        <v>678</v>
      </c>
      <c r="B3100" t="s">
        <v>696</v>
      </c>
      <c r="C3100">
        <v>1.3</v>
      </c>
      <c r="D3100">
        <v>49</v>
      </c>
      <c r="E3100">
        <v>0.41</v>
      </c>
    </row>
    <row r="3101" spans="1:5" x14ac:dyDescent="0.2">
      <c r="A3101" t="s">
        <v>678</v>
      </c>
      <c r="B3101" t="s">
        <v>696</v>
      </c>
      <c r="C3101">
        <v>1.35</v>
      </c>
      <c r="D3101">
        <v>45</v>
      </c>
      <c r="E3101">
        <v>0.41799999999999998</v>
      </c>
    </row>
    <row r="3102" spans="1:5" x14ac:dyDescent="0.2">
      <c r="A3102" t="s">
        <v>678</v>
      </c>
      <c r="B3102" t="s">
        <v>696</v>
      </c>
      <c r="C3102">
        <v>1.35</v>
      </c>
      <c r="D3102">
        <v>46</v>
      </c>
      <c r="E3102">
        <v>0.41799999999999998</v>
      </c>
    </row>
    <row r="3103" spans="1:5" x14ac:dyDescent="0.2">
      <c r="A3103" t="s">
        <v>678</v>
      </c>
      <c r="B3103" t="s">
        <v>696</v>
      </c>
      <c r="C3103">
        <v>1.35</v>
      </c>
      <c r="D3103">
        <v>47</v>
      </c>
      <c r="E3103">
        <v>0.41799999999999998</v>
      </c>
    </row>
    <row r="3104" spans="1:5" x14ac:dyDescent="0.2">
      <c r="A3104" t="s">
        <v>678</v>
      </c>
      <c r="B3104" t="s">
        <v>696</v>
      </c>
      <c r="C3104">
        <v>1.35</v>
      </c>
      <c r="D3104">
        <v>48</v>
      </c>
      <c r="E3104">
        <v>0.41899999999999998</v>
      </c>
    </row>
    <row r="3105" spans="1:5" x14ac:dyDescent="0.2">
      <c r="A3105" t="s">
        <v>678</v>
      </c>
      <c r="B3105" t="s">
        <v>696</v>
      </c>
      <c r="C3105">
        <v>1.35</v>
      </c>
      <c r="D3105">
        <v>49</v>
      </c>
      <c r="E3105">
        <v>0.41899999999999998</v>
      </c>
    </row>
    <row r="3106" spans="1:5" x14ac:dyDescent="0.2">
      <c r="A3106" t="s">
        <v>678</v>
      </c>
      <c r="B3106" t="s">
        <v>697</v>
      </c>
      <c r="C3106">
        <v>0.2</v>
      </c>
      <c r="D3106">
        <v>20</v>
      </c>
      <c r="E3106">
        <v>4.8000000000000001E-2</v>
      </c>
    </row>
    <row r="3107" spans="1:5" x14ac:dyDescent="0.2">
      <c r="A3107" t="s">
        <v>678</v>
      </c>
      <c r="B3107" t="s">
        <v>697</v>
      </c>
      <c r="C3107">
        <v>0.2</v>
      </c>
      <c r="D3107">
        <v>21</v>
      </c>
      <c r="E3107">
        <v>5.0999999999999997E-2</v>
      </c>
    </row>
    <row r="3108" spans="1:5" x14ac:dyDescent="0.2">
      <c r="A3108" t="s">
        <v>678</v>
      </c>
      <c r="B3108" t="s">
        <v>697</v>
      </c>
      <c r="C3108">
        <v>0.22500000000000001</v>
      </c>
      <c r="D3108">
        <v>20</v>
      </c>
      <c r="E3108">
        <v>5.7000000000000002E-2</v>
      </c>
    </row>
    <row r="3109" spans="1:5" x14ac:dyDescent="0.2">
      <c r="A3109" t="s">
        <v>678</v>
      </c>
      <c r="B3109" t="s">
        <v>697</v>
      </c>
      <c r="C3109">
        <v>0.22500000000000001</v>
      </c>
      <c r="D3109">
        <v>21</v>
      </c>
      <c r="E3109">
        <v>0.06</v>
      </c>
    </row>
    <row r="3110" spans="1:5" x14ac:dyDescent="0.2">
      <c r="A3110" t="s">
        <v>678</v>
      </c>
      <c r="B3110" t="s">
        <v>697</v>
      </c>
      <c r="C3110">
        <v>0.22500000000000001</v>
      </c>
      <c r="D3110">
        <v>22</v>
      </c>
      <c r="E3110">
        <v>6.4000000000000001E-2</v>
      </c>
    </row>
    <row r="3111" spans="1:5" x14ac:dyDescent="0.2">
      <c r="A3111" t="s">
        <v>678</v>
      </c>
      <c r="B3111" t="s">
        <v>697</v>
      </c>
      <c r="C3111">
        <v>0.22500000000000001</v>
      </c>
      <c r="D3111">
        <v>23</v>
      </c>
      <c r="E3111">
        <v>6.7000000000000004E-2</v>
      </c>
    </row>
    <row r="3112" spans="1:5" x14ac:dyDescent="0.2">
      <c r="A3112" t="s">
        <v>678</v>
      </c>
      <c r="B3112" t="s">
        <v>697</v>
      </c>
      <c r="C3112">
        <v>0.22500000000000001</v>
      </c>
      <c r="D3112">
        <v>24</v>
      </c>
      <c r="E3112">
        <v>7.0999999999999994E-2</v>
      </c>
    </row>
    <row r="3113" spans="1:5" x14ac:dyDescent="0.2">
      <c r="A3113" t="s">
        <v>678</v>
      </c>
      <c r="B3113" t="s">
        <v>697</v>
      </c>
      <c r="C3113">
        <v>0.25</v>
      </c>
      <c r="D3113">
        <v>20</v>
      </c>
      <c r="E3113">
        <v>6.5000000000000002E-2</v>
      </c>
    </row>
    <row r="3114" spans="1:5" x14ac:dyDescent="0.2">
      <c r="A3114" t="s">
        <v>678</v>
      </c>
      <c r="B3114" t="s">
        <v>697</v>
      </c>
      <c r="C3114">
        <v>0.25</v>
      </c>
      <c r="D3114">
        <v>21</v>
      </c>
      <c r="E3114">
        <v>6.9000000000000006E-2</v>
      </c>
    </row>
    <row r="3115" spans="1:5" x14ac:dyDescent="0.2">
      <c r="A3115" t="s">
        <v>678</v>
      </c>
      <c r="B3115" t="s">
        <v>697</v>
      </c>
      <c r="C3115">
        <v>0.25</v>
      </c>
      <c r="D3115">
        <v>22</v>
      </c>
      <c r="E3115">
        <v>7.2999999999999995E-2</v>
      </c>
    </row>
    <row r="3116" spans="1:5" x14ac:dyDescent="0.2">
      <c r="A3116" t="s">
        <v>678</v>
      </c>
      <c r="B3116" t="s">
        <v>697</v>
      </c>
      <c r="C3116">
        <v>0.25</v>
      </c>
      <c r="D3116">
        <v>23</v>
      </c>
      <c r="E3116">
        <v>7.6999999999999999E-2</v>
      </c>
    </row>
    <row r="3117" spans="1:5" x14ac:dyDescent="0.2">
      <c r="A3117" t="s">
        <v>678</v>
      </c>
      <c r="B3117" t="s">
        <v>697</v>
      </c>
      <c r="C3117">
        <v>0.25</v>
      </c>
      <c r="D3117">
        <v>24</v>
      </c>
      <c r="E3117">
        <v>0.08</v>
      </c>
    </row>
    <row r="3118" spans="1:5" x14ac:dyDescent="0.2">
      <c r="A3118" t="s">
        <v>678</v>
      </c>
      <c r="B3118" t="s">
        <v>697</v>
      </c>
      <c r="C3118">
        <v>0.25</v>
      </c>
      <c r="D3118">
        <v>25</v>
      </c>
      <c r="E3118">
        <v>8.3000000000000004E-2</v>
      </c>
    </row>
    <row r="3119" spans="1:5" x14ac:dyDescent="0.2">
      <c r="A3119" t="s">
        <v>678</v>
      </c>
      <c r="B3119" t="s">
        <v>697</v>
      </c>
      <c r="C3119">
        <v>0.25</v>
      </c>
      <c r="D3119">
        <v>26</v>
      </c>
      <c r="E3119">
        <v>8.5999999999999993E-2</v>
      </c>
    </row>
    <row r="3120" spans="1:5" x14ac:dyDescent="0.2">
      <c r="A3120" t="s">
        <v>678</v>
      </c>
      <c r="B3120" t="s">
        <v>697</v>
      </c>
      <c r="C3120">
        <v>0.27500000000000002</v>
      </c>
      <c r="D3120">
        <v>20</v>
      </c>
      <c r="E3120">
        <v>7.3999999999999996E-2</v>
      </c>
    </row>
    <row r="3121" spans="1:5" x14ac:dyDescent="0.2">
      <c r="A3121" t="s">
        <v>678</v>
      </c>
      <c r="B3121" t="s">
        <v>697</v>
      </c>
      <c r="C3121">
        <v>0.27500000000000002</v>
      </c>
      <c r="D3121">
        <v>21</v>
      </c>
      <c r="E3121">
        <v>7.8E-2</v>
      </c>
    </row>
    <row r="3122" spans="1:5" x14ac:dyDescent="0.2">
      <c r="A3122" t="s">
        <v>678</v>
      </c>
      <c r="B3122" t="s">
        <v>697</v>
      </c>
      <c r="C3122">
        <v>0.27500000000000002</v>
      </c>
      <c r="D3122">
        <v>22</v>
      </c>
      <c r="E3122">
        <v>8.2000000000000003E-2</v>
      </c>
    </row>
    <row r="3123" spans="1:5" x14ac:dyDescent="0.2">
      <c r="A3123" t="s">
        <v>678</v>
      </c>
      <c r="B3123" t="s">
        <v>697</v>
      </c>
      <c r="C3123">
        <v>0.27500000000000002</v>
      </c>
      <c r="D3123">
        <v>23</v>
      </c>
      <c r="E3123">
        <v>8.5999999999999993E-2</v>
      </c>
    </row>
    <row r="3124" spans="1:5" x14ac:dyDescent="0.2">
      <c r="A3124" t="s">
        <v>678</v>
      </c>
      <c r="B3124" t="s">
        <v>697</v>
      </c>
      <c r="C3124">
        <v>0.27500000000000002</v>
      </c>
      <c r="D3124">
        <v>24</v>
      </c>
      <c r="E3124">
        <v>0.09</v>
      </c>
    </row>
    <row r="3125" spans="1:5" x14ac:dyDescent="0.2">
      <c r="A3125" t="s">
        <v>678</v>
      </c>
      <c r="B3125" t="s">
        <v>697</v>
      </c>
      <c r="C3125">
        <v>0.27500000000000002</v>
      </c>
      <c r="D3125">
        <v>25</v>
      </c>
      <c r="E3125">
        <v>9.2999999999999999E-2</v>
      </c>
    </row>
    <row r="3126" spans="1:5" x14ac:dyDescent="0.2">
      <c r="A3126" t="s">
        <v>678</v>
      </c>
      <c r="B3126" t="s">
        <v>697</v>
      </c>
      <c r="C3126">
        <v>0.27500000000000002</v>
      </c>
      <c r="D3126">
        <v>26</v>
      </c>
      <c r="E3126">
        <v>9.5000000000000001E-2</v>
      </c>
    </row>
    <row r="3127" spans="1:5" x14ac:dyDescent="0.2">
      <c r="A3127" t="s">
        <v>678</v>
      </c>
      <c r="B3127" t="s">
        <v>697</v>
      </c>
      <c r="C3127">
        <v>0.27500000000000002</v>
      </c>
      <c r="D3127">
        <v>27</v>
      </c>
      <c r="E3127">
        <v>9.7000000000000003E-2</v>
      </c>
    </row>
    <row r="3128" spans="1:5" x14ac:dyDescent="0.2">
      <c r="A3128" t="s">
        <v>678</v>
      </c>
      <c r="B3128" t="s">
        <v>697</v>
      </c>
      <c r="C3128">
        <v>0.27500000000000002</v>
      </c>
      <c r="D3128">
        <v>28</v>
      </c>
      <c r="E3128">
        <v>9.9000000000000005E-2</v>
      </c>
    </row>
    <row r="3129" spans="1:5" x14ac:dyDescent="0.2">
      <c r="A3129" t="s">
        <v>678</v>
      </c>
      <c r="B3129" t="s">
        <v>697</v>
      </c>
      <c r="C3129">
        <v>0.27500000000000002</v>
      </c>
      <c r="D3129">
        <v>29</v>
      </c>
      <c r="E3129">
        <v>0.10100000000000001</v>
      </c>
    </row>
    <row r="3130" spans="1:5" x14ac:dyDescent="0.2">
      <c r="A3130" t="s">
        <v>678</v>
      </c>
      <c r="B3130" t="s">
        <v>697</v>
      </c>
      <c r="C3130">
        <v>0.27500000000000002</v>
      </c>
      <c r="D3130">
        <v>30</v>
      </c>
      <c r="E3130">
        <v>0.10299999999999999</v>
      </c>
    </row>
    <row r="3131" spans="1:5" x14ac:dyDescent="0.2">
      <c r="A3131" t="s">
        <v>678</v>
      </c>
      <c r="B3131" t="s">
        <v>697</v>
      </c>
      <c r="C3131">
        <v>0.27500000000000002</v>
      </c>
      <c r="D3131">
        <v>31</v>
      </c>
      <c r="E3131">
        <v>0.104</v>
      </c>
    </row>
    <row r="3132" spans="1:5" x14ac:dyDescent="0.2">
      <c r="A3132" t="s">
        <v>678</v>
      </c>
      <c r="B3132" t="s">
        <v>697</v>
      </c>
      <c r="C3132">
        <v>0.27500000000000002</v>
      </c>
      <c r="D3132">
        <v>32</v>
      </c>
      <c r="E3132">
        <v>0.106</v>
      </c>
    </row>
    <row r="3133" spans="1:5" x14ac:dyDescent="0.2">
      <c r="A3133" t="s">
        <v>678</v>
      </c>
      <c r="B3133" t="s">
        <v>697</v>
      </c>
      <c r="C3133">
        <v>0.3</v>
      </c>
      <c r="D3133">
        <v>20</v>
      </c>
      <c r="E3133">
        <v>8.3000000000000004E-2</v>
      </c>
    </row>
    <row r="3134" spans="1:5" x14ac:dyDescent="0.2">
      <c r="A3134" t="s">
        <v>678</v>
      </c>
      <c r="B3134" t="s">
        <v>697</v>
      </c>
      <c r="C3134">
        <v>0.3</v>
      </c>
      <c r="D3134">
        <v>21</v>
      </c>
      <c r="E3134">
        <v>8.6999999999999994E-2</v>
      </c>
    </row>
    <row r="3135" spans="1:5" x14ac:dyDescent="0.2">
      <c r="A3135" t="s">
        <v>678</v>
      </c>
      <c r="B3135" t="s">
        <v>697</v>
      </c>
      <c r="C3135">
        <v>0.3</v>
      </c>
      <c r="D3135">
        <v>22</v>
      </c>
      <c r="E3135">
        <v>9.0999999999999998E-2</v>
      </c>
    </row>
    <row r="3136" spans="1:5" x14ac:dyDescent="0.2">
      <c r="A3136" t="s">
        <v>678</v>
      </c>
      <c r="B3136" t="s">
        <v>697</v>
      </c>
      <c r="C3136">
        <v>0.3</v>
      </c>
      <c r="D3136">
        <v>23</v>
      </c>
      <c r="E3136">
        <v>9.5000000000000001E-2</v>
      </c>
    </row>
    <row r="3137" spans="1:5" x14ac:dyDescent="0.2">
      <c r="A3137" t="s">
        <v>678</v>
      </c>
      <c r="B3137" t="s">
        <v>697</v>
      </c>
      <c r="C3137">
        <v>0.3</v>
      </c>
      <c r="D3137">
        <v>24</v>
      </c>
      <c r="E3137">
        <v>9.9000000000000005E-2</v>
      </c>
    </row>
    <row r="3138" spans="1:5" x14ac:dyDescent="0.2">
      <c r="A3138" t="s">
        <v>678</v>
      </c>
      <c r="B3138" t="s">
        <v>697</v>
      </c>
      <c r="C3138">
        <v>0.3</v>
      </c>
      <c r="D3138">
        <v>25</v>
      </c>
      <c r="E3138">
        <v>0.10199999999999999</v>
      </c>
    </row>
    <row r="3139" spans="1:5" x14ac:dyDescent="0.2">
      <c r="A3139" t="s">
        <v>678</v>
      </c>
      <c r="B3139" t="s">
        <v>697</v>
      </c>
      <c r="C3139">
        <v>0.3</v>
      </c>
      <c r="D3139">
        <v>26</v>
      </c>
      <c r="E3139">
        <v>0.104</v>
      </c>
    </row>
    <row r="3140" spans="1:5" x14ac:dyDescent="0.2">
      <c r="A3140" t="s">
        <v>678</v>
      </c>
      <c r="B3140" t="s">
        <v>697</v>
      </c>
      <c r="C3140">
        <v>0.3</v>
      </c>
      <c r="D3140">
        <v>27</v>
      </c>
      <c r="E3140">
        <v>0.106</v>
      </c>
    </row>
    <row r="3141" spans="1:5" x14ac:dyDescent="0.2">
      <c r="A3141" t="s">
        <v>678</v>
      </c>
      <c r="B3141" t="s">
        <v>697</v>
      </c>
      <c r="C3141">
        <v>0.3</v>
      </c>
      <c r="D3141">
        <v>28</v>
      </c>
      <c r="E3141">
        <v>0.108</v>
      </c>
    </row>
    <row r="3142" spans="1:5" x14ac:dyDescent="0.2">
      <c r="A3142" t="s">
        <v>678</v>
      </c>
      <c r="B3142" t="s">
        <v>697</v>
      </c>
      <c r="C3142">
        <v>0.3</v>
      </c>
      <c r="D3142">
        <v>29</v>
      </c>
      <c r="E3142">
        <v>0.11</v>
      </c>
    </row>
    <row r="3143" spans="1:5" x14ac:dyDescent="0.2">
      <c r="A3143" t="s">
        <v>678</v>
      </c>
      <c r="B3143" t="s">
        <v>697</v>
      </c>
      <c r="C3143">
        <v>0.3</v>
      </c>
      <c r="D3143">
        <v>30</v>
      </c>
      <c r="E3143">
        <v>0.112</v>
      </c>
    </row>
    <row r="3144" spans="1:5" x14ac:dyDescent="0.2">
      <c r="A3144" t="s">
        <v>678</v>
      </c>
      <c r="B3144" t="s">
        <v>697</v>
      </c>
      <c r="C3144">
        <v>0.3</v>
      </c>
      <c r="D3144">
        <v>31</v>
      </c>
      <c r="E3144">
        <v>0.113</v>
      </c>
    </row>
    <row r="3145" spans="1:5" x14ac:dyDescent="0.2">
      <c r="A3145" t="s">
        <v>678</v>
      </c>
      <c r="B3145" t="s">
        <v>697</v>
      </c>
      <c r="C3145">
        <v>0.3</v>
      </c>
      <c r="D3145">
        <v>32</v>
      </c>
      <c r="E3145">
        <v>0.115</v>
      </c>
    </row>
    <row r="3146" spans="1:5" x14ac:dyDescent="0.2">
      <c r="A3146" t="s">
        <v>678</v>
      </c>
      <c r="B3146" t="s">
        <v>697</v>
      </c>
      <c r="C3146">
        <v>0.3</v>
      </c>
      <c r="D3146">
        <v>33</v>
      </c>
      <c r="E3146">
        <v>0.11700000000000001</v>
      </c>
    </row>
    <row r="3147" spans="1:5" x14ac:dyDescent="0.2">
      <c r="A3147" t="s">
        <v>678</v>
      </c>
      <c r="B3147" t="s">
        <v>697</v>
      </c>
      <c r="C3147">
        <v>0.3</v>
      </c>
      <c r="D3147">
        <v>34</v>
      </c>
      <c r="E3147">
        <v>0.11899999999999999</v>
      </c>
    </row>
    <row r="3148" spans="1:5" x14ac:dyDescent="0.2">
      <c r="A3148" t="s">
        <v>678</v>
      </c>
      <c r="B3148" t="s">
        <v>697</v>
      </c>
      <c r="C3148">
        <v>0.3</v>
      </c>
      <c r="D3148">
        <v>35</v>
      </c>
      <c r="E3148">
        <v>0.12</v>
      </c>
    </row>
    <row r="3149" spans="1:5" x14ac:dyDescent="0.2">
      <c r="A3149" t="s">
        <v>678</v>
      </c>
      <c r="B3149" t="s">
        <v>697</v>
      </c>
      <c r="C3149">
        <v>0.3</v>
      </c>
      <c r="D3149">
        <v>36</v>
      </c>
      <c r="E3149">
        <v>0.122</v>
      </c>
    </row>
    <row r="3150" spans="1:5" x14ac:dyDescent="0.2">
      <c r="A3150" t="s">
        <v>678</v>
      </c>
      <c r="B3150" t="s">
        <v>697</v>
      </c>
      <c r="C3150">
        <v>0.32500000000000001</v>
      </c>
      <c r="D3150">
        <v>20</v>
      </c>
      <c r="E3150">
        <v>9.1999999999999998E-2</v>
      </c>
    </row>
    <row r="3151" spans="1:5" x14ac:dyDescent="0.2">
      <c r="A3151" t="s">
        <v>678</v>
      </c>
      <c r="B3151" t="s">
        <v>697</v>
      </c>
      <c r="C3151">
        <v>0.32500000000000001</v>
      </c>
      <c r="D3151">
        <v>21</v>
      </c>
      <c r="E3151">
        <v>9.6000000000000002E-2</v>
      </c>
    </row>
    <row r="3152" spans="1:5" x14ac:dyDescent="0.2">
      <c r="A3152" t="s">
        <v>678</v>
      </c>
      <c r="B3152" t="s">
        <v>697</v>
      </c>
      <c r="C3152">
        <v>0.32500000000000001</v>
      </c>
      <c r="D3152">
        <v>22</v>
      </c>
      <c r="E3152">
        <v>0.1</v>
      </c>
    </row>
    <row r="3153" spans="1:5" x14ac:dyDescent="0.2">
      <c r="A3153" t="s">
        <v>678</v>
      </c>
      <c r="B3153" t="s">
        <v>697</v>
      </c>
      <c r="C3153">
        <v>0.32500000000000001</v>
      </c>
      <c r="D3153">
        <v>23</v>
      </c>
      <c r="E3153">
        <v>0.104</v>
      </c>
    </row>
    <row r="3154" spans="1:5" x14ac:dyDescent="0.2">
      <c r="A3154" t="s">
        <v>678</v>
      </c>
      <c r="B3154" t="s">
        <v>697</v>
      </c>
      <c r="C3154">
        <v>0.32500000000000001</v>
      </c>
      <c r="D3154">
        <v>24</v>
      </c>
      <c r="E3154">
        <v>0.108</v>
      </c>
    </row>
    <row r="3155" spans="1:5" x14ac:dyDescent="0.2">
      <c r="A3155" t="s">
        <v>678</v>
      </c>
      <c r="B3155" t="s">
        <v>697</v>
      </c>
      <c r="C3155">
        <v>0.32500000000000001</v>
      </c>
      <c r="D3155">
        <v>25</v>
      </c>
      <c r="E3155">
        <v>0.111</v>
      </c>
    </row>
    <row r="3156" spans="1:5" x14ac:dyDescent="0.2">
      <c r="A3156" t="s">
        <v>678</v>
      </c>
      <c r="B3156" t="s">
        <v>697</v>
      </c>
      <c r="C3156">
        <v>0.32500000000000001</v>
      </c>
      <c r="D3156">
        <v>26</v>
      </c>
      <c r="E3156">
        <v>0.114</v>
      </c>
    </row>
    <row r="3157" spans="1:5" x14ac:dyDescent="0.2">
      <c r="A3157" t="s">
        <v>678</v>
      </c>
      <c r="B3157" t="s">
        <v>697</v>
      </c>
      <c r="C3157">
        <v>0.32500000000000001</v>
      </c>
      <c r="D3157">
        <v>27</v>
      </c>
      <c r="E3157">
        <v>0.115</v>
      </c>
    </row>
    <row r="3158" spans="1:5" x14ac:dyDescent="0.2">
      <c r="A3158" t="s">
        <v>678</v>
      </c>
      <c r="B3158" t="s">
        <v>697</v>
      </c>
      <c r="C3158">
        <v>0.32500000000000001</v>
      </c>
      <c r="D3158">
        <v>28</v>
      </c>
      <c r="E3158">
        <v>0.11700000000000001</v>
      </c>
    </row>
    <row r="3159" spans="1:5" x14ac:dyDescent="0.2">
      <c r="A3159" t="s">
        <v>678</v>
      </c>
      <c r="B3159" t="s">
        <v>697</v>
      </c>
      <c r="C3159">
        <v>0.32500000000000001</v>
      </c>
      <c r="D3159">
        <v>29</v>
      </c>
      <c r="E3159">
        <v>0.11899999999999999</v>
      </c>
    </row>
    <row r="3160" spans="1:5" x14ac:dyDescent="0.2">
      <c r="A3160" t="s">
        <v>678</v>
      </c>
      <c r="B3160" t="s">
        <v>697</v>
      </c>
      <c r="C3160">
        <v>0.32500000000000001</v>
      </c>
      <c r="D3160">
        <v>30</v>
      </c>
      <c r="E3160">
        <v>0.12</v>
      </c>
    </row>
    <row r="3161" spans="1:5" x14ac:dyDescent="0.2">
      <c r="A3161" t="s">
        <v>678</v>
      </c>
      <c r="B3161" t="s">
        <v>697</v>
      </c>
      <c r="C3161">
        <v>0.32500000000000001</v>
      </c>
      <c r="D3161">
        <v>31</v>
      </c>
      <c r="E3161">
        <v>0.122</v>
      </c>
    </row>
    <row r="3162" spans="1:5" x14ac:dyDescent="0.2">
      <c r="A3162" t="s">
        <v>678</v>
      </c>
      <c r="B3162" t="s">
        <v>697</v>
      </c>
      <c r="C3162">
        <v>0.32500000000000001</v>
      </c>
      <c r="D3162">
        <v>32</v>
      </c>
      <c r="E3162">
        <v>0.124</v>
      </c>
    </row>
    <row r="3163" spans="1:5" x14ac:dyDescent="0.2">
      <c r="A3163" t="s">
        <v>678</v>
      </c>
      <c r="B3163" t="s">
        <v>697</v>
      </c>
      <c r="C3163">
        <v>0.32500000000000001</v>
      </c>
      <c r="D3163">
        <v>33</v>
      </c>
      <c r="E3163">
        <v>0.125</v>
      </c>
    </row>
    <row r="3164" spans="1:5" x14ac:dyDescent="0.2">
      <c r="A3164" t="s">
        <v>678</v>
      </c>
      <c r="B3164" t="s">
        <v>697</v>
      </c>
      <c r="C3164">
        <v>0.32500000000000001</v>
      </c>
      <c r="D3164">
        <v>34</v>
      </c>
      <c r="E3164">
        <v>0.127</v>
      </c>
    </row>
    <row r="3165" spans="1:5" x14ac:dyDescent="0.2">
      <c r="A3165" t="s">
        <v>678</v>
      </c>
      <c r="B3165" t="s">
        <v>697</v>
      </c>
      <c r="C3165">
        <v>0.32500000000000001</v>
      </c>
      <c r="D3165">
        <v>35</v>
      </c>
      <c r="E3165">
        <v>0.129</v>
      </c>
    </row>
    <row r="3166" spans="1:5" x14ac:dyDescent="0.2">
      <c r="A3166" t="s">
        <v>678</v>
      </c>
      <c r="B3166" t="s">
        <v>697</v>
      </c>
      <c r="C3166">
        <v>0.32500000000000001</v>
      </c>
      <c r="D3166">
        <v>36</v>
      </c>
      <c r="E3166">
        <v>0.13</v>
      </c>
    </row>
    <row r="3167" spans="1:5" x14ac:dyDescent="0.2">
      <c r="A3167" t="s">
        <v>678</v>
      </c>
      <c r="B3167" t="s">
        <v>697</v>
      </c>
      <c r="C3167">
        <v>0.32500000000000001</v>
      </c>
      <c r="D3167">
        <v>37</v>
      </c>
      <c r="E3167">
        <v>0.13200000000000001</v>
      </c>
    </row>
    <row r="3168" spans="1:5" x14ac:dyDescent="0.2">
      <c r="A3168" t="s">
        <v>678</v>
      </c>
      <c r="B3168" t="s">
        <v>697</v>
      </c>
      <c r="C3168">
        <v>0.32500000000000001</v>
      </c>
      <c r="D3168">
        <v>38</v>
      </c>
      <c r="E3168">
        <v>0.13400000000000001</v>
      </c>
    </row>
    <row r="3169" spans="1:5" x14ac:dyDescent="0.2">
      <c r="A3169" t="s">
        <v>678</v>
      </c>
      <c r="B3169" t="s">
        <v>697</v>
      </c>
      <c r="C3169">
        <v>0.32500000000000001</v>
      </c>
      <c r="D3169">
        <v>39</v>
      </c>
      <c r="E3169">
        <v>0.13600000000000001</v>
      </c>
    </row>
    <row r="3170" spans="1:5" x14ac:dyDescent="0.2">
      <c r="A3170" t="s">
        <v>678</v>
      </c>
      <c r="B3170" t="s">
        <v>697</v>
      </c>
      <c r="C3170">
        <v>0.32500000000000001</v>
      </c>
      <c r="D3170">
        <v>40</v>
      </c>
      <c r="E3170">
        <v>0.13700000000000001</v>
      </c>
    </row>
    <row r="3171" spans="1:5" x14ac:dyDescent="0.2">
      <c r="A3171" t="s">
        <v>678</v>
      </c>
      <c r="B3171" t="s">
        <v>697</v>
      </c>
      <c r="C3171">
        <v>0.32500000000000001</v>
      </c>
      <c r="D3171">
        <v>41</v>
      </c>
      <c r="E3171">
        <v>0.13900000000000001</v>
      </c>
    </row>
    <row r="3172" spans="1:5" x14ac:dyDescent="0.2">
      <c r="A3172" t="s">
        <v>678</v>
      </c>
      <c r="B3172" t="s">
        <v>697</v>
      </c>
      <c r="C3172">
        <v>0.32500000000000001</v>
      </c>
      <c r="D3172">
        <v>42</v>
      </c>
      <c r="E3172">
        <v>0.14099999999999999</v>
      </c>
    </row>
    <row r="3173" spans="1:5" x14ac:dyDescent="0.2">
      <c r="A3173" t="s">
        <v>678</v>
      </c>
      <c r="B3173" t="s">
        <v>697</v>
      </c>
      <c r="C3173">
        <v>0.35</v>
      </c>
      <c r="D3173">
        <v>20</v>
      </c>
      <c r="E3173">
        <v>0.1</v>
      </c>
    </row>
    <row r="3174" spans="1:5" x14ac:dyDescent="0.2">
      <c r="A3174" t="s">
        <v>678</v>
      </c>
      <c r="B3174" t="s">
        <v>697</v>
      </c>
      <c r="C3174">
        <v>0.35</v>
      </c>
      <c r="D3174">
        <v>21</v>
      </c>
      <c r="E3174">
        <v>0.105</v>
      </c>
    </row>
    <row r="3175" spans="1:5" x14ac:dyDescent="0.2">
      <c r="A3175" t="s">
        <v>678</v>
      </c>
      <c r="B3175" t="s">
        <v>697</v>
      </c>
      <c r="C3175">
        <v>0.35</v>
      </c>
      <c r="D3175">
        <v>22</v>
      </c>
      <c r="E3175">
        <v>0.109</v>
      </c>
    </row>
    <row r="3176" spans="1:5" x14ac:dyDescent="0.2">
      <c r="A3176" t="s">
        <v>678</v>
      </c>
      <c r="B3176" t="s">
        <v>697</v>
      </c>
      <c r="C3176">
        <v>0.35</v>
      </c>
      <c r="D3176">
        <v>23</v>
      </c>
      <c r="E3176">
        <v>0.113</v>
      </c>
    </row>
    <row r="3177" spans="1:5" x14ac:dyDescent="0.2">
      <c r="A3177" t="s">
        <v>678</v>
      </c>
      <c r="B3177" t="s">
        <v>697</v>
      </c>
      <c r="C3177">
        <v>0.35</v>
      </c>
      <c r="D3177">
        <v>24</v>
      </c>
      <c r="E3177">
        <v>0.11700000000000001</v>
      </c>
    </row>
    <row r="3178" spans="1:5" x14ac:dyDescent="0.2">
      <c r="A3178" t="s">
        <v>678</v>
      </c>
      <c r="B3178" t="s">
        <v>697</v>
      </c>
      <c r="C3178">
        <v>0.35</v>
      </c>
      <c r="D3178">
        <v>25</v>
      </c>
      <c r="E3178">
        <v>0.12</v>
      </c>
    </row>
    <row r="3179" spans="1:5" x14ac:dyDescent="0.2">
      <c r="A3179" t="s">
        <v>678</v>
      </c>
      <c r="B3179" t="s">
        <v>697</v>
      </c>
      <c r="C3179">
        <v>0.35</v>
      </c>
      <c r="D3179">
        <v>26</v>
      </c>
      <c r="E3179">
        <v>0.122</v>
      </c>
    </row>
    <row r="3180" spans="1:5" x14ac:dyDescent="0.2">
      <c r="A3180" t="s">
        <v>678</v>
      </c>
      <c r="B3180" t="s">
        <v>697</v>
      </c>
      <c r="C3180">
        <v>0.35</v>
      </c>
      <c r="D3180">
        <v>27</v>
      </c>
      <c r="E3180">
        <v>0.124</v>
      </c>
    </row>
    <row r="3181" spans="1:5" x14ac:dyDescent="0.2">
      <c r="A3181" t="s">
        <v>678</v>
      </c>
      <c r="B3181" t="s">
        <v>697</v>
      </c>
      <c r="C3181">
        <v>0.35</v>
      </c>
      <c r="D3181">
        <v>28</v>
      </c>
      <c r="E3181">
        <v>0.126</v>
      </c>
    </row>
    <row r="3182" spans="1:5" x14ac:dyDescent="0.2">
      <c r="A3182" t="s">
        <v>678</v>
      </c>
      <c r="B3182" t="s">
        <v>697</v>
      </c>
      <c r="C3182">
        <v>0.35</v>
      </c>
      <c r="D3182">
        <v>29</v>
      </c>
      <c r="E3182">
        <v>0.127</v>
      </c>
    </row>
    <row r="3183" spans="1:5" x14ac:dyDescent="0.2">
      <c r="A3183" t="s">
        <v>678</v>
      </c>
      <c r="B3183" t="s">
        <v>697</v>
      </c>
      <c r="C3183">
        <v>0.35</v>
      </c>
      <c r="D3183">
        <v>30</v>
      </c>
      <c r="E3183">
        <v>0.129</v>
      </c>
    </row>
    <row r="3184" spans="1:5" x14ac:dyDescent="0.2">
      <c r="A3184" t="s">
        <v>678</v>
      </c>
      <c r="B3184" t="s">
        <v>697</v>
      </c>
      <c r="C3184">
        <v>0.35</v>
      </c>
      <c r="D3184">
        <v>31</v>
      </c>
      <c r="E3184">
        <v>0.13</v>
      </c>
    </row>
    <row r="3185" spans="1:5" x14ac:dyDescent="0.2">
      <c r="A3185" t="s">
        <v>678</v>
      </c>
      <c r="B3185" t="s">
        <v>697</v>
      </c>
      <c r="C3185">
        <v>0.35</v>
      </c>
      <c r="D3185">
        <v>32</v>
      </c>
      <c r="E3185">
        <v>0.13200000000000001</v>
      </c>
    </row>
    <row r="3186" spans="1:5" x14ac:dyDescent="0.2">
      <c r="A3186" t="s">
        <v>678</v>
      </c>
      <c r="B3186" t="s">
        <v>697</v>
      </c>
      <c r="C3186">
        <v>0.35</v>
      </c>
      <c r="D3186">
        <v>33</v>
      </c>
      <c r="E3186">
        <v>0.13300000000000001</v>
      </c>
    </row>
    <row r="3187" spans="1:5" x14ac:dyDescent="0.2">
      <c r="A3187" t="s">
        <v>678</v>
      </c>
      <c r="B3187" t="s">
        <v>697</v>
      </c>
      <c r="C3187">
        <v>0.35</v>
      </c>
      <c r="D3187">
        <v>34</v>
      </c>
      <c r="E3187">
        <v>0.13500000000000001</v>
      </c>
    </row>
    <row r="3188" spans="1:5" x14ac:dyDescent="0.2">
      <c r="A3188" t="s">
        <v>678</v>
      </c>
      <c r="B3188" t="s">
        <v>697</v>
      </c>
      <c r="C3188">
        <v>0.35</v>
      </c>
      <c r="D3188">
        <v>35</v>
      </c>
      <c r="E3188">
        <v>0.13700000000000001</v>
      </c>
    </row>
    <row r="3189" spans="1:5" x14ac:dyDescent="0.2">
      <c r="A3189" t="s">
        <v>678</v>
      </c>
      <c r="B3189" t="s">
        <v>697</v>
      </c>
      <c r="C3189">
        <v>0.35</v>
      </c>
      <c r="D3189">
        <v>36</v>
      </c>
      <c r="E3189">
        <v>0.13800000000000001</v>
      </c>
    </row>
    <row r="3190" spans="1:5" x14ac:dyDescent="0.2">
      <c r="A3190" t="s">
        <v>678</v>
      </c>
      <c r="B3190" t="s">
        <v>697</v>
      </c>
      <c r="C3190">
        <v>0.35</v>
      </c>
      <c r="D3190">
        <v>37</v>
      </c>
      <c r="E3190">
        <v>0.14000000000000001</v>
      </c>
    </row>
    <row r="3191" spans="1:5" x14ac:dyDescent="0.2">
      <c r="A3191" t="s">
        <v>678</v>
      </c>
      <c r="B3191" t="s">
        <v>697</v>
      </c>
      <c r="C3191">
        <v>0.35</v>
      </c>
      <c r="D3191">
        <v>38</v>
      </c>
      <c r="E3191">
        <v>0.14199999999999999</v>
      </c>
    </row>
    <row r="3192" spans="1:5" x14ac:dyDescent="0.2">
      <c r="A3192" t="s">
        <v>678</v>
      </c>
      <c r="B3192" t="s">
        <v>697</v>
      </c>
      <c r="C3192">
        <v>0.35</v>
      </c>
      <c r="D3192">
        <v>39</v>
      </c>
      <c r="E3192">
        <v>0.14299999999999999</v>
      </c>
    </row>
    <row r="3193" spans="1:5" x14ac:dyDescent="0.2">
      <c r="A3193" t="s">
        <v>678</v>
      </c>
      <c r="B3193" t="s">
        <v>697</v>
      </c>
      <c r="C3193">
        <v>0.35</v>
      </c>
      <c r="D3193">
        <v>40</v>
      </c>
      <c r="E3193">
        <v>0.14499999999999999</v>
      </c>
    </row>
    <row r="3194" spans="1:5" x14ac:dyDescent="0.2">
      <c r="A3194" t="s">
        <v>678</v>
      </c>
      <c r="B3194" t="s">
        <v>697</v>
      </c>
      <c r="C3194">
        <v>0.35</v>
      </c>
      <c r="D3194">
        <v>41</v>
      </c>
      <c r="E3194">
        <v>0.14699999999999999</v>
      </c>
    </row>
    <row r="3195" spans="1:5" x14ac:dyDescent="0.2">
      <c r="A3195" t="s">
        <v>678</v>
      </c>
      <c r="B3195" t="s">
        <v>697</v>
      </c>
      <c r="C3195">
        <v>0.35</v>
      </c>
      <c r="D3195">
        <v>42</v>
      </c>
      <c r="E3195">
        <v>0.14899999999999999</v>
      </c>
    </row>
    <row r="3196" spans="1:5" x14ac:dyDescent="0.2">
      <c r="A3196" t="s">
        <v>678</v>
      </c>
      <c r="B3196" t="s">
        <v>697</v>
      </c>
      <c r="C3196">
        <v>0.35</v>
      </c>
      <c r="D3196">
        <v>43</v>
      </c>
      <c r="E3196">
        <v>0.15</v>
      </c>
    </row>
    <row r="3197" spans="1:5" x14ac:dyDescent="0.2">
      <c r="A3197" t="s">
        <v>678</v>
      </c>
      <c r="B3197" t="s">
        <v>697</v>
      </c>
      <c r="C3197">
        <v>0.35</v>
      </c>
      <c r="D3197">
        <v>44</v>
      </c>
      <c r="E3197">
        <v>0.152</v>
      </c>
    </row>
    <row r="3198" spans="1:5" x14ac:dyDescent="0.2">
      <c r="A3198" t="s">
        <v>678</v>
      </c>
      <c r="B3198" t="s">
        <v>697</v>
      </c>
      <c r="C3198">
        <v>0.35</v>
      </c>
      <c r="D3198">
        <v>45</v>
      </c>
      <c r="E3198">
        <v>0.153</v>
      </c>
    </row>
    <row r="3199" spans="1:5" x14ac:dyDescent="0.2">
      <c r="A3199" t="s">
        <v>678</v>
      </c>
      <c r="B3199" t="s">
        <v>697</v>
      </c>
      <c r="C3199">
        <v>0.35</v>
      </c>
      <c r="D3199">
        <v>46</v>
      </c>
      <c r="E3199">
        <v>0.155</v>
      </c>
    </row>
    <row r="3200" spans="1:5" x14ac:dyDescent="0.2">
      <c r="A3200" t="s">
        <v>678</v>
      </c>
      <c r="B3200" t="s">
        <v>697</v>
      </c>
      <c r="C3200">
        <v>0.35</v>
      </c>
      <c r="D3200">
        <v>47</v>
      </c>
      <c r="E3200">
        <v>0.157</v>
      </c>
    </row>
    <row r="3201" spans="1:5" x14ac:dyDescent="0.2">
      <c r="A3201" t="s">
        <v>678</v>
      </c>
      <c r="B3201" t="s">
        <v>697</v>
      </c>
      <c r="C3201">
        <v>0.375</v>
      </c>
      <c r="D3201">
        <v>20</v>
      </c>
      <c r="E3201">
        <v>0.11</v>
      </c>
    </row>
    <row r="3202" spans="1:5" x14ac:dyDescent="0.2">
      <c r="A3202" t="s">
        <v>678</v>
      </c>
      <c r="B3202" t="s">
        <v>697</v>
      </c>
      <c r="C3202">
        <v>0.375</v>
      </c>
      <c r="D3202">
        <v>21</v>
      </c>
      <c r="E3202">
        <v>0.114</v>
      </c>
    </row>
    <row r="3203" spans="1:5" x14ac:dyDescent="0.2">
      <c r="A3203" t="s">
        <v>678</v>
      </c>
      <c r="B3203" t="s">
        <v>697</v>
      </c>
      <c r="C3203">
        <v>0.375</v>
      </c>
      <c r="D3203">
        <v>22</v>
      </c>
      <c r="E3203">
        <v>0.11799999999999999</v>
      </c>
    </row>
    <row r="3204" spans="1:5" x14ac:dyDescent="0.2">
      <c r="A3204" t="s">
        <v>678</v>
      </c>
      <c r="B3204" t="s">
        <v>697</v>
      </c>
      <c r="C3204">
        <v>0.375</v>
      </c>
      <c r="D3204">
        <v>23</v>
      </c>
      <c r="E3204">
        <v>0.122</v>
      </c>
    </row>
    <row r="3205" spans="1:5" x14ac:dyDescent="0.2">
      <c r="A3205" t="s">
        <v>678</v>
      </c>
      <c r="B3205" t="s">
        <v>697</v>
      </c>
      <c r="C3205">
        <v>0.375</v>
      </c>
      <c r="D3205">
        <v>24</v>
      </c>
      <c r="E3205">
        <v>0.126</v>
      </c>
    </row>
    <row r="3206" spans="1:5" x14ac:dyDescent="0.2">
      <c r="A3206" t="s">
        <v>678</v>
      </c>
      <c r="B3206" t="s">
        <v>697</v>
      </c>
      <c r="C3206">
        <v>0.375</v>
      </c>
      <c r="D3206">
        <v>25</v>
      </c>
      <c r="E3206">
        <v>0.129</v>
      </c>
    </row>
    <row r="3207" spans="1:5" x14ac:dyDescent="0.2">
      <c r="A3207" t="s">
        <v>678</v>
      </c>
      <c r="B3207" t="s">
        <v>697</v>
      </c>
      <c r="C3207">
        <v>0.375</v>
      </c>
      <c r="D3207">
        <v>26</v>
      </c>
      <c r="E3207">
        <v>0.13100000000000001</v>
      </c>
    </row>
    <row r="3208" spans="1:5" x14ac:dyDescent="0.2">
      <c r="A3208" t="s">
        <v>678</v>
      </c>
      <c r="B3208" t="s">
        <v>697</v>
      </c>
      <c r="C3208">
        <v>0.375</v>
      </c>
      <c r="D3208">
        <v>27</v>
      </c>
      <c r="E3208">
        <v>0.13300000000000001</v>
      </c>
    </row>
    <row r="3209" spans="1:5" x14ac:dyDescent="0.2">
      <c r="A3209" t="s">
        <v>678</v>
      </c>
      <c r="B3209" t="s">
        <v>697</v>
      </c>
      <c r="C3209">
        <v>0.375</v>
      </c>
      <c r="D3209">
        <v>28</v>
      </c>
      <c r="E3209">
        <v>0.13400000000000001</v>
      </c>
    </row>
    <row r="3210" spans="1:5" x14ac:dyDescent="0.2">
      <c r="A3210" t="s">
        <v>678</v>
      </c>
      <c r="B3210" t="s">
        <v>697</v>
      </c>
      <c r="C3210">
        <v>0.375</v>
      </c>
      <c r="D3210">
        <v>29</v>
      </c>
      <c r="E3210">
        <v>0.13600000000000001</v>
      </c>
    </row>
    <row r="3211" spans="1:5" x14ac:dyDescent="0.2">
      <c r="A3211" t="s">
        <v>678</v>
      </c>
      <c r="B3211" t="s">
        <v>697</v>
      </c>
      <c r="C3211">
        <v>0.375</v>
      </c>
      <c r="D3211">
        <v>30</v>
      </c>
      <c r="E3211">
        <v>0.13700000000000001</v>
      </c>
    </row>
    <row r="3212" spans="1:5" x14ac:dyDescent="0.2">
      <c r="A3212" t="s">
        <v>678</v>
      </c>
      <c r="B3212" t="s">
        <v>697</v>
      </c>
      <c r="C3212">
        <v>0.375</v>
      </c>
      <c r="D3212">
        <v>31</v>
      </c>
      <c r="E3212">
        <v>0.13800000000000001</v>
      </c>
    </row>
    <row r="3213" spans="1:5" x14ac:dyDescent="0.2">
      <c r="A3213" t="s">
        <v>678</v>
      </c>
      <c r="B3213" t="s">
        <v>697</v>
      </c>
      <c r="C3213">
        <v>0.375</v>
      </c>
      <c r="D3213">
        <v>32</v>
      </c>
      <c r="E3213">
        <v>0.14000000000000001</v>
      </c>
    </row>
    <row r="3214" spans="1:5" x14ac:dyDescent="0.2">
      <c r="A3214" t="s">
        <v>678</v>
      </c>
      <c r="B3214" t="s">
        <v>697</v>
      </c>
      <c r="C3214">
        <v>0.375</v>
      </c>
      <c r="D3214">
        <v>33</v>
      </c>
      <c r="E3214">
        <v>0.14099999999999999</v>
      </c>
    </row>
    <row r="3215" spans="1:5" x14ac:dyDescent="0.2">
      <c r="A3215" t="s">
        <v>678</v>
      </c>
      <c r="B3215" t="s">
        <v>697</v>
      </c>
      <c r="C3215">
        <v>0.375</v>
      </c>
      <c r="D3215">
        <v>34</v>
      </c>
      <c r="E3215">
        <v>0.14299999999999999</v>
      </c>
    </row>
    <row r="3216" spans="1:5" x14ac:dyDescent="0.2">
      <c r="A3216" t="s">
        <v>678</v>
      </c>
      <c r="B3216" t="s">
        <v>697</v>
      </c>
      <c r="C3216">
        <v>0.375</v>
      </c>
      <c r="D3216">
        <v>35</v>
      </c>
      <c r="E3216">
        <v>0.14399999999999999</v>
      </c>
    </row>
    <row r="3217" spans="1:5" x14ac:dyDescent="0.2">
      <c r="A3217" t="s">
        <v>678</v>
      </c>
      <c r="B3217" t="s">
        <v>697</v>
      </c>
      <c r="C3217">
        <v>0.375</v>
      </c>
      <c r="D3217">
        <v>36</v>
      </c>
      <c r="E3217">
        <v>0.14599999999999999</v>
      </c>
    </row>
    <row r="3218" spans="1:5" x14ac:dyDescent="0.2">
      <c r="A3218" t="s">
        <v>678</v>
      </c>
      <c r="B3218" t="s">
        <v>697</v>
      </c>
      <c r="C3218">
        <v>0.375</v>
      </c>
      <c r="D3218">
        <v>37</v>
      </c>
      <c r="E3218">
        <v>0.14799999999999999</v>
      </c>
    </row>
    <row r="3219" spans="1:5" x14ac:dyDescent="0.2">
      <c r="A3219" t="s">
        <v>678</v>
      </c>
      <c r="B3219" t="s">
        <v>697</v>
      </c>
      <c r="C3219">
        <v>0.375</v>
      </c>
      <c r="D3219">
        <v>38</v>
      </c>
      <c r="E3219">
        <v>0.14899999999999999</v>
      </c>
    </row>
    <row r="3220" spans="1:5" x14ac:dyDescent="0.2">
      <c r="A3220" t="s">
        <v>678</v>
      </c>
      <c r="B3220" t="s">
        <v>697</v>
      </c>
      <c r="C3220">
        <v>0.375</v>
      </c>
      <c r="D3220">
        <v>39</v>
      </c>
      <c r="E3220">
        <v>0.151</v>
      </c>
    </row>
    <row r="3221" spans="1:5" x14ac:dyDescent="0.2">
      <c r="A3221" t="s">
        <v>678</v>
      </c>
      <c r="B3221" t="s">
        <v>697</v>
      </c>
      <c r="C3221">
        <v>0.375</v>
      </c>
      <c r="D3221">
        <v>40</v>
      </c>
      <c r="E3221">
        <v>0.153</v>
      </c>
    </row>
    <row r="3222" spans="1:5" x14ac:dyDescent="0.2">
      <c r="A3222" t="s">
        <v>678</v>
      </c>
      <c r="B3222" t="s">
        <v>697</v>
      </c>
      <c r="C3222">
        <v>0.375</v>
      </c>
      <c r="D3222">
        <v>41</v>
      </c>
      <c r="E3222">
        <v>0.154</v>
      </c>
    </row>
    <row r="3223" spans="1:5" x14ac:dyDescent="0.2">
      <c r="A3223" t="s">
        <v>678</v>
      </c>
      <c r="B3223" t="s">
        <v>697</v>
      </c>
      <c r="C3223">
        <v>0.375</v>
      </c>
      <c r="D3223">
        <v>42</v>
      </c>
      <c r="E3223">
        <v>0.156</v>
      </c>
    </row>
    <row r="3224" spans="1:5" x14ac:dyDescent="0.2">
      <c r="A3224" t="s">
        <v>678</v>
      </c>
      <c r="B3224" t="s">
        <v>697</v>
      </c>
      <c r="C3224">
        <v>0.375</v>
      </c>
      <c r="D3224">
        <v>43</v>
      </c>
      <c r="E3224">
        <v>0.158</v>
      </c>
    </row>
    <row r="3225" spans="1:5" x14ac:dyDescent="0.2">
      <c r="A3225" t="s">
        <v>678</v>
      </c>
      <c r="B3225" t="s">
        <v>697</v>
      </c>
      <c r="C3225">
        <v>0.375</v>
      </c>
      <c r="D3225">
        <v>44</v>
      </c>
      <c r="E3225">
        <v>0.159</v>
      </c>
    </row>
    <row r="3226" spans="1:5" x14ac:dyDescent="0.2">
      <c r="A3226" t="s">
        <v>678</v>
      </c>
      <c r="B3226" t="s">
        <v>697</v>
      </c>
      <c r="C3226">
        <v>0.375</v>
      </c>
      <c r="D3226">
        <v>45</v>
      </c>
      <c r="E3226">
        <v>0.161</v>
      </c>
    </row>
    <row r="3227" spans="1:5" x14ac:dyDescent="0.2">
      <c r="A3227" t="s">
        <v>678</v>
      </c>
      <c r="B3227" t="s">
        <v>697</v>
      </c>
      <c r="C3227">
        <v>0.375</v>
      </c>
      <c r="D3227">
        <v>46</v>
      </c>
      <c r="E3227">
        <v>0.16300000000000001</v>
      </c>
    </row>
    <row r="3228" spans="1:5" x14ac:dyDescent="0.2">
      <c r="A3228" t="s">
        <v>678</v>
      </c>
      <c r="B3228" t="s">
        <v>697</v>
      </c>
      <c r="C3228">
        <v>0.375</v>
      </c>
      <c r="D3228">
        <v>47</v>
      </c>
      <c r="E3228">
        <v>0.16400000000000001</v>
      </c>
    </row>
    <row r="3229" spans="1:5" x14ac:dyDescent="0.2">
      <c r="A3229" t="s">
        <v>678</v>
      </c>
      <c r="B3229" t="s">
        <v>697</v>
      </c>
      <c r="C3229">
        <v>0.375</v>
      </c>
      <c r="D3229">
        <v>48</v>
      </c>
      <c r="E3229">
        <v>0.16600000000000001</v>
      </c>
    </row>
    <row r="3230" spans="1:5" x14ac:dyDescent="0.2">
      <c r="A3230" t="s">
        <v>678</v>
      </c>
      <c r="B3230" t="s">
        <v>697</v>
      </c>
      <c r="C3230">
        <v>0.375</v>
      </c>
      <c r="D3230">
        <v>49</v>
      </c>
      <c r="E3230">
        <v>0.16700000000000001</v>
      </c>
    </row>
    <row r="3231" spans="1:5" x14ac:dyDescent="0.2">
      <c r="A3231" t="s">
        <v>678</v>
      </c>
      <c r="B3231" t="s">
        <v>697</v>
      </c>
      <c r="C3231">
        <v>0.4</v>
      </c>
      <c r="D3231">
        <v>20</v>
      </c>
      <c r="E3231">
        <v>0.11899999999999999</v>
      </c>
    </row>
    <row r="3232" spans="1:5" x14ac:dyDescent="0.2">
      <c r="A3232" t="s">
        <v>678</v>
      </c>
      <c r="B3232" t="s">
        <v>697</v>
      </c>
      <c r="C3232">
        <v>0.4</v>
      </c>
      <c r="D3232">
        <v>21</v>
      </c>
      <c r="E3232">
        <v>0.123</v>
      </c>
    </row>
    <row r="3233" spans="1:5" x14ac:dyDescent="0.2">
      <c r="A3233" t="s">
        <v>678</v>
      </c>
      <c r="B3233" t="s">
        <v>697</v>
      </c>
      <c r="C3233">
        <v>0.4</v>
      </c>
      <c r="D3233">
        <v>22</v>
      </c>
      <c r="E3233">
        <v>0.127</v>
      </c>
    </row>
    <row r="3234" spans="1:5" x14ac:dyDescent="0.2">
      <c r="A3234" t="s">
        <v>678</v>
      </c>
      <c r="B3234" t="s">
        <v>697</v>
      </c>
      <c r="C3234">
        <v>0.4</v>
      </c>
      <c r="D3234">
        <v>23</v>
      </c>
      <c r="E3234">
        <v>0.13100000000000001</v>
      </c>
    </row>
    <row r="3235" spans="1:5" x14ac:dyDescent="0.2">
      <c r="A3235" t="s">
        <v>678</v>
      </c>
      <c r="B3235" t="s">
        <v>697</v>
      </c>
      <c r="C3235">
        <v>0.4</v>
      </c>
      <c r="D3235">
        <v>24</v>
      </c>
      <c r="E3235">
        <v>0.13500000000000001</v>
      </c>
    </row>
    <row r="3236" spans="1:5" x14ac:dyDescent="0.2">
      <c r="A3236" t="s">
        <v>678</v>
      </c>
      <c r="B3236" t="s">
        <v>697</v>
      </c>
      <c r="C3236">
        <v>0.4</v>
      </c>
      <c r="D3236">
        <v>25</v>
      </c>
      <c r="E3236">
        <v>0.13800000000000001</v>
      </c>
    </row>
    <row r="3237" spans="1:5" x14ac:dyDescent="0.2">
      <c r="A3237" t="s">
        <v>678</v>
      </c>
      <c r="B3237" t="s">
        <v>697</v>
      </c>
      <c r="C3237">
        <v>0.4</v>
      </c>
      <c r="D3237">
        <v>26</v>
      </c>
      <c r="E3237">
        <v>0.14000000000000001</v>
      </c>
    </row>
    <row r="3238" spans="1:5" x14ac:dyDescent="0.2">
      <c r="A3238" t="s">
        <v>678</v>
      </c>
      <c r="B3238" t="s">
        <v>697</v>
      </c>
      <c r="C3238">
        <v>0.4</v>
      </c>
      <c r="D3238">
        <v>27</v>
      </c>
      <c r="E3238">
        <v>0.14199999999999999</v>
      </c>
    </row>
    <row r="3239" spans="1:5" x14ac:dyDescent="0.2">
      <c r="A3239" t="s">
        <v>678</v>
      </c>
      <c r="B3239" t="s">
        <v>697</v>
      </c>
      <c r="C3239">
        <v>0.4</v>
      </c>
      <c r="D3239">
        <v>28</v>
      </c>
      <c r="E3239">
        <v>0.14299999999999999</v>
      </c>
    </row>
    <row r="3240" spans="1:5" x14ac:dyDescent="0.2">
      <c r="A3240" t="s">
        <v>678</v>
      </c>
      <c r="B3240" t="s">
        <v>697</v>
      </c>
      <c r="C3240">
        <v>0.4</v>
      </c>
      <c r="D3240">
        <v>29</v>
      </c>
      <c r="E3240">
        <v>0.14399999999999999</v>
      </c>
    </row>
    <row r="3241" spans="1:5" x14ac:dyDescent="0.2">
      <c r="A3241" t="s">
        <v>678</v>
      </c>
      <c r="B3241" t="s">
        <v>697</v>
      </c>
      <c r="C3241">
        <v>0.4</v>
      </c>
      <c r="D3241">
        <v>30</v>
      </c>
      <c r="E3241">
        <v>0.14499999999999999</v>
      </c>
    </row>
    <row r="3242" spans="1:5" x14ac:dyDescent="0.2">
      <c r="A3242" t="s">
        <v>678</v>
      </c>
      <c r="B3242" t="s">
        <v>697</v>
      </c>
      <c r="C3242">
        <v>0.4</v>
      </c>
      <c r="D3242">
        <v>31</v>
      </c>
      <c r="E3242">
        <v>0.14699999999999999</v>
      </c>
    </row>
    <row r="3243" spans="1:5" x14ac:dyDescent="0.2">
      <c r="A3243" t="s">
        <v>678</v>
      </c>
      <c r="B3243" t="s">
        <v>697</v>
      </c>
      <c r="C3243">
        <v>0.4</v>
      </c>
      <c r="D3243">
        <v>32</v>
      </c>
      <c r="E3243">
        <v>0.14799999999999999</v>
      </c>
    </row>
    <row r="3244" spans="1:5" x14ac:dyDescent="0.2">
      <c r="A3244" t="s">
        <v>678</v>
      </c>
      <c r="B3244" t="s">
        <v>697</v>
      </c>
      <c r="C3244">
        <v>0.4</v>
      </c>
      <c r="D3244">
        <v>33</v>
      </c>
      <c r="E3244">
        <v>0.14899999999999999</v>
      </c>
    </row>
    <row r="3245" spans="1:5" x14ac:dyDescent="0.2">
      <c r="A3245" t="s">
        <v>678</v>
      </c>
      <c r="B3245" t="s">
        <v>697</v>
      </c>
      <c r="C3245">
        <v>0.4</v>
      </c>
      <c r="D3245">
        <v>34</v>
      </c>
      <c r="E3245">
        <v>0.151</v>
      </c>
    </row>
    <row r="3246" spans="1:5" x14ac:dyDescent="0.2">
      <c r="A3246" t="s">
        <v>678</v>
      </c>
      <c r="B3246" t="s">
        <v>697</v>
      </c>
      <c r="C3246">
        <v>0.4</v>
      </c>
      <c r="D3246">
        <v>35</v>
      </c>
      <c r="E3246">
        <v>0.152</v>
      </c>
    </row>
    <row r="3247" spans="1:5" x14ac:dyDescent="0.2">
      <c r="A3247" t="s">
        <v>678</v>
      </c>
      <c r="B3247" t="s">
        <v>697</v>
      </c>
      <c r="C3247">
        <v>0.4</v>
      </c>
      <c r="D3247">
        <v>36</v>
      </c>
      <c r="E3247">
        <v>0.154</v>
      </c>
    </row>
    <row r="3248" spans="1:5" x14ac:dyDescent="0.2">
      <c r="A3248" t="s">
        <v>678</v>
      </c>
      <c r="B3248" t="s">
        <v>697</v>
      </c>
      <c r="C3248">
        <v>0.4</v>
      </c>
      <c r="D3248">
        <v>37</v>
      </c>
      <c r="E3248">
        <v>0.155</v>
      </c>
    </row>
    <row r="3249" spans="1:5" x14ac:dyDescent="0.2">
      <c r="A3249" t="s">
        <v>678</v>
      </c>
      <c r="B3249" t="s">
        <v>697</v>
      </c>
      <c r="C3249">
        <v>0.4</v>
      </c>
      <c r="D3249">
        <v>38</v>
      </c>
      <c r="E3249">
        <v>0.157</v>
      </c>
    </row>
    <row r="3250" spans="1:5" x14ac:dyDescent="0.2">
      <c r="A3250" t="s">
        <v>678</v>
      </c>
      <c r="B3250" t="s">
        <v>697</v>
      </c>
      <c r="C3250">
        <v>0.4</v>
      </c>
      <c r="D3250">
        <v>39</v>
      </c>
      <c r="E3250">
        <v>0.159</v>
      </c>
    </row>
    <row r="3251" spans="1:5" x14ac:dyDescent="0.2">
      <c r="A3251" t="s">
        <v>678</v>
      </c>
      <c r="B3251" t="s">
        <v>697</v>
      </c>
      <c r="C3251">
        <v>0.4</v>
      </c>
      <c r="D3251">
        <v>40</v>
      </c>
      <c r="E3251">
        <v>0.16</v>
      </c>
    </row>
    <row r="3252" spans="1:5" x14ac:dyDescent="0.2">
      <c r="A3252" t="s">
        <v>678</v>
      </c>
      <c r="B3252" t="s">
        <v>697</v>
      </c>
      <c r="C3252">
        <v>0.4</v>
      </c>
      <c r="D3252">
        <v>41</v>
      </c>
      <c r="E3252">
        <v>0.16200000000000001</v>
      </c>
    </row>
    <row r="3253" spans="1:5" x14ac:dyDescent="0.2">
      <c r="A3253" t="s">
        <v>678</v>
      </c>
      <c r="B3253" t="s">
        <v>697</v>
      </c>
      <c r="C3253">
        <v>0.4</v>
      </c>
      <c r="D3253">
        <v>42</v>
      </c>
      <c r="E3253">
        <v>0.16400000000000001</v>
      </c>
    </row>
    <row r="3254" spans="1:5" x14ac:dyDescent="0.2">
      <c r="A3254" t="s">
        <v>678</v>
      </c>
      <c r="B3254" t="s">
        <v>697</v>
      </c>
      <c r="C3254">
        <v>0.4</v>
      </c>
      <c r="D3254">
        <v>43</v>
      </c>
      <c r="E3254">
        <v>0.16500000000000001</v>
      </c>
    </row>
    <row r="3255" spans="1:5" x14ac:dyDescent="0.2">
      <c r="A3255" t="s">
        <v>678</v>
      </c>
      <c r="B3255" t="s">
        <v>697</v>
      </c>
      <c r="C3255">
        <v>0.4</v>
      </c>
      <c r="D3255">
        <v>44</v>
      </c>
      <c r="E3255">
        <v>0.16700000000000001</v>
      </c>
    </row>
    <row r="3256" spans="1:5" x14ac:dyDescent="0.2">
      <c r="A3256" t="s">
        <v>678</v>
      </c>
      <c r="B3256" t="s">
        <v>697</v>
      </c>
      <c r="C3256">
        <v>0.4</v>
      </c>
      <c r="D3256">
        <v>45</v>
      </c>
      <c r="E3256">
        <v>0.16900000000000001</v>
      </c>
    </row>
    <row r="3257" spans="1:5" x14ac:dyDescent="0.2">
      <c r="A3257" t="s">
        <v>678</v>
      </c>
      <c r="B3257" t="s">
        <v>697</v>
      </c>
      <c r="C3257">
        <v>0.4</v>
      </c>
      <c r="D3257">
        <v>46</v>
      </c>
      <c r="E3257">
        <v>0.17</v>
      </c>
    </row>
    <row r="3258" spans="1:5" x14ac:dyDescent="0.2">
      <c r="A3258" t="s">
        <v>678</v>
      </c>
      <c r="B3258" t="s">
        <v>697</v>
      </c>
      <c r="C3258">
        <v>0.4</v>
      </c>
      <c r="D3258">
        <v>47</v>
      </c>
      <c r="E3258">
        <v>0.17199999999999999</v>
      </c>
    </row>
    <row r="3259" spans="1:5" x14ac:dyDescent="0.2">
      <c r="A3259" t="s">
        <v>678</v>
      </c>
      <c r="B3259" t="s">
        <v>697</v>
      </c>
      <c r="C3259">
        <v>0.4</v>
      </c>
      <c r="D3259">
        <v>48</v>
      </c>
      <c r="E3259">
        <v>0.17299999999999999</v>
      </c>
    </row>
    <row r="3260" spans="1:5" x14ac:dyDescent="0.2">
      <c r="A3260" t="s">
        <v>678</v>
      </c>
      <c r="B3260" t="s">
        <v>697</v>
      </c>
      <c r="C3260">
        <v>0.4</v>
      </c>
      <c r="D3260">
        <v>49</v>
      </c>
      <c r="E3260">
        <v>0.17499999999999999</v>
      </c>
    </row>
    <row r="3261" spans="1:5" x14ac:dyDescent="0.2">
      <c r="A3261" t="s">
        <v>678</v>
      </c>
      <c r="B3261" t="s">
        <v>697</v>
      </c>
      <c r="C3261">
        <v>0.42499999999999999</v>
      </c>
      <c r="D3261">
        <v>20</v>
      </c>
      <c r="E3261">
        <v>0.128</v>
      </c>
    </row>
    <row r="3262" spans="1:5" x14ac:dyDescent="0.2">
      <c r="A3262" t="s">
        <v>678</v>
      </c>
      <c r="B3262" t="s">
        <v>697</v>
      </c>
      <c r="C3262">
        <v>0.42499999999999999</v>
      </c>
      <c r="D3262">
        <v>21</v>
      </c>
      <c r="E3262">
        <v>0.13200000000000001</v>
      </c>
    </row>
    <row r="3263" spans="1:5" x14ac:dyDescent="0.2">
      <c r="A3263" t="s">
        <v>678</v>
      </c>
      <c r="B3263" t="s">
        <v>697</v>
      </c>
      <c r="C3263">
        <v>0.42499999999999999</v>
      </c>
      <c r="D3263">
        <v>22</v>
      </c>
      <c r="E3263">
        <v>0.13600000000000001</v>
      </c>
    </row>
    <row r="3264" spans="1:5" x14ac:dyDescent="0.2">
      <c r="A3264" t="s">
        <v>678</v>
      </c>
      <c r="B3264" t="s">
        <v>697</v>
      </c>
      <c r="C3264">
        <v>0.42499999999999999</v>
      </c>
      <c r="D3264">
        <v>23</v>
      </c>
      <c r="E3264">
        <v>0.14000000000000001</v>
      </c>
    </row>
    <row r="3265" spans="1:5" x14ac:dyDescent="0.2">
      <c r="A3265" t="s">
        <v>678</v>
      </c>
      <c r="B3265" t="s">
        <v>697</v>
      </c>
      <c r="C3265">
        <v>0.42499999999999999</v>
      </c>
      <c r="D3265">
        <v>24</v>
      </c>
      <c r="E3265">
        <v>0.14399999999999999</v>
      </c>
    </row>
    <row r="3266" spans="1:5" x14ac:dyDescent="0.2">
      <c r="A3266" t="s">
        <v>678</v>
      </c>
      <c r="B3266" t="s">
        <v>697</v>
      </c>
      <c r="C3266">
        <v>0.42499999999999999</v>
      </c>
      <c r="D3266">
        <v>25</v>
      </c>
      <c r="E3266">
        <v>0.14699999999999999</v>
      </c>
    </row>
    <row r="3267" spans="1:5" x14ac:dyDescent="0.2">
      <c r="A3267" t="s">
        <v>678</v>
      </c>
      <c r="B3267" t="s">
        <v>697</v>
      </c>
      <c r="C3267">
        <v>0.42499999999999999</v>
      </c>
      <c r="D3267">
        <v>26</v>
      </c>
      <c r="E3267">
        <v>0.14899999999999999</v>
      </c>
    </row>
    <row r="3268" spans="1:5" x14ac:dyDescent="0.2">
      <c r="A3268" t="s">
        <v>678</v>
      </c>
      <c r="B3268" t="s">
        <v>697</v>
      </c>
      <c r="C3268">
        <v>0.42499999999999999</v>
      </c>
      <c r="D3268">
        <v>27</v>
      </c>
      <c r="E3268">
        <v>0.15</v>
      </c>
    </row>
    <row r="3269" spans="1:5" x14ac:dyDescent="0.2">
      <c r="A3269" t="s">
        <v>678</v>
      </c>
      <c r="B3269" t="s">
        <v>697</v>
      </c>
      <c r="C3269">
        <v>0.42499999999999999</v>
      </c>
      <c r="D3269">
        <v>28</v>
      </c>
      <c r="E3269">
        <v>0.151</v>
      </c>
    </row>
    <row r="3270" spans="1:5" x14ac:dyDescent="0.2">
      <c r="A3270" t="s">
        <v>678</v>
      </c>
      <c r="B3270" t="s">
        <v>697</v>
      </c>
      <c r="C3270">
        <v>0.42499999999999999</v>
      </c>
      <c r="D3270">
        <v>29</v>
      </c>
      <c r="E3270">
        <v>0.153</v>
      </c>
    </row>
    <row r="3271" spans="1:5" x14ac:dyDescent="0.2">
      <c r="A3271" t="s">
        <v>678</v>
      </c>
      <c r="B3271" t="s">
        <v>697</v>
      </c>
      <c r="C3271">
        <v>0.42499999999999999</v>
      </c>
      <c r="D3271">
        <v>30</v>
      </c>
      <c r="E3271">
        <v>0.154</v>
      </c>
    </row>
    <row r="3272" spans="1:5" x14ac:dyDescent="0.2">
      <c r="A3272" t="s">
        <v>678</v>
      </c>
      <c r="B3272" t="s">
        <v>697</v>
      </c>
      <c r="C3272">
        <v>0.42499999999999999</v>
      </c>
      <c r="D3272">
        <v>31</v>
      </c>
      <c r="E3272">
        <v>0.155</v>
      </c>
    </row>
    <row r="3273" spans="1:5" x14ac:dyDescent="0.2">
      <c r="A3273" t="s">
        <v>678</v>
      </c>
      <c r="B3273" t="s">
        <v>697</v>
      </c>
      <c r="C3273">
        <v>0.42499999999999999</v>
      </c>
      <c r="D3273">
        <v>32</v>
      </c>
      <c r="E3273">
        <v>0.156</v>
      </c>
    </row>
    <row r="3274" spans="1:5" x14ac:dyDescent="0.2">
      <c r="A3274" t="s">
        <v>678</v>
      </c>
      <c r="B3274" t="s">
        <v>697</v>
      </c>
      <c r="C3274">
        <v>0.42499999999999999</v>
      </c>
      <c r="D3274">
        <v>33</v>
      </c>
      <c r="E3274">
        <v>0.157</v>
      </c>
    </row>
    <row r="3275" spans="1:5" x14ac:dyDescent="0.2">
      <c r="A3275" t="s">
        <v>678</v>
      </c>
      <c r="B3275" t="s">
        <v>697</v>
      </c>
      <c r="C3275">
        <v>0.42499999999999999</v>
      </c>
      <c r="D3275">
        <v>34</v>
      </c>
      <c r="E3275">
        <v>0.159</v>
      </c>
    </row>
    <row r="3276" spans="1:5" x14ac:dyDescent="0.2">
      <c r="A3276" t="s">
        <v>678</v>
      </c>
      <c r="B3276" t="s">
        <v>697</v>
      </c>
      <c r="C3276">
        <v>0.42499999999999999</v>
      </c>
      <c r="D3276">
        <v>35</v>
      </c>
      <c r="E3276">
        <v>0.16</v>
      </c>
    </row>
    <row r="3277" spans="1:5" x14ac:dyDescent="0.2">
      <c r="A3277" t="s">
        <v>678</v>
      </c>
      <c r="B3277" t="s">
        <v>697</v>
      </c>
      <c r="C3277">
        <v>0.42499999999999999</v>
      </c>
      <c r="D3277">
        <v>36</v>
      </c>
      <c r="E3277">
        <v>0.161</v>
      </c>
    </row>
    <row r="3278" spans="1:5" x14ac:dyDescent="0.2">
      <c r="A3278" t="s">
        <v>678</v>
      </c>
      <c r="B3278" t="s">
        <v>697</v>
      </c>
      <c r="C3278">
        <v>0.42499999999999999</v>
      </c>
      <c r="D3278">
        <v>37</v>
      </c>
      <c r="E3278">
        <v>0.16300000000000001</v>
      </c>
    </row>
    <row r="3279" spans="1:5" x14ac:dyDescent="0.2">
      <c r="A3279" t="s">
        <v>678</v>
      </c>
      <c r="B3279" t="s">
        <v>697</v>
      </c>
      <c r="C3279">
        <v>0.42499999999999999</v>
      </c>
      <c r="D3279">
        <v>38</v>
      </c>
      <c r="E3279">
        <v>0.16500000000000001</v>
      </c>
    </row>
    <row r="3280" spans="1:5" x14ac:dyDescent="0.2">
      <c r="A3280" t="s">
        <v>678</v>
      </c>
      <c r="B3280" t="s">
        <v>697</v>
      </c>
      <c r="C3280">
        <v>0.42499999999999999</v>
      </c>
      <c r="D3280">
        <v>39</v>
      </c>
      <c r="E3280">
        <v>0.16600000000000001</v>
      </c>
    </row>
    <row r="3281" spans="1:5" x14ac:dyDescent="0.2">
      <c r="A3281" t="s">
        <v>678</v>
      </c>
      <c r="B3281" t="s">
        <v>697</v>
      </c>
      <c r="C3281">
        <v>0.42499999999999999</v>
      </c>
      <c r="D3281">
        <v>40</v>
      </c>
      <c r="E3281">
        <v>0.16800000000000001</v>
      </c>
    </row>
    <row r="3282" spans="1:5" x14ac:dyDescent="0.2">
      <c r="A3282" t="s">
        <v>678</v>
      </c>
      <c r="B3282" t="s">
        <v>697</v>
      </c>
      <c r="C3282">
        <v>0.42499999999999999</v>
      </c>
      <c r="D3282">
        <v>41</v>
      </c>
      <c r="E3282">
        <v>0.16900000000000001</v>
      </c>
    </row>
    <row r="3283" spans="1:5" x14ac:dyDescent="0.2">
      <c r="A3283" t="s">
        <v>678</v>
      </c>
      <c r="B3283" t="s">
        <v>697</v>
      </c>
      <c r="C3283">
        <v>0.42499999999999999</v>
      </c>
      <c r="D3283">
        <v>42</v>
      </c>
      <c r="E3283">
        <v>0.17100000000000001</v>
      </c>
    </row>
    <row r="3284" spans="1:5" x14ac:dyDescent="0.2">
      <c r="A3284" t="s">
        <v>678</v>
      </c>
      <c r="B3284" t="s">
        <v>697</v>
      </c>
      <c r="C3284">
        <v>0.42499999999999999</v>
      </c>
      <c r="D3284">
        <v>43</v>
      </c>
      <c r="E3284">
        <v>0.17299999999999999</v>
      </c>
    </row>
    <row r="3285" spans="1:5" x14ac:dyDescent="0.2">
      <c r="A3285" t="s">
        <v>678</v>
      </c>
      <c r="B3285" t="s">
        <v>697</v>
      </c>
      <c r="C3285">
        <v>0.42499999999999999</v>
      </c>
      <c r="D3285">
        <v>44</v>
      </c>
      <c r="E3285">
        <v>0.17399999999999999</v>
      </c>
    </row>
    <row r="3286" spans="1:5" x14ac:dyDescent="0.2">
      <c r="A3286" t="s">
        <v>678</v>
      </c>
      <c r="B3286" t="s">
        <v>697</v>
      </c>
      <c r="C3286">
        <v>0.42499999999999999</v>
      </c>
      <c r="D3286">
        <v>45</v>
      </c>
      <c r="E3286">
        <v>0.17599999999999999</v>
      </c>
    </row>
    <row r="3287" spans="1:5" x14ac:dyDescent="0.2">
      <c r="A3287" t="s">
        <v>678</v>
      </c>
      <c r="B3287" t="s">
        <v>697</v>
      </c>
      <c r="C3287">
        <v>0.42499999999999999</v>
      </c>
      <c r="D3287">
        <v>46</v>
      </c>
      <c r="E3287">
        <v>0.17699999999999999</v>
      </c>
    </row>
    <row r="3288" spans="1:5" x14ac:dyDescent="0.2">
      <c r="A3288" t="s">
        <v>678</v>
      </c>
      <c r="B3288" t="s">
        <v>697</v>
      </c>
      <c r="C3288">
        <v>0.42499999999999999</v>
      </c>
      <c r="D3288">
        <v>47</v>
      </c>
      <c r="E3288">
        <v>0.17899999999999999</v>
      </c>
    </row>
    <row r="3289" spans="1:5" x14ac:dyDescent="0.2">
      <c r="A3289" t="s">
        <v>678</v>
      </c>
      <c r="B3289" t="s">
        <v>697</v>
      </c>
      <c r="C3289">
        <v>0.42499999999999999</v>
      </c>
      <c r="D3289">
        <v>48</v>
      </c>
      <c r="E3289">
        <v>0.18099999999999999</v>
      </c>
    </row>
    <row r="3290" spans="1:5" x14ac:dyDescent="0.2">
      <c r="A3290" t="s">
        <v>678</v>
      </c>
      <c r="B3290" t="s">
        <v>697</v>
      </c>
      <c r="C3290">
        <v>0.42499999999999999</v>
      </c>
      <c r="D3290">
        <v>49</v>
      </c>
      <c r="E3290">
        <v>0.182</v>
      </c>
    </row>
    <row r="3291" spans="1:5" x14ac:dyDescent="0.2">
      <c r="A3291" t="s">
        <v>678</v>
      </c>
      <c r="B3291" t="s">
        <v>697</v>
      </c>
      <c r="C3291">
        <v>0.45</v>
      </c>
      <c r="D3291">
        <v>20</v>
      </c>
      <c r="E3291">
        <v>0.13700000000000001</v>
      </c>
    </row>
    <row r="3292" spans="1:5" x14ac:dyDescent="0.2">
      <c r="A3292" t="s">
        <v>678</v>
      </c>
      <c r="B3292" t="s">
        <v>697</v>
      </c>
      <c r="C3292">
        <v>0.45</v>
      </c>
      <c r="D3292">
        <v>21</v>
      </c>
      <c r="E3292">
        <v>0.14099999999999999</v>
      </c>
    </row>
    <row r="3293" spans="1:5" x14ac:dyDescent="0.2">
      <c r="A3293" t="s">
        <v>678</v>
      </c>
      <c r="B3293" t="s">
        <v>697</v>
      </c>
      <c r="C3293">
        <v>0.45</v>
      </c>
      <c r="D3293">
        <v>22</v>
      </c>
      <c r="E3293">
        <v>0.14499999999999999</v>
      </c>
    </row>
    <row r="3294" spans="1:5" x14ac:dyDescent="0.2">
      <c r="A3294" t="s">
        <v>678</v>
      </c>
      <c r="B3294" t="s">
        <v>697</v>
      </c>
      <c r="C3294">
        <v>0.45</v>
      </c>
      <c r="D3294">
        <v>23</v>
      </c>
      <c r="E3294">
        <v>0.14899999999999999</v>
      </c>
    </row>
    <row r="3295" spans="1:5" x14ac:dyDescent="0.2">
      <c r="A3295" t="s">
        <v>678</v>
      </c>
      <c r="B3295" t="s">
        <v>697</v>
      </c>
      <c r="C3295">
        <v>0.45</v>
      </c>
      <c r="D3295">
        <v>24</v>
      </c>
      <c r="E3295">
        <v>0.153</v>
      </c>
    </row>
    <row r="3296" spans="1:5" x14ac:dyDescent="0.2">
      <c r="A3296" t="s">
        <v>678</v>
      </c>
      <c r="B3296" t="s">
        <v>697</v>
      </c>
      <c r="C3296">
        <v>0.45</v>
      </c>
      <c r="D3296">
        <v>25</v>
      </c>
      <c r="E3296">
        <v>0.156</v>
      </c>
    </row>
    <row r="3297" spans="1:5" x14ac:dyDescent="0.2">
      <c r="A3297" t="s">
        <v>678</v>
      </c>
      <c r="B3297" t="s">
        <v>697</v>
      </c>
      <c r="C3297">
        <v>0.45</v>
      </c>
      <c r="D3297">
        <v>26</v>
      </c>
      <c r="E3297">
        <v>0.158</v>
      </c>
    </row>
    <row r="3298" spans="1:5" x14ac:dyDescent="0.2">
      <c r="A3298" t="s">
        <v>678</v>
      </c>
      <c r="B3298" t="s">
        <v>697</v>
      </c>
      <c r="C3298">
        <v>0.45</v>
      </c>
      <c r="D3298">
        <v>27</v>
      </c>
      <c r="E3298">
        <v>0.159</v>
      </c>
    </row>
    <row r="3299" spans="1:5" x14ac:dyDescent="0.2">
      <c r="A3299" t="s">
        <v>678</v>
      </c>
      <c r="B3299" t="s">
        <v>697</v>
      </c>
      <c r="C3299">
        <v>0.45</v>
      </c>
      <c r="D3299">
        <v>28</v>
      </c>
      <c r="E3299">
        <v>0.16</v>
      </c>
    </row>
    <row r="3300" spans="1:5" x14ac:dyDescent="0.2">
      <c r="A3300" t="s">
        <v>678</v>
      </c>
      <c r="B3300" t="s">
        <v>697</v>
      </c>
      <c r="C3300">
        <v>0.45</v>
      </c>
      <c r="D3300">
        <v>29</v>
      </c>
      <c r="E3300">
        <v>0.161</v>
      </c>
    </row>
    <row r="3301" spans="1:5" x14ac:dyDescent="0.2">
      <c r="A3301" t="s">
        <v>678</v>
      </c>
      <c r="B3301" t="s">
        <v>697</v>
      </c>
      <c r="C3301">
        <v>0.45</v>
      </c>
      <c r="D3301">
        <v>30</v>
      </c>
      <c r="E3301">
        <v>0.16200000000000001</v>
      </c>
    </row>
    <row r="3302" spans="1:5" x14ac:dyDescent="0.2">
      <c r="A3302" t="s">
        <v>678</v>
      </c>
      <c r="B3302" t="s">
        <v>697</v>
      </c>
      <c r="C3302">
        <v>0.45</v>
      </c>
      <c r="D3302">
        <v>31</v>
      </c>
      <c r="E3302">
        <v>0.16300000000000001</v>
      </c>
    </row>
    <row r="3303" spans="1:5" x14ac:dyDescent="0.2">
      <c r="A3303" t="s">
        <v>678</v>
      </c>
      <c r="B3303" t="s">
        <v>697</v>
      </c>
      <c r="C3303">
        <v>0.45</v>
      </c>
      <c r="D3303">
        <v>32</v>
      </c>
      <c r="E3303">
        <v>0.16400000000000001</v>
      </c>
    </row>
    <row r="3304" spans="1:5" x14ac:dyDescent="0.2">
      <c r="A3304" t="s">
        <v>678</v>
      </c>
      <c r="B3304" t="s">
        <v>697</v>
      </c>
      <c r="C3304">
        <v>0.45</v>
      </c>
      <c r="D3304">
        <v>33</v>
      </c>
      <c r="E3304">
        <v>0.16500000000000001</v>
      </c>
    </row>
    <row r="3305" spans="1:5" x14ac:dyDescent="0.2">
      <c r="A3305" t="s">
        <v>678</v>
      </c>
      <c r="B3305" t="s">
        <v>697</v>
      </c>
      <c r="C3305">
        <v>0.45</v>
      </c>
      <c r="D3305">
        <v>34</v>
      </c>
      <c r="E3305">
        <v>0.16600000000000001</v>
      </c>
    </row>
    <row r="3306" spans="1:5" x14ac:dyDescent="0.2">
      <c r="A3306" t="s">
        <v>678</v>
      </c>
      <c r="B3306" t="s">
        <v>697</v>
      </c>
      <c r="C3306">
        <v>0.45</v>
      </c>
      <c r="D3306">
        <v>35</v>
      </c>
      <c r="E3306">
        <v>0.16800000000000001</v>
      </c>
    </row>
    <row r="3307" spans="1:5" x14ac:dyDescent="0.2">
      <c r="A3307" t="s">
        <v>678</v>
      </c>
      <c r="B3307" t="s">
        <v>697</v>
      </c>
      <c r="C3307">
        <v>0.45</v>
      </c>
      <c r="D3307">
        <v>36</v>
      </c>
      <c r="E3307">
        <v>0.16900000000000001</v>
      </c>
    </row>
    <row r="3308" spans="1:5" x14ac:dyDescent="0.2">
      <c r="A3308" t="s">
        <v>678</v>
      </c>
      <c r="B3308" t="s">
        <v>697</v>
      </c>
      <c r="C3308">
        <v>0.45</v>
      </c>
      <c r="D3308">
        <v>37</v>
      </c>
      <c r="E3308">
        <v>0.17</v>
      </c>
    </row>
    <row r="3309" spans="1:5" x14ac:dyDescent="0.2">
      <c r="A3309" t="s">
        <v>678</v>
      </c>
      <c r="B3309" t="s">
        <v>697</v>
      </c>
      <c r="C3309">
        <v>0.45</v>
      </c>
      <c r="D3309">
        <v>38</v>
      </c>
      <c r="E3309">
        <v>0.17199999999999999</v>
      </c>
    </row>
    <row r="3310" spans="1:5" x14ac:dyDescent="0.2">
      <c r="A3310" t="s">
        <v>678</v>
      </c>
      <c r="B3310" t="s">
        <v>697</v>
      </c>
      <c r="C3310">
        <v>0.45</v>
      </c>
      <c r="D3310">
        <v>39</v>
      </c>
      <c r="E3310">
        <v>0.17299999999999999</v>
      </c>
    </row>
    <row r="3311" spans="1:5" x14ac:dyDescent="0.2">
      <c r="A3311" t="s">
        <v>678</v>
      </c>
      <c r="B3311" t="s">
        <v>697</v>
      </c>
      <c r="C3311">
        <v>0.45</v>
      </c>
      <c r="D3311">
        <v>40</v>
      </c>
      <c r="E3311">
        <v>0.17499999999999999</v>
      </c>
    </row>
    <row r="3312" spans="1:5" x14ac:dyDescent="0.2">
      <c r="A3312" t="s">
        <v>678</v>
      </c>
      <c r="B3312" t="s">
        <v>697</v>
      </c>
      <c r="C3312">
        <v>0.45</v>
      </c>
      <c r="D3312">
        <v>41</v>
      </c>
      <c r="E3312">
        <v>0.17699999999999999</v>
      </c>
    </row>
    <row r="3313" spans="1:5" x14ac:dyDescent="0.2">
      <c r="A3313" t="s">
        <v>678</v>
      </c>
      <c r="B3313" t="s">
        <v>697</v>
      </c>
      <c r="C3313">
        <v>0.45</v>
      </c>
      <c r="D3313">
        <v>42</v>
      </c>
      <c r="E3313">
        <v>0.17799999999999999</v>
      </c>
    </row>
    <row r="3314" spans="1:5" x14ac:dyDescent="0.2">
      <c r="A3314" t="s">
        <v>678</v>
      </c>
      <c r="B3314" t="s">
        <v>697</v>
      </c>
      <c r="C3314">
        <v>0.45</v>
      </c>
      <c r="D3314">
        <v>43</v>
      </c>
      <c r="E3314">
        <v>0.18</v>
      </c>
    </row>
    <row r="3315" spans="1:5" x14ac:dyDescent="0.2">
      <c r="A3315" t="s">
        <v>678</v>
      </c>
      <c r="B3315" t="s">
        <v>697</v>
      </c>
      <c r="C3315">
        <v>0.45</v>
      </c>
      <c r="D3315">
        <v>44</v>
      </c>
      <c r="E3315">
        <v>0.18099999999999999</v>
      </c>
    </row>
    <row r="3316" spans="1:5" x14ac:dyDescent="0.2">
      <c r="A3316" t="s">
        <v>678</v>
      </c>
      <c r="B3316" t="s">
        <v>697</v>
      </c>
      <c r="C3316">
        <v>0.45</v>
      </c>
      <c r="D3316">
        <v>45</v>
      </c>
      <c r="E3316">
        <v>0.183</v>
      </c>
    </row>
    <row r="3317" spans="1:5" x14ac:dyDescent="0.2">
      <c r="A3317" t="s">
        <v>678</v>
      </c>
      <c r="B3317" t="s">
        <v>697</v>
      </c>
      <c r="C3317">
        <v>0.45</v>
      </c>
      <c r="D3317">
        <v>46</v>
      </c>
      <c r="E3317">
        <v>0.185</v>
      </c>
    </row>
    <row r="3318" spans="1:5" x14ac:dyDescent="0.2">
      <c r="A3318" t="s">
        <v>678</v>
      </c>
      <c r="B3318" t="s">
        <v>697</v>
      </c>
      <c r="C3318">
        <v>0.45</v>
      </c>
      <c r="D3318">
        <v>47</v>
      </c>
      <c r="E3318">
        <v>0.186</v>
      </c>
    </row>
    <row r="3319" spans="1:5" x14ac:dyDescent="0.2">
      <c r="A3319" t="s">
        <v>678</v>
      </c>
      <c r="B3319" t="s">
        <v>697</v>
      </c>
      <c r="C3319">
        <v>0.45</v>
      </c>
      <c r="D3319">
        <v>48</v>
      </c>
      <c r="E3319">
        <v>0.188</v>
      </c>
    </row>
    <row r="3320" spans="1:5" x14ac:dyDescent="0.2">
      <c r="A3320" t="s">
        <v>678</v>
      </c>
      <c r="B3320" t="s">
        <v>697</v>
      </c>
      <c r="C3320">
        <v>0.45</v>
      </c>
      <c r="D3320">
        <v>49</v>
      </c>
      <c r="E3320">
        <v>0.189</v>
      </c>
    </row>
    <row r="3321" spans="1:5" x14ac:dyDescent="0.2">
      <c r="A3321" t="s">
        <v>678</v>
      </c>
      <c r="B3321" t="s">
        <v>697</v>
      </c>
      <c r="C3321">
        <v>0.47499999999999998</v>
      </c>
      <c r="D3321">
        <v>20</v>
      </c>
      <c r="E3321">
        <v>0.14699999999999999</v>
      </c>
    </row>
    <row r="3322" spans="1:5" x14ac:dyDescent="0.2">
      <c r="A3322" t="s">
        <v>678</v>
      </c>
      <c r="B3322" t="s">
        <v>697</v>
      </c>
      <c r="C3322">
        <v>0.47499999999999998</v>
      </c>
      <c r="D3322">
        <v>21</v>
      </c>
      <c r="E3322">
        <v>0.151</v>
      </c>
    </row>
    <row r="3323" spans="1:5" x14ac:dyDescent="0.2">
      <c r="A3323" t="s">
        <v>678</v>
      </c>
      <c r="B3323" t="s">
        <v>697</v>
      </c>
      <c r="C3323">
        <v>0.47499999999999998</v>
      </c>
      <c r="D3323">
        <v>22</v>
      </c>
      <c r="E3323">
        <v>0.154</v>
      </c>
    </row>
    <row r="3324" spans="1:5" x14ac:dyDescent="0.2">
      <c r="A3324" t="s">
        <v>678</v>
      </c>
      <c r="B3324" t="s">
        <v>697</v>
      </c>
      <c r="C3324">
        <v>0.47499999999999998</v>
      </c>
      <c r="D3324">
        <v>23</v>
      </c>
      <c r="E3324">
        <v>0.158</v>
      </c>
    </row>
    <row r="3325" spans="1:5" x14ac:dyDescent="0.2">
      <c r="A3325" t="s">
        <v>678</v>
      </c>
      <c r="B3325" t="s">
        <v>697</v>
      </c>
      <c r="C3325">
        <v>0.47499999999999998</v>
      </c>
      <c r="D3325">
        <v>24</v>
      </c>
      <c r="E3325">
        <v>0.16200000000000001</v>
      </c>
    </row>
    <row r="3326" spans="1:5" x14ac:dyDescent="0.2">
      <c r="A3326" t="s">
        <v>678</v>
      </c>
      <c r="B3326" t="s">
        <v>697</v>
      </c>
      <c r="C3326">
        <v>0.47499999999999998</v>
      </c>
      <c r="D3326">
        <v>25</v>
      </c>
      <c r="E3326">
        <v>0.16400000000000001</v>
      </c>
    </row>
    <row r="3327" spans="1:5" x14ac:dyDescent="0.2">
      <c r="A3327" t="s">
        <v>678</v>
      </c>
      <c r="B3327" t="s">
        <v>697</v>
      </c>
      <c r="C3327">
        <v>0.47499999999999998</v>
      </c>
      <c r="D3327">
        <v>26</v>
      </c>
      <c r="E3327">
        <v>0.16600000000000001</v>
      </c>
    </row>
    <row r="3328" spans="1:5" x14ac:dyDescent="0.2">
      <c r="A3328" t="s">
        <v>678</v>
      </c>
      <c r="B3328" t="s">
        <v>697</v>
      </c>
      <c r="C3328">
        <v>0.47499999999999998</v>
      </c>
      <c r="D3328">
        <v>27</v>
      </c>
      <c r="E3328">
        <v>0.16700000000000001</v>
      </c>
    </row>
    <row r="3329" spans="1:5" x14ac:dyDescent="0.2">
      <c r="A3329" t="s">
        <v>678</v>
      </c>
      <c r="B3329" t="s">
        <v>697</v>
      </c>
      <c r="C3329">
        <v>0.47499999999999998</v>
      </c>
      <c r="D3329">
        <v>28</v>
      </c>
      <c r="E3329">
        <v>0.16800000000000001</v>
      </c>
    </row>
    <row r="3330" spans="1:5" x14ac:dyDescent="0.2">
      <c r="A3330" t="s">
        <v>678</v>
      </c>
      <c r="B3330" t="s">
        <v>697</v>
      </c>
      <c r="C3330">
        <v>0.47499999999999998</v>
      </c>
      <c r="D3330">
        <v>29</v>
      </c>
      <c r="E3330">
        <v>0.16900000000000001</v>
      </c>
    </row>
    <row r="3331" spans="1:5" x14ac:dyDescent="0.2">
      <c r="A3331" t="s">
        <v>678</v>
      </c>
      <c r="B3331" t="s">
        <v>697</v>
      </c>
      <c r="C3331">
        <v>0.47499999999999998</v>
      </c>
      <c r="D3331">
        <v>30</v>
      </c>
      <c r="E3331">
        <v>0.17</v>
      </c>
    </row>
    <row r="3332" spans="1:5" x14ac:dyDescent="0.2">
      <c r="A3332" t="s">
        <v>678</v>
      </c>
      <c r="B3332" t="s">
        <v>697</v>
      </c>
      <c r="C3332">
        <v>0.47499999999999998</v>
      </c>
      <c r="D3332">
        <v>31</v>
      </c>
      <c r="E3332">
        <v>0.17100000000000001</v>
      </c>
    </row>
    <row r="3333" spans="1:5" x14ac:dyDescent="0.2">
      <c r="A3333" t="s">
        <v>678</v>
      </c>
      <c r="B3333" t="s">
        <v>697</v>
      </c>
      <c r="C3333">
        <v>0.47499999999999998</v>
      </c>
      <c r="D3333">
        <v>32</v>
      </c>
      <c r="E3333">
        <v>0.17199999999999999</v>
      </c>
    </row>
    <row r="3334" spans="1:5" x14ac:dyDescent="0.2">
      <c r="A3334" t="s">
        <v>678</v>
      </c>
      <c r="B3334" t="s">
        <v>697</v>
      </c>
      <c r="C3334">
        <v>0.47499999999999998</v>
      </c>
      <c r="D3334">
        <v>33</v>
      </c>
      <c r="E3334">
        <v>0.17299999999999999</v>
      </c>
    </row>
    <row r="3335" spans="1:5" x14ac:dyDescent="0.2">
      <c r="A3335" t="s">
        <v>678</v>
      </c>
      <c r="B3335" t="s">
        <v>697</v>
      </c>
      <c r="C3335">
        <v>0.47499999999999998</v>
      </c>
      <c r="D3335">
        <v>34</v>
      </c>
      <c r="E3335">
        <v>0.17399999999999999</v>
      </c>
    </row>
    <row r="3336" spans="1:5" x14ac:dyDescent="0.2">
      <c r="A3336" t="s">
        <v>678</v>
      </c>
      <c r="B3336" t="s">
        <v>697</v>
      </c>
      <c r="C3336">
        <v>0.47499999999999998</v>
      </c>
      <c r="D3336">
        <v>35</v>
      </c>
      <c r="E3336">
        <v>0.17499999999999999</v>
      </c>
    </row>
    <row r="3337" spans="1:5" x14ac:dyDescent="0.2">
      <c r="A3337" t="s">
        <v>678</v>
      </c>
      <c r="B3337" t="s">
        <v>697</v>
      </c>
      <c r="C3337">
        <v>0.47499999999999998</v>
      </c>
      <c r="D3337">
        <v>36</v>
      </c>
      <c r="E3337">
        <v>0.17599999999999999</v>
      </c>
    </row>
    <row r="3338" spans="1:5" x14ac:dyDescent="0.2">
      <c r="A3338" t="s">
        <v>678</v>
      </c>
      <c r="B3338" t="s">
        <v>697</v>
      </c>
      <c r="C3338">
        <v>0.47499999999999998</v>
      </c>
      <c r="D3338">
        <v>37</v>
      </c>
      <c r="E3338">
        <v>0.17799999999999999</v>
      </c>
    </row>
    <row r="3339" spans="1:5" x14ac:dyDescent="0.2">
      <c r="A3339" t="s">
        <v>678</v>
      </c>
      <c r="B3339" t="s">
        <v>697</v>
      </c>
      <c r="C3339">
        <v>0.47499999999999998</v>
      </c>
      <c r="D3339">
        <v>38</v>
      </c>
      <c r="E3339">
        <v>0.17899999999999999</v>
      </c>
    </row>
    <row r="3340" spans="1:5" x14ac:dyDescent="0.2">
      <c r="A3340" t="s">
        <v>678</v>
      </c>
      <c r="B3340" t="s">
        <v>697</v>
      </c>
      <c r="C3340">
        <v>0.47499999999999998</v>
      </c>
      <c r="D3340">
        <v>39</v>
      </c>
      <c r="E3340">
        <v>0.18099999999999999</v>
      </c>
    </row>
    <row r="3341" spans="1:5" x14ac:dyDescent="0.2">
      <c r="A3341" t="s">
        <v>678</v>
      </c>
      <c r="B3341" t="s">
        <v>697</v>
      </c>
      <c r="C3341">
        <v>0.47499999999999998</v>
      </c>
      <c r="D3341">
        <v>40</v>
      </c>
      <c r="E3341">
        <v>0.182</v>
      </c>
    </row>
    <row r="3342" spans="1:5" x14ac:dyDescent="0.2">
      <c r="A3342" t="s">
        <v>678</v>
      </c>
      <c r="B3342" t="s">
        <v>697</v>
      </c>
      <c r="C3342">
        <v>0.47499999999999998</v>
      </c>
      <c r="D3342">
        <v>41</v>
      </c>
      <c r="E3342">
        <v>0.184</v>
      </c>
    </row>
    <row r="3343" spans="1:5" x14ac:dyDescent="0.2">
      <c r="A3343" t="s">
        <v>678</v>
      </c>
      <c r="B3343" t="s">
        <v>697</v>
      </c>
      <c r="C3343">
        <v>0.47499999999999998</v>
      </c>
      <c r="D3343">
        <v>42</v>
      </c>
      <c r="E3343">
        <v>0.185</v>
      </c>
    </row>
    <row r="3344" spans="1:5" x14ac:dyDescent="0.2">
      <c r="A3344" t="s">
        <v>678</v>
      </c>
      <c r="B3344" t="s">
        <v>697</v>
      </c>
      <c r="C3344">
        <v>0.47499999999999998</v>
      </c>
      <c r="D3344">
        <v>43</v>
      </c>
      <c r="E3344">
        <v>0.187</v>
      </c>
    </row>
    <row r="3345" spans="1:5" x14ac:dyDescent="0.2">
      <c r="A3345" t="s">
        <v>678</v>
      </c>
      <c r="B3345" t="s">
        <v>697</v>
      </c>
      <c r="C3345">
        <v>0.47499999999999998</v>
      </c>
      <c r="D3345">
        <v>44</v>
      </c>
      <c r="E3345">
        <v>0.189</v>
      </c>
    </row>
    <row r="3346" spans="1:5" x14ac:dyDescent="0.2">
      <c r="A3346" t="s">
        <v>678</v>
      </c>
      <c r="B3346" t="s">
        <v>697</v>
      </c>
      <c r="C3346">
        <v>0.47499999999999998</v>
      </c>
      <c r="D3346">
        <v>45</v>
      </c>
      <c r="E3346">
        <v>0.19</v>
      </c>
    </row>
    <row r="3347" spans="1:5" x14ac:dyDescent="0.2">
      <c r="A3347" t="s">
        <v>678</v>
      </c>
      <c r="B3347" t="s">
        <v>697</v>
      </c>
      <c r="C3347">
        <v>0.47499999999999998</v>
      </c>
      <c r="D3347">
        <v>46</v>
      </c>
      <c r="E3347">
        <v>0.192</v>
      </c>
    </row>
    <row r="3348" spans="1:5" x14ac:dyDescent="0.2">
      <c r="A3348" t="s">
        <v>678</v>
      </c>
      <c r="B3348" t="s">
        <v>697</v>
      </c>
      <c r="C3348">
        <v>0.47499999999999998</v>
      </c>
      <c r="D3348">
        <v>47</v>
      </c>
      <c r="E3348">
        <v>0.193</v>
      </c>
    </row>
    <row r="3349" spans="1:5" x14ac:dyDescent="0.2">
      <c r="A3349" t="s">
        <v>678</v>
      </c>
      <c r="B3349" t="s">
        <v>697</v>
      </c>
      <c r="C3349">
        <v>0.47499999999999998</v>
      </c>
      <c r="D3349">
        <v>48</v>
      </c>
      <c r="E3349">
        <v>0.19500000000000001</v>
      </c>
    </row>
    <row r="3350" spans="1:5" x14ac:dyDescent="0.2">
      <c r="A3350" t="s">
        <v>678</v>
      </c>
      <c r="B3350" t="s">
        <v>697</v>
      </c>
      <c r="C3350">
        <v>0.47499999999999998</v>
      </c>
      <c r="D3350">
        <v>49</v>
      </c>
      <c r="E3350">
        <v>0.19700000000000001</v>
      </c>
    </row>
    <row r="3351" spans="1:5" x14ac:dyDescent="0.2">
      <c r="A3351" t="s">
        <v>678</v>
      </c>
      <c r="B3351" t="s">
        <v>697</v>
      </c>
      <c r="C3351">
        <v>0.5</v>
      </c>
      <c r="D3351">
        <v>20</v>
      </c>
      <c r="E3351">
        <v>0.156</v>
      </c>
    </row>
    <row r="3352" spans="1:5" x14ac:dyDescent="0.2">
      <c r="A3352" t="s">
        <v>678</v>
      </c>
      <c r="B3352" t="s">
        <v>697</v>
      </c>
      <c r="C3352">
        <v>0.5</v>
      </c>
      <c r="D3352">
        <v>21</v>
      </c>
      <c r="E3352">
        <v>0.16</v>
      </c>
    </row>
    <row r="3353" spans="1:5" x14ac:dyDescent="0.2">
      <c r="A3353" t="s">
        <v>678</v>
      </c>
      <c r="B3353" t="s">
        <v>697</v>
      </c>
      <c r="C3353">
        <v>0.5</v>
      </c>
      <c r="D3353">
        <v>22</v>
      </c>
      <c r="E3353">
        <v>0.16300000000000001</v>
      </c>
    </row>
    <row r="3354" spans="1:5" x14ac:dyDescent="0.2">
      <c r="A3354" t="s">
        <v>678</v>
      </c>
      <c r="B3354" t="s">
        <v>697</v>
      </c>
      <c r="C3354">
        <v>0.5</v>
      </c>
      <c r="D3354">
        <v>23</v>
      </c>
      <c r="E3354">
        <v>0.16700000000000001</v>
      </c>
    </row>
    <row r="3355" spans="1:5" x14ac:dyDescent="0.2">
      <c r="A3355" t="s">
        <v>678</v>
      </c>
      <c r="B3355" t="s">
        <v>697</v>
      </c>
      <c r="C3355">
        <v>0.5</v>
      </c>
      <c r="D3355">
        <v>24</v>
      </c>
      <c r="E3355">
        <v>0.17100000000000001</v>
      </c>
    </row>
    <row r="3356" spans="1:5" x14ac:dyDescent="0.2">
      <c r="A3356" t="s">
        <v>678</v>
      </c>
      <c r="B3356" t="s">
        <v>697</v>
      </c>
      <c r="C3356">
        <v>0.5</v>
      </c>
      <c r="D3356">
        <v>25</v>
      </c>
      <c r="E3356">
        <v>0.17299999999999999</v>
      </c>
    </row>
    <row r="3357" spans="1:5" x14ac:dyDescent="0.2">
      <c r="A3357" t="s">
        <v>678</v>
      </c>
      <c r="B3357" t="s">
        <v>697</v>
      </c>
      <c r="C3357">
        <v>0.5</v>
      </c>
      <c r="D3357">
        <v>26</v>
      </c>
      <c r="E3357">
        <v>0.17499999999999999</v>
      </c>
    </row>
    <row r="3358" spans="1:5" x14ac:dyDescent="0.2">
      <c r="A3358" t="s">
        <v>678</v>
      </c>
      <c r="B3358" t="s">
        <v>697</v>
      </c>
      <c r="C3358">
        <v>0.5</v>
      </c>
      <c r="D3358">
        <v>27</v>
      </c>
      <c r="E3358">
        <v>0.17599999999999999</v>
      </c>
    </row>
    <row r="3359" spans="1:5" x14ac:dyDescent="0.2">
      <c r="A3359" t="s">
        <v>678</v>
      </c>
      <c r="B3359" t="s">
        <v>697</v>
      </c>
      <c r="C3359">
        <v>0.5</v>
      </c>
      <c r="D3359">
        <v>28</v>
      </c>
      <c r="E3359">
        <v>0.17699999999999999</v>
      </c>
    </row>
    <row r="3360" spans="1:5" x14ac:dyDescent="0.2">
      <c r="A3360" t="s">
        <v>678</v>
      </c>
      <c r="B3360" t="s">
        <v>697</v>
      </c>
      <c r="C3360">
        <v>0.5</v>
      </c>
      <c r="D3360">
        <v>29</v>
      </c>
      <c r="E3360">
        <v>0.17699999999999999</v>
      </c>
    </row>
    <row r="3361" spans="1:5" x14ac:dyDescent="0.2">
      <c r="A3361" t="s">
        <v>678</v>
      </c>
      <c r="B3361" t="s">
        <v>697</v>
      </c>
      <c r="C3361">
        <v>0.5</v>
      </c>
      <c r="D3361">
        <v>30</v>
      </c>
      <c r="E3361">
        <v>0.17799999999999999</v>
      </c>
    </row>
    <row r="3362" spans="1:5" x14ac:dyDescent="0.2">
      <c r="A3362" t="s">
        <v>678</v>
      </c>
      <c r="B3362" t="s">
        <v>697</v>
      </c>
      <c r="C3362">
        <v>0.5</v>
      </c>
      <c r="D3362">
        <v>31</v>
      </c>
      <c r="E3362">
        <v>0.17899999999999999</v>
      </c>
    </row>
    <row r="3363" spans="1:5" x14ac:dyDescent="0.2">
      <c r="A3363" t="s">
        <v>678</v>
      </c>
      <c r="B3363" t="s">
        <v>697</v>
      </c>
      <c r="C3363">
        <v>0.5</v>
      </c>
      <c r="D3363">
        <v>32</v>
      </c>
      <c r="E3363">
        <v>0.18</v>
      </c>
    </row>
    <row r="3364" spans="1:5" x14ac:dyDescent="0.2">
      <c r="A3364" t="s">
        <v>678</v>
      </c>
      <c r="B3364" t="s">
        <v>697</v>
      </c>
      <c r="C3364">
        <v>0.5</v>
      </c>
      <c r="D3364">
        <v>33</v>
      </c>
      <c r="E3364">
        <v>0.18099999999999999</v>
      </c>
    </row>
    <row r="3365" spans="1:5" x14ac:dyDescent="0.2">
      <c r="A3365" t="s">
        <v>678</v>
      </c>
      <c r="B3365" t="s">
        <v>697</v>
      </c>
      <c r="C3365">
        <v>0.5</v>
      </c>
      <c r="D3365">
        <v>34</v>
      </c>
      <c r="E3365">
        <v>0.182</v>
      </c>
    </row>
    <row r="3366" spans="1:5" x14ac:dyDescent="0.2">
      <c r="A3366" t="s">
        <v>678</v>
      </c>
      <c r="B3366" t="s">
        <v>697</v>
      </c>
      <c r="C3366">
        <v>0.5</v>
      </c>
      <c r="D3366">
        <v>35</v>
      </c>
      <c r="E3366">
        <v>0.183</v>
      </c>
    </row>
    <row r="3367" spans="1:5" x14ac:dyDescent="0.2">
      <c r="A3367" t="s">
        <v>678</v>
      </c>
      <c r="B3367" t="s">
        <v>697</v>
      </c>
      <c r="C3367">
        <v>0.5</v>
      </c>
      <c r="D3367">
        <v>36</v>
      </c>
      <c r="E3367">
        <v>0.184</v>
      </c>
    </row>
    <row r="3368" spans="1:5" x14ac:dyDescent="0.2">
      <c r="A3368" t="s">
        <v>678</v>
      </c>
      <c r="B3368" t="s">
        <v>697</v>
      </c>
      <c r="C3368">
        <v>0.5</v>
      </c>
      <c r="D3368">
        <v>37</v>
      </c>
      <c r="E3368">
        <v>0.185</v>
      </c>
    </row>
    <row r="3369" spans="1:5" x14ac:dyDescent="0.2">
      <c r="A3369" t="s">
        <v>678</v>
      </c>
      <c r="B3369" t="s">
        <v>697</v>
      </c>
      <c r="C3369">
        <v>0.5</v>
      </c>
      <c r="D3369">
        <v>38</v>
      </c>
      <c r="E3369">
        <v>0.187</v>
      </c>
    </row>
    <row r="3370" spans="1:5" x14ac:dyDescent="0.2">
      <c r="A3370" t="s">
        <v>678</v>
      </c>
      <c r="B3370" t="s">
        <v>697</v>
      </c>
      <c r="C3370">
        <v>0.5</v>
      </c>
      <c r="D3370">
        <v>39</v>
      </c>
      <c r="E3370">
        <v>0.188</v>
      </c>
    </row>
    <row r="3371" spans="1:5" x14ac:dyDescent="0.2">
      <c r="A3371" t="s">
        <v>678</v>
      </c>
      <c r="B3371" t="s">
        <v>697</v>
      </c>
      <c r="C3371">
        <v>0.5</v>
      </c>
      <c r="D3371">
        <v>40</v>
      </c>
      <c r="E3371">
        <v>0.189</v>
      </c>
    </row>
    <row r="3372" spans="1:5" x14ac:dyDescent="0.2">
      <c r="A3372" t="s">
        <v>678</v>
      </c>
      <c r="B3372" t="s">
        <v>697</v>
      </c>
      <c r="C3372">
        <v>0.5</v>
      </c>
      <c r="D3372">
        <v>41</v>
      </c>
      <c r="E3372">
        <v>0.191</v>
      </c>
    </row>
    <row r="3373" spans="1:5" x14ac:dyDescent="0.2">
      <c r="A3373" t="s">
        <v>678</v>
      </c>
      <c r="B3373" t="s">
        <v>697</v>
      </c>
      <c r="C3373">
        <v>0.5</v>
      </c>
      <c r="D3373">
        <v>42</v>
      </c>
      <c r="E3373">
        <v>0.192</v>
      </c>
    </row>
    <row r="3374" spans="1:5" x14ac:dyDescent="0.2">
      <c r="A3374" t="s">
        <v>678</v>
      </c>
      <c r="B3374" t="s">
        <v>697</v>
      </c>
      <c r="C3374">
        <v>0.5</v>
      </c>
      <c r="D3374">
        <v>43</v>
      </c>
      <c r="E3374">
        <v>0.19400000000000001</v>
      </c>
    </row>
    <row r="3375" spans="1:5" x14ac:dyDescent="0.2">
      <c r="A3375" t="s">
        <v>678</v>
      </c>
      <c r="B3375" t="s">
        <v>697</v>
      </c>
      <c r="C3375">
        <v>0.5</v>
      </c>
      <c r="D3375">
        <v>44</v>
      </c>
      <c r="E3375">
        <v>0.19600000000000001</v>
      </c>
    </row>
    <row r="3376" spans="1:5" x14ac:dyDescent="0.2">
      <c r="A3376" t="s">
        <v>678</v>
      </c>
      <c r="B3376" t="s">
        <v>697</v>
      </c>
      <c r="C3376">
        <v>0.5</v>
      </c>
      <c r="D3376">
        <v>45</v>
      </c>
      <c r="E3376">
        <v>0.19700000000000001</v>
      </c>
    </row>
    <row r="3377" spans="1:5" x14ac:dyDescent="0.2">
      <c r="A3377" t="s">
        <v>678</v>
      </c>
      <c r="B3377" t="s">
        <v>697</v>
      </c>
      <c r="C3377">
        <v>0.5</v>
      </c>
      <c r="D3377">
        <v>46</v>
      </c>
      <c r="E3377">
        <v>0.19900000000000001</v>
      </c>
    </row>
    <row r="3378" spans="1:5" x14ac:dyDescent="0.2">
      <c r="A3378" t="s">
        <v>678</v>
      </c>
      <c r="B3378" t="s">
        <v>697</v>
      </c>
      <c r="C3378">
        <v>0.5</v>
      </c>
      <c r="D3378">
        <v>47</v>
      </c>
      <c r="E3378">
        <v>0.2</v>
      </c>
    </row>
    <row r="3379" spans="1:5" x14ac:dyDescent="0.2">
      <c r="A3379" t="s">
        <v>678</v>
      </c>
      <c r="B3379" t="s">
        <v>697</v>
      </c>
      <c r="C3379">
        <v>0.5</v>
      </c>
      <c r="D3379">
        <v>48</v>
      </c>
      <c r="E3379">
        <v>0.20200000000000001</v>
      </c>
    </row>
    <row r="3380" spans="1:5" x14ac:dyDescent="0.2">
      <c r="A3380" t="s">
        <v>678</v>
      </c>
      <c r="B3380" t="s">
        <v>697</v>
      </c>
      <c r="C3380">
        <v>0.5</v>
      </c>
      <c r="D3380">
        <v>49</v>
      </c>
      <c r="E3380">
        <v>0.20300000000000001</v>
      </c>
    </row>
    <row r="3381" spans="1:5" x14ac:dyDescent="0.2">
      <c r="A3381" t="s">
        <v>678</v>
      </c>
      <c r="B3381" t="s">
        <v>697</v>
      </c>
      <c r="C3381">
        <v>0.52500000000000002</v>
      </c>
      <c r="D3381">
        <v>21</v>
      </c>
      <c r="E3381">
        <v>0.16900000000000001</v>
      </c>
    </row>
    <row r="3382" spans="1:5" x14ac:dyDescent="0.2">
      <c r="A3382" t="s">
        <v>678</v>
      </c>
      <c r="B3382" t="s">
        <v>697</v>
      </c>
      <c r="C3382">
        <v>0.52500000000000002</v>
      </c>
      <c r="D3382">
        <v>22</v>
      </c>
      <c r="E3382">
        <v>0.17299999999999999</v>
      </c>
    </row>
    <row r="3383" spans="1:5" x14ac:dyDescent="0.2">
      <c r="A3383" t="s">
        <v>678</v>
      </c>
      <c r="B3383" t="s">
        <v>697</v>
      </c>
      <c r="C3383">
        <v>0.52500000000000002</v>
      </c>
      <c r="D3383">
        <v>23</v>
      </c>
      <c r="E3383">
        <v>0.17599999999999999</v>
      </c>
    </row>
    <row r="3384" spans="1:5" x14ac:dyDescent="0.2">
      <c r="A3384" t="s">
        <v>678</v>
      </c>
      <c r="B3384" t="s">
        <v>697</v>
      </c>
      <c r="C3384">
        <v>0.52500000000000002</v>
      </c>
      <c r="D3384">
        <v>24</v>
      </c>
      <c r="E3384">
        <v>0.17899999999999999</v>
      </c>
    </row>
    <row r="3385" spans="1:5" x14ac:dyDescent="0.2">
      <c r="A3385" t="s">
        <v>678</v>
      </c>
      <c r="B3385" t="s">
        <v>697</v>
      </c>
      <c r="C3385">
        <v>0.52500000000000002</v>
      </c>
      <c r="D3385">
        <v>25</v>
      </c>
      <c r="E3385">
        <v>0.182</v>
      </c>
    </row>
    <row r="3386" spans="1:5" x14ac:dyDescent="0.2">
      <c r="A3386" t="s">
        <v>678</v>
      </c>
      <c r="B3386" t="s">
        <v>697</v>
      </c>
      <c r="C3386">
        <v>0.52500000000000002</v>
      </c>
      <c r="D3386">
        <v>26</v>
      </c>
      <c r="E3386">
        <v>0.183</v>
      </c>
    </row>
    <row r="3387" spans="1:5" x14ac:dyDescent="0.2">
      <c r="A3387" t="s">
        <v>678</v>
      </c>
      <c r="B3387" t="s">
        <v>697</v>
      </c>
      <c r="C3387">
        <v>0.52500000000000002</v>
      </c>
      <c r="D3387">
        <v>27</v>
      </c>
      <c r="E3387">
        <v>0.184</v>
      </c>
    </row>
    <row r="3388" spans="1:5" x14ac:dyDescent="0.2">
      <c r="A3388" t="s">
        <v>678</v>
      </c>
      <c r="B3388" t="s">
        <v>697</v>
      </c>
      <c r="C3388">
        <v>0.52500000000000002</v>
      </c>
      <c r="D3388">
        <v>28</v>
      </c>
      <c r="E3388">
        <v>0.185</v>
      </c>
    </row>
    <row r="3389" spans="1:5" x14ac:dyDescent="0.2">
      <c r="A3389" t="s">
        <v>678</v>
      </c>
      <c r="B3389" t="s">
        <v>697</v>
      </c>
      <c r="C3389">
        <v>0.52500000000000002</v>
      </c>
      <c r="D3389">
        <v>29</v>
      </c>
      <c r="E3389">
        <v>0.186</v>
      </c>
    </row>
    <row r="3390" spans="1:5" x14ac:dyDescent="0.2">
      <c r="A3390" t="s">
        <v>678</v>
      </c>
      <c r="B3390" t="s">
        <v>697</v>
      </c>
      <c r="C3390">
        <v>0.52500000000000002</v>
      </c>
      <c r="D3390">
        <v>30</v>
      </c>
      <c r="E3390">
        <v>0.186</v>
      </c>
    </row>
    <row r="3391" spans="1:5" x14ac:dyDescent="0.2">
      <c r="A3391" t="s">
        <v>678</v>
      </c>
      <c r="B3391" t="s">
        <v>697</v>
      </c>
      <c r="C3391">
        <v>0.52500000000000002</v>
      </c>
      <c r="D3391">
        <v>31</v>
      </c>
      <c r="E3391">
        <v>0.187</v>
      </c>
    </row>
    <row r="3392" spans="1:5" x14ac:dyDescent="0.2">
      <c r="A3392" t="s">
        <v>678</v>
      </c>
      <c r="B3392" t="s">
        <v>697</v>
      </c>
      <c r="C3392">
        <v>0.52500000000000002</v>
      </c>
      <c r="D3392">
        <v>32</v>
      </c>
      <c r="E3392">
        <v>0.188</v>
      </c>
    </row>
    <row r="3393" spans="1:5" x14ac:dyDescent="0.2">
      <c r="A3393" t="s">
        <v>678</v>
      </c>
      <c r="B3393" t="s">
        <v>697</v>
      </c>
      <c r="C3393">
        <v>0.52500000000000002</v>
      </c>
      <c r="D3393">
        <v>33</v>
      </c>
      <c r="E3393">
        <v>0.189</v>
      </c>
    </row>
    <row r="3394" spans="1:5" x14ac:dyDescent="0.2">
      <c r="A3394" t="s">
        <v>678</v>
      </c>
      <c r="B3394" t="s">
        <v>697</v>
      </c>
      <c r="C3394">
        <v>0.52500000000000002</v>
      </c>
      <c r="D3394">
        <v>34</v>
      </c>
      <c r="E3394">
        <v>0.189</v>
      </c>
    </row>
    <row r="3395" spans="1:5" x14ac:dyDescent="0.2">
      <c r="A3395" t="s">
        <v>678</v>
      </c>
      <c r="B3395" t="s">
        <v>697</v>
      </c>
      <c r="C3395">
        <v>0.52500000000000002</v>
      </c>
      <c r="D3395">
        <v>35</v>
      </c>
      <c r="E3395">
        <v>0.19</v>
      </c>
    </row>
    <row r="3396" spans="1:5" x14ac:dyDescent="0.2">
      <c r="A3396" t="s">
        <v>678</v>
      </c>
      <c r="B3396" t="s">
        <v>697</v>
      </c>
      <c r="C3396">
        <v>0.52500000000000002</v>
      </c>
      <c r="D3396">
        <v>36</v>
      </c>
      <c r="E3396">
        <v>0.191</v>
      </c>
    </row>
    <row r="3397" spans="1:5" x14ac:dyDescent="0.2">
      <c r="A3397" t="s">
        <v>678</v>
      </c>
      <c r="B3397" t="s">
        <v>697</v>
      </c>
      <c r="C3397">
        <v>0.52500000000000002</v>
      </c>
      <c r="D3397">
        <v>37</v>
      </c>
      <c r="E3397">
        <v>0.193</v>
      </c>
    </row>
    <row r="3398" spans="1:5" x14ac:dyDescent="0.2">
      <c r="A3398" t="s">
        <v>678</v>
      </c>
      <c r="B3398" t="s">
        <v>697</v>
      </c>
      <c r="C3398">
        <v>0.52500000000000002</v>
      </c>
      <c r="D3398">
        <v>38</v>
      </c>
      <c r="E3398">
        <v>0.19400000000000001</v>
      </c>
    </row>
    <row r="3399" spans="1:5" x14ac:dyDescent="0.2">
      <c r="A3399" t="s">
        <v>678</v>
      </c>
      <c r="B3399" t="s">
        <v>697</v>
      </c>
      <c r="C3399">
        <v>0.52500000000000002</v>
      </c>
      <c r="D3399">
        <v>39</v>
      </c>
      <c r="E3399">
        <v>0.19500000000000001</v>
      </c>
    </row>
    <row r="3400" spans="1:5" x14ac:dyDescent="0.2">
      <c r="A3400" t="s">
        <v>678</v>
      </c>
      <c r="B3400" t="s">
        <v>697</v>
      </c>
      <c r="C3400">
        <v>0.52500000000000002</v>
      </c>
      <c r="D3400">
        <v>40</v>
      </c>
      <c r="E3400">
        <v>0.19600000000000001</v>
      </c>
    </row>
    <row r="3401" spans="1:5" x14ac:dyDescent="0.2">
      <c r="A3401" t="s">
        <v>678</v>
      </c>
      <c r="B3401" t="s">
        <v>697</v>
      </c>
      <c r="C3401">
        <v>0.52500000000000002</v>
      </c>
      <c r="D3401">
        <v>41</v>
      </c>
      <c r="E3401">
        <v>0.19800000000000001</v>
      </c>
    </row>
    <row r="3402" spans="1:5" x14ac:dyDescent="0.2">
      <c r="A3402" t="s">
        <v>678</v>
      </c>
      <c r="B3402" t="s">
        <v>697</v>
      </c>
      <c r="C3402">
        <v>0.52500000000000002</v>
      </c>
      <c r="D3402">
        <v>42</v>
      </c>
      <c r="E3402">
        <v>0.2</v>
      </c>
    </row>
    <row r="3403" spans="1:5" x14ac:dyDescent="0.2">
      <c r="A3403" t="s">
        <v>678</v>
      </c>
      <c r="B3403" t="s">
        <v>697</v>
      </c>
      <c r="C3403">
        <v>0.52500000000000002</v>
      </c>
      <c r="D3403">
        <v>43</v>
      </c>
      <c r="E3403">
        <v>0.20100000000000001</v>
      </c>
    </row>
    <row r="3404" spans="1:5" x14ac:dyDescent="0.2">
      <c r="A3404" t="s">
        <v>678</v>
      </c>
      <c r="B3404" t="s">
        <v>697</v>
      </c>
      <c r="C3404">
        <v>0.52500000000000002</v>
      </c>
      <c r="D3404">
        <v>44</v>
      </c>
      <c r="E3404">
        <v>0.20300000000000001</v>
      </c>
    </row>
    <row r="3405" spans="1:5" x14ac:dyDescent="0.2">
      <c r="A3405" t="s">
        <v>678</v>
      </c>
      <c r="B3405" t="s">
        <v>697</v>
      </c>
      <c r="C3405">
        <v>0.52500000000000002</v>
      </c>
      <c r="D3405">
        <v>45</v>
      </c>
      <c r="E3405">
        <v>0.20399999999999999</v>
      </c>
    </row>
    <row r="3406" spans="1:5" x14ac:dyDescent="0.2">
      <c r="A3406" t="s">
        <v>678</v>
      </c>
      <c r="B3406" t="s">
        <v>697</v>
      </c>
      <c r="C3406">
        <v>0.52500000000000002</v>
      </c>
      <c r="D3406">
        <v>46</v>
      </c>
      <c r="E3406">
        <v>0.20599999999999999</v>
      </c>
    </row>
    <row r="3407" spans="1:5" x14ac:dyDescent="0.2">
      <c r="A3407" t="s">
        <v>678</v>
      </c>
      <c r="B3407" t="s">
        <v>697</v>
      </c>
      <c r="C3407">
        <v>0.52500000000000002</v>
      </c>
      <c r="D3407">
        <v>47</v>
      </c>
      <c r="E3407">
        <v>0.20699999999999999</v>
      </c>
    </row>
    <row r="3408" spans="1:5" x14ac:dyDescent="0.2">
      <c r="A3408" t="s">
        <v>678</v>
      </c>
      <c r="B3408" t="s">
        <v>697</v>
      </c>
      <c r="C3408">
        <v>0.52500000000000002</v>
      </c>
      <c r="D3408">
        <v>48</v>
      </c>
      <c r="E3408">
        <v>0.20899999999999999</v>
      </c>
    </row>
    <row r="3409" spans="1:5" x14ac:dyDescent="0.2">
      <c r="A3409" t="s">
        <v>678</v>
      </c>
      <c r="B3409" t="s">
        <v>697</v>
      </c>
      <c r="C3409">
        <v>0.52500000000000002</v>
      </c>
      <c r="D3409">
        <v>49</v>
      </c>
      <c r="E3409">
        <v>0.21</v>
      </c>
    </row>
    <row r="3410" spans="1:5" x14ac:dyDescent="0.2">
      <c r="A3410" t="s">
        <v>678</v>
      </c>
      <c r="B3410" t="s">
        <v>697</v>
      </c>
      <c r="C3410">
        <v>0.55000000000000004</v>
      </c>
      <c r="D3410">
        <v>21</v>
      </c>
      <c r="E3410">
        <v>0.17799999999999999</v>
      </c>
    </row>
    <row r="3411" spans="1:5" x14ac:dyDescent="0.2">
      <c r="A3411" t="s">
        <v>678</v>
      </c>
      <c r="B3411" t="s">
        <v>697</v>
      </c>
      <c r="C3411">
        <v>0.55000000000000004</v>
      </c>
      <c r="D3411">
        <v>22</v>
      </c>
      <c r="E3411">
        <v>0.18099999999999999</v>
      </c>
    </row>
    <row r="3412" spans="1:5" x14ac:dyDescent="0.2">
      <c r="A3412" t="s">
        <v>678</v>
      </c>
      <c r="B3412" t="s">
        <v>697</v>
      </c>
      <c r="C3412">
        <v>0.55000000000000004</v>
      </c>
      <c r="D3412">
        <v>23</v>
      </c>
      <c r="E3412">
        <v>0.185</v>
      </c>
    </row>
    <row r="3413" spans="1:5" x14ac:dyDescent="0.2">
      <c r="A3413" t="s">
        <v>678</v>
      </c>
      <c r="B3413" t="s">
        <v>697</v>
      </c>
      <c r="C3413">
        <v>0.55000000000000004</v>
      </c>
      <c r="D3413">
        <v>24</v>
      </c>
      <c r="E3413">
        <v>0.188</v>
      </c>
    </row>
    <row r="3414" spans="1:5" x14ac:dyDescent="0.2">
      <c r="A3414" t="s">
        <v>678</v>
      </c>
      <c r="B3414" t="s">
        <v>697</v>
      </c>
      <c r="C3414">
        <v>0.55000000000000004</v>
      </c>
      <c r="D3414">
        <v>25</v>
      </c>
      <c r="E3414">
        <v>0.19</v>
      </c>
    </row>
    <row r="3415" spans="1:5" x14ac:dyDescent="0.2">
      <c r="A3415" t="s">
        <v>678</v>
      </c>
      <c r="B3415" t="s">
        <v>697</v>
      </c>
      <c r="C3415">
        <v>0.55000000000000004</v>
      </c>
      <c r="D3415">
        <v>26</v>
      </c>
      <c r="E3415">
        <v>0.192</v>
      </c>
    </row>
    <row r="3416" spans="1:5" x14ac:dyDescent="0.2">
      <c r="A3416" t="s">
        <v>678</v>
      </c>
      <c r="B3416" t="s">
        <v>697</v>
      </c>
      <c r="C3416">
        <v>0.55000000000000004</v>
      </c>
      <c r="D3416">
        <v>27</v>
      </c>
      <c r="E3416">
        <v>0.193</v>
      </c>
    </row>
    <row r="3417" spans="1:5" x14ac:dyDescent="0.2">
      <c r="A3417" t="s">
        <v>678</v>
      </c>
      <c r="B3417" t="s">
        <v>697</v>
      </c>
      <c r="C3417">
        <v>0.55000000000000004</v>
      </c>
      <c r="D3417">
        <v>28</v>
      </c>
      <c r="E3417">
        <v>0.193</v>
      </c>
    </row>
    <row r="3418" spans="1:5" x14ac:dyDescent="0.2">
      <c r="A3418" t="s">
        <v>678</v>
      </c>
      <c r="B3418" t="s">
        <v>697</v>
      </c>
      <c r="C3418">
        <v>0.55000000000000004</v>
      </c>
      <c r="D3418">
        <v>29</v>
      </c>
      <c r="E3418">
        <v>0.19400000000000001</v>
      </c>
    </row>
    <row r="3419" spans="1:5" x14ac:dyDescent="0.2">
      <c r="A3419" t="s">
        <v>678</v>
      </c>
      <c r="B3419" t="s">
        <v>697</v>
      </c>
      <c r="C3419">
        <v>0.55000000000000004</v>
      </c>
      <c r="D3419">
        <v>30</v>
      </c>
      <c r="E3419">
        <v>0.19400000000000001</v>
      </c>
    </row>
    <row r="3420" spans="1:5" x14ac:dyDescent="0.2">
      <c r="A3420" t="s">
        <v>678</v>
      </c>
      <c r="B3420" t="s">
        <v>697</v>
      </c>
      <c r="C3420">
        <v>0.55000000000000004</v>
      </c>
      <c r="D3420">
        <v>31</v>
      </c>
      <c r="E3420">
        <v>0.19500000000000001</v>
      </c>
    </row>
    <row r="3421" spans="1:5" x14ac:dyDescent="0.2">
      <c r="A3421" t="s">
        <v>678</v>
      </c>
      <c r="B3421" t="s">
        <v>697</v>
      </c>
      <c r="C3421">
        <v>0.55000000000000004</v>
      </c>
      <c r="D3421">
        <v>32</v>
      </c>
      <c r="E3421">
        <v>0.19600000000000001</v>
      </c>
    </row>
    <row r="3422" spans="1:5" x14ac:dyDescent="0.2">
      <c r="A3422" t="s">
        <v>678</v>
      </c>
      <c r="B3422" t="s">
        <v>697</v>
      </c>
      <c r="C3422">
        <v>0.55000000000000004</v>
      </c>
      <c r="D3422">
        <v>33</v>
      </c>
      <c r="E3422">
        <v>0.19600000000000001</v>
      </c>
    </row>
    <row r="3423" spans="1:5" x14ac:dyDescent="0.2">
      <c r="A3423" t="s">
        <v>678</v>
      </c>
      <c r="B3423" t="s">
        <v>697</v>
      </c>
      <c r="C3423">
        <v>0.55000000000000004</v>
      </c>
      <c r="D3423">
        <v>34</v>
      </c>
      <c r="E3423">
        <v>0.19700000000000001</v>
      </c>
    </row>
    <row r="3424" spans="1:5" x14ac:dyDescent="0.2">
      <c r="A3424" t="s">
        <v>678</v>
      </c>
      <c r="B3424" t="s">
        <v>697</v>
      </c>
      <c r="C3424">
        <v>0.55000000000000004</v>
      </c>
      <c r="D3424">
        <v>35</v>
      </c>
      <c r="E3424">
        <v>0.19800000000000001</v>
      </c>
    </row>
    <row r="3425" spans="1:5" x14ac:dyDescent="0.2">
      <c r="A3425" t="s">
        <v>678</v>
      </c>
      <c r="B3425" t="s">
        <v>697</v>
      </c>
      <c r="C3425">
        <v>0.55000000000000004</v>
      </c>
      <c r="D3425">
        <v>36</v>
      </c>
      <c r="E3425">
        <v>0.19900000000000001</v>
      </c>
    </row>
    <row r="3426" spans="1:5" x14ac:dyDescent="0.2">
      <c r="A3426" t="s">
        <v>678</v>
      </c>
      <c r="B3426" t="s">
        <v>697</v>
      </c>
      <c r="C3426">
        <v>0.55000000000000004</v>
      </c>
      <c r="D3426">
        <v>37</v>
      </c>
      <c r="E3426">
        <v>0.2</v>
      </c>
    </row>
    <row r="3427" spans="1:5" x14ac:dyDescent="0.2">
      <c r="A3427" t="s">
        <v>678</v>
      </c>
      <c r="B3427" t="s">
        <v>697</v>
      </c>
      <c r="C3427">
        <v>0.55000000000000004</v>
      </c>
      <c r="D3427">
        <v>38</v>
      </c>
      <c r="E3427">
        <v>0.20100000000000001</v>
      </c>
    </row>
    <row r="3428" spans="1:5" x14ac:dyDescent="0.2">
      <c r="A3428" t="s">
        <v>678</v>
      </c>
      <c r="B3428" t="s">
        <v>697</v>
      </c>
      <c r="C3428">
        <v>0.55000000000000004</v>
      </c>
      <c r="D3428">
        <v>39</v>
      </c>
      <c r="E3428">
        <v>0.20200000000000001</v>
      </c>
    </row>
    <row r="3429" spans="1:5" x14ac:dyDescent="0.2">
      <c r="A3429" t="s">
        <v>678</v>
      </c>
      <c r="B3429" t="s">
        <v>697</v>
      </c>
      <c r="C3429">
        <v>0.55000000000000004</v>
      </c>
      <c r="D3429">
        <v>40</v>
      </c>
      <c r="E3429">
        <v>0.20399999999999999</v>
      </c>
    </row>
    <row r="3430" spans="1:5" x14ac:dyDescent="0.2">
      <c r="A3430" t="s">
        <v>678</v>
      </c>
      <c r="B3430" t="s">
        <v>697</v>
      </c>
      <c r="C3430">
        <v>0.55000000000000004</v>
      </c>
      <c r="D3430">
        <v>41</v>
      </c>
      <c r="E3430">
        <v>0.20499999999999999</v>
      </c>
    </row>
    <row r="3431" spans="1:5" x14ac:dyDescent="0.2">
      <c r="A3431" t="s">
        <v>678</v>
      </c>
      <c r="B3431" t="s">
        <v>697</v>
      </c>
      <c r="C3431">
        <v>0.55000000000000004</v>
      </c>
      <c r="D3431">
        <v>42</v>
      </c>
      <c r="E3431">
        <v>0.20699999999999999</v>
      </c>
    </row>
    <row r="3432" spans="1:5" x14ac:dyDescent="0.2">
      <c r="A3432" t="s">
        <v>678</v>
      </c>
      <c r="B3432" t="s">
        <v>697</v>
      </c>
      <c r="C3432">
        <v>0.55000000000000004</v>
      </c>
      <c r="D3432">
        <v>43</v>
      </c>
      <c r="E3432">
        <v>0.20799999999999999</v>
      </c>
    </row>
    <row r="3433" spans="1:5" x14ac:dyDescent="0.2">
      <c r="A3433" t="s">
        <v>678</v>
      </c>
      <c r="B3433" t="s">
        <v>697</v>
      </c>
      <c r="C3433">
        <v>0.55000000000000004</v>
      </c>
      <c r="D3433">
        <v>44</v>
      </c>
      <c r="E3433">
        <v>0.21</v>
      </c>
    </row>
    <row r="3434" spans="1:5" x14ac:dyDescent="0.2">
      <c r="A3434" t="s">
        <v>678</v>
      </c>
      <c r="B3434" t="s">
        <v>697</v>
      </c>
      <c r="C3434">
        <v>0.55000000000000004</v>
      </c>
      <c r="D3434">
        <v>45</v>
      </c>
      <c r="E3434">
        <v>0.21099999999999999</v>
      </c>
    </row>
    <row r="3435" spans="1:5" x14ac:dyDescent="0.2">
      <c r="A3435" t="s">
        <v>678</v>
      </c>
      <c r="B3435" t="s">
        <v>697</v>
      </c>
      <c r="C3435">
        <v>0.55000000000000004</v>
      </c>
      <c r="D3435">
        <v>46</v>
      </c>
      <c r="E3435">
        <v>0.21299999999999999</v>
      </c>
    </row>
    <row r="3436" spans="1:5" x14ac:dyDescent="0.2">
      <c r="A3436" t="s">
        <v>678</v>
      </c>
      <c r="B3436" t="s">
        <v>697</v>
      </c>
      <c r="C3436">
        <v>0.55000000000000004</v>
      </c>
      <c r="D3436">
        <v>47</v>
      </c>
      <c r="E3436">
        <v>0.214</v>
      </c>
    </row>
    <row r="3437" spans="1:5" x14ac:dyDescent="0.2">
      <c r="A3437" t="s">
        <v>678</v>
      </c>
      <c r="B3437" t="s">
        <v>697</v>
      </c>
      <c r="C3437">
        <v>0.55000000000000004</v>
      </c>
      <c r="D3437">
        <v>48</v>
      </c>
      <c r="E3437">
        <v>0.216</v>
      </c>
    </row>
    <row r="3438" spans="1:5" x14ac:dyDescent="0.2">
      <c r="A3438" t="s">
        <v>678</v>
      </c>
      <c r="B3438" t="s">
        <v>697</v>
      </c>
      <c r="C3438">
        <v>0.55000000000000004</v>
      </c>
      <c r="D3438">
        <v>49</v>
      </c>
      <c r="E3438">
        <v>0.217</v>
      </c>
    </row>
    <row r="3439" spans="1:5" x14ac:dyDescent="0.2">
      <c r="A3439" t="s">
        <v>678</v>
      </c>
      <c r="B3439" t="s">
        <v>697</v>
      </c>
      <c r="C3439">
        <v>0.57499999999999996</v>
      </c>
      <c r="D3439">
        <v>22</v>
      </c>
      <c r="E3439">
        <v>0.19</v>
      </c>
    </row>
    <row r="3440" spans="1:5" x14ac:dyDescent="0.2">
      <c r="A3440" t="s">
        <v>678</v>
      </c>
      <c r="B3440" t="s">
        <v>697</v>
      </c>
      <c r="C3440">
        <v>0.57499999999999996</v>
      </c>
      <c r="D3440">
        <v>23</v>
      </c>
      <c r="E3440">
        <v>0.19400000000000001</v>
      </c>
    </row>
    <row r="3441" spans="1:5" x14ac:dyDescent="0.2">
      <c r="A3441" t="s">
        <v>678</v>
      </c>
      <c r="B3441" t="s">
        <v>697</v>
      </c>
      <c r="C3441">
        <v>0.57499999999999996</v>
      </c>
      <c r="D3441">
        <v>24</v>
      </c>
      <c r="E3441">
        <v>0.19700000000000001</v>
      </c>
    </row>
    <row r="3442" spans="1:5" x14ac:dyDescent="0.2">
      <c r="A3442" t="s">
        <v>678</v>
      </c>
      <c r="B3442" t="s">
        <v>697</v>
      </c>
      <c r="C3442">
        <v>0.57499999999999996</v>
      </c>
      <c r="D3442">
        <v>25</v>
      </c>
      <c r="E3442">
        <v>0.19900000000000001</v>
      </c>
    </row>
    <row r="3443" spans="1:5" x14ac:dyDescent="0.2">
      <c r="A3443" t="s">
        <v>678</v>
      </c>
      <c r="B3443" t="s">
        <v>697</v>
      </c>
      <c r="C3443">
        <v>0.57499999999999996</v>
      </c>
      <c r="D3443">
        <v>26</v>
      </c>
      <c r="E3443">
        <v>0.2</v>
      </c>
    </row>
    <row r="3444" spans="1:5" x14ac:dyDescent="0.2">
      <c r="A3444" t="s">
        <v>678</v>
      </c>
      <c r="B3444" t="s">
        <v>697</v>
      </c>
      <c r="C3444">
        <v>0.57499999999999996</v>
      </c>
      <c r="D3444">
        <v>27</v>
      </c>
      <c r="E3444">
        <v>0.20100000000000001</v>
      </c>
    </row>
    <row r="3445" spans="1:5" x14ac:dyDescent="0.2">
      <c r="A3445" t="s">
        <v>678</v>
      </c>
      <c r="B3445" t="s">
        <v>697</v>
      </c>
      <c r="C3445">
        <v>0.57499999999999996</v>
      </c>
      <c r="D3445">
        <v>28</v>
      </c>
      <c r="E3445">
        <v>0.20200000000000001</v>
      </c>
    </row>
    <row r="3446" spans="1:5" x14ac:dyDescent="0.2">
      <c r="A3446" t="s">
        <v>678</v>
      </c>
      <c r="B3446" t="s">
        <v>697</v>
      </c>
      <c r="C3446">
        <v>0.57499999999999996</v>
      </c>
      <c r="D3446">
        <v>29</v>
      </c>
      <c r="E3446">
        <v>0.20200000000000001</v>
      </c>
    </row>
    <row r="3447" spans="1:5" x14ac:dyDescent="0.2">
      <c r="A3447" t="s">
        <v>678</v>
      </c>
      <c r="B3447" t="s">
        <v>697</v>
      </c>
      <c r="C3447">
        <v>0.57499999999999996</v>
      </c>
      <c r="D3447">
        <v>30</v>
      </c>
      <c r="E3447">
        <v>0.20300000000000001</v>
      </c>
    </row>
    <row r="3448" spans="1:5" x14ac:dyDescent="0.2">
      <c r="A3448" t="s">
        <v>678</v>
      </c>
      <c r="B3448" t="s">
        <v>697</v>
      </c>
      <c r="C3448">
        <v>0.57499999999999996</v>
      </c>
      <c r="D3448">
        <v>31</v>
      </c>
      <c r="E3448">
        <v>0.20300000000000001</v>
      </c>
    </row>
    <row r="3449" spans="1:5" x14ac:dyDescent="0.2">
      <c r="A3449" t="s">
        <v>678</v>
      </c>
      <c r="B3449" t="s">
        <v>697</v>
      </c>
      <c r="C3449">
        <v>0.57499999999999996</v>
      </c>
      <c r="D3449">
        <v>32</v>
      </c>
      <c r="E3449">
        <v>0.20399999999999999</v>
      </c>
    </row>
    <row r="3450" spans="1:5" x14ac:dyDescent="0.2">
      <c r="A3450" t="s">
        <v>678</v>
      </c>
      <c r="B3450" t="s">
        <v>697</v>
      </c>
      <c r="C3450">
        <v>0.57499999999999996</v>
      </c>
      <c r="D3450">
        <v>33</v>
      </c>
      <c r="E3450">
        <v>0.20399999999999999</v>
      </c>
    </row>
    <row r="3451" spans="1:5" x14ac:dyDescent="0.2">
      <c r="A3451" t="s">
        <v>678</v>
      </c>
      <c r="B3451" t="s">
        <v>697</v>
      </c>
      <c r="C3451">
        <v>0.57499999999999996</v>
      </c>
      <c r="D3451">
        <v>34</v>
      </c>
      <c r="E3451">
        <v>0.20499999999999999</v>
      </c>
    </row>
    <row r="3452" spans="1:5" x14ac:dyDescent="0.2">
      <c r="A3452" t="s">
        <v>678</v>
      </c>
      <c r="B3452" t="s">
        <v>697</v>
      </c>
      <c r="C3452">
        <v>0.57499999999999996</v>
      </c>
      <c r="D3452">
        <v>35</v>
      </c>
      <c r="E3452">
        <v>0.20599999999999999</v>
      </c>
    </row>
    <row r="3453" spans="1:5" x14ac:dyDescent="0.2">
      <c r="A3453" t="s">
        <v>678</v>
      </c>
      <c r="B3453" t="s">
        <v>697</v>
      </c>
      <c r="C3453">
        <v>0.57499999999999996</v>
      </c>
      <c r="D3453">
        <v>36</v>
      </c>
      <c r="E3453">
        <v>0.20599999999999999</v>
      </c>
    </row>
    <row r="3454" spans="1:5" x14ac:dyDescent="0.2">
      <c r="A3454" t="s">
        <v>678</v>
      </c>
      <c r="B3454" t="s">
        <v>697</v>
      </c>
      <c r="C3454">
        <v>0.57499999999999996</v>
      </c>
      <c r="D3454">
        <v>37</v>
      </c>
      <c r="E3454">
        <v>0.20699999999999999</v>
      </c>
    </row>
    <row r="3455" spans="1:5" x14ac:dyDescent="0.2">
      <c r="A3455" t="s">
        <v>678</v>
      </c>
      <c r="B3455" t="s">
        <v>697</v>
      </c>
      <c r="C3455">
        <v>0.57499999999999996</v>
      </c>
      <c r="D3455">
        <v>38</v>
      </c>
      <c r="E3455">
        <v>0.20799999999999999</v>
      </c>
    </row>
    <row r="3456" spans="1:5" x14ac:dyDescent="0.2">
      <c r="A3456" t="s">
        <v>678</v>
      </c>
      <c r="B3456" t="s">
        <v>697</v>
      </c>
      <c r="C3456">
        <v>0.57499999999999996</v>
      </c>
      <c r="D3456">
        <v>39</v>
      </c>
      <c r="E3456">
        <v>0.21</v>
      </c>
    </row>
    <row r="3457" spans="1:5" x14ac:dyDescent="0.2">
      <c r="A3457" t="s">
        <v>678</v>
      </c>
      <c r="B3457" t="s">
        <v>697</v>
      </c>
      <c r="C3457">
        <v>0.57499999999999996</v>
      </c>
      <c r="D3457">
        <v>40</v>
      </c>
      <c r="E3457">
        <v>0.21099999999999999</v>
      </c>
    </row>
    <row r="3458" spans="1:5" x14ac:dyDescent="0.2">
      <c r="A3458" t="s">
        <v>678</v>
      </c>
      <c r="B3458" t="s">
        <v>697</v>
      </c>
      <c r="C3458">
        <v>0.57499999999999996</v>
      </c>
      <c r="D3458">
        <v>41</v>
      </c>
      <c r="E3458">
        <v>0.21199999999999999</v>
      </c>
    </row>
    <row r="3459" spans="1:5" x14ac:dyDescent="0.2">
      <c r="A3459" t="s">
        <v>678</v>
      </c>
      <c r="B3459" t="s">
        <v>697</v>
      </c>
      <c r="C3459">
        <v>0.57499999999999996</v>
      </c>
      <c r="D3459">
        <v>42</v>
      </c>
      <c r="E3459">
        <v>0.214</v>
      </c>
    </row>
    <row r="3460" spans="1:5" x14ac:dyDescent="0.2">
      <c r="A3460" t="s">
        <v>678</v>
      </c>
      <c r="B3460" t="s">
        <v>697</v>
      </c>
      <c r="C3460">
        <v>0.57499999999999996</v>
      </c>
      <c r="D3460">
        <v>43</v>
      </c>
      <c r="E3460">
        <v>0.215</v>
      </c>
    </row>
    <row r="3461" spans="1:5" x14ac:dyDescent="0.2">
      <c r="A3461" t="s">
        <v>678</v>
      </c>
      <c r="B3461" t="s">
        <v>697</v>
      </c>
      <c r="C3461">
        <v>0.57499999999999996</v>
      </c>
      <c r="D3461">
        <v>44</v>
      </c>
      <c r="E3461">
        <v>0.216</v>
      </c>
    </row>
    <row r="3462" spans="1:5" x14ac:dyDescent="0.2">
      <c r="A3462" t="s">
        <v>678</v>
      </c>
      <c r="B3462" t="s">
        <v>697</v>
      </c>
      <c r="C3462">
        <v>0.57499999999999996</v>
      </c>
      <c r="D3462">
        <v>45</v>
      </c>
      <c r="E3462">
        <v>0.218</v>
      </c>
    </row>
    <row r="3463" spans="1:5" x14ac:dyDescent="0.2">
      <c r="A3463" t="s">
        <v>678</v>
      </c>
      <c r="B3463" t="s">
        <v>697</v>
      </c>
      <c r="C3463">
        <v>0.57499999999999996</v>
      </c>
      <c r="D3463">
        <v>46</v>
      </c>
      <c r="E3463">
        <v>0.219</v>
      </c>
    </row>
    <row r="3464" spans="1:5" x14ac:dyDescent="0.2">
      <c r="A3464" t="s">
        <v>678</v>
      </c>
      <c r="B3464" t="s">
        <v>697</v>
      </c>
      <c r="C3464">
        <v>0.57499999999999996</v>
      </c>
      <c r="D3464">
        <v>47</v>
      </c>
      <c r="E3464">
        <v>0.221</v>
      </c>
    </row>
    <row r="3465" spans="1:5" x14ac:dyDescent="0.2">
      <c r="A3465" t="s">
        <v>678</v>
      </c>
      <c r="B3465" t="s">
        <v>697</v>
      </c>
      <c r="C3465">
        <v>0.57499999999999996</v>
      </c>
      <c r="D3465">
        <v>48</v>
      </c>
      <c r="E3465">
        <v>0.223</v>
      </c>
    </row>
    <row r="3466" spans="1:5" x14ac:dyDescent="0.2">
      <c r="A3466" t="s">
        <v>678</v>
      </c>
      <c r="B3466" t="s">
        <v>697</v>
      </c>
      <c r="C3466">
        <v>0.57499999999999996</v>
      </c>
      <c r="D3466">
        <v>49</v>
      </c>
      <c r="E3466">
        <v>0.224</v>
      </c>
    </row>
    <row r="3467" spans="1:5" x14ac:dyDescent="0.2">
      <c r="A3467" t="s">
        <v>678</v>
      </c>
      <c r="B3467" t="s">
        <v>697</v>
      </c>
      <c r="C3467">
        <v>0.6</v>
      </c>
      <c r="D3467">
        <v>22</v>
      </c>
      <c r="E3467">
        <v>0.19900000000000001</v>
      </c>
    </row>
    <row r="3468" spans="1:5" x14ac:dyDescent="0.2">
      <c r="A3468" t="s">
        <v>678</v>
      </c>
      <c r="B3468" t="s">
        <v>697</v>
      </c>
      <c r="C3468">
        <v>0.6</v>
      </c>
      <c r="D3468">
        <v>23</v>
      </c>
      <c r="E3468">
        <v>0.20200000000000001</v>
      </c>
    </row>
    <row r="3469" spans="1:5" x14ac:dyDescent="0.2">
      <c r="A3469" t="s">
        <v>678</v>
      </c>
      <c r="B3469" t="s">
        <v>697</v>
      </c>
      <c r="C3469">
        <v>0.6</v>
      </c>
      <c r="D3469">
        <v>24</v>
      </c>
      <c r="E3469">
        <v>0.20499999999999999</v>
      </c>
    </row>
    <row r="3470" spans="1:5" x14ac:dyDescent="0.2">
      <c r="A3470" t="s">
        <v>678</v>
      </c>
      <c r="B3470" t="s">
        <v>697</v>
      </c>
      <c r="C3470">
        <v>0.6</v>
      </c>
      <c r="D3470">
        <v>25</v>
      </c>
      <c r="E3470">
        <v>0.20699999999999999</v>
      </c>
    </row>
    <row r="3471" spans="1:5" x14ac:dyDescent="0.2">
      <c r="A3471" t="s">
        <v>678</v>
      </c>
      <c r="B3471" t="s">
        <v>697</v>
      </c>
      <c r="C3471">
        <v>0.6</v>
      </c>
      <c r="D3471">
        <v>26</v>
      </c>
      <c r="E3471">
        <v>0.20899999999999999</v>
      </c>
    </row>
    <row r="3472" spans="1:5" x14ac:dyDescent="0.2">
      <c r="A3472" t="s">
        <v>678</v>
      </c>
      <c r="B3472" t="s">
        <v>697</v>
      </c>
      <c r="C3472">
        <v>0.6</v>
      </c>
      <c r="D3472">
        <v>27</v>
      </c>
      <c r="E3472">
        <v>0.20899999999999999</v>
      </c>
    </row>
    <row r="3473" spans="1:5" x14ac:dyDescent="0.2">
      <c r="A3473" t="s">
        <v>678</v>
      </c>
      <c r="B3473" t="s">
        <v>697</v>
      </c>
      <c r="C3473">
        <v>0.6</v>
      </c>
      <c r="D3473">
        <v>28</v>
      </c>
      <c r="E3473">
        <v>0.21</v>
      </c>
    </row>
    <row r="3474" spans="1:5" x14ac:dyDescent="0.2">
      <c r="A3474" t="s">
        <v>678</v>
      </c>
      <c r="B3474" t="s">
        <v>697</v>
      </c>
      <c r="C3474">
        <v>0.6</v>
      </c>
      <c r="D3474">
        <v>29</v>
      </c>
      <c r="E3474">
        <v>0.21</v>
      </c>
    </row>
    <row r="3475" spans="1:5" x14ac:dyDescent="0.2">
      <c r="A3475" t="s">
        <v>678</v>
      </c>
      <c r="B3475" t="s">
        <v>697</v>
      </c>
      <c r="C3475">
        <v>0.6</v>
      </c>
      <c r="D3475">
        <v>30</v>
      </c>
      <c r="E3475">
        <v>0.21099999999999999</v>
      </c>
    </row>
    <row r="3476" spans="1:5" x14ac:dyDescent="0.2">
      <c r="A3476" t="s">
        <v>678</v>
      </c>
      <c r="B3476" t="s">
        <v>697</v>
      </c>
      <c r="C3476">
        <v>0.6</v>
      </c>
      <c r="D3476">
        <v>31</v>
      </c>
      <c r="E3476">
        <v>0.21099999999999999</v>
      </c>
    </row>
    <row r="3477" spans="1:5" x14ac:dyDescent="0.2">
      <c r="A3477" t="s">
        <v>678</v>
      </c>
      <c r="B3477" t="s">
        <v>697</v>
      </c>
      <c r="C3477">
        <v>0.6</v>
      </c>
      <c r="D3477">
        <v>32</v>
      </c>
      <c r="E3477">
        <v>0.21099999999999999</v>
      </c>
    </row>
    <row r="3478" spans="1:5" x14ac:dyDescent="0.2">
      <c r="A3478" t="s">
        <v>678</v>
      </c>
      <c r="B3478" t="s">
        <v>697</v>
      </c>
      <c r="C3478">
        <v>0.6</v>
      </c>
      <c r="D3478">
        <v>33</v>
      </c>
      <c r="E3478">
        <v>0.21199999999999999</v>
      </c>
    </row>
    <row r="3479" spans="1:5" x14ac:dyDescent="0.2">
      <c r="A3479" t="s">
        <v>678</v>
      </c>
      <c r="B3479" t="s">
        <v>697</v>
      </c>
      <c r="C3479">
        <v>0.6</v>
      </c>
      <c r="D3479">
        <v>34</v>
      </c>
      <c r="E3479">
        <v>0.21299999999999999</v>
      </c>
    </row>
    <row r="3480" spans="1:5" x14ac:dyDescent="0.2">
      <c r="A3480" t="s">
        <v>678</v>
      </c>
      <c r="B3480" t="s">
        <v>697</v>
      </c>
      <c r="C3480">
        <v>0.6</v>
      </c>
      <c r="D3480">
        <v>35</v>
      </c>
      <c r="E3480">
        <v>0.21299999999999999</v>
      </c>
    </row>
    <row r="3481" spans="1:5" x14ac:dyDescent="0.2">
      <c r="A3481" t="s">
        <v>678</v>
      </c>
      <c r="B3481" t="s">
        <v>697</v>
      </c>
      <c r="C3481">
        <v>0.6</v>
      </c>
      <c r="D3481">
        <v>36</v>
      </c>
      <c r="E3481">
        <v>0.214</v>
      </c>
    </row>
    <row r="3482" spans="1:5" x14ac:dyDescent="0.2">
      <c r="A3482" t="s">
        <v>678</v>
      </c>
      <c r="B3482" t="s">
        <v>697</v>
      </c>
      <c r="C3482">
        <v>0.6</v>
      </c>
      <c r="D3482">
        <v>37</v>
      </c>
      <c r="E3482">
        <v>0.215</v>
      </c>
    </row>
    <row r="3483" spans="1:5" x14ac:dyDescent="0.2">
      <c r="A3483" t="s">
        <v>678</v>
      </c>
      <c r="B3483" t="s">
        <v>697</v>
      </c>
      <c r="C3483">
        <v>0.6</v>
      </c>
      <c r="D3483">
        <v>38</v>
      </c>
      <c r="E3483">
        <v>0.216</v>
      </c>
    </row>
    <row r="3484" spans="1:5" x14ac:dyDescent="0.2">
      <c r="A3484" t="s">
        <v>678</v>
      </c>
      <c r="B3484" t="s">
        <v>697</v>
      </c>
      <c r="C3484">
        <v>0.6</v>
      </c>
      <c r="D3484">
        <v>39</v>
      </c>
      <c r="E3484">
        <v>0.217</v>
      </c>
    </row>
    <row r="3485" spans="1:5" x14ac:dyDescent="0.2">
      <c r="A3485" t="s">
        <v>678</v>
      </c>
      <c r="B3485" t="s">
        <v>697</v>
      </c>
      <c r="C3485">
        <v>0.6</v>
      </c>
      <c r="D3485">
        <v>40</v>
      </c>
      <c r="E3485">
        <v>0.218</v>
      </c>
    </row>
    <row r="3486" spans="1:5" x14ac:dyDescent="0.2">
      <c r="A3486" t="s">
        <v>678</v>
      </c>
      <c r="B3486" t="s">
        <v>697</v>
      </c>
      <c r="C3486">
        <v>0.6</v>
      </c>
      <c r="D3486">
        <v>41</v>
      </c>
      <c r="E3486">
        <v>0.219</v>
      </c>
    </row>
    <row r="3487" spans="1:5" x14ac:dyDescent="0.2">
      <c r="A3487" t="s">
        <v>678</v>
      </c>
      <c r="B3487" t="s">
        <v>697</v>
      </c>
      <c r="C3487">
        <v>0.6</v>
      </c>
      <c r="D3487">
        <v>42</v>
      </c>
      <c r="E3487">
        <v>0.221</v>
      </c>
    </row>
    <row r="3488" spans="1:5" x14ac:dyDescent="0.2">
      <c r="A3488" t="s">
        <v>678</v>
      </c>
      <c r="B3488" t="s">
        <v>697</v>
      </c>
      <c r="C3488">
        <v>0.6</v>
      </c>
      <c r="D3488">
        <v>43</v>
      </c>
      <c r="E3488">
        <v>0.222</v>
      </c>
    </row>
    <row r="3489" spans="1:5" x14ac:dyDescent="0.2">
      <c r="A3489" t="s">
        <v>678</v>
      </c>
      <c r="B3489" t="s">
        <v>697</v>
      </c>
      <c r="C3489">
        <v>0.6</v>
      </c>
      <c r="D3489">
        <v>44</v>
      </c>
      <c r="E3489">
        <v>0.223</v>
      </c>
    </row>
    <row r="3490" spans="1:5" x14ac:dyDescent="0.2">
      <c r="A3490" t="s">
        <v>678</v>
      </c>
      <c r="B3490" t="s">
        <v>697</v>
      </c>
      <c r="C3490">
        <v>0.6</v>
      </c>
      <c r="D3490">
        <v>45</v>
      </c>
      <c r="E3490">
        <v>0.22500000000000001</v>
      </c>
    </row>
    <row r="3491" spans="1:5" x14ac:dyDescent="0.2">
      <c r="A3491" t="s">
        <v>678</v>
      </c>
      <c r="B3491" t="s">
        <v>697</v>
      </c>
      <c r="C3491">
        <v>0.6</v>
      </c>
      <c r="D3491">
        <v>46</v>
      </c>
      <c r="E3491">
        <v>0.22600000000000001</v>
      </c>
    </row>
    <row r="3492" spans="1:5" x14ac:dyDescent="0.2">
      <c r="A3492" t="s">
        <v>678</v>
      </c>
      <c r="B3492" t="s">
        <v>697</v>
      </c>
      <c r="C3492">
        <v>0.6</v>
      </c>
      <c r="D3492">
        <v>47</v>
      </c>
      <c r="E3492">
        <v>0.22800000000000001</v>
      </c>
    </row>
    <row r="3493" spans="1:5" x14ac:dyDescent="0.2">
      <c r="A3493" t="s">
        <v>678</v>
      </c>
      <c r="B3493" t="s">
        <v>697</v>
      </c>
      <c r="C3493">
        <v>0.6</v>
      </c>
      <c r="D3493">
        <v>48</v>
      </c>
      <c r="E3493">
        <v>0.22900000000000001</v>
      </c>
    </row>
    <row r="3494" spans="1:5" x14ac:dyDescent="0.2">
      <c r="A3494" t="s">
        <v>678</v>
      </c>
      <c r="B3494" t="s">
        <v>697</v>
      </c>
      <c r="C3494">
        <v>0.6</v>
      </c>
      <c r="D3494">
        <v>49</v>
      </c>
      <c r="E3494">
        <v>0.23100000000000001</v>
      </c>
    </row>
    <row r="3495" spans="1:5" x14ac:dyDescent="0.2">
      <c r="A3495" t="s">
        <v>678</v>
      </c>
      <c r="B3495" t="s">
        <v>697</v>
      </c>
      <c r="C3495">
        <v>0.625</v>
      </c>
      <c r="D3495">
        <v>22</v>
      </c>
      <c r="E3495">
        <v>0.20799999999999999</v>
      </c>
    </row>
    <row r="3496" spans="1:5" x14ac:dyDescent="0.2">
      <c r="A3496" t="s">
        <v>678</v>
      </c>
      <c r="B3496" t="s">
        <v>697</v>
      </c>
      <c r="C3496">
        <v>0.625</v>
      </c>
      <c r="D3496">
        <v>23</v>
      </c>
      <c r="E3496">
        <v>0.21099999999999999</v>
      </c>
    </row>
    <row r="3497" spans="1:5" x14ac:dyDescent="0.2">
      <c r="A3497" t="s">
        <v>678</v>
      </c>
      <c r="B3497" t="s">
        <v>697</v>
      </c>
      <c r="C3497">
        <v>0.625</v>
      </c>
      <c r="D3497">
        <v>24</v>
      </c>
      <c r="E3497">
        <v>0.214</v>
      </c>
    </row>
    <row r="3498" spans="1:5" x14ac:dyDescent="0.2">
      <c r="A3498" t="s">
        <v>678</v>
      </c>
      <c r="B3498" t="s">
        <v>697</v>
      </c>
      <c r="C3498">
        <v>0.625</v>
      </c>
      <c r="D3498">
        <v>25</v>
      </c>
      <c r="E3498">
        <v>0.216</v>
      </c>
    </row>
    <row r="3499" spans="1:5" x14ac:dyDescent="0.2">
      <c r="A3499" t="s">
        <v>678</v>
      </c>
      <c r="B3499" t="s">
        <v>697</v>
      </c>
      <c r="C3499">
        <v>0.625</v>
      </c>
      <c r="D3499">
        <v>26</v>
      </c>
      <c r="E3499">
        <v>0.217</v>
      </c>
    </row>
    <row r="3500" spans="1:5" x14ac:dyDescent="0.2">
      <c r="A3500" t="s">
        <v>678</v>
      </c>
      <c r="B3500" t="s">
        <v>697</v>
      </c>
      <c r="C3500">
        <v>0.625</v>
      </c>
      <c r="D3500">
        <v>27</v>
      </c>
      <c r="E3500">
        <v>0.217</v>
      </c>
    </row>
    <row r="3501" spans="1:5" x14ac:dyDescent="0.2">
      <c r="A3501" t="s">
        <v>678</v>
      </c>
      <c r="B3501" t="s">
        <v>697</v>
      </c>
      <c r="C3501">
        <v>0.625</v>
      </c>
      <c r="D3501">
        <v>28</v>
      </c>
      <c r="E3501">
        <v>0.218</v>
      </c>
    </row>
    <row r="3502" spans="1:5" x14ac:dyDescent="0.2">
      <c r="A3502" t="s">
        <v>678</v>
      </c>
      <c r="B3502" t="s">
        <v>697</v>
      </c>
      <c r="C3502">
        <v>0.625</v>
      </c>
      <c r="D3502">
        <v>29</v>
      </c>
      <c r="E3502">
        <v>0.218</v>
      </c>
    </row>
    <row r="3503" spans="1:5" x14ac:dyDescent="0.2">
      <c r="A3503" t="s">
        <v>678</v>
      </c>
      <c r="B3503" t="s">
        <v>697</v>
      </c>
      <c r="C3503">
        <v>0.625</v>
      </c>
      <c r="D3503">
        <v>30</v>
      </c>
      <c r="E3503">
        <v>0.218</v>
      </c>
    </row>
    <row r="3504" spans="1:5" x14ac:dyDescent="0.2">
      <c r="A3504" t="s">
        <v>678</v>
      </c>
      <c r="B3504" t="s">
        <v>697</v>
      </c>
      <c r="C3504">
        <v>0.625</v>
      </c>
      <c r="D3504">
        <v>31</v>
      </c>
      <c r="E3504">
        <v>0.219</v>
      </c>
    </row>
    <row r="3505" spans="1:5" x14ac:dyDescent="0.2">
      <c r="A3505" t="s">
        <v>678</v>
      </c>
      <c r="B3505" t="s">
        <v>697</v>
      </c>
      <c r="C3505">
        <v>0.625</v>
      </c>
      <c r="D3505">
        <v>32</v>
      </c>
      <c r="E3505">
        <v>0.219</v>
      </c>
    </row>
    <row r="3506" spans="1:5" x14ac:dyDescent="0.2">
      <c r="A3506" t="s">
        <v>678</v>
      </c>
      <c r="B3506" t="s">
        <v>697</v>
      </c>
      <c r="C3506">
        <v>0.625</v>
      </c>
      <c r="D3506">
        <v>33</v>
      </c>
      <c r="E3506">
        <v>0.22</v>
      </c>
    </row>
    <row r="3507" spans="1:5" x14ac:dyDescent="0.2">
      <c r="A3507" t="s">
        <v>678</v>
      </c>
      <c r="B3507" t="s">
        <v>697</v>
      </c>
      <c r="C3507">
        <v>0.625</v>
      </c>
      <c r="D3507">
        <v>34</v>
      </c>
      <c r="E3507">
        <v>0.22</v>
      </c>
    </row>
    <row r="3508" spans="1:5" x14ac:dyDescent="0.2">
      <c r="A3508" t="s">
        <v>678</v>
      </c>
      <c r="B3508" t="s">
        <v>697</v>
      </c>
      <c r="C3508">
        <v>0.625</v>
      </c>
      <c r="D3508">
        <v>35</v>
      </c>
      <c r="E3508">
        <v>0.221</v>
      </c>
    </row>
    <row r="3509" spans="1:5" x14ac:dyDescent="0.2">
      <c r="A3509" t="s">
        <v>678</v>
      </c>
      <c r="B3509" t="s">
        <v>697</v>
      </c>
      <c r="C3509">
        <v>0.625</v>
      </c>
      <c r="D3509">
        <v>36</v>
      </c>
      <c r="E3509">
        <v>0.221</v>
      </c>
    </row>
    <row r="3510" spans="1:5" x14ac:dyDescent="0.2">
      <c r="A3510" t="s">
        <v>678</v>
      </c>
      <c r="B3510" t="s">
        <v>697</v>
      </c>
      <c r="C3510">
        <v>0.625</v>
      </c>
      <c r="D3510">
        <v>37</v>
      </c>
      <c r="E3510">
        <v>0.222</v>
      </c>
    </row>
    <row r="3511" spans="1:5" x14ac:dyDescent="0.2">
      <c r="A3511" t="s">
        <v>678</v>
      </c>
      <c r="B3511" t="s">
        <v>697</v>
      </c>
      <c r="C3511">
        <v>0.625</v>
      </c>
      <c r="D3511">
        <v>38</v>
      </c>
      <c r="E3511">
        <v>0.223</v>
      </c>
    </row>
    <row r="3512" spans="1:5" x14ac:dyDescent="0.2">
      <c r="A3512" t="s">
        <v>678</v>
      </c>
      <c r="B3512" t="s">
        <v>697</v>
      </c>
      <c r="C3512">
        <v>0.625</v>
      </c>
      <c r="D3512">
        <v>39</v>
      </c>
      <c r="E3512">
        <v>0.224</v>
      </c>
    </row>
    <row r="3513" spans="1:5" x14ac:dyDescent="0.2">
      <c r="A3513" t="s">
        <v>678</v>
      </c>
      <c r="B3513" t="s">
        <v>697</v>
      </c>
      <c r="C3513">
        <v>0.625</v>
      </c>
      <c r="D3513">
        <v>40</v>
      </c>
      <c r="E3513">
        <v>0.22500000000000001</v>
      </c>
    </row>
    <row r="3514" spans="1:5" x14ac:dyDescent="0.2">
      <c r="A3514" t="s">
        <v>678</v>
      </c>
      <c r="B3514" t="s">
        <v>697</v>
      </c>
      <c r="C3514">
        <v>0.625</v>
      </c>
      <c r="D3514">
        <v>41</v>
      </c>
      <c r="E3514">
        <v>0.22600000000000001</v>
      </c>
    </row>
    <row r="3515" spans="1:5" x14ac:dyDescent="0.2">
      <c r="A3515" t="s">
        <v>678</v>
      </c>
      <c r="B3515" t="s">
        <v>697</v>
      </c>
      <c r="C3515">
        <v>0.625</v>
      </c>
      <c r="D3515">
        <v>42</v>
      </c>
      <c r="E3515">
        <v>0.22800000000000001</v>
      </c>
    </row>
    <row r="3516" spans="1:5" x14ac:dyDescent="0.2">
      <c r="A3516" t="s">
        <v>678</v>
      </c>
      <c r="B3516" t="s">
        <v>697</v>
      </c>
      <c r="C3516">
        <v>0.625</v>
      </c>
      <c r="D3516">
        <v>43</v>
      </c>
      <c r="E3516">
        <v>0.22900000000000001</v>
      </c>
    </row>
    <row r="3517" spans="1:5" x14ac:dyDescent="0.2">
      <c r="A3517" t="s">
        <v>678</v>
      </c>
      <c r="B3517" t="s">
        <v>697</v>
      </c>
      <c r="C3517">
        <v>0.625</v>
      </c>
      <c r="D3517">
        <v>44</v>
      </c>
      <c r="E3517">
        <v>0.23</v>
      </c>
    </row>
    <row r="3518" spans="1:5" x14ac:dyDescent="0.2">
      <c r="A3518" t="s">
        <v>678</v>
      </c>
      <c r="B3518" t="s">
        <v>697</v>
      </c>
      <c r="C3518">
        <v>0.625</v>
      </c>
      <c r="D3518">
        <v>45</v>
      </c>
      <c r="E3518">
        <v>0.23200000000000001</v>
      </c>
    </row>
    <row r="3519" spans="1:5" x14ac:dyDescent="0.2">
      <c r="A3519" t="s">
        <v>678</v>
      </c>
      <c r="B3519" t="s">
        <v>697</v>
      </c>
      <c r="C3519">
        <v>0.625</v>
      </c>
      <c r="D3519">
        <v>46</v>
      </c>
      <c r="E3519">
        <v>0.23300000000000001</v>
      </c>
    </row>
    <row r="3520" spans="1:5" x14ac:dyDescent="0.2">
      <c r="A3520" t="s">
        <v>678</v>
      </c>
      <c r="B3520" t="s">
        <v>697</v>
      </c>
      <c r="C3520">
        <v>0.625</v>
      </c>
      <c r="D3520">
        <v>47</v>
      </c>
      <c r="E3520">
        <v>0.23499999999999999</v>
      </c>
    </row>
    <row r="3521" spans="1:5" x14ac:dyDescent="0.2">
      <c r="A3521" t="s">
        <v>678</v>
      </c>
      <c r="B3521" t="s">
        <v>697</v>
      </c>
      <c r="C3521">
        <v>0.625</v>
      </c>
      <c r="D3521">
        <v>48</v>
      </c>
      <c r="E3521">
        <v>0.23599999999999999</v>
      </c>
    </row>
    <row r="3522" spans="1:5" x14ac:dyDescent="0.2">
      <c r="A3522" t="s">
        <v>678</v>
      </c>
      <c r="B3522" t="s">
        <v>697</v>
      </c>
      <c r="C3522">
        <v>0.625</v>
      </c>
      <c r="D3522">
        <v>49</v>
      </c>
      <c r="E3522">
        <v>0.23799999999999999</v>
      </c>
    </row>
    <row r="3523" spans="1:5" x14ac:dyDescent="0.2">
      <c r="A3523" t="s">
        <v>678</v>
      </c>
      <c r="B3523" t="s">
        <v>697</v>
      </c>
      <c r="C3523">
        <v>0.65</v>
      </c>
      <c r="D3523">
        <v>23</v>
      </c>
      <c r="E3523">
        <v>0.219</v>
      </c>
    </row>
    <row r="3524" spans="1:5" x14ac:dyDescent="0.2">
      <c r="A3524" t="s">
        <v>678</v>
      </c>
      <c r="B3524" t="s">
        <v>697</v>
      </c>
      <c r="C3524">
        <v>0.65</v>
      </c>
      <c r="D3524">
        <v>24</v>
      </c>
      <c r="E3524">
        <v>0.222</v>
      </c>
    </row>
    <row r="3525" spans="1:5" x14ac:dyDescent="0.2">
      <c r="A3525" t="s">
        <v>678</v>
      </c>
      <c r="B3525" t="s">
        <v>697</v>
      </c>
      <c r="C3525">
        <v>0.65</v>
      </c>
      <c r="D3525">
        <v>25</v>
      </c>
      <c r="E3525">
        <v>0.224</v>
      </c>
    </row>
    <row r="3526" spans="1:5" x14ac:dyDescent="0.2">
      <c r="A3526" t="s">
        <v>678</v>
      </c>
      <c r="B3526" t="s">
        <v>697</v>
      </c>
      <c r="C3526">
        <v>0.65</v>
      </c>
      <c r="D3526">
        <v>26</v>
      </c>
      <c r="E3526">
        <v>0.22500000000000001</v>
      </c>
    </row>
    <row r="3527" spans="1:5" x14ac:dyDescent="0.2">
      <c r="A3527" t="s">
        <v>678</v>
      </c>
      <c r="B3527" t="s">
        <v>697</v>
      </c>
      <c r="C3527">
        <v>0.65</v>
      </c>
      <c r="D3527">
        <v>27</v>
      </c>
      <c r="E3527">
        <v>0.22600000000000001</v>
      </c>
    </row>
    <row r="3528" spans="1:5" x14ac:dyDescent="0.2">
      <c r="A3528" t="s">
        <v>678</v>
      </c>
      <c r="B3528" t="s">
        <v>697</v>
      </c>
      <c r="C3528">
        <v>0.65</v>
      </c>
      <c r="D3528">
        <v>28</v>
      </c>
      <c r="E3528">
        <v>0.22600000000000001</v>
      </c>
    </row>
    <row r="3529" spans="1:5" x14ac:dyDescent="0.2">
      <c r="A3529" t="s">
        <v>678</v>
      </c>
      <c r="B3529" t="s">
        <v>697</v>
      </c>
      <c r="C3529">
        <v>0.65</v>
      </c>
      <c r="D3529">
        <v>29</v>
      </c>
      <c r="E3529">
        <v>0.22600000000000001</v>
      </c>
    </row>
    <row r="3530" spans="1:5" x14ac:dyDescent="0.2">
      <c r="A3530" t="s">
        <v>678</v>
      </c>
      <c r="B3530" t="s">
        <v>697</v>
      </c>
      <c r="C3530">
        <v>0.65</v>
      </c>
      <c r="D3530">
        <v>30</v>
      </c>
      <c r="E3530">
        <v>0.22700000000000001</v>
      </c>
    </row>
    <row r="3531" spans="1:5" x14ac:dyDescent="0.2">
      <c r="A3531" t="s">
        <v>678</v>
      </c>
      <c r="B3531" t="s">
        <v>697</v>
      </c>
      <c r="C3531">
        <v>0.65</v>
      </c>
      <c r="D3531">
        <v>31</v>
      </c>
      <c r="E3531">
        <v>0.22700000000000001</v>
      </c>
    </row>
    <row r="3532" spans="1:5" x14ac:dyDescent="0.2">
      <c r="A3532" t="s">
        <v>678</v>
      </c>
      <c r="B3532" t="s">
        <v>697</v>
      </c>
      <c r="C3532">
        <v>0.65</v>
      </c>
      <c r="D3532">
        <v>32</v>
      </c>
      <c r="E3532">
        <v>0.22700000000000001</v>
      </c>
    </row>
    <row r="3533" spans="1:5" x14ac:dyDescent="0.2">
      <c r="A3533" t="s">
        <v>678</v>
      </c>
      <c r="B3533" t="s">
        <v>697</v>
      </c>
      <c r="C3533">
        <v>0.65</v>
      </c>
      <c r="D3533">
        <v>33</v>
      </c>
      <c r="E3533">
        <v>0.22700000000000001</v>
      </c>
    </row>
    <row r="3534" spans="1:5" x14ac:dyDescent="0.2">
      <c r="A3534" t="s">
        <v>678</v>
      </c>
      <c r="B3534" t="s">
        <v>697</v>
      </c>
      <c r="C3534">
        <v>0.65</v>
      </c>
      <c r="D3534">
        <v>34</v>
      </c>
      <c r="E3534">
        <v>0.22800000000000001</v>
      </c>
    </row>
    <row r="3535" spans="1:5" x14ac:dyDescent="0.2">
      <c r="A3535" t="s">
        <v>678</v>
      </c>
      <c r="B3535" t="s">
        <v>697</v>
      </c>
      <c r="C3535">
        <v>0.65</v>
      </c>
      <c r="D3535">
        <v>35</v>
      </c>
      <c r="E3535">
        <v>0.22800000000000001</v>
      </c>
    </row>
    <row r="3536" spans="1:5" x14ac:dyDescent="0.2">
      <c r="A3536" t="s">
        <v>678</v>
      </c>
      <c r="B3536" t="s">
        <v>697</v>
      </c>
      <c r="C3536">
        <v>0.65</v>
      </c>
      <c r="D3536">
        <v>36</v>
      </c>
      <c r="E3536">
        <v>0.22900000000000001</v>
      </c>
    </row>
    <row r="3537" spans="1:5" x14ac:dyDescent="0.2">
      <c r="A3537" t="s">
        <v>678</v>
      </c>
      <c r="B3537" t="s">
        <v>697</v>
      </c>
      <c r="C3537">
        <v>0.65</v>
      </c>
      <c r="D3537">
        <v>37</v>
      </c>
      <c r="E3537">
        <v>0.22900000000000001</v>
      </c>
    </row>
    <row r="3538" spans="1:5" x14ac:dyDescent="0.2">
      <c r="A3538" t="s">
        <v>678</v>
      </c>
      <c r="B3538" t="s">
        <v>697</v>
      </c>
      <c r="C3538">
        <v>0.65</v>
      </c>
      <c r="D3538">
        <v>38</v>
      </c>
      <c r="E3538">
        <v>0.23</v>
      </c>
    </row>
    <row r="3539" spans="1:5" x14ac:dyDescent="0.2">
      <c r="A3539" t="s">
        <v>678</v>
      </c>
      <c r="B3539" t="s">
        <v>697</v>
      </c>
      <c r="C3539">
        <v>0.65</v>
      </c>
      <c r="D3539">
        <v>39</v>
      </c>
      <c r="E3539">
        <v>0.23100000000000001</v>
      </c>
    </row>
    <row r="3540" spans="1:5" x14ac:dyDescent="0.2">
      <c r="A3540" t="s">
        <v>678</v>
      </c>
      <c r="B3540" t="s">
        <v>697</v>
      </c>
      <c r="C3540">
        <v>0.65</v>
      </c>
      <c r="D3540">
        <v>40</v>
      </c>
      <c r="E3540">
        <v>0.23200000000000001</v>
      </c>
    </row>
    <row r="3541" spans="1:5" x14ac:dyDescent="0.2">
      <c r="A3541" t="s">
        <v>678</v>
      </c>
      <c r="B3541" t="s">
        <v>697</v>
      </c>
      <c r="C3541">
        <v>0.65</v>
      </c>
      <c r="D3541">
        <v>41</v>
      </c>
      <c r="E3541">
        <v>0.23300000000000001</v>
      </c>
    </row>
    <row r="3542" spans="1:5" x14ac:dyDescent="0.2">
      <c r="A3542" t="s">
        <v>678</v>
      </c>
      <c r="B3542" t="s">
        <v>697</v>
      </c>
      <c r="C3542">
        <v>0.65</v>
      </c>
      <c r="D3542">
        <v>42</v>
      </c>
      <c r="E3542">
        <v>0.23400000000000001</v>
      </c>
    </row>
    <row r="3543" spans="1:5" x14ac:dyDescent="0.2">
      <c r="A3543" t="s">
        <v>678</v>
      </c>
      <c r="B3543" t="s">
        <v>697</v>
      </c>
      <c r="C3543">
        <v>0.65</v>
      </c>
      <c r="D3543">
        <v>43</v>
      </c>
      <c r="E3543">
        <v>0.23599999999999999</v>
      </c>
    </row>
    <row r="3544" spans="1:5" x14ac:dyDescent="0.2">
      <c r="A3544" t="s">
        <v>678</v>
      </c>
      <c r="B3544" t="s">
        <v>697</v>
      </c>
      <c r="C3544">
        <v>0.65</v>
      </c>
      <c r="D3544">
        <v>44</v>
      </c>
      <c r="E3544">
        <v>0.23699999999999999</v>
      </c>
    </row>
    <row r="3545" spans="1:5" x14ac:dyDescent="0.2">
      <c r="A3545" t="s">
        <v>678</v>
      </c>
      <c r="B3545" t="s">
        <v>697</v>
      </c>
      <c r="C3545">
        <v>0.65</v>
      </c>
      <c r="D3545">
        <v>45</v>
      </c>
      <c r="E3545">
        <v>0.23799999999999999</v>
      </c>
    </row>
    <row r="3546" spans="1:5" x14ac:dyDescent="0.2">
      <c r="A3546" t="s">
        <v>678</v>
      </c>
      <c r="B3546" t="s">
        <v>697</v>
      </c>
      <c r="C3546">
        <v>0.65</v>
      </c>
      <c r="D3546">
        <v>46</v>
      </c>
      <c r="E3546">
        <v>0.24</v>
      </c>
    </row>
    <row r="3547" spans="1:5" x14ac:dyDescent="0.2">
      <c r="A3547" t="s">
        <v>678</v>
      </c>
      <c r="B3547" t="s">
        <v>697</v>
      </c>
      <c r="C3547">
        <v>0.65</v>
      </c>
      <c r="D3547">
        <v>47</v>
      </c>
      <c r="E3547">
        <v>0.24099999999999999</v>
      </c>
    </row>
    <row r="3548" spans="1:5" x14ac:dyDescent="0.2">
      <c r="A3548" t="s">
        <v>678</v>
      </c>
      <c r="B3548" t="s">
        <v>697</v>
      </c>
      <c r="C3548">
        <v>0.65</v>
      </c>
      <c r="D3548">
        <v>48</v>
      </c>
      <c r="E3548">
        <v>0.24299999999999999</v>
      </c>
    </row>
    <row r="3549" spans="1:5" x14ac:dyDescent="0.2">
      <c r="A3549" t="s">
        <v>678</v>
      </c>
      <c r="B3549" t="s">
        <v>697</v>
      </c>
      <c r="C3549">
        <v>0.65</v>
      </c>
      <c r="D3549">
        <v>49</v>
      </c>
      <c r="E3549">
        <v>0.24399999999999999</v>
      </c>
    </row>
    <row r="3550" spans="1:5" x14ac:dyDescent="0.2">
      <c r="A3550" t="s">
        <v>678</v>
      </c>
      <c r="B3550" t="s">
        <v>697</v>
      </c>
      <c r="C3550">
        <v>0.67500000000000004</v>
      </c>
      <c r="D3550">
        <v>25</v>
      </c>
      <c r="E3550">
        <v>0.23200000000000001</v>
      </c>
    </row>
    <row r="3551" spans="1:5" x14ac:dyDescent="0.2">
      <c r="A3551" t="s">
        <v>678</v>
      </c>
      <c r="B3551" t="s">
        <v>697</v>
      </c>
      <c r="C3551">
        <v>0.67500000000000004</v>
      </c>
      <c r="D3551">
        <v>26</v>
      </c>
      <c r="E3551">
        <v>0.23300000000000001</v>
      </c>
    </row>
    <row r="3552" spans="1:5" x14ac:dyDescent="0.2">
      <c r="A3552" t="s">
        <v>678</v>
      </c>
      <c r="B3552" t="s">
        <v>697</v>
      </c>
      <c r="C3552">
        <v>0.67500000000000004</v>
      </c>
      <c r="D3552">
        <v>27</v>
      </c>
      <c r="E3552">
        <v>0.23300000000000001</v>
      </c>
    </row>
    <row r="3553" spans="1:5" x14ac:dyDescent="0.2">
      <c r="A3553" t="s">
        <v>678</v>
      </c>
      <c r="B3553" t="s">
        <v>697</v>
      </c>
      <c r="C3553">
        <v>0.67500000000000004</v>
      </c>
      <c r="D3553">
        <v>28</v>
      </c>
      <c r="E3553">
        <v>0.23400000000000001</v>
      </c>
    </row>
    <row r="3554" spans="1:5" x14ac:dyDescent="0.2">
      <c r="A3554" t="s">
        <v>678</v>
      </c>
      <c r="B3554" t="s">
        <v>697</v>
      </c>
      <c r="C3554">
        <v>0.67500000000000004</v>
      </c>
      <c r="D3554">
        <v>29</v>
      </c>
      <c r="E3554">
        <v>0.23400000000000001</v>
      </c>
    </row>
    <row r="3555" spans="1:5" x14ac:dyDescent="0.2">
      <c r="A3555" t="s">
        <v>678</v>
      </c>
      <c r="B3555" t="s">
        <v>697</v>
      </c>
      <c r="C3555">
        <v>0.67500000000000004</v>
      </c>
      <c r="D3555">
        <v>30</v>
      </c>
      <c r="E3555">
        <v>0.23400000000000001</v>
      </c>
    </row>
    <row r="3556" spans="1:5" x14ac:dyDescent="0.2">
      <c r="A3556" t="s">
        <v>678</v>
      </c>
      <c r="B3556" t="s">
        <v>697</v>
      </c>
      <c r="C3556">
        <v>0.67500000000000004</v>
      </c>
      <c r="D3556">
        <v>31</v>
      </c>
      <c r="E3556">
        <v>0.23400000000000001</v>
      </c>
    </row>
    <row r="3557" spans="1:5" x14ac:dyDescent="0.2">
      <c r="A3557" t="s">
        <v>678</v>
      </c>
      <c r="B3557" t="s">
        <v>697</v>
      </c>
      <c r="C3557">
        <v>0.67500000000000004</v>
      </c>
      <c r="D3557">
        <v>32</v>
      </c>
      <c r="E3557">
        <v>0.23499999999999999</v>
      </c>
    </row>
    <row r="3558" spans="1:5" x14ac:dyDescent="0.2">
      <c r="A3558" t="s">
        <v>678</v>
      </c>
      <c r="B3558" t="s">
        <v>697</v>
      </c>
      <c r="C3558">
        <v>0.67500000000000004</v>
      </c>
      <c r="D3558">
        <v>33</v>
      </c>
      <c r="E3558">
        <v>0.23499999999999999</v>
      </c>
    </row>
    <row r="3559" spans="1:5" x14ac:dyDescent="0.2">
      <c r="A3559" t="s">
        <v>678</v>
      </c>
      <c r="B3559" t="s">
        <v>697</v>
      </c>
      <c r="C3559">
        <v>0.67500000000000004</v>
      </c>
      <c r="D3559">
        <v>34</v>
      </c>
      <c r="E3559">
        <v>0.23499999999999999</v>
      </c>
    </row>
    <row r="3560" spans="1:5" x14ac:dyDescent="0.2">
      <c r="A3560" t="s">
        <v>678</v>
      </c>
      <c r="B3560" t="s">
        <v>697</v>
      </c>
      <c r="C3560">
        <v>0.67500000000000004</v>
      </c>
      <c r="D3560">
        <v>35</v>
      </c>
      <c r="E3560">
        <v>0.23599999999999999</v>
      </c>
    </row>
    <row r="3561" spans="1:5" x14ac:dyDescent="0.2">
      <c r="A3561" t="s">
        <v>678</v>
      </c>
      <c r="B3561" t="s">
        <v>697</v>
      </c>
      <c r="C3561">
        <v>0.67500000000000004</v>
      </c>
      <c r="D3561">
        <v>36</v>
      </c>
      <c r="E3561">
        <v>0.23599999999999999</v>
      </c>
    </row>
    <row r="3562" spans="1:5" x14ac:dyDescent="0.2">
      <c r="A3562" t="s">
        <v>678</v>
      </c>
      <c r="B3562" t="s">
        <v>697</v>
      </c>
      <c r="C3562">
        <v>0.67500000000000004</v>
      </c>
      <c r="D3562">
        <v>37</v>
      </c>
      <c r="E3562">
        <v>0.23699999999999999</v>
      </c>
    </row>
    <row r="3563" spans="1:5" x14ac:dyDescent="0.2">
      <c r="A3563" t="s">
        <v>678</v>
      </c>
      <c r="B3563" t="s">
        <v>697</v>
      </c>
      <c r="C3563">
        <v>0.67500000000000004</v>
      </c>
      <c r="D3563">
        <v>38</v>
      </c>
      <c r="E3563">
        <v>0.23699999999999999</v>
      </c>
    </row>
    <row r="3564" spans="1:5" x14ac:dyDescent="0.2">
      <c r="A3564" t="s">
        <v>678</v>
      </c>
      <c r="B3564" t="s">
        <v>697</v>
      </c>
      <c r="C3564">
        <v>0.67500000000000004</v>
      </c>
      <c r="D3564">
        <v>39</v>
      </c>
      <c r="E3564">
        <v>0.23799999999999999</v>
      </c>
    </row>
    <row r="3565" spans="1:5" x14ac:dyDescent="0.2">
      <c r="A3565" t="s">
        <v>678</v>
      </c>
      <c r="B3565" t="s">
        <v>697</v>
      </c>
      <c r="C3565">
        <v>0.67500000000000004</v>
      </c>
      <c r="D3565">
        <v>40</v>
      </c>
      <c r="E3565">
        <v>0.23899999999999999</v>
      </c>
    </row>
    <row r="3566" spans="1:5" x14ac:dyDescent="0.2">
      <c r="A3566" t="s">
        <v>678</v>
      </c>
      <c r="B3566" t="s">
        <v>697</v>
      </c>
      <c r="C3566">
        <v>0.67500000000000004</v>
      </c>
      <c r="D3566">
        <v>41</v>
      </c>
      <c r="E3566">
        <v>0.24</v>
      </c>
    </row>
    <row r="3567" spans="1:5" x14ac:dyDescent="0.2">
      <c r="A3567" t="s">
        <v>678</v>
      </c>
      <c r="B3567" t="s">
        <v>697</v>
      </c>
      <c r="C3567">
        <v>0.67500000000000004</v>
      </c>
      <c r="D3567">
        <v>42</v>
      </c>
      <c r="E3567">
        <v>0.24099999999999999</v>
      </c>
    </row>
    <row r="3568" spans="1:5" x14ac:dyDescent="0.2">
      <c r="A3568" t="s">
        <v>678</v>
      </c>
      <c r="B3568" t="s">
        <v>697</v>
      </c>
      <c r="C3568">
        <v>0.67500000000000004</v>
      </c>
      <c r="D3568">
        <v>43</v>
      </c>
      <c r="E3568">
        <v>0.24299999999999999</v>
      </c>
    </row>
    <row r="3569" spans="1:5" x14ac:dyDescent="0.2">
      <c r="A3569" t="s">
        <v>678</v>
      </c>
      <c r="B3569" t="s">
        <v>697</v>
      </c>
      <c r="C3569">
        <v>0.67500000000000004</v>
      </c>
      <c r="D3569">
        <v>44</v>
      </c>
      <c r="E3569">
        <v>0.24399999999999999</v>
      </c>
    </row>
    <row r="3570" spans="1:5" x14ac:dyDescent="0.2">
      <c r="A3570" t="s">
        <v>678</v>
      </c>
      <c r="B3570" t="s">
        <v>697</v>
      </c>
      <c r="C3570">
        <v>0.67500000000000004</v>
      </c>
      <c r="D3570">
        <v>45</v>
      </c>
      <c r="E3570">
        <v>0.245</v>
      </c>
    </row>
    <row r="3571" spans="1:5" x14ac:dyDescent="0.2">
      <c r="A3571" t="s">
        <v>678</v>
      </c>
      <c r="B3571" t="s">
        <v>697</v>
      </c>
      <c r="C3571">
        <v>0.67500000000000004</v>
      </c>
      <c r="D3571">
        <v>46</v>
      </c>
      <c r="E3571">
        <v>0.247</v>
      </c>
    </row>
    <row r="3572" spans="1:5" x14ac:dyDescent="0.2">
      <c r="A3572" t="s">
        <v>678</v>
      </c>
      <c r="B3572" t="s">
        <v>697</v>
      </c>
      <c r="C3572">
        <v>0.67500000000000004</v>
      </c>
      <c r="D3572">
        <v>47</v>
      </c>
      <c r="E3572">
        <v>0.248</v>
      </c>
    </row>
    <row r="3573" spans="1:5" x14ac:dyDescent="0.2">
      <c r="A3573" t="s">
        <v>678</v>
      </c>
      <c r="B3573" t="s">
        <v>697</v>
      </c>
      <c r="C3573">
        <v>0.67500000000000004</v>
      </c>
      <c r="D3573">
        <v>48</v>
      </c>
      <c r="E3573">
        <v>0.25</v>
      </c>
    </row>
    <row r="3574" spans="1:5" x14ac:dyDescent="0.2">
      <c r="A3574" t="s">
        <v>678</v>
      </c>
      <c r="B3574" t="s">
        <v>697</v>
      </c>
      <c r="C3574">
        <v>0.67500000000000004</v>
      </c>
      <c r="D3574">
        <v>49</v>
      </c>
      <c r="E3574">
        <v>0.251</v>
      </c>
    </row>
    <row r="3575" spans="1:5" x14ac:dyDescent="0.2">
      <c r="A3575" t="s">
        <v>678</v>
      </c>
      <c r="B3575" t="s">
        <v>697</v>
      </c>
      <c r="C3575">
        <v>0.7</v>
      </c>
      <c r="D3575">
        <v>27</v>
      </c>
      <c r="E3575">
        <v>0.24099999999999999</v>
      </c>
    </row>
    <row r="3576" spans="1:5" x14ac:dyDescent="0.2">
      <c r="A3576" t="s">
        <v>678</v>
      </c>
      <c r="B3576" t="s">
        <v>697</v>
      </c>
      <c r="C3576">
        <v>0.7</v>
      </c>
      <c r="D3576">
        <v>28</v>
      </c>
      <c r="E3576">
        <v>0.24199999999999999</v>
      </c>
    </row>
    <row r="3577" spans="1:5" x14ac:dyDescent="0.2">
      <c r="A3577" t="s">
        <v>678</v>
      </c>
      <c r="B3577" t="s">
        <v>697</v>
      </c>
      <c r="C3577">
        <v>0.7</v>
      </c>
      <c r="D3577">
        <v>29</v>
      </c>
      <c r="E3577">
        <v>0.24199999999999999</v>
      </c>
    </row>
    <row r="3578" spans="1:5" x14ac:dyDescent="0.2">
      <c r="A3578" t="s">
        <v>678</v>
      </c>
      <c r="B3578" t="s">
        <v>697</v>
      </c>
      <c r="C3578">
        <v>0.7</v>
      </c>
      <c r="D3578">
        <v>30</v>
      </c>
      <c r="E3578">
        <v>0.24199999999999999</v>
      </c>
    </row>
    <row r="3579" spans="1:5" x14ac:dyDescent="0.2">
      <c r="A3579" t="s">
        <v>678</v>
      </c>
      <c r="B3579" t="s">
        <v>697</v>
      </c>
      <c r="C3579">
        <v>0.7</v>
      </c>
      <c r="D3579">
        <v>31</v>
      </c>
      <c r="E3579">
        <v>0.24199999999999999</v>
      </c>
    </row>
    <row r="3580" spans="1:5" x14ac:dyDescent="0.2">
      <c r="A3580" t="s">
        <v>678</v>
      </c>
      <c r="B3580" t="s">
        <v>697</v>
      </c>
      <c r="C3580">
        <v>0.7</v>
      </c>
      <c r="D3580">
        <v>32</v>
      </c>
      <c r="E3580">
        <v>0.24199999999999999</v>
      </c>
    </row>
    <row r="3581" spans="1:5" x14ac:dyDescent="0.2">
      <c r="A3581" t="s">
        <v>678</v>
      </c>
      <c r="B3581" t="s">
        <v>697</v>
      </c>
      <c r="C3581">
        <v>0.7</v>
      </c>
      <c r="D3581">
        <v>33</v>
      </c>
      <c r="E3581">
        <v>0.24299999999999999</v>
      </c>
    </row>
    <row r="3582" spans="1:5" x14ac:dyDescent="0.2">
      <c r="A3582" t="s">
        <v>678</v>
      </c>
      <c r="B3582" t="s">
        <v>697</v>
      </c>
      <c r="C3582">
        <v>0.7</v>
      </c>
      <c r="D3582">
        <v>34</v>
      </c>
      <c r="E3582">
        <v>0.24299999999999999</v>
      </c>
    </row>
    <row r="3583" spans="1:5" x14ac:dyDescent="0.2">
      <c r="A3583" t="s">
        <v>678</v>
      </c>
      <c r="B3583" t="s">
        <v>697</v>
      </c>
      <c r="C3583">
        <v>0.7</v>
      </c>
      <c r="D3583">
        <v>35</v>
      </c>
      <c r="E3583">
        <v>0.24299999999999999</v>
      </c>
    </row>
    <row r="3584" spans="1:5" x14ac:dyDescent="0.2">
      <c r="A3584" t="s">
        <v>678</v>
      </c>
      <c r="B3584" t="s">
        <v>697</v>
      </c>
      <c r="C3584">
        <v>0.7</v>
      </c>
      <c r="D3584">
        <v>36</v>
      </c>
      <c r="E3584">
        <v>0.24399999999999999</v>
      </c>
    </row>
    <row r="3585" spans="1:5" x14ac:dyDescent="0.2">
      <c r="A3585" t="s">
        <v>678</v>
      </c>
      <c r="B3585" t="s">
        <v>697</v>
      </c>
      <c r="C3585">
        <v>0.7</v>
      </c>
      <c r="D3585">
        <v>37</v>
      </c>
      <c r="E3585">
        <v>0.24399999999999999</v>
      </c>
    </row>
    <row r="3586" spans="1:5" x14ac:dyDescent="0.2">
      <c r="A3586" t="s">
        <v>678</v>
      </c>
      <c r="B3586" t="s">
        <v>697</v>
      </c>
      <c r="C3586">
        <v>0.7</v>
      </c>
      <c r="D3586">
        <v>38</v>
      </c>
      <c r="E3586">
        <v>0.245</v>
      </c>
    </row>
    <row r="3587" spans="1:5" x14ac:dyDescent="0.2">
      <c r="A3587" t="s">
        <v>678</v>
      </c>
      <c r="B3587" t="s">
        <v>697</v>
      </c>
      <c r="C3587">
        <v>0.7</v>
      </c>
      <c r="D3587">
        <v>39</v>
      </c>
      <c r="E3587">
        <v>0.245</v>
      </c>
    </row>
    <row r="3588" spans="1:5" x14ac:dyDescent="0.2">
      <c r="A3588" t="s">
        <v>678</v>
      </c>
      <c r="B3588" t="s">
        <v>697</v>
      </c>
      <c r="C3588">
        <v>0.7</v>
      </c>
      <c r="D3588">
        <v>40</v>
      </c>
      <c r="E3588">
        <v>0.246</v>
      </c>
    </row>
    <row r="3589" spans="1:5" x14ac:dyDescent="0.2">
      <c r="A3589" t="s">
        <v>678</v>
      </c>
      <c r="B3589" t="s">
        <v>697</v>
      </c>
      <c r="C3589">
        <v>0.7</v>
      </c>
      <c r="D3589">
        <v>41</v>
      </c>
      <c r="E3589">
        <v>0.247</v>
      </c>
    </row>
    <row r="3590" spans="1:5" x14ac:dyDescent="0.2">
      <c r="A3590" t="s">
        <v>678</v>
      </c>
      <c r="B3590" t="s">
        <v>697</v>
      </c>
      <c r="C3590">
        <v>0.7</v>
      </c>
      <c r="D3590">
        <v>42</v>
      </c>
      <c r="E3590">
        <v>0.248</v>
      </c>
    </row>
    <row r="3591" spans="1:5" x14ac:dyDescent="0.2">
      <c r="A3591" t="s">
        <v>678</v>
      </c>
      <c r="B3591" t="s">
        <v>697</v>
      </c>
      <c r="C3591">
        <v>0.7</v>
      </c>
      <c r="D3591">
        <v>43</v>
      </c>
      <c r="E3591">
        <v>0.249</v>
      </c>
    </row>
    <row r="3592" spans="1:5" x14ac:dyDescent="0.2">
      <c r="A3592" t="s">
        <v>678</v>
      </c>
      <c r="B3592" t="s">
        <v>697</v>
      </c>
      <c r="C3592">
        <v>0.7</v>
      </c>
      <c r="D3592">
        <v>44</v>
      </c>
      <c r="E3592">
        <v>0.251</v>
      </c>
    </row>
    <row r="3593" spans="1:5" x14ac:dyDescent="0.2">
      <c r="A3593" t="s">
        <v>678</v>
      </c>
      <c r="B3593" t="s">
        <v>697</v>
      </c>
      <c r="C3593">
        <v>0.7</v>
      </c>
      <c r="D3593">
        <v>45</v>
      </c>
      <c r="E3593">
        <v>0.252</v>
      </c>
    </row>
    <row r="3594" spans="1:5" x14ac:dyDescent="0.2">
      <c r="A3594" t="s">
        <v>678</v>
      </c>
      <c r="B3594" t="s">
        <v>697</v>
      </c>
      <c r="C3594">
        <v>0.7</v>
      </c>
      <c r="D3594">
        <v>46</v>
      </c>
      <c r="E3594">
        <v>0.253</v>
      </c>
    </row>
    <row r="3595" spans="1:5" x14ac:dyDescent="0.2">
      <c r="A3595" t="s">
        <v>678</v>
      </c>
      <c r="B3595" t="s">
        <v>697</v>
      </c>
      <c r="C3595">
        <v>0.7</v>
      </c>
      <c r="D3595">
        <v>47</v>
      </c>
      <c r="E3595">
        <v>0.255</v>
      </c>
    </row>
    <row r="3596" spans="1:5" x14ac:dyDescent="0.2">
      <c r="A3596" t="s">
        <v>678</v>
      </c>
      <c r="B3596" t="s">
        <v>697</v>
      </c>
      <c r="C3596">
        <v>0.7</v>
      </c>
      <c r="D3596">
        <v>48</v>
      </c>
      <c r="E3596">
        <v>0.25600000000000001</v>
      </c>
    </row>
    <row r="3597" spans="1:5" x14ac:dyDescent="0.2">
      <c r="A3597" t="s">
        <v>678</v>
      </c>
      <c r="B3597" t="s">
        <v>697</v>
      </c>
      <c r="C3597">
        <v>0.7</v>
      </c>
      <c r="D3597">
        <v>49</v>
      </c>
      <c r="E3597">
        <v>0.25800000000000001</v>
      </c>
    </row>
    <row r="3598" spans="1:5" x14ac:dyDescent="0.2">
      <c r="A3598" t="s">
        <v>678</v>
      </c>
      <c r="B3598" t="s">
        <v>697</v>
      </c>
      <c r="C3598">
        <v>0.72499999999999998</v>
      </c>
      <c r="D3598">
        <v>33</v>
      </c>
      <c r="E3598">
        <v>0.25</v>
      </c>
    </row>
    <row r="3599" spans="1:5" x14ac:dyDescent="0.2">
      <c r="A3599" t="s">
        <v>678</v>
      </c>
      <c r="B3599" t="s">
        <v>697</v>
      </c>
      <c r="C3599">
        <v>0.72499999999999998</v>
      </c>
      <c r="D3599">
        <v>34</v>
      </c>
      <c r="E3599">
        <v>0.25</v>
      </c>
    </row>
    <row r="3600" spans="1:5" x14ac:dyDescent="0.2">
      <c r="A3600" t="s">
        <v>678</v>
      </c>
      <c r="B3600" t="s">
        <v>697</v>
      </c>
      <c r="C3600">
        <v>0.72499999999999998</v>
      </c>
      <c r="D3600">
        <v>35</v>
      </c>
      <c r="E3600">
        <v>0.251</v>
      </c>
    </row>
    <row r="3601" spans="1:5" x14ac:dyDescent="0.2">
      <c r="A3601" t="s">
        <v>678</v>
      </c>
      <c r="B3601" t="s">
        <v>697</v>
      </c>
      <c r="C3601">
        <v>0.72499999999999998</v>
      </c>
      <c r="D3601">
        <v>36</v>
      </c>
      <c r="E3601">
        <v>0.251</v>
      </c>
    </row>
    <row r="3602" spans="1:5" x14ac:dyDescent="0.2">
      <c r="A3602" t="s">
        <v>678</v>
      </c>
      <c r="B3602" t="s">
        <v>697</v>
      </c>
      <c r="C3602">
        <v>0.72499999999999998</v>
      </c>
      <c r="D3602">
        <v>37</v>
      </c>
      <c r="E3602">
        <v>0.251</v>
      </c>
    </row>
    <row r="3603" spans="1:5" x14ac:dyDescent="0.2">
      <c r="A3603" t="s">
        <v>678</v>
      </c>
      <c r="B3603" t="s">
        <v>697</v>
      </c>
      <c r="C3603">
        <v>0.72499999999999998</v>
      </c>
      <c r="D3603">
        <v>38</v>
      </c>
      <c r="E3603">
        <v>0.252</v>
      </c>
    </row>
    <row r="3604" spans="1:5" x14ac:dyDescent="0.2">
      <c r="A3604" t="s">
        <v>678</v>
      </c>
      <c r="B3604" t="s">
        <v>697</v>
      </c>
      <c r="C3604">
        <v>0.72499999999999998</v>
      </c>
      <c r="D3604">
        <v>39</v>
      </c>
      <c r="E3604">
        <v>0.253</v>
      </c>
    </row>
    <row r="3605" spans="1:5" x14ac:dyDescent="0.2">
      <c r="A3605" t="s">
        <v>678</v>
      </c>
      <c r="B3605" t="s">
        <v>697</v>
      </c>
      <c r="C3605">
        <v>0.72499999999999998</v>
      </c>
      <c r="D3605">
        <v>40</v>
      </c>
      <c r="E3605">
        <v>0.253</v>
      </c>
    </row>
    <row r="3606" spans="1:5" x14ac:dyDescent="0.2">
      <c r="A3606" t="s">
        <v>678</v>
      </c>
      <c r="B3606" t="s">
        <v>697</v>
      </c>
      <c r="C3606">
        <v>0.72499999999999998</v>
      </c>
      <c r="D3606">
        <v>41</v>
      </c>
      <c r="E3606">
        <v>0.254</v>
      </c>
    </row>
    <row r="3607" spans="1:5" x14ac:dyDescent="0.2">
      <c r="A3607" t="s">
        <v>678</v>
      </c>
      <c r="B3607" t="s">
        <v>697</v>
      </c>
      <c r="C3607">
        <v>0.72499999999999998</v>
      </c>
      <c r="D3607">
        <v>42</v>
      </c>
      <c r="E3607">
        <v>0.255</v>
      </c>
    </row>
    <row r="3608" spans="1:5" x14ac:dyDescent="0.2">
      <c r="A3608" t="s">
        <v>678</v>
      </c>
      <c r="B3608" t="s">
        <v>697</v>
      </c>
      <c r="C3608">
        <v>0.72499999999999998</v>
      </c>
      <c r="D3608">
        <v>43</v>
      </c>
      <c r="E3608">
        <v>0.25600000000000001</v>
      </c>
    </row>
    <row r="3609" spans="1:5" x14ac:dyDescent="0.2">
      <c r="A3609" t="s">
        <v>678</v>
      </c>
      <c r="B3609" t="s">
        <v>697</v>
      </c>
      <c r="C3609">
        <v>0.72499999999999998</v>
      </c>
      <c r="D3609">
        <v>44</v>
      </c>
      <c r="E3609">
        <v>0.25700000000000001</v>
      </c>
    </row>
    <row r="3610" spans="1:5" x14ac:dyDescent="0.2">
      <c r="A3610" t="s">
        <v>678</v>
      </c>
      <c r="B3610" t="s">
        <v>697</v>
      </c>
      <c r="C3610">
        <v>0.72499999999999998</v>
      </c>
      <c r="D3610">
        <v>45</v>
      </c>
      <c r="E3610">
        <v>0.25900000000000001</v>
      </c>
    </row>
    <row r="3611" spans="1:5" x14ac:dyDescent="0.2">
      <c r="A3611" t="s">
        <v>678</v>
      </c>
      <c r="B3611" t="s">
        <v>697</v>
      </c>
      <c r="C3611">
        <v>0.72499999999999998</v>
      </c>
      <c r="D3611">
        <v>46</v>
      </c>
      <c r="E3611">
        <v>0.26</v>
      </c>
    </row>
    <row r="3612" spans="1:5" x14ac:dyDescent="0.2">
      <c r="A3612" t="s">
        <v>678</v>
      </c>
      <c r="B3612" t="s">
        <v>697</v>
      </c>
      <c r="C3612">
        <v>0.72499999999999998</v>
      </c>
      <c r="D3612">
        <v>47</v>
      </c>
      <c r="E3612">
        <v>0.26100000000000001</v>
      </c>
    </row>
    <row r="3613" spans="1:5" x14ac:dyDescent="0.2">
      <c r="A3613" t="s">
        <v>678</v>
      </c>
      <c r="B3613" t="s">
        <v>697</v>
      </c>
      <c r="C3613">
        <v>0.72499999999999998</v>
      </c>
      <c r="D3613">
        <v>48</v>
      </c>
      <c r="E3613">
        <v>0.26300000000000001</v>
      </c>
    </row>
    <row r="3614" spans="1:5" x14ac:dyDescent="0.2">
      <c r="A3614" t="s">
        <v>678</v>
      </c>
      <c r="B3614" t="s">
        <v>697</v>
      </c>
      <c r="C3614">
        <v>0.72499999999999998</v>
      </c>
      <c r="D3614">
        <v>49</v>
      </c>
      <c r="E3614">
        <v>0.26500000000000001</v>
      </c>
    </row>
    <row r="3615" spans="1:5" x14ac:dyDescent="0.2">
      <c r="A3615" t="s">
        <v>678</v>
      </c>
      <c r="B3615" t="s">
        <v>697</v>
      </c>
      <c r="C3615">
        <v>0.75</v>
      </c>
      <c r="D3615">
        <v>37</v>
      </c>
      <c r="E3615">
        <v>0.25900000000000001</v>
      </c>
    </row>
    <row r="3616" spans="1:5" x14ac:dyDescent="0.2">
      <c r="A3616" t="s">
        <v>678</v>
      </c>
      <c r="B3616" t="s">
        <v>697</v>
      </c>
      <c r="C3616">
        <v>0.75</v>
      </c>
      <c r="D3616">
        <v>38</v>
      </c>
      <c r="E3616">
        <v>0.25900000000000001</v>
      </c>
    </row>
    <row r="3617" spans="1:5" x14ac:dyDescent="0.2">
      <c r="A3617" t="s">
        <v>678</v>
      </c>
      <c r="B3617" t="s">
        <v>697</v>
      </c>
      <c r="C3617">
        <v>0.75</v>
      </c>
      <c r="D3617">
        <v>39</v>
      </c>
      <c r="E3617">
        <v>0.26</v>
      </c>
    </row>
    <row r="3618" spans="1:5" x14ac:dyDescent="0.2">
      <c r="A3618" t="s">
        <v>678</v>
      </c>
      <c r="B3618" t="s">
        <v>697</v>
      </c>
      <c r="C3618">
        <v>0.75</v>
      </c>
      <c r="D3618">
        <v>40</v>
      </c>
      <c r="E3618">
        <v>0.26</v>
      </c>
    </row>
    <row r="3619" spans="1:5" x14ac:dyDescent="0.2">
      <c r="A3619" t="s">
        <v>678</v>
      </c>
      <c r="B3619" t="s">
        <v>697</v>
      </c>
      <c r="C3619">
        <v>0.75</v>
      </c>
      <c r="D3619">
        <v>41</v>
      </c>
      <c r="E3619">
        <v>0.26100000000000001</v>
      </c>
    </row>
    <row r="3620" spans="1:5" x14ac:dyDescent="0.2">
      <c r="A3620" t="s">
        <v>678</v>
      </c>
      <c r="B3620" t="s">
        <v>697</v>
      </c>
      <c r="C3620">
        <v>0.75</v>
      </c>
      <c r="D3620">
        <v>42</v>
      </c>
      <c r="E3620">
        <v>0.26200000000000001</v>
      </c>
    </row>
    <row r="3621" spans="1:5" x14ac:dyDescent="0.2">
      <c r="A3621" t="s">
        <v>678</v>
      </c>
      <c r="B3621" t="s">
        <v>697</v>
      </c>
      <c r="C3621">
        <v>0.75</v>
      </c>
      <c r="D3621">
        <v>43</v>
      </c>
      <c r="E3621">
        <v>0.26300000000000001</v>
      </c>
    </row>
    <row r="3622" spans="1:5" x14ac:dyDescent="0.2">
      <c r="A3622" t="s">
        <v>678</v>
      </c>
      <c r="B3622" t="s">
        <v>697</v>
      </c>
      <c r="C3622">
        <v>0.75</v>
      </c>
      <c r="D3622">
        <v>44</v>
      </c>
      <c r="E3622">
        <v>0.26400000000000001</v>
      </c>
    </row>
    <row r="3623" spans="1:5" x14ac:dyDescent="0.2">
      <c r="A3623" t="s">
        <v>678</v>
      </c>
      <c r="B3623" t="s">
        <v>697</v>
      </c>
      <c r="C3623">
        <v>0.75</v>
      </c>
      <c r="D3623">
        <v>45</v>
      </c>
      <c r="E3623">
        <v>0.26500000000000001</v>
      </c>
    </row>
    <row r="3624" spans="1:5" x14ac:dyDescent="0.2">
      <c r="A3624" t="s">
        <v>678</v>
      </c>
      <c r="B3624" t="s">
        <v>697</v>
      </c>
      <c r="C3624">
        <v>0.75</v>
      </c>
      <c r="D3624">
        <v>46</v>
      </c>
      <c r="E3624">
        <v>0.26700000000000002</v>
      </c>
    </row>
    <row r="3625" spans="1:5" x14ac:dyDescent="0.2">
      <c r="A3625" t="s">
        <v>678</v>
      </c>
      <c r="B3625" t="s">
        <v>697</v>
      </c>
      <c r="C3625">
        <v>0.75</v>
      </c>
      <c r="D3625">
        <v>47</v>
      </c>
      <c r="E3625">
        <v>0.26800000000000002</v>
      </c>
    </row>
    <row r="3626" spans="1:5" x14ac:dyDescent="0.2">
      <c r="A3626" t="s">
        <v>678</v>
      </c>
      <c r="B3626" t="s">
        <v>697</v>
      </c>
      <c r="C3626">
        <v>0.75</v>
      </c>
      <c r="D3626">
        <v>48</v>
      </c>
      <c r="E3626">
        <v>0.27</v>
      </c>
    </row>
    <row r="3627" spans="1:5" x14ac:dyDescent="0.2">
      <c r="A3627" t="s">
        <v>678</v>
      </c>
      <c r="B3627" t="s">
        <v>697</v>
      </c>
      <c r="C3627">
        <v>0.75</v>
      </c>
      <c r="D3627">
        <v>49</v>
      </c>
      <c r="E3627">
        <v>0.27100000000000002</v>
      </c>
    </row>
    <row r="3628" spans="1:5" x14ac:dyDescent="0.2">
      <c r="A3628" t="s">
        <v>678</v>
      </c>
      <c r="B3628" t="s">
        <v>697</v>
      </c>
      <c r="C3628">
        <v>0.77500000000000002</v>
      </c>
      <c r="D3628">
        <v>43</v>
      </c>
      <c r="E3628">
        <v>0.27</v>
      </c>
    </row>
    <row r="3629" spans="1:5" x14ac:dyDescent="0.2">
      <c r="A3629" t="s">
        <v>678</v>
      </c>
      <c r="B3629" t="s">
        <v>697</v>
      </c>
      <c r="C3629">
        <v>0.77500000000000002</v>
      </c>
      <c r="D3629">
        <v>44</v>
      </c>
      <c r="E3629">
        <v>0.27100000000000002</v>
      </c>
    </row>
    <row r="3630" spans="1:5" x14ac:dyDescent="0.2">
      <c r="A3630" t="s">
        <v>678</v>
      </c>
      <c r="B3630" t="s">
        <v>697</v>
      </c>
      <c r="C3630">
        <v>0.77500000000000002</v>
      </c>
      <c r="D3630">
        <v>45</v>
      </c>
      <c r="E3630">
        <v>0.27200000000000002</v>
      </c>
    </row>
    <row r="3631" spans="1:5" x14ac:dyDescent="0.2">
      <c r="A3631" t="s">
        <v>678</v>
      </c>
      <c r="B3631" t="s">
        <v>697</v>
      </c>
      <c r="C3631">
        <v>0.77500000000000002</v>
      </c>
      <c r="D3631">
        <v>46</v>
      </c>
      <c r="E3631">
        <v>0.27300000000000002</v>
      </c>
    </row>
    <row r="3632" spans="1:5" x14ac:dyDescent="0.2">
      <c r="A3632" t="s">
        <v>678</v>
      </c>
      <c r="B3632" t="s">
        <v>697</v>
      </c>
      <c r="C3632">
        <v>0.77500000000000002</v>
      </c>
      <c r="D3632">
        <v>47</v>
      </c>
      <c r="E3632">
        <v>0.27500000000000002</v>
      </c>
    </row>
    <row r="3633" spans="1:5" x14ac:dyDescent="0.2">
      <c r="A3633" t="s">
        <v>678</v>
      </c>
      <c r="B3633" t="s">
        <v>697</v>
      </c>
      <c r="C3633">
        <v>0.77500000000000002</v>
      </c>
      <c r="D3633">
        <v>48</v>
      </c>
      <c r="E3633">
        <v>0.27600000000000002</v>
      </c>
    </row>
    <row r="3634" spans="1:5" x14ac:dyDescent="0.2">
      <c r="A3634" t="s">
        <v>678</v>
      </c>
      <c r="B3634" t="s">
        <v>697</v>
      </c>
      <c r="C3634">
        <v>0.77500000000000002</v>
      </c>
      <c r="D3634">
        <v>49</v>
      </c>
      <c r="E3634">
        <v>0.27800000000000002</v>
      </c>
    </row>
    <row r="3635" spans="1:5" x14ac:dyDescent="0.2">
      <c r="A3635" t="s">
        <v>678</v>
      </c>
      <c r="B3635" t="s">
        <v>697</v>
      </c>
      <c r="C3635">
        <v>0.8</v>
      </c>
      <c r="D3635">
        <v>48</v>
      </c>
      <c r="E3635">
        <v>0.28299999999999997</v>
      </c>
    </row>
    <row r="3636" spans="1:5" x14ac:dyDescent="0.2">
      <c r="A3636" t="s">
        <v>678</v>
      </c>
      <c r="B3636" t="s">
        <v>697</v>
      </c>
      <c r="C3636">
        <v>0.8</v>
      </c>
      <c r="D3636">
        <v>49</v>
      </c>
      <c r="E3636">
        <v>0.28399999999999997</v>
      </c>
    </row>
    <row r="3637" spans="1:5" x14ac:dyDescent="0.2">
      <c r="A3637" t="s">
        <v>679</v>
      </c>
      <c r="B3637" t="s">
        <v>691</v>
      </c>
      <c r="C3637">
        <v>0.15</v>
      </c>
      <c r="D3637">
        <v>20</v>
      </c>
      <c r="E3637">
        <v>3.2000000000000001E-2</v>
      </c>
    </row>
    <row r="3638" spans="1:5" x14ac:dyDescent="0.2">
      <c r="A3638" t="s">
        <v>679</v>
      </c>
      <c r="B3638" t="s">
        <v>691</v>
      </c>
      <c r="C3638">
        <v>0.15</v>
      </c>
      <c r="D3638">
        <v>21</v>
      </c>
      <c r="E3638">
        <v>3.4000000000000002E-2</v>
      </c>
    </row>
    <row r="3639" spans="1:5" x14ac:dyDescent="0.2">
      <c r="A3639" t="s">
        <v>679</v>
      </c>
      <c r="B3639" t="s">
        <v>691</v>
      </c>
      <c r="C3639">
        <v>0.16</v>
      </c>
      <c r="D3639">
        <v>20</v>
      </c>
      <c r="E3639">
        <v>3.6999999999999998E-2</v>
      </c>
    </row>
    <row r="3640" spans="1:5" x14ac:dyDescent="0.2">
      <c r="A3640" t="s">
        <v>679</v>
      </c>
      <c r="B3640" t="s">
        <v>691</v>
      </c>
      <c r="C3640">
        <v>0.16</v>
      </c>
      <c r="D3640">
        <v>21</v>
      </c>
      <c r="E3640">
        <v>3.9E-2</v>
      </c>
    </row>
    <row r="3641" spans="1:5" x14ac:dyDescent="0.2">
      <c r="A3641" t="s">
        <v>679</v>
      </c>
      <c r="B3641" t="s">
        <v>691</v>
      </c>
      <c r="C3641">
        <v>0.17</v>
      </c>
      <c r="D3641">
        <v>20</v>
      </c>
      <c r="E3641">
        <v>4.2000000000000003E-2</v>
      </c>
    </row>
    <row r="3642" spans="1:5" x14ac:dyDescent="0.2">
      <c r="A3642" t="s">
        <v>679</v>
      </c>
      <c r="B3642" t="s">
        <v>691</v>
      </c>
      <c r="C3642">
        <v>0.17</v>
      </c>
      <c r="D3642">
        <v>21</v>
      </c>
      <c r="E3642">
        <v>4.3999999999999997E-2</v>
      </c>
    </row>
    <row r="3643" spans="1:5" x14ac:dyDescent="0.2">
      <c r="A3643" t="s">
        <v>679</v>
      </c>
      <c r="B3643" t="s">
        <v>691</v>
      </c>
      <c r="C3643">
        <v>0.18</v>
      </c>
      <c r="D3643">
        <v>20</v>
      </c>
      <c r="E3643">
        <v>4.5999999999999999E-2</v>
      </c>
    </row>
    <row r="3644" spans="1:5" x14ac:dyDescent="0.2">
      <c r="A3644" t="s">
        <v>679</v>
      </c>
      <c r="B3644" t="s">
        <v>691</v>
      </c>
      <c r="C3644">
        <v>0.18</v>
      </c>
      <c r="D3644">
        <v>21</v>
      </c>
      <c r="E3644">
        <v>4.9000000000000002E-2</v>
      </c>
    </row>
    <row r="3645" spans="1:5" x14ac:dyDescent="0.2">
      <c r="A3645" t="s">
        <v>679</v>
      </c>
      <c r="B3645" t="s">
        <v>691</v>
      </c>
      <c r="C3645">
        <v>0.18</v>
      </c>
      <c r="D3645">
        <v>22</v>
      </c>
      <c r="E3645">
        <v>5.1999999999999998E-2</v>
      </c>
    </row>
    <row r="3646" spans="1:5" x14ac:dyDescent="0.2">
      <c r="A3646" t="s">
        <v>679</v>
      </c>
      <c r="B3646" t="s">
        <v>691</v>
      </c>
      <c r="C3646">
        <v>0.19</v>
      </c>
      <c r="D3646">
        <v>20</v>
      </c>
      <c r="E3646">
        <v>5.0999999999999997E-2</v>
      </c>
    </row>
    <row r="3647" spans="1:5" x14ac:dyDescent="0.2">
      <c r="A3647" t="s">
        <v>679</v>
      </c>
      <c r="B3647" t="s">
        <v>691</v>
      </c>
      <c r="C3647">
        <v>0.19</v>
      </c>
      <c r="D3647">
        <v>21</v>
      </c>
      <c r="E3647">
        <v>5.3999999999999999E-2</v>
      </c>
    </row>
    <row r="3648" spans="1:5" x14ac:dyDescent="0.2">
      <c r="A3648" t="s">
        <v>679</v>
      </c>
      <c r="B3648" t="s">
        <v>691</v>
      </c>
      <c r="C3648">
        <v>0.19</v>
      </c>
      <c r="D3648">
        <v>22</v>
      </c>
      <c r="E3648">
        <v>5.7000000000000002E-2</v>
      </c>
    </row>
    <row r="3649" spans="1:5" x14ac:dyDescent="0.2">
      <c r="A3649" t="s">
        <v>679</v>
      </c>
      <c r="B3649" t="s">
        <v>691</v>
      </c>
      <c r="C3649">
        <v>0.19</v>
      </c>
      <c r="D3649">
        <v>23</v>
      </c>
      <c r="E3649">
        <v>5.8999999999999997E-2</v>
      </c>
    </row>
    <row r="3650" spans="1:5" x14ac:dyDescent="0.2">
      <c r="A3650" t="s">
        <v>679</v>
      </c>
      <c r="B3650" t="s">
        <v>691</v>
      </c>
      <c r="C3650">
        <v>0.2</v>
      </c>
      <c r="D3650">
        <v>20</v>
      </c>
      <c r="E3650">
        <v>5.5E-2</v>
      </c>
    </row>
    <row r="3651" spans="1:5" x14ac:dyDescent="0.2">
      <c r="A3651" t="s">
        <v>679</v>
      </c>
      <c r="B3651" t="s">
        <v>691</v>
      </c>
      <c r="C3651">
        <v>0.2</v>
      </c>
      <c r="D3651">
        <v>21</v>
      </c>
      <c r="E3651">
        <v>5.8999999999999997E-2</v>
      </c>
    </row>
    <row r="3652" spans="1:5" x14ac:dyDescent="0.2">
      <c r="A3652" t="s">
        <v>679</v>
      </c>
      <c r="B3652" t="s">
        <v>691</v>
      </c>
      <c r="C3652">
        <v>0.2</v>
      </c>
      <c r="D3652">
        <v>22</v>
      </c>
      <c r="E3652">
        <v>6.0999999999999999E-2</v>
      </c>
    </row>
    <row r="3653" spans="1:5" x14ac:dyDescent="0.2">
      <c r="A3653" t="s">
        <v>679</v>
      </c>
      <c r="B3653" t="s">
        <v>691</v>
      </c>
      <c r="C3653">
        <v>0.2</v>
      </c>
      <c r="D3653">
        <v>23</v>
      </c>
      <c r="E3653">
        <v>6.4000000000000001E-2</v>
      </c>
    </row>
    <row r="3654" spans="1:5" x14ac:dyDescent="0.2">
      <c r="A3654" t="s">
        <v>679</v>
      </c>
      <c r="B3654" t="s">
        <v>691</v>
      </c>
      <c r="C3654">
        <v>0.2</v>
      </c>
      <c r="D3654">
        <v>24</v>
      </c>
      <c r="E3654">
        <v>6.6000000000000003E-2</v>
      </c>
    </row>
    <row r="3655" spans="1:5" x14ac:dyDescent="0.2">
      <c r="A3655" t="s">
        <v>679</v>
      </c>
      <c r="B3655" t="s">
        <v>691</v>
      </c>
      <c r="C3655">
        <v>0.2</v>
      </c>
      <c r="D3655">
        <v>25</v>
      </c>
      <c r="E3655">
        <v>6.7000000000000004E-2</v>
      </c>
    </row>
    <row r="3656" spans="1:5" x14ac:dyDescent="0.2">
      <c r="A3656" t="s">
        <v>679</v>
      </c>
      <c r="B3656" t="s">
        <v>691</v>
      </c>
      <c r="C3656">
        <v>0.21</v>
      </c>
      <c r="D3656">
        <v>20</v>
      </c>
      <c r="E3656">
        <v>0.06</v>
      </c>
    </row>
    <row r="3657" spans="1:5" x14ac:dyDescent="0.2">
      <c r="A3657" t="s">
        <v>679</v>
      </c>
      <c r="B3657" t="s">
        <v>691</v>
      </c>
      <c r="C3657">
        <v>0.21</v>
      </c>
      <c r="D3657">
        <v>21</v>
      </c>
      <c r="E3657">
        <v>6.3E-2</v>
      </c>
    </row>
    <row r="3658" spans="1:5" x14ac:dyDescent="0.2">
      <c r="A3658" t="s">
        <v>679</v>
      </c>
      <c r="B3658" t="s">
        <v>691</v>
      </c>
      <c r="C3658">
        <v>0.21</v>
      </c>
      <c r="D3658">
        <v>22</v>
      </c>
      <c r="E3658">
        <v>6.6000000000000003E-2</v>
      </c>
    </row>
    <row r="3659" spans="1:5" x14ac:dyDescent="0.2">
      <c r="A3659" t="s">
        <v>679</v>
      </c>
      <c r="B3659" t="s">
        <v>691</v>
      </c>
      <c r="C3659">
        <v>0.21</v>
      </c>
      <c r="D3659">
        <v>23</v>
      </c>
      <c r="E3659">
        <v>6.8000000000000005E-2</v>
      </c>
    </row>
    <row r="3660" spans="1:5" x14ac:dyDescent="0.2">
      <c r="A3660" t="s">
        <v>679</v>
      </c>
      <c r="B3660" t="s">
        <v>691</v>
      </c>
      <c r="C3660">
        <v>0.21</v>
      </c>
      <c r="D3660">
        <v>24</v>
      </c>
      <c r="E3660">
        <v>7.0000000000000007E-2</v>
      </c>
    </row>
    <row r="3661" spans="1:5" x14ac:dyDescent="0.2">
      <c r="A3661" t="s">
        <v>679</v>
      </c>
      <c r="B3661" t="s">
        <v>691</v>
      </c>
      <c r="C3661">
        <v>0.21</v>
      </c>
      <c r="D3661">
        <v>25</v>
      </c>
      <c r="E3661">
        <v>7.1999999999999995E-2</v>
      </c>
    </row>
    <row r="3662" spans="1:5" x14ac:dyDescent="0.2">
      <c r="A3662" t="s">
        <v>679</v>
      </c>
      <c r="B3662" t="s">
        <v>691</v>
      </c>
      <c r="C3662">
        <v>0.22</v>
      </c>
      <c r="D3662">
        <v>20</v>
      </c>
      <c r="E3662">
        <v>6.4000000000000001E-2</v>
      </c>
    </row>
    <row r="3663" spans="1:5" x14ac:dyDescent="0.2">
      <c r="A3663" t="s">
        <v>679</v>
      </c>
      <c r="B3663" t="s">
        <v>691</v>
      </c>
      <c r="C3663">
        <v>0.22</v>
      </c>
      <c r="D3663">
        <v>21</v>
      </c>
      <c r="E3663">
        <v>6.8000000000000005E-2</v>
      </c>
    </row>
    <row r="3664" spans="1:5" x14ac:dyDescent="0.2">
      <c r="A3664" t="s">
        <v>679</v>
      </c>
      <c r="B3664" t="s">
        <v>691</v>
      </c>
      <c r="C3664">
        <v>0.22</v>
      </c>
      <c r="D3664">
        <v>22</v>
      </c>
      <c r="E3664">
        <v>7.0999999999999994E-2</v>
      </c>
    </row>
    <row r="3665" spans="1:5" x14ac:dyDescent="0.2">
      <c r="A3665" t="s">
        <v>679</v>
      </c>
      <c r="B3665" t="s">
        <v>691</v>
      </c>
      <c r="C3665">
        <v>0.22</v>
      </c>
      <c r="D3665">
        <v>23</v>
      </c>
      <c r="E3665">
        <v>7.2999999999999995E-2</v>
      </c>
    </row>
    <row r="3666" spans="1:5" x14ac:dyDescent="0.2">
      <c r="A3666" t="s">
        <v>679</v>
      </c>
      <c r="B3666" t="s">
        <v>691</v>
      </c>
      <c r="C3666">
        <v>0.22</v>
      </c>
      <c r="D3666">
        <v>24</v>
      </c>
      <c r="E3666">
        <v>7.4999999999999997E-2</v>
      </c>
    </row>
    <row r="3667" spans="1:5" x14ac:dyDescent="0.2">
      <c r="A3667" t="s">
        <v>679</v>
      </c>
      <c r="B3667" t="s">
        <v>691</v>
      </c>
      <c r="C3667">
        <v>0.22</v>
      </c>
      <c r="D3667">
        <v>25</v>
      </c>
      <c r="E3667">
        <v>7.5999999999999998E-2</v>
      </c>
    </row>
    <row r="3668" spans="1:5" x14ac:dyDescent="0.2">
      <c r="A3668" t="s">
        <v>679</v>
      </c>
      <c r="B3668" t="s">
        <v>691</v>
      </c>
      <c r="C3668">
        <v>0.22</v>
      </c>
      <c r="D3668">
        <v>26</v>
      </c>
      <c r="E3668">
        <v>7.8E-2</v>
      </c>
    </row>
    <row r="3669" spans="1:5" x14ac:dyDescent="0.2">
      <c r="A3669" t="s">
        <v>679</v>
      </c>
      <c r="B3669" t="s">
        <v>691</v>
      </c>
      <c r="C3669">
        <v>0.23</v>
      </c>
      <c r="D3669">
        <v>20</v>
      </c>
      <c r="E3669">
        <v>6.8000000000000005E-2</v>
      </c>
    </row>
    <row r="3670" spans="1:5" x14ac:dyDescent="0.2">
      <c r="A3670" t="s">
        <v>679</v>
      </c>
      <c r="B3670" t="s">
        <v>691</v>
      </c>
      <c r="C3670">
        <v>0.23</v>
      </c>
      <c r="D3670">
        <v>21</v>
      </c>
      <c r="E3670">
        <v>7.1999999999999995E-2</v>
      </c>
    </row>
    <row r="3671" spans="1:5" x14ac:dyDescent="0.2">
      <c r="A3671" t="s">
        <v>679</v>
      </c>
      <c r="B3671" t="s">
        <v>691</v>
      </c>
      <c r="C3671">
        <v>0.23</v>
      </c>
      <c r="D3671">
        <v>22</v>
      </c>
      <c r="E3671">
        <v>7.4999999999999997E-2</v>
      </c>
    </row>
    <row r="3672" spans="1:5" x14ac:dyDescent="0.2">
      <c r="A3672" t="s">
        <v>679</v>
      </c>
      <c r="B3672" t="s">
        <v>691</v>
      </c>
      <c r="C3672">
        <v>0.23</v>
      </c>
      <c r="D3672">
        <v>23</v>
      </c>
      <c r="E3672">
        <v>7.6999999999999999E-2</v>
      </c>
    </row>
    <row r="3673" spans="1:5" x14ac:dyDescent="0.2">
      <c r="A3673" t="s">
        <v>679</v>
      </c>
      <c r="B3673" t="s">
        <v>691</v>
      </c>
      <c r="C3673">
        <v>0.23</v>
      </c>
      <c r="D3673">
        <v>24</v>
      </c>
      <c r="E3673">
        <v>7.9000000000000001E-2</v>
      </c>
    </row>
    <row r="3674" spans="1:5" x14ac:dyDescent="0.2">
      <c r="A3674" t="s">
        <v>679</v>
      </c>
      <c r="B3674" t="s">
        <v>691</v>
      </c>
      <c r="C3674">
        <v>0.23</v>
      </c>
      <c r="D3674">
        <v>25</v>
      </c>
      <c r="E3674">
        <v>8.1000000000000003E-2</v>
      </c>
    </row>
    <row r="3675" spans="1:5" x14ac:dyDescent="0.2">
      <c r="A3675" t="s">
        <v>679</v>
      </c>
      <c r="B3675" t="s">
        <v>691</v>
      </c>
      <c r="C3675">
        <v>0.23</v>
      </c>
      <c r="D3675">
        <v>26</v>
      </c>
      <c r="E3675">
        <v>8.2000000000000003E-2</v>
      </c>
    </row>
    <row r="3676" spans="1:5" x14ac:dyDescent="0.2">
      <c r="A3676" t="s">
        <v>679</v>
      </c>
      <c r="B3676" t="s">
        <v>691</v>
      </c>
      <c r="C3676">
        <v>0.23</v>
      </c>
      <c r="D3676">
        <v>27</v>
      </c>
      <c r="E3676">
        <v>8.3000000000000004E-2</v>
      </c>
    </row>
    <row r="3677" spans="1:5" x14ac:dyDescent="0.2">
      <c r="A3677" t="s">
        <v>679</v>
      </c>
      <c r="B3677" t="s">
        <v>691</v>
      </c>
      <c r="C3677">
        <v>0.23</v>
      </c>
      <c r="D3677">
        <v>28</v>
      </c>
      <c r="E3677">
        <v>8.5000000000000006E-2</v>
      </c>
    </row>
    <row r="3678" spans="1:5" x14ac:dyDescent="0.2">
      <c r="A3678" t="s">
        <v>679</v>
      </c>
      <c r="B3678" t="s">
        <v>691</v>
      </c>
      <c r="C3678">
        <v>0.24</v>
      </c>
      <c r="D3678">
        <v>20</v>
      </c>
      <c r="E3678">
        <v>7.2999999999999995E-2</v>
      </c>
    </row>
    <row r="3679" spans="1:5" x14ac:dyDescent="0.2">
      <c r="A3679" t="s">
        <v>679</v>
      </c>
      <c r="B3679" t="s">
        <v>691</v>
      </c>
      <c r="C3679">
        <v>0.24</v>
      </c>
      <c r="D3679">
        <v>21</v>
      </c>
      <c r="E3679">
        <v>7.6999999999999999E-2</v>
      </c>
    </row>
    <row r="3680" spans="1:5" x14ac:dyDescent="0.2">
      <c r="A3680" t="s">
        <v>679</v>
      </c>
      <c r="B3680" t="s">
        <v>691</v>
      </c>
      <c r="C3680">
        <v>0.24</v>
      </c>
      <c r="D3680">
        <v>22</v>
      </c>
      <c r="E3680">
        <v>7.9000000000000001E-2</v>
      </c>
    </row>
    <row r="3681" spans="1:5" x14ac:dyDescent="0.2">
      <c r="A3681" t="s">
        <v>679</v>
      </c>
      <c r="B3681" t="s">
        <v>691</v>
      </c>
      <c r="C3681">
        <v>0.24</v>
      </c>
      <c r="D3681">
        <v>23</v>
      </c>
      <c r="E3681">
        <v>8.2000000000000003E-2</v>
      </c>
    </row>
    <row r="3682" spans="1:5" x14ac:dyDescent="0.2">
      <c r="A3682" t="s">
        <v>679</v>
      </c>
      <c r="B3682" t="s">
        <v>691</v>
      </c>
      <c r="C3682">
        <v>0.24</v>
      </c>
      <c r="D3682">
        <v>24</v>
      </c>
      <c r="E3682">
        <v>8.3000000000000004E-2</v>
      </c>
    </row>
    <row r="3683" spans="1:5" x14ac:dyDescent="0.2">
      <c r="A3683" t="s">
        <v>679</v>
      </c>
      <c r="B3683" t="s">
        <v>691</v>
      </c>
      <c r="C3683">
        <v>0.24</v>
      </c>
      <c r="D3683">
        <v>25</v>
      </c>
      <c r="E3683">
        <v>8.5000000000000006E-2</v>
      </c>
    </row>
    <row r="3684" spans="1:5" x14ac:dyDescent="0.2">
      <c r="A3684" t="s">
        <v>679</v>
      </c>
      <c r="B3684" t="s">
        <v>691</v>
      </c>
      <c r="C3684">
        <v>0.24</v>
      </c>
      <c r="D3684">
        <v>26</v>
      </c>
      <c r="E3684">
        <v>8.5999999999999993E-2</v>
      </c>
    </row>
    <row r="3685" spans="1:5" x14ac:dyDescent="0.2">
      <c r="A3685" t="s">
        <v>679</v>
      </c>
      <c r="B3685" t="s">
        <v>691</v>
      </c>
      <c r="C3685">
        <v>0.24</v>
      </c>
      <c r="D3685">
        <v>27</v>
      </c>
      <c r="E3685">
        <v>8.7999999999999995E-2</v>
      </c>
    </row>
    <row r="3686" spans="1:5" x14ac:dyDescent="0.2">
      <c r="A3686" t="s">
        <v>679</v>
      </c>
      <c r="B3686" t="s">
        <v>691</v>
      </c>
      <c r="C3686">
        <v>0.24</v>
      </c>
      <c r="D3686">
        <v>28</v>
      </c>
      <c r="E3686">
        <v>8.8999999999999996E-2</v>
      </c>
    </row>
    <row r="3687" spans="1:5" x14ac:dyDescent="0.2">
      <c r="A3687" t="s">
        <v>679</v>
      </c>
      <c r="B3687" t="s">
        <v>691</v>
      </c>
      <c r="C3687">
        <v>0.24</v>
      </c>
      <c r="D3687">
        <v>29</v>
      </c>
      <c r="E3687">
        <v>0.09</v>
      </c>
    </row>
    <row r="3688" spans="1:5" x14ac:dyDescent="0.2">
      <c r="A3688" t="s">
        <v>679</v>
      </c>
      <c r="B3688" t="s">
        <v>691</v>
      </c>
      <c r="C3688">
        <v>0.25</v>
      </c>
      <c r="D3688">
        <v>20</v>
      </c>
      <c r="E3688">
        <v>7.6999999999999999E-2</v>
      </c>
    </row>
    <row r="3689" spans="1:5" x14ac:dyDescent="0.2">
      <c r="A3689" t="s">
        <v>679</v>
      </c>
      <c r="B3689" t="s">
        <v>691</v>
      </c>
      <c r="C3689">
        <v>0.25</v>
      </c>
      <c r="D3689">
        <v>21</v>
      </c>
      <c r="E3689">
        <v>8.1000000000000003E-2</v>
      </c>
    </row>
    <row r="3690" spans="1:5" x14ac:dyDescent="0.2">
      <c r="A3690" t="s">
        <v>679</v>
      </c>
      <c r="B3690" t="s">
        <v>691</v>
      </c>
      <c r="C3690">
        <v>0.25</v>
      </c>
      <c r="D3690">
        <v>22</v>
      </c>
      <c r="E3690">
        <v>8.4000000000000005E-2</v>
      </c>
    </row>
    <row r="3691" spans="1:5" x14ac:dyDescent="0.2">
      <c r="A3691" t="s">
        <v>679</v>
      </c>
      <c r="B3691" t="s">
        <v>691</v>
      </c>
      <c r="C3691">
        <v>0.25</v>
      </c>
      <c r="D3691">
        <v>23</v>
      </c>
      <c r="E3691">
        <v>8.5999999999999993E-2</v>
      </c>
    </row>
    <row r="3692" spans="1:5" x14ac:dyDescent="0.2">
      <c r="A3692" t="s">
        <v>679</v>
      </c>
      <c r="B3692" t="s">
        <v>691</v>
      </c>
      <c r="C3692">
        <v>0.25</v>
      </c>
      <c r="D3692">
        <v>24</v>
      </c>
      <c r="E3692">
        <v>8.6999999999999994E-2</v>
      </c>
    </row>
    <row r="3693" spans="1:5" x14ac:dyDescent="0.2">
      <c r="A3693" t="s">
        <v>679</v>
      </c>
      <c r="B3693" t="s">
        <v>691</v>
      </c>
      <c r="C3693">
        <v>0.25</v>
      </c>
      <c r="D3693">
        <v>25</v>
      </c>
      <c r="E3693">
        <v>8.8999999999999996E-2</v>
      </c>
    </row>
    <row r="3694" spans="1:5" x14ac:dyDescent="0.2">
      <c r="A3694" t="s">
        <v>679</v>
      </c>
      <c r="B3694" t="s">
        <v>691</v>
      </c>
      <c r="C3694">
        <v>0.25</v>
      </c>
      <c r="D3694">
        <v>26</v>
      </c>
      <c r="E3694">
        <v>0.09</v>
      </c>
    </row>
    <row r="3695" spans="1:5" x14ac:dyDescent="0.2">
      <c r="A3695" t="s">
        <v>679</v>
      </c>
      <c r="B3695" t="s">
        <v>691</v>
      </c>
      <c r="C3695">
        <v>0.25</v>
      </c>
      <c r="D3695">
        <v>27</v>
      </c>
      <c r="E3695">
        <v>9.1999999999999998E-2</v>
      </c>
    </row>
    <row r="3696" spans="1:5" x14ac:dyDescent="0.2">
      <c r="A3696" t="s">
        <v>679</v>
      </c>
      <c r="B3696" t="s">
        <v>691</v>
      </c>
      <c r="C3696">
        <v>0.25</v>
      </c>
      <c r="D3696">
        <v>28</v>
      </c>
      <c r="E3696">
        <v>9.2999999999999999E-2</v>
      </c>
    </row>
    <row r="3697" spans="1:5" x14ac:dyDescent="0.2">
      <c r="A3697" t="s">
        <v>679</v>
      </c>
      <c r="B3697" t="s">
        <v>691</v>
      </c>
      <c r="C3697">
        <v>0.25</v>
      </c>
      <c r="D3697">
        <v>29</v>
      </c>
      <c r="E3697">
        <v>9.4E-2</v>
      </c>
    </row>
    <row r="3698" spans="1:5" x14ac:dyDescent="0.2">
      <c r="A3698" t="s">
        <v>679</v>
      </c>
      <c r="B3698" t="s">
        <v>691</v>
      </c>
      <c r="C3698">
        <v>0.25</v>
      </c>
      <c r="D3698">
        <v>30</v>
      </c>
      <c r="E3698">
        <v>9.5000000000000001E-2</v>
      </c>
    </row>
    <row r="3699" spans="1:5" x14ac:dyDescent="0.2">
      <c r="A3699" t="s">
        <v>679</v>
      </c>
      <c r="B3699" t="s">
        <v>691</v>
      </c>
      <c r="C3699">
        <v>0.25</v>
      </c>
      <c r="D3699">
        <v>31</v>
      </c>
      <c r="E3699">
        <v>9.6000000000000002E-2</v>
      </c>
    </row>
    <row r="3700" spans="1:5" x14ac:dyDescent="0.2">
      <c r="A3700" t="s">
        <v>679</v>
      </c>
      <c r="B3700" t="s">
        <v>691</v>
      </c>
      <c r="C3700">
        <v>0.26</v>
      </c>
      <c r="D3700">
        <v>20</v>
      </c>
      <c r="E3700">
        <v>8.1000000000000003E-2</v>
      </c>
    </row>
    <row r="3701" spans="1:5" x14ac:dyDescent="0.2">
      <c r="A3701" t="s">
        <v>679</v>
      </c>
      <c r="B3701" t="s">
        <v>691</v>
      </c>
      <c r="C3701">
        <v>0.26</v>
      </c>
      <c r="D3701">
        <v>21</v>
      </c>
      <c r="E3701">
        <v>8.5999999999999993E-2</v>
      </c>
    </row>
    <row r="3702" spans="1:5" x14ac:dyDescent="0.2">
      <c r="A3702" t="s">
        <v>679</v>
      </c>
      <c r="B3702" t="s">
        <v>691</v>
      </c>
      <c r="C3702">
        <v>0.26</v>
      </c>
      <c r="D3702">
        <v>22</v>
      </c>
      <c r="E3702">
        <v>8.7999999999999995E-2</v>
      </c>
    </row>
    <row r="3703" spans="1:5" x14ac:dyDescent="0.2">
      <c r="A3703" t="s">
        <v>679</v>
      </c>
      <c r="B3703" t="s">
        <v>691</v>
      </c>
      <c r="C3703">
        <v>0.26</v>
      </c>
      <c r="D3703">
        <v>23</v>
      </c>
      <c r="E3703">
        <v>0.09</v>
      </c>
    </row>
    <row r="3704" spans="1:5" x14ac:dyDescent="0.2">
      <c r="A3704" t="s">
        <v>679</v>
      </c>
      <c r="B3704" t="s">
        <v>691</v>
      </c>
      <c r="C3704">
        <v>0.26</v>
      </c>
      <c r="D3704">
        <v>24</v>
      </c>
      <c r="E3704">
        <v>9.1999999999999998E-2</v>
      </c>
    </row>
    <row r="3705" spans="1:5" x14ac:dyDescent="0.2">
      <c r="A3705" t="s">
        <v>679</v>
      </c>
      <c r="B3705" t="s">
        <v>691</v>
      </c>
      <c r="C3705">
        <v>0.26</v>
      </c>
      <c r="D3705">
        <v>25</v>
      </c>
      <c r="E3705">
        <v>9.2999999999999999E-2</v>
      </c>
    </row>
    <row r="3706" spans="1:5" x14ac:dyDescent="0.2">
      <c r="A3706" t="s">
        <v>679</v>
      </c>
      <c r="B3706" t="s">
        <v>691</v>
      </c>
      <c r="C3706">
        <v>0.26</v>
      </c>
      <c r="D3706">
        <v>26</v>
      </c>
      <c r="E3706">
        <v>9.4E-2</v>
      </c>
    </row>
    <row r="3707" spans="1:5" x14ac:dyDescent="0.2">
      <c r="A3707" t="s">
        <v>679</v>
      </c>
      <c r="B3707" t="s">
        <v>691</v>
      </c>
      <c r="C3707">
        <v>0.26</v>
      </c>
      <c r="D3707">
        <v>27</v>
      </c>
      <c r="E3707">
        <v>9.5000000000000001E-2</v>
      </c>
    </row>
    <row r="3708" spans="1:5" x14ac:dyDescent="0.2">
      <c r="A3708" t="s">
        <v>679</v>
      </c>
      <c r="B3708" t="s">
        <v>691</v>
      </c>
      <c r="C3708">
        <v>0.26</v>
      </c>
      <c r="D3708">
        <v>28</v>
      </c>
      <c r="E3708">
        <v>9.7000000000000003E-2</v>
      </c>
    </row>
    <row r="3709" spans="1:5" x14ac:dyDescent="0.2">
      <c r="A3709" t="s">
        <v>679</v>
      </c>
      <c r="B3709" t="s">
        <v>691</v>
      </c>
      <c r="C3709">
        <v>0.26</v>
      </c>
      <c r="D3709">
        <v>29</v>
      </c>
      <c r="E3709">
        <v>9.8000000000000004E-2</v>
      </c>
    </row>
    <row r="3710" spans="1:5" x14ac:dyDescent="0.2">
      <c r="A3710" t="s">
        <v>679</v>
      </c>
      <c r="B3710" t="s">
        <v>691</v>
      </c>
      <c r="C3710">
        <v>0.26</v>
      </c>
      <c r="D3710">
        <v>30</v>
      </c>
      <c r="E3710">
        <v>9.9000000000000005E-2</v>
      </c>
    </row>
    <row r="3711" spans="1:5" x14ac:dyDescent="0.2">
      <c r="A3711" t="s">
        <v>679</v>
      </c>
      <c r="B3711" t="s">
        <v>691</v>
      </c>
      <c r="C3711">
        <v>0.26</v>
      </c>
      <c r="D3711">
        <v>31</v>
      </c>
      <c r="E3711">
        <v>0.1</v>
      </c>
    </row>
    <row r="3712" spans="1:5" x14ac:dyDescent="0.2">
      <c r="A3712" t="s">
        <v>679</v>
      </c>
      <c r="B3712" t="s">
        <v>691</v>
      </c>
      <c r="C3712">
        <v>0.26</v>
      </c>
      <c r="D3712">
        <v>32</v>
      </c>
      <c r="E3712">
        <v>0.10100000000000001</v>
      </c>
    </row>
    <row r="3713" spans="1:5" x14ac:dyDescent="0.2">
      <c r="A3713" t="s">
        <v>679</v>
      </c>
      <c r="B3713" t="s">
        <v>691</v>
      </c>
      <c r="C3713">
        <v>0.27</v>
      </c>
      <c r="D3713">
        <v>20</v>
      </c>
      <c r="E3713">
        <v>8.5000000000000006E-2</v>
      </c>
    </row>
    <row r="3714" spans="1:5" x14ac:dyDescent="0.2">
      <c r="A3714" t="s">
        <v>679</v>
      </c>
      <c r="B3714" t="s">
        <v>691</v>
      </c>
      <c r="C3714">
        <v>0.27</v>
      </c>
      <c r="D3714">
        <v>21</v>
      </c>
      <c r="E3714">
        <v>0.09</v>
      </c>
    </row>
    <row r="3715" spans="1:5" x14ac:dyDescent="0.2">
      <c r="A3715" t="s">
        <v>679</v>
      </c>
      <c r="B3715" t="s">
        <v>691</v>
      </c>
      <c r="C3715">
        <v>0.27</v>
      </c>
      <c r="D3715">
        <v>22</v>
      </c>
      <c r="E3715">
        <v>9.1999999999999998E-2</v>
      </c>
    </row>
    <row r="3716" spans="1:5" x14ac:dyDescent="0.2">
      <c r="A3716" t="s">
        <v>679</v>
      </c>
      <c r="B3716" t="s">
        <v>691</v>
      </c>
      <c r="C3716">
        <v>0.27</v>
      </c>
      <c r="D3716">
        <v>23</v>
      </c>
      <c r="E3716">
        <v>9.4E-2</v>
      </c>
    </row>
    <row r="3717" spans="1:5" x14ac:dyDescent="0.2">
      <c r="A3717" t="s">
        <v>679</v>
      </c>
      <c r="B3717" t="s">
        <v>691</v>
      </c>
      <c r="C3717">
        <v>0.27</v>
      </c>
      <c r="D3717">
        <v>24</v>
      </c>
      <c r="E3717">
        <v>9.6000000000000002E-2</v>
      </c>
    </row>
    <row r="3718" spans="1:5" x14ac:dyDescent="0.2">
      <c r="A3718" t="s">
        <v>679</v>
      </c>
      <c r="B3718" t="s">
        <v>691</v>
      </c>
      <c r="C3718">
        <v>0.27</v>
      </c>
      <c r="D3718">
        <v>25</v>
      </c>
      <c r="E3718">
        <v>9.7000000000000003E-2</v>
      </c>
    </row>
    <row r="3719" spans="1:5" x14ac:dyDescent="0.2">
      <c r="A3719" t="s">
        <v>679</v>
      </c>
      <c r="B3719" t="s">
        <v>691</v>
      </c>
      <c r="C3719">
        <v>0.27</v>
      </c>
      <c r="D3719">
        <v>26</v>
      </c>
      <c r="E3719">
        <v>9.8000000000000004E-2</v>
      </c>
    </row>
    <row r="3720" spans="1:5" x14ac:dyDescent="0.2">
      <c r="A3720" t="s">
        <v>679</v>
      </c>
      <c r="B3720" t="s">
        <v>691</v>
      </c>
      <c r="C3720">
        <v>0.27</v>
      </c>
      <c r="D3720">
        <v>27</v>
      </c>
      <c r="E3720">
        <v>9.9000000000000005E-2</v>
      </c>
    </row>
    <row r="3721" spans="1:5" x14ac:dyDescent="0.2">
      <c r="A3721" t="s">
        <v>679</v>
      </c>
      <c r="B3721" t="s">
        <v>691</v>
      </c>
      <c r="C3721">
        <v>0.27</v>
      </c>
      <c r="D3721">
        <v>28</v>
      </c>
      <c r="E3721">
        <v>0.1</v>
      </c>
    </row>
    <row r="3722" spans="1:5" x14ac:dyDescent="0.2">
      <c r="A3722" t="s">
        <v>679</v>
      </c>
      <c r="B3722" t="s">
        <v>691</v>
      </c>
      <c r="C3722">
        <v>0.27</v>
      </c>
      <c r="D3722">
        <v>29</v>
      </c>
      <c r="E3722">
        <v>0.10199999999999999</v>
      </c>
    </row>
    <row r="3723" spans="1:5" x14ac:dyDescent="0.2">
      <c r="A3723" t="s">
        <v>679</v>
      </c>
      <c r="B3723" t="s">
        <v>691</v>
      </c>
      <c r="C3723">
        <v>0.27</v>
      </c>
      <c r="D3723">
        <v>30</v>
      </c>
      <c r="E3723">
        <v>0.10299999999999999</v>
      </c>
    </row>
    <row r="3724" spans="1:5" x14ac:dyDescent="0.2">
      <c r="A3724" t="s">
        <v>679</v>
      </c>
      <c r="B3724" t="s">
        <v>691</v>
      </c>
      <c r="C3724">
        <v>0.27</v>
      </c>
      <c r="D3724">
        <v>31</v>
      </c>
      <c r="E3724">
        <v>0.104</v>
      </c>
    </row>
    <row r="3725" spans="1:5" x14ac:dyDescent="0.2">
      <c r="A3725" t="s">
        <v>679</v>
      </c>
      <c r="B3725" t="s">
        <v>691</v>
      </c>
      <c r="C3725">
        <v>0.27</v>
      </c>
      <c r="D3725">
        <v>32</v>
      </c>
      <c r="E3725">
        <v>0.105</v>
      </c>
    </row>
    <row r="3726" spans="1:5" x14ac:dyDescent="0.2">
      <c r="A3726" t="s">
        <v>679</v>
      </c>
      <c r="B3726" t="s">
        <v>691</v>
      </c>
      <c r="C3726">
        <v>0.27</v>
      </c>
      <c r="D3726">
        <v>33</v>
      </c>
      <c r="E3726">
        <v>0.106</v>
      </c>
    </row>
    <row r="3727" spans="1:5" x14ac:dyDescent="0.2">
      <c r="A3727" t="s">
        <v>679</v>
      </c>
      <c r="B3727" t="s">
        <v>691</v>
      </c>
      <c r="C3727">
        <v>0.27</v>
      </c>
      <c r="D3727">
        <v>34</v>
      </c>
      <c r="E3727">
        <v>0.107</v>
      </c>
    </row>
    <row r="3728" spans="1:5" x14ac:dyDescent="0.2">
      <c r="A3728" t="s">
        <v>679</v>
      </c>
      <c r="B3728" t="s">
        <v>691</v>
      </c>
      <c r="C3728">
        <v>0.28000000000000003</v>
      </c>
      <c r="D3728">
        <v>20</v>
      </c>
      <c r="E3728">
        <v>0.09</v>
      </c>
    </row>
    <row r="3729" spans="1:5" x14ac:dyDescent="0.2">
      <c r="A3729" t="s">
        <v>679</v>
      </c>
      <c r="B3729" t="s">
        <v>691</v>
      </c>
      <c r="C3729">
        <v>0.28000000000000003</v>
      </c>
      <c r="D3729">
        <v>21</v>
      </c>
      <c r="E3729">
        <v>9.4E-2</v>
      </c>
    </row>
    <row r="3730" spans="1:5" x14ac:dyDescent="0.2">
      <c r="A3730" t="s">
        <v>679</v>
      </c>
      <c r="B3730" t="s">
        <v>691</v>
      </c>
      <c r="C3730">
        <v>0.28000000000000003</v>
      </c>
      <c r="D3730">
        <v>22</v>
      </c>
      <c r="E3730">
        <v>9.7000000000000003E-2</v>
      </c>
    </row>
    <row r="3731" spans="1:5" x14ac:dyDescent="0.2">
      <c r="A3731" t="s">
        <v>679</v>
      </c>
      <c r="B3731" t="s">
        <v>691</v>
      </c>
      <c r="C3731">
        <v>0.28000000000000003</v>
      </c>
      <c r="D3731">
        <v>23</v>
      </c>
      <c r="E3731">
        <v>9.8000000000000004E-2</v>
      </c>
    </row>
    <row r="3732" spans="1:5" x14ac:dyDescent="0.2">
      <c r="A3732" t="s">
        <v>679</v>
      </c>
      <c r="B3732" t="s">
        <v>691</v>
      </c>
      <c r="C3732">
        <v>0.28000000000000003</v>
      </c>
      <c r="D3732">
        <v>24</v>
      </c>
      <c r="E3732">
        <v>0.1</v>
      </c>
    </row>
    <row r="3733" spans="1:5" x14ac:dyDescent="0.2">
      <c r="A3733" t="s">
        <v>679</v>
      </c>
      <c r="B3733" t="s">
        <v>691</v>
      </c>
      <c r="C3733">
        <v>0.28000000000000003</v>
      </c>
      <c r="D3733">
        <v>25</v>
      </c>
      <c r="E3733">
        <v>0.10100000000000001</v>
      </c>
    </row>
    <row r="3734" spans="1:5" x14ac:dyDescent="0.2">
      <c r="A3734" t="s">
        <v>679</v>
      </c>
      <c r="B3734" t="s">
        <v>691</v>
      </c>
      <c r="C3734">
        <v>0.28000000000000003</v>
      </c>
      <c r="D3734">
        <v>26</v>
      </c>
      <c r="E3734">
        <v>0.10199999999999999</v>
      </c>
    </row>
    <row r="3735" spans="1:5" x14ac:dyDescent="0.2">
      <c r="A3735" t="s">
        <v>679</v>
      </c>
      <c r="B3735" t="s">
        <v>691</v>
      </c>
      <c r="C3735">
        <v>0.28000000000000003</v>
      </c>
      <c r="D3735">
        <v>27</v>
      </c>
      <c r="E3735">
        <v>0.10299999999999999</v>
      </c>
    </row>
    <row r="3736" spans="1:5" x14ac:dyDescent="0.2">
      <c r="A3736" t="s">
        <v>679</v>
      </c>
      <c r="B3736" t="s">
        <v>691</v>
      </c>
      <c r="C3736">
        <v>0.28000000000000003</v>
      </c>
      <c r="D3736">
        <v>28</v>
      </c>
      <c r="E3736">
        <v>0.104</v>
      </c>
    </row>
    <row r="3737" spans="1:5" x14ac:dyDescent="0.2">
      <c r="A3737" t="s">
        <v>679</v>
      </c>
      <c r="B3737" t="s">
        <v>691</v>
      </c>
      <c r="C3737">
        <v>0.28000000000000003</v>
      </c>
      <c r="D3737">
        <v>29</v>
      </c>
      <c r="E3737">
        <v>0.105</v>
      </c>
    </row>
    <row r="3738" spans="1:5" x14ac:dyDescent="0.2">
      <c r="A3738" t="s">
        <v>679</v>
      </c>
      <c r="B3738" t="s">
        <v>691</v>
      </c>
      <c r="C3738">
        <v>0.28000000000000003</v>
      </c>
      <c r="D3738">
        <v>30</v>
      </c>
      <c r="E3738">
        <v>0.106</v>
      </c>
    </row>
    <row r="3739" spans="1:5" x14ac:dyDescent="0.2">
      <c r="A3739" t="s">
        <v>679</v>
      </c>
      <c r="B3739" t="s">
        <v>691</v>
      </c>
      <c r="C3739">
        <v>0.28000000000000003</v>
      </c>
      <c r="D3739">
        <v>31</v>
      </c>
      <c r="E3739">
        <v>0.107</v>
      </c>
    </row>
    <row r="3740" spans="1:5" x14ac:dyDescent="0.2">
      <c r="A3740" t="s">
        <v>679</v>
      </c>
      <c r="B3740" t="s">
        <v>691</v>
      </c>
      <c r="C3740">
        <v>0.28000000000000003</v>
      </c>
      <c r="D3740">
        <v>32</v>
      </c>
      <c r="E3740">
        <v>0.108</v>
      </c>
    </row>
    <row r="3741" spans="1:5" x14ac:dyDescent="0.2">
      <c r="A3741" t="s">
        <v>679</v>
      </c>
      <c r="B3741" t="s">
        <v>691</v>
      </c>
      <c r="C3741">
        <v>0.28000000000000003</v>
      </c>
      <c r="D3741">
        <v>33</v>
      </c>
      <c r="E3741">
        <v>0.109</v>
      </c>
    </row>
    <row r="3742" spans="1:5" x14ac:dyDescent="0.2">
      <c r="A3742" t="s">
        <v>679</v>
      </c>
      <c r="B3742" t="s">
        <v>691</v>
      </c>
      <c r="C3742">
        <v>0.28000000000000003</v>
      </c>
      <c r="D3742">
        <v>34</v>
      </c>
      <c r="E3742">
        <v>0.11</v>
      </c>
    </row>
    <row r="3743" spans="1:5" x14ac:dyDescent="0.2">
      <c r="A3743" t="s">
        <v>679</v>
      </c>
      <c r="B3743" t="s">
        <v>691</v>
      </c>
      <c r="C3743">
        <v>0.28000000000000003</v>
      </c>
      <c r="D3743">
        <v>35</v>
      </c>
      <c r="E3743">
        <v>0.111</v>
      </c>
    </row>
    <row r="3744" spans="1:5" x14ac:dyDescent="0.2">
      <c r="A3744" t="s">
        <v>679</v>
      </c>
      <c r="B3744" t="s">
        <v>691</v>
      </c>
      <c r="C3744">
        <v>0.28000000000000003</v>
      </c>
      <c r="D3744">
        <v>36</v>
      </c>
      <c r="E3744">
        <v>0.112</v>
      </c>
    </row>
    <row r="3745" spans="1:5" x14ac:dyDescent="0.2">
      <c r="A3745" t="s">
        <v>679</v>
      </c>
      <c r="B3745" t="s">
        <v>691</v>
      </c>
      <c r="C3745">
        <v>0.28999999999999998</v>
      </c>
      <c r="D3745">
        <v>20</v>
      </c>
      <c r="E3745">
        <v>9.4E-2</v>
      </c>
    </row>
    <row r="3746" spans="1:5" x14ac:dyDescent="0.2">
      <c r="A3746" t="s">
        <v>679</v>
      </c>
      <c r="B3746" t="s">
        <v>691</v>
      </c>
      <c r="C3746">
        <v>0.28999999999999998</v>
      </c>
      <c r="D3746">
        <v>21</v>
      </c>
      <c r="E3746">
        <v>9.8000000000000004E-2</v>
      </c>
    </row>
    <row r="3747" spans="1:5" x14ac:dyDescent="0.2">
      <c r="A3747" t="s">
        <v>679</v>
      </c>
      <c r="B3747" t="s">
        <v>691</v>
      </c>
      <c r="C3747">
        <v>0.28999999999999998</v>
      </c>
      <c r="D3747">
        <v>22</v>
      </c>
      <c r="E3747">
        <v>0.10100000000000001</v>
      </c>
    </row>
    <row r="3748" spans="1:5" x14ac:dyDescent="0.2">
      <c r="A3748" t="s">
        <v>679</v>
      </c>
      <c r="B3748" t="s">
        <v>691</v>
      </c>
      <c r="C3748">
        <v>0.28999999999999998</v>
      </c>
      <c r="D3748">
        <v>23</v>
      </c>
      <c r="E3748">
        <v>0.10199999999999999</v>
      </c>
    </row>
    <row r="3749" spans="1:5" x14ac:dyDescent="0.2">
      <c r="A3749" t="s">
        <v>679</v>
      </c>
      <c r="B3749" t="s">
        <v>691</v>
      </c>
      <c r="C3749">
        <v>0.28999999999999998</v>
      </c>
      <c r="D3749">
        <v>24</v>
      </c>
      <c r="E3749">
        <v>0.104</v>
      </c>
    </row>
    <row r="3750" spans="1:5" x14ac:dyDescent="0.2">
      <c r="A3750" t="s">
        <v>679</v>
      </c>
      <c r="B3750" t="s">
        <v>691</v>
      </c>
      <c r="C3750">
        <v>0.28999999999999998</v>
      </c>
      <c r="D3750">
        <v>25</v>
      </c>
      <c r="E3750">
        <v>0.105</v>
      </c>
    </row>
    <row r="3751" spans="1:5" x14ac:dyDescent="0.2">
      <c r="A3751" t="s">
        <v>679</v>
      </c>
      <c r="B3751" t="s">
        <v>691</v>
      </c>
      <c r="C3751">
        <v>0.28999999999999998</v>
      </c>
      <c r="D3751">
        <v>26</v>
      </c>
      <c r="E3751">
        <v>0.106</v>
      </c>
    </row>
    <row r="3752" spans="1:5" x14ac:dyDescent="0.2">
      <c r="A3752" t="s">
        <v>679</v>
      </c>
      <c r="B3752" t="s">
        <v>691</v>
      </c>
      <c r="C3752">
        <v>0.28999999999999998</v>
      </c>
      <c r="D3752">
        <v>27</v>
      </c>
      <c r="E3752">
        <v>0.107</v>
      </c>
    </row>
    <row r="3753" spans="1:5" x14ac:dyDescent="0.2">
      <c r="A3753" t="s">
        <v>679</v>
      </c>
      <c r="B3753" t="s">
        <v>691</v>
      </c>
      <c r="C3753">
        <v>0.28999999999999998</v>
      </c>
      <c r="D3753">
        <v>28</v>
      </c>
      <c r="E3753">
        <v>0.108</v>
      </c>
    </row>
    <row r="3754" spans="1:5" x14ac:dyDescent="0.2">
      <c r="A3754" t="s">
        <v>679</v>
      </c>
      <c r="B3754" t="s">
        <v>691</v>
      </c>
      <c r="C3754">
        <v>0.28999999999999998</v>
      </c>
      <c r="D3754">
        <v>29</v>
      </c>
      <c r="E3754">
        <v>0.109</v>
      </c>
    </row>
    <row r="3755" spans="1:5" x14ac:dyDescent="0.2">
      <c r="A3755" t="s">
        <v>679</v>
      </c>
      <c r="B3755" t="s">
        <v>691</v>
      </c>
      <c r="C3755">
        <v>0.28999999999999998</v>
      </c>
      <c r="D3755">
        <v>30</v>
      </c>
      <c r="E3755">
        <v>0.11</v>
      </c>
    </row>
    <row r="3756" spans="1:5" x14ac:dyDescent="0.2">
      <c r="A3756" t="s">
        <v>679</v>
      </c>
      <c r="B3756" t="s">
        <v>691</v>
      </c>
      <c r="C3756">
        <v>0.28999999999999998</v>
      </c>
      <c r="D3756">
        <v>31</v>
      </c>
      <c r="E3756">
        <v>0.111</v>
      </c>
    </row>
    <row r="3757" spans="1:5" x14ac:dyDescent="0.2">
      <c r="A3757" t="s">
        <v>679</v>
      </c>
      <c r="B3757" t="s">
        <v>691</v>
      </c>
      <c r="C3757">
        <v>0.28999999999999998</v>
      </c>
      <c r="D3757">
        <v>32</v>
      </c>
      <c r="E3757">
        <v>0.112</v>
      </c>
    </row>
    <row r="3758" spans="1:5" x14ac:dyDescent="0.2">
      <c r="A3758" t="s">
        <v>679</v>
      </c>
      <c r="B3758" t="s">
        <v>691</v>
      </c>
      <c r="C3758">
        <v>0.28999999999999998</v>
      </c>
      <c r="D3758">
        <v>33</v>
      </c>
      <c r="E3758">
        <v>0.113</v>
      </c>
    </row>
    <row r="3759" spans="1:5" x14ac:dyDescent="0.2">
      <c r="A3759" t="s">
        <v>679</v>
      </c>
      <c r="B3759" t="s">
        <v>691</v>
      </c>
      <c r="C3759">
        <v>0.28999999999999998</v>
      </c>
      <c r="D3759">
        <v>34</v>
      </c>
      <c r="E3759">
        <v>0.114</v>
      </c>
    </row>
    <row r="3760" spans="1:5" x14ac:dyDescent="0.2">
      <c r="A3760" t="s">
        <v>679</v>
      </c>
      <c r="B3760" t="s">
        <v>691</v>
      </c>
      <c r="C3760">
        <v>0.28999999999999998</v>
      </c>
      <c r="D3760">
        <v>35</v>
      </c>
      <c r="E3760">
        <v>0.115</v>
      </c>
    </row>
    <row r="3761" spans="1:5" x14ac:dyDescent="0.2">
      <c r="A3761" t="s">
        <v>679</v>
      </c>
      <c r="B3761" t="s">
        <v>691</v>
      </c>
      <c r="C3761">
        <v>0.28999999999999998</v>
      </c>
      <c r="D3761">
        <v>36</v>
      </c>
      <c r="E3761">
        <v>0.11600000000000001</v>
      </c>
    </row>
    <row r="3762" spans="1:5" x14ac:dyDescent="0.2">
      <c r="A3762" t="s">
        <v>679</v>
      </c>
      <c r="B3762" t="s">
        <v>691</v>
      </c>
      <c r="C3762">
        <v>0.28999999999999998</v>
      </c>
      <c r="D3762">
        <v>37</v>
      </c>
      <c r="E3762">
        <v>0.11600000000000001</v>
      </c>
    </row>
    <row r="3763" spans="1:5" x14ac:dyDescent="0.2">
      <c r="A3763" t="s">
        <v>679</v>
      </c>
      <c r="B3763" t="s">
        <v>691</v>
      </c>
      <c r="C3763">
        <v>0.28999999999999998</v>
      </c>
      <c r="D3763">
        <v>38</v>
      </c>
      <c r="E3763">
        <v>0.11700000000000001</v>
      </c>
    </row>
    <row r="3764" spans="1:5" x14ac:dyDescent="0.2">
      <c r="A3764" t="s">
        <v>679</v>
      </c>
      <c r="B3764" t="s">
        <v>691</v>
      </c>
      <c r="C3764">
        <v>0.3</v>
      </c>
      <c r="D3764">
        <v>20</v>
      </c>
      <c r="E3764">
        <v>9.8000000000000004E-2</v>
      </c>
    </row>
    <row r="3765" spans="1:5" x14ac:dyDescent="0.2">
      <c r="A3765" t="s">
        <v>679</v>
      </c>
      <c r="B3765" t="s">
        <v>691</v>
      </c>
      <c r="C3765">
        <v>0.3</v>
      </c>
      <c r="D3765">
        <v>21</v>
      </c>
      <c r="E3765">
        <v>0.10299999999999999</v>
      </c>
    </row>
    <row r="3766" spans="1:5" x14ac:dyDescent="0.2">
      <c r="A3766" t="s">
        <v>679</v>
      </c>
      <c r="B3766" t="s">
        <v>691</v>
      </c>
      <c r="C3766">
        <v>0.3</v>
      </c>
      <c r="D3766">
        <v>22</v>
      </c>
      <c r="E3766">
        <v>0.105</v>
      </c>
    </row>
    <row r="3767" spans="1:5" x14ac:dyDescent="0.2">
      <c r="A3767" t="s">
        <v>679</v>
      </c>
      <c r="B3767" t="s">
        <v>691</v>
      </c>
      <c r="C3767">
        <v>0.3</v>
      </c>
      <c r="D3767">
        <v>23</v>
      </c>
      <c r="E3767">
        <v>0.107</v>
      </c>
    </row>
    <row r="3768" spans="1:5" x14ac:dyDescent="0.2">
      <c r="A3768" t="s">
        <v>679</v>
      </c>
      <c r="B3768" t="s">
        <v>691</v>
      </c>
      <c r="C3768">
        <v>0.3</v>
      </c>
      <c r="D3768">
        <v>24</v>
      </c>
      <c r="E3768">
        <v>0.108</v>
      </c>
    </row>
    <row r="3769" spans="1:5" x14ac:dyDescent="0.2">
      <c r="A3769" t="s">
        <v>679</v>
      </c>
      <c r="B3769" t="s">
        <v>691</v>
      </c>
      <c r="C3769">
        <v>0.3</v>
      </c>
      <c r="D3769">
        <v>25</v>
      </c>
      <c r="E3769">
        <v>0.109</v>
      </c>
    </row>
    <row r="3770" spans="1:5" x14ac:dyDescent="0.2">
      <c r="A3770" t="s">
        <v>679</v>
      </c>
      <c r="B3770" t="s">
        <v>691</v>
      </c>
      <c r="C3770">
        <v>0.3</v>
      </c>
      <c r="D3770">
        <v>26</v>
      </c>
      <c r="E3770">
        <v>0.11</v>
      </c>
    </row>
    <row r="3771" spans="1:5" x14ac:dyDescent="0.2">
      <c r="A3771" t="s">
        <v>679</v>
      </c>
      <c r="B3771" t="s">
        <v>691</v>
      </c>
      <c r="C3771">
        <v>0.3</v>
      </c>
      <c r="D3771">
        <v>27</v>
      </c>
      <c r="E3771">
        <v>0.111</v>
      </c>
    </row>
    <row r="3772" spans="1:5" x14ac:dyDescent="0.2">
      <c r="A3772" t="s">
        <v>679</v>
      </c>
      <c r="B3772" t="s">
        <v>691</v>
      </c>
      <c r="C3772">
        <v>0.3</v>
      </c>
      <c r="D3772">
        <v>28</v>
      </c>
      <c r="E3772">
        <v>0.112</v>
      </c>
    </row>
    <row r="3773" spans="1:5" x14ac:dyDescent="0.2">
      <c r="A3773" t="s">
        <v>679</v>
      </c>
      <c r="B3773" t="s">
        <v>691</v>
      </c>
      <c r="C3773">
        <v>0.3</v>
      </c>
      <c r="D3773">
        <v>29</v>
      </c>
      <c r="E3773">
        <v>0.113</v>
      </c>
    </row>
    <row r="3774" spans="1:5" x14ac:dyDescent="0.2">
      <c r="A3774" t="s">
        <v>679</v>
      </c>
      <c r="B3774" t="s">
        <v>691</v>
      </c>
      <c r="C3774">
        <v>0.3</v>
      </c>
      <c r="D3774">
        <v>30</v>
      </c>
      <c r="E3774">
        <v>0.113</v>
      </c>
    </row>
    <row r="3775" spans="1:5" x14ac:dyDescent="0.2">
      <c r="A3775" t="s">
        <v>679</v>
      </c>
      <c r="B3775" t="s">
        <v>691</v>
      </c>
      <c r="C3775">
        <v>0.3</v>
      </c>
      <c r="D3775">
        <v>31</v>
      </c>
      <c r="E3775">
        <v>0.114</v>
      </c>
    </row>
    <row r="3776" spans="1:5" x14ac:dyDescent="0.2">
      <c r="A3776" t="s">
        <v>679</v>
      </c>
      <c r="B3776" t="s">
        <v>691</v>
      </c>
      <c r="C3776">
        <v>0.3</v>
      </c>
      <c r="D3776">
        <v>32</v>
      </c>
      <c r="E3776">
        <v>0.115</v>
      </c>
    </row>
    <row r="3777" spans="1:5" x14ac:dyDescent="0.2">
      <c r="A3777" t="s">
        <v>679</v>
      </c>
      <c r="B3777" t="s">
        <v>691</v>
      </c>
      <c r="C3777">
        <v>0.3</v>
      </c>
      <c r="D3777">
        <v>33</v>
      </c>
      <c r="E3777">
        <v>0.11600000000000001</v>
      </c>
    </row>
    <row r="3778" spans="1:5" x14ac:dyDescent="0.2">
      <c r="A3778" t="s">
        <v>679</v>
      </c>
      <c r="B3778" t="s">
        <v>691</v>
      </c>
      <c r="C3778">
        <v>0.3</v>
      </c>
      <c r="D3778">
        <v>34</v>
      </c>
      <c r="E3778">
        <v>0.11700000000000001</v>
      </c>
    </row>
    <row r="3779" spans="1:5" x14ac:dyDescent="0.2">
      <c r="A3779" t="s">
        <v>679</v>
      </c>
      <c r="B3779" t="s">
        <v>691</v>
      </c>
      <c r="C3779">
        <v>0.3</v>
      </c>
      <c r="D3779">
        <v>35</v>
      </c>
      <c r="E3779">
        <v>0.11799999999999999</v>
      </c>
    </row>
    <row r="3780" spans="1:5" x14ac:dyDescent="0.2">
      <c r="A3780" t="s">
        <v>679</v>
      </c>
      <c r="B3780" t="s">
        <v>691</v>
      </c>
      <c r="C3780">
        <v>0.3</v>
      </c>
      <c r="D3780">
        <v>36</v>
      </c>
      <c r="E3780">
        <v>0.11899999999999999</v>
      </c>
    </row>
    <row r="3781" spans="1:5" x14ac:dyDescent="0.2">
      <c r="A3781" t="s">
        <v>679</v>
      </c>
      <c r="B3781" t="s">
        <v>691</v>
      </c>
      <c r="C3781">
        <v>0.3</v>
      </c>
      <c r="D3781">
        <v>37</v>
      </c>
      <c r="E3781">
        <v>0.12</v>
      </c>
    </row>
    <row r="3782" spans="1:5" x14ac:dyDescent="0.2">
      <c r="A3782" t="s">
        <v>679</v>
      </c>
      <c r="B3782" t="s">
        <v>691</v>
      </c>
      <c r="C3782">
        <v>0.3</v>
      </c>
      <c r="D3782">
        <v>38</v>
      </c>
      <c r="E3782">
        <v>0.12</v>
      </c>
    </row>
    <row r="3783" spans="1:5" x14ac:dyDescent="0.2">
      <c r="A3783" t="s">
        <v>679</v>
      </c>
      <c r="B3783" t="s">
        <v>691</v>
      </c>
      <c r="C3783">
        <v>0.3</v>
      </c>
      <c r="D3783">
        <v>39</v>
      </c>
      <c r="E3783">
        <v>0.121</v>
      </c>
    </row>
    <row r="3784" spans="1:5" x14ac:dyDescent="0.2">
      <c r="A3784" t="s">
        <v>679</v>
      </c>
      <c r="B3784" t="s">
        <v>691</v>
      </c>
      <c r="C3784">
        <v>0.3</v>
      </c>
      <c r="D3784">
        <v>40</v>
      </c>
      <c r="E3784">
        <v>0.122</v>
      </c>
    </row>
    <row r="3785" spans="1:5" x14ac:dyDescent="0.2">
      <c r="A3785" t="s">
        <v>679</v>
      </c>
      <c r="B3785" t="s">
        <v>691</v>
      </c>
      <c r="C3785">
        <v>0.3</v>
      </c>
      <c r="D3785">
        <v>41</v>
      </c>
      <c r="E3785">
        <v>0.123</v>
      </c>
    </row>
    <row r="3786" spans="1:5" x14ac:dyDescent="0.2">
      <c r="A3786" t="s">
        <v>679</v>
      </c>
      <c r="B3786" t="s">
        <v>691</v>
      </c>
      <c r="C3786">
        <v>0.3</v>
      </c>
      <c r="D3786">
        <v>42</v>
      </c>
      <c r="E3786">
        <v>0.123</v>
      </c>
    </row>
    <row r="3787" spans="1:5" x14ac:dyDescent="0.2">
      <c r="A3787" t="s">
        <v>679</v>
      </c>
      <c r="B3787" t="s">
        <v>691</v>
      </c>
      <c r="C3787">
        <v>0.31</v>
      </c>
      <c r="D3787">
        <v>20</v>
      </c>
      <c r="E3787">
        <v>0.10199999999999999</v>
      </c>
    </row>
    <row r="3788" spans="1:5" x14ac:dyDescent="0.2">
      <c r="A3788" t="s">
        <v>679</v>
      </c>
      <c r="B3788" t="s">
        <v>691</v>
      </c>
      <c r="C3788">
        <v>0.31</v>
      </c>
      <c r="D3788">
        <v>21</v>
      </c>
      <c r="E3788">
        <v>0.107</v>
      </c>
    </row>
    <row r="3789" spans="1:5" x14ac:dyDescent="0.2">
      <c r="A3789" t="s">
        <v>679</v>
      </c>
      <c r="B3789" t="s">
        <v>691</v>
      </c>
      <c r="C3789">
        <v>0.31</v>
      </c>
      <c r="D3789">
        <v>22</v>
      </c>
      <c r="E3789">
        <v>0.109</v>
      </c>
    </row>
    <row r="3790" spans="1:5" x14ac:dyDescent="0.2">
      <c r="A3790" t="s">
        <v>679</v>
      </c>
      <c r="B3790" t="s">
        <v>691</v>
      </c>
      <c r="C3790">
        <v>0.31</v>
      </c>
      <c r="D3790">
        <v>23</v>
      </c>
      <c r="E3790">
        <v>0.111</v>
      </c>
    </row>
    <row r="3791" spans="1:5" x14ac:dyDescent="0.2">
      <c r="A3791" t="s">
        <v>679</v>
      </c>
      <c r="B3791" t="s">
        <v>691</v>
      </c>
      <c r="C3791">
        <v>0.31</v>
      </c>
      <c r="D3791">
        <v>24</v>
      </c>
      <c r="E3791">
        <v>0.112</v>
      </c>
    </row>
    <row r="3792" spans="1:5" x14ac:dyDescent="0.2">
      <c r="A3792" t="s">
        <v>679</v>
      </c>
      <c r="B3792" t="s">
        <v>691</v>
      </c>
      <c r="C3792">
        <v>0.31</v>
      </c>
      <c r="D3792">
        <v>25</v>
      </c>
      <c r="E3792">
        <v>0.113</v>
      </c>
    </row>
    <row r="3793" spans="1:5" x14ac:dyDescent="0.2">
      <c r="A3793" t="s">
        <v>679</v>
      </c>
      <c r="B3793" t="s">
        <v>691</v>
      </c>
      <c r="C3793">
        <v>0.31</v>
      </c>
      <c r="D3793">
        <v>26</v>
      </c>
      <c r="E3793">
        <v>0.114</v>
      </c>
    </row>
    <row r="3794" spans="1:5" x14ac:dyDescent="0.2">
      <c r="A3794" t="s">
        <v>679</v>
      </c>
      <c r="B3794" t="s">
        <v>691</v>
      </c>
      <c r="C3794">
        <v>0.31</v>
      </c>
      <c r="D3794">
        <v>27</v>
      </c>
      <c r="E3794">
        <v>0.114</v>
      </c>
    </row>
    <row r="3795" spans="1:5" x14ac:dyDescent="0.2">
      <c r="A3795" t="s">
        <v>679</v>
      </c>
      <c r="B3795" t="s">
        <v>691</v>
      </c>
      <c r="C3795">
        <v>0.31</v>
      </c>
      <c r="D3795">
        <v>28</v>
      </c>
      <c r="E3795">
        <v>0.115</v>
      </c>
    </row>
    <row r="3796" spans="1:5" x14ac:dyDescent="0.2">
      <c r="A3796" t="s">
        <v>679</v>
      </c>
      <c r="B3796" t="s">
        <v>691</v>
      </c>
      <c r="C3796">
        <v>0.31</v>
      </c>
      <c r="D3796">
        <v>29</v>
      </c>
      <c r="E3796">
        <v>0.11600000000000001</v>
      </c>
    </row>
    <row r="3797" spans="1:5" x14ac:dyDescent="0.2">
      <c r="A3797" t="s">
        <v>679</v>
      </c>
      <c r="B3797" t="s">
        <v>691</v>
      </c>
      <c r="C3797">
        <v>0.31</v>
      </c>
      <c r="D3797">
        <v>30</v>
      </c>
      <c r="E3797">
        <v>0.11700000000000001</v>
      </c>
    </row>
    <row r="3798" spans="1:5" x14ac:dyDescent="0.2">
      <c r="A3798" t="s">
        <v>679</v>
      </c>
      <c r="B3798" t="s">
        <v>691</v>
      </c>
      <c r="C3798">
        <v>0.31</v>
      </c>
      <c r="D3798">
        <v>31</v>
      </c>
      <c r="E3798">
        <v>0.11799999999999999</v>
      </c>
    </row>
    <row r="3799" spans="1:5" x14ac:dyDescent="0.2">
      <c r="A3799" t="s">
        <v>679</v>
      </c>
      <c r="B3799" t="s">
        <v>691</v>
      </c>
      <c r="C3799">
        <v>0.31</v>
      </c>
      <c r="D3799">
        <v>32</v>
      </c>
      <c r="E3799">
        <v>0.11899999999999999</v>
      </c>
    </row>
    <row r="3800" spans="1:5" x14ac:dyDescent="0.2">
      <c r="A3800" t="s">
        <v>679</v>
      </c>
      <c r="B3800" t="s">
        <v>691</v>
      </c>
      <c r="C3800">
        <v>0.31</v>
      </c>
      <c r="D3800">
        <v>33</v>
      </c>
      <c r="E3800">
        <v>0.12</v>
      </c>
    </row>
    <row r="3801" spans="1:5" x14ac:dyDescent="0.2">
      <c r="A3801" t="s">
        <v>679</v>
      </c>
      <c r="B3801" t="s">
        <v>691</v>
      </c>
      <c r="C3801">
        <v>0.31</v>
      </c>
      <c r="D3801">
        <v>34</v>
      </c>
      <c r="E3801">
        <v>0.12</v>
      </c>
    </row>
    <row r="3802" spans="1:5" x14ac:dyDescent="0.2">
      <c r="A3802" t="s">
        <v>679</v>
      </c>
      <c r="B3802" t="s">
        <v>691</v>
      </c>
      <c r="C3802">
        <v>0.31</v>
      </c>
      <c r="D3802">
        <v>35</v>
      </c>
      <c r="E3802">
        <v>0.121</v>
      </c>
    </row>
    <row r="3803" spans="1:5" x14ac:dyDescent="0.2">
      <c r="A3803" t="s">
        <v>679</v>
      </c>
      <c r="B3803" t="s">
        <v>691</v>
      </c>
      <c r="C3803">
        <v>0.31</v>
      </c>
      <c r="D3803">
        <v>36</v>
      </c>
      <c r="E3803">
        <v>0.122</v>
      </c>
    </row>
    <row r="3804" spans="1:5" x14ac:dyDescent="0.2">
      <c r="A3804" t="s">
        <v>679</v>
      </c>
      <c r="B3804" t="s">
        <v>691</v>
      </c>
      <c r="C3804">
        <v>0.31</v>
      </c>
      <c r="D3804">
        <v>37</v>
      </c>
      <c r="E3804">
        <v>0.123</v>
      </c>
    </row>
    <row r="3805" spans="1:5" x14ac:dyDescent="0.2">
      <c r="A3805" t="s">
        <v>679</v>
      </c>
      <c r="B3805" t="s">
        <v>691</v>
      </c>
      <c r="C3805">
        <v>0.31</v>
      </c>
      <c r="D3805">
        <v>38</v>
      </c>
      <c r="E3805">
        <v>0.124</v>
      </c>
    </row>
    <row r="3806" spans="1:5" x14ac:dyDescent="0.2">
      <c r="A3806" t="s">
        <v>679</v>
      </c>
      <c r="B3806" t="s">
        <v>691</v>
      </c>
      <c r="C3806">
        <v>0.31</v>
      </c>
      <c r="D3806">
        <v>39</v>
      </c>
      <c r="E3806">
        <v>0.124</v>
      </c>
    </row>
    <row r="3807" spans="1:5" x14ac:dyDescent="0.2">
      <c r="A3807" t="s">
        <v>679</v>
      </c>
      <c r="B3807" t="s">
        <v>691</v>
      </c>
      <c r="C3807">
        <v>0.31</v>
      </c>
      <c r="D3807">
        <v>40</v>
      </c>
      <c r="E3807">
        <v>0.125</v>
      </c>
    </row>
    <row r="3808" spans="1:5" x14ac:dyDescent="0.2">
      <c r="A3808" t="s">
        <v>679</v>
      </c>
      <c r="B3808" t="s">
        <v>691</v>
      </c>
      <c r="C3808">
        <v>0.31</v>
      </c>
      <c r="D3808">
        <v>41</v>
      </c>
      <c r="E3808">
        <v>0.126</v>
      </c>
    </row>
    <row r="3809" spans="1:5" x14ac:dyDescent="0.2">
      <c r="A3809" t="s">
        <v>679</v>
      </c>
      <c r="B3809" t="s">
        <v>691</v>
      </c>
      <c r="C3809">
        <v>0.31</v>
      </c>
      <c r="D3809">
        <v>42</v>
      </c>
      <c r="E3809">
        <v>0.126</v>
      </c>
    </row>
    <row r="3810" spans="1:5" x14ac:dyDescent="0.2">
      <c r="A3810" t="s">
        <v>679</v>
      </c>
      <c r="B3810" t="s">
        <v>691</v>
      </c>
      <c r="C3810">
        <v>0.31</v>
      </c>
      <c r="D3810">
        <v>43</v>
      </c>
      <c r="E3810">
        <v>0.127</v>
      </c>
    </row>
    <row r="3811" spans="1:5" x14ac:dyDescent="0.2">
      <c r="A3811" t="s">
        <v>679</v>
      </c>
      <c r="B3811" t="s">
        <v>691</v>
      </c>
      <c r="C3811">
        <v>0.32</v>
      </c>
      <c r="D3811">
        <v>20</v>
      </c>
      <c r="E3811">
        <v>0.107</v>
      </c>
    </row>
    <row r="3812" spans="1:5" x14ac:dyDescent="0.2">
      <c r="A3812" t="s">
        <v>679</v>
      </c>
      <c r="B3812" t="s">
        <v>691</v>
      </c>
      <c r="C3812">
        <v>0.32</v>
      </c>
      <c r="D3812">
        <v>21</v>
      </c>
      <c r="E3812">
        <v>0.111</v>
      </c>
    </row>
    <row r="3813" spans="1:5" x14ac:dyDescent="0.2">
      <c r="A3813" t="s">
        <v>679</v>
      </c>
      <c r="B3813" t="s">
        <v>691</v>
      </c>
      <c r="C3813">
        <v>0.32</v>
      </c>
      <c r="D3813">
        <v>22</v>
      </c>
      <c r="E3813">
        <v>0.113</v>
      </c>
    </row>
    <row r="3814" spans="1:5" x14ac:dyDescent="0.2">
      <c r="A3814" t="s">
        <v>679</v>
      </c>
      <c r="B3814" t="s">
        <v>691</v>
      </c>
      <c r="C3814">
        <v>0.32</v>
      </c>
      <c r="D3814">
        <v>23</v>
      </c>
      <c r="E3814">
        <v>0.115</v>
      </c>
    </row>
    <row r="3815" spans="1:5" x14ac:dyDescent="0.2">
      <c r="A3815" t="s">
        <v>679</v>
      </c>
      <c r="B3815" t="s">
        <v>691</v>
      </c>
      <c r="C3815">
        <v>0.32</v>
      </c>
      <c r="D3815">
        <v>24</v>
      </c>
      <c r="E3815">
        <v>0.11600000000000001</v>
      </c>
    </row>
    <row r="3816" spans="1:5" x14ac:dyDescent="0.2">
      <c r="A3816" t="s">
        <v>679</v>
      </c>
      <c r="B3816" t="s">
        <v>691</v>
      </c>
      <c r="C3816">
        <v>0.32</v>
      </c>
      <c r="D3816">
        <v>25</v>
      </c>
      <c r="E3816">
        <v>0.11700000000000001</v>
      </c>
    </row>
    <row r="3817" spans="1:5" x14ac:dyDescent="0.2">
      <c r="A3817" t="s">
        <v>679</v>
      </c>
      <c r="B3817" t="s">
        <v>691</v>
      </c>
      <c r="C3817">
        <v>0.32</v>
      </c>
      <c r="D3817">
        <v>26</v>
      </c>
      <c r="E3817">
        <v>0.11700000000000001</v>
      </c>
    </row>
    <row r="3818" spans="1:5" x14ac:dyDescent="0.2">
      <c r="A3818" t="s">
        <v>679</v>
      </c>
      <c r="B3818" t="s">
        <v>691</v>
      </c>
      <c r="C3818">
        <v>0.32</v>
      </c>
      <c r="D3818">
        <v>27</v>
      </c>
      <c r="E3818">
        <v>0.11799999999999999</v>
      </c>
    </row>
    <row r="3819" spans="1:5" x14ac:dyDescent="0.2">
      <c r="A3819" t="s">
        <v>679</v>
      </c>
      <c r="B3819" t="s">
        <v>691</v>
      </c>
      <c r="C3819">
        <v>0.32</v>
      </c>
      <c r="D3819">
        <v>28</v>
      </c>
      <c r="E3819">
        <v>0.11899999999999999</v>
      </c>
    </row>
    <row r="3820" spans="1:5" x14ac:dyDescent="0.2">
      <c r="A3820" t="s">
        <v>679</v>
      </c>
      <c r="B3820" t="s">
        <v>691</v>
      </c>
      <c r="C3820">
        <v>0.32</v>
      </c>
      <c r="D3820">
        <v>29</v>
      </c>
      <c r="E3820">
        <v>0.12</v>
      </c>
    </row>
    <row r="3821" spans="1:5" x14ac:dyDescent="0.2">
      <c r="A3821" t="s">
        <v>679</v>
      </c>
      <c r="B3821" t="s">
        <v>691</v>
      </c>
      <c r="C3821">
        <v>0.32</v>
      </c>
      <c r="D3821">
        <v>30</v>
      </c>
      <c r="E3821">
        <v>0.12</v>
      </c>
    </row>
    <row r="3822" spans="1:5" x14ac:dyDescent="0.2">
      <c r="A3822" t="s">
        <v>679</v>
      </c>
      <c r="B3822" t="s">
        <v>691</v>
      </c>
      <c r="C3822">
        <v>0.32</v>
      </c>
      <c r="D3822">
        <v>31</v>
      </c>
      <c r="E3822">
        <v>0.121</v>
      </c>
    </row>
    <row r="3823" spans="1:5" x14ac:dyDescent="0.2">
      <c r="A3823" t="s">
        <v>679</v>
      </c>
      <c r="B3823" t="s">
        <v>691</v>
      </c>
      <c r="C3823">
        <v>0.32</v>
      </c>
      <c r="D3823">
        <v>32</v>
      </c>
      <c r="E3823">
        <v>0.122</v>
      </c>
    </row>
    <row r="3824" spans="1:5" x14ac:dyDescent="0.2">
      <c r="A3824" t="s">
        <v>679</v>
      </c>
      <c r="B3824" t="s">
        <v>691</v>
      </c>
      <c r="C3824">
        <v>0.32</v>
      </c>
      <c r="D3824">
        <v>33</v>
      </c>
      <c r="E3824">
        <v>0.123</v>
      </c>
    </row>
    <row r="3825" spans="1:5" x14ac:dyDescent="0.2">
      <c r="A3825" t="s">
        <v>679</v>
      </c>
      <c r="B3825" t="s">
        <v>691</v>
      </c>
      <c r="C3825">
        <v>0.32</v>
      </c>
      <c r="D3825">
        <v>34</v>
      </c>
      <c r="E3825">
        <v>0.124</v>
      </c>
    </row>
    <row r="3826" spans="1:5" x14ac:dyDescent="0.2">
      <c r="A3826" t="s">
        <v>679</v>
      </c>
      <c r="B3826" t="s">
        <v>691</v>
      </c>
      <c r="C3826">
        <v>0.32</v>
      </c>
      <c r="D3826">
        <v>35</v>
      </c>
      <c r="E3826">
        <v>0.125</v>
      </c>
    </row>
    <row r="3827" spans="1:5" x14ac:dyDescent="0.2">
      <c r="A3827" t="s">
        <v>679</v>
      </c>
      <c r="B3827" t="s">
        <v>691</v>
      </c>
      <c r="C3827">
        <v>0.32</v>
      </c>
      <c r="D3827">
        <v>36</v>
      </c>
      <c r="E3827">
        <v>0.125</v>
      </c>
    </row>
    <row r="3828" spans="1:5" x14ac:dyDescent="0.2">
      <c r="A3828" t="s">
        <v>679</v>
      </c>
      <c r="B3828" t="s">
        <v>691</v>
      </c>
      <c r="C3828">
        <v>0.32</v>
      </c>
      <c r="D3828">
        <v>37</v>
      </c>
      <c r="E3828">
        <v>0.126</v>
      </c>
    </row>
    <row r="3829" spans="1:5" x14ac:dyDescent="0.2">
      <c r="A3829" t="s">
        <v>679</v>
      </c>
      <c r="B3829" t="s">
        <v>691</v>
      </c>
      <c r="C3829">
        <v>0.32</v>
      </c>
      <c r="D3829">
        <v>38</v>
      </c>
      <c r="E3829">
        <v>0.127</v>
      </c>
    </row>
    <row r="3830" spans="1:5" x14ac:dyDescent="0.2">
      <c r="A3830" t="s">
        <v>679</v>
      </c>
      <c r="B3830" t="s">
        <v>691</v>
      </c>
      <c r="C3830">
        <v>0.32</v>
      </c>
      <c r="D3830">
        <v>39</v>
      </c>
      <c r="E3830">
        <v>0.128</v>
      </c>
    </row>
    <row r="3831" spans="1:5" x14ac:dyDescent="0.2">
      <c r="A3831" t="s">
        <v>679</v>
      </c>
      <c r="B3831" t="s">
        <v>691</v>
      </c>
      <c r="C3831">
        <v>0.32</v>
      </c>
      <c r="D3831">
        <v>40</v>
      </c>
      <c r="E3831">
        <v>0.128</v>
      </c>
    </row>
    <row r="3832" spans="1:5" x14ac:dyDescent="0.2">
      <c r="A3832" t="s">
        <v>679</v>
      </c>
      <c r="B3832" t="s">
        <v>691</v>
      </c>
      <c r="C3832">
        <v>0.32</v>
      </c>
      <c r="D3832">
        <v>41</v>
      </c>
      <c r="E3832">
        <v>0.129</v>
      </c>
    </row>
    <row r="3833" spans="1:5" x14ac:dyDescent="0.2">
      <c r="A3833" t="s">
        <v>679</v>
      </c>
      <c r="B3833" t="s">
        <v>691</v>
      </c>
      <c r="C3833">
        <v>0.32</v>
      </c>
      <c r="D3833">
        <v>42</v>
      </c>
      <c r="E3833">
        <v>0.13</v>
      </c>
    </row>
    <row r="3834" spans="1:5" x14ac:dyDescent="0.2">
      <c r="A3834" t="s">
        <v>679</v>
      </c>
      <c r="B3834" t="s">
        <v>691</v>
      </c>
      <c r="C3834">
        <v>0.32</v>
      </c>
      <c r="D3834">
        <v>43</v>
      </c>
      <c r="E3834">
        <v>0.13</v>
      </c>
    </row>
    <row r="3835" spans="1:5" x14ac:dyDescent="0.2">
      <c r="A3835" t="s">
        <v>679</v>
      </c>
      <c r="B3835" t="s">
        <v>691</v>
      </c>
      <c r="C3835">
        <v>0.32</v>
      </c>
      <c r="D3835">
        <v>44</v>
      </c>
      <c r="E3835">
        <v>0.13100000000000001</v>
      </c>
    </row>
    <row r="3836" spans="1:5" x14ac:dyDescent="0.2">
      <c r="A3836" t="s">
        <v>679</v>
      </c>
      <c r="B3836" t="s">
        <v>691</v>
      </c>
      <c r="C3836">
        <v>0.32</v>
      </c>
      <c r="D3836">
        <v>45</v>
      </c>
      <c r="E3836">
        <v>0.13100000000000001</v>
      </c>
    </row>
    <row r="3837" spans="1:5" x14ac:dyDescent="0.2">
      <c r="A3837" t="s">
        <v>679</v>
      </c>
      <c r="B3837" t="s">
        <v>691</v>
      </c>
      <c r="C3837">
        <v>0.32</v>
      </c>
      <c r="D3837">
        <v>46</v>
      </c>
      <c r="E3837">
        <v>0.13200000000000001</v>
      </c>
    </row>
    <row r="3838" spans="1:5" x14ac:dyDescent="0.2">
      <c r="A3838" t="s">
        <v>679</v>
      </c>
      <c r="B3838" t="s">
        <v>691</v>
      </c>
      <c r="C3838">
        <v>0.33</v>
      </c>
      <c r="D3838">
        <v>22</v>
      </c>
      <c r="E3838">
        <v>0.11700000000000001</v>
      </c>
    </row>
    <row r="3839" spans="1:5" x14ac:dyDescent="0.2">
      <c r="A3839" t="s">
        <v>679</v>
      </c>
      <c r="B3839" t="s">
        <v>691</v>
      </c>
      <c r="C3839">
        <v>0.33</v>
      </c>
      <c r="D3839">
        <v>23</v>
      </c>
      <c r="E3839">
        <v>0.11899999999999999</v>
      </c>
    </row>
    <row r="3840" spans="1:5" x14ac:dyDescent="0.2">
      <c r="A3840" t="s">
        <v>679</v>
      </c>
      <c r="B3840" t="s">
        <v>691</v>
      </c>
      <c r="C3840">
        <v>0.33</v>
      </c>
      <c r="D3840">
        <v>24</v>
      </c>
      <c r="E3840">
        <v>0.12</v>
      </c>
    </row>
    <row r="3841" spans="1:5" x14ac:dyDescent="0.2">
      <c r="A3841" t="s">
        <v>679</v>
      </c>
      <c r="B3841" t="s">
        <v>691</v>
      </c>
      <c r="C3841">
        <v>0.33</v>
      </c>
      <c r="D3841">
        <v>25</v>
      </c>
      <c r="E3841">
        <v>0.12</v>
      </c>
    </row>
    <row r="3842" spans="1:5" x14ac:dyDescent="0.2">
      <c r="A3842" t="s">
        <v>679</v>
      </c>
      <c r="B3842" t="s">
        <v>691</v>
      </c>
      <c r="C3842">
        <v>0.33</v>
      </c>
      <c r="D3842">
        <v>26</v>
      </c>
      <c r="E3842">
        <v>0.121</v>
      </c>
    </row>
    <row r="3843" spans="1:5" x14ac:dyDescent="0.2">
      <c r="A3843" t="s">
        <v>679</v>
      </c>
      <c r="B3843" t="s">
        <v>691</v>
      </c>
      <c r="C3843">
        <v>0.33</v>
      </c>
      <c r="D3843">
        <v>27</v>
      </c>
      <c r="E3843">
        <v>0.122</v>
      </c>
    </row>
    <row r="3844" spans="1:5" x14ac:dyDescent="0.2">
      <c r="A3844" t="s">
        <v>679</v>
      </c>
      <c r="B3844" t="s">
        <v>691</v>
      </c>
      <c r="C3844">
        <v>0.33</v>
      </c>
      <c r="D3844">
        <v>28</v>
      </c>
      <c r="E3844">
        <v>0.122</v>
      </c>
    </row>
    <row r="3845" spans="1:5" x14ac:dyDescent="0.2">
      <c r="A3845" t="s">
        <v>679</v>
      </c>
      <c r="B3845" t="s">
        <v>691</v>
      </c>
      <c r="C3845">
        <v>0.33</v>
      </c>
      <c r="D3845">
        <v>29</v>
      </c>
      <c r="E3845">
        <v>0.123</v>
      </c>
    </row>
    <row r="3846" spans="1:5" x14ac:dyDescent="0.2">
      <c r="A3846" t="s">
        <v>679</v>
      </c>
      <c r="B3846" t="s">
        <v>691</v>
      </c>
      <c r="C3846">
        <v>0.33</v>
      </c>
      <c r="D3846">
        <v>30</v>
      </c>
      <c r="E3846">
        <v>0.124</v>
      </c>
    </row>
    <row r="3847" spans="1:5" x14ac:dyDescent="0.2">
      <c r="A3847" t="s">
        <v>679</v>
      </c>
      <c r="B3847" t="s">
        <v>691</v>
      </c>
      <c r="C3847">
        <v>0.33</v>
      </c>
      <c r="D3847">
        <v>31</v>
      </c>
      <c r="E3847">
        <v>0.125</v>
      </c>
    </row>
    <row r="3848" spans="1:5" x14ac:dyDescent="0.2">
      <c r="A3848" t="s">
        <v>679</v>
      </c>
      <c r="B3848" t="s">
        <v>691</v>
      </c>
      <c r="C3848">
        <v>0.33</v>
      </c>
      <c r="D3848">
        <v>32</v>
      </c>
      <c r="E3848">
        <v>0.125</v>
      </c>
    </row>
    <row r="3849" spans="1:5" x14ac:dyDescent="0.2">
      <c r="A3849" t="s">
        <v>679</v>
      </c>
      <c r="B3849" t="s">
        <v>691</v>
      </c>
      <c r="C3849">
        <v>0.33</v>
      </c>
      <c r="D3849">
        <v>33</v>
      </c>
      <c r="E3849">
        <v>0.126</v>
      </c>
    </row>
    <row r="3850" spans="1:5" x14ac:dyDescent="0.2">
      <c r="A3850" t="s">
        <v>679</v>
      </c>
      <c r="B3850" t="s">
        <v>691</v>
      </c>
      <c r="C3850">
        <v>0.33</v>
      </c>
      <c r="D3850">
        <v>34</v>
      </c>
      <c r="E3850">
        <v>0.127</v>
      </c>
    </row>
    <row r="3851" spans="1:5" x14ac:dyDescent="0.2">
      <c r="A3851" t="s">
        <v>679</v>
      </c>
      <c r="B3851" t="s">
        <v>691</v>
      </c>
      <c r="C3851">
        <v>0.33</v>
      </c>
      <c r="D3851">
        <v>35</v>
      </c>
      <c r="E3851">
        <v>0.128</v>
      </c>
    </row>
    <row r="3852" spans="1:5" x14ac:dyDescent="0.2">
      <c r="A3852" t="s">
        <v>679</v>
      </c>
      <c r="B3852" t="s">
        <v>691</v>
      </c>
      <c r="C3852">
        <v>0.33</v>
      </c>
      <c r="D3852">
        <v>36</v>
      </c>
      <c r="E3852">
        <v>0.129</v>
      </c>
    </row>
    <row r="3853" spans="1:5" x14ac:dyDescent="0.2">
      <c r="A3853" t="s">
        <v>679</v>
      </c>
      <c r="B3853" t="s">
        <v>691</v>
      </c>
      <c r="C3853">
        <v>0.33</v>
      </c>
      <c r="D3853">
        <v>37</v>
      </c>
      <c r="E3853">
        <v>0.129</v>
      </c>
    </row>
    <row r="3854" spans="1:5" x14ac:dyDescent="0.2">
      <c r="A3854" t="s">
        <v>679</v>
      </c>
      <c r="B3854" t="s">
        <v>691</v>
      </c>
      <c r="C3854">
        <v>0.33</v>
      </c>
      <c r="D3854">
        <v>38</v>
      </c>
      <c r="E3854">
        <v>0.13</v>
      </c>
    </row>
    <row r="3855" spans="1:5" x14ac:dyDescent="0.2">
      <c r="A3855" t="s">
        <v>679</v>
      </c>
      <c r="B3855" t="s">
        <v>691</v>
      </c>
      <c r="C3855">
        <v>0.33</v>
      </c>
      <c r="D3855">
        <v>39</v>
      </c>
      <c r="E3855">
        <v>0.13100000000000001</v>
      </c>
    </row>
    <row r="3856" spans="1:5" x14ac:dyDescent="0.2">
      <c r="A3856" t="s">
        <v>679</v>
      </c>
      <c r="B3856" t="s">
        <v>691</v>
      </c>
      <c r="C3856">
        <v>0.33</v>
      </c>
      <c r="D3856">
        <v>40</v>
      </c>
      <c r="E3856">
        <v>0.13200000000000001</v>
      </c>
    </row>
    <row r="3857" spans="1:5" x14ac:dyDescent="0.2">
      <c r="A3857" t="s">
        <v>679</v>
      </c>
      <c r="B3857" t="s">
        <v>691</v>
      </c>
      <c r="C3857">
        <v>0.33</v>
      </c>
      <c r="D3857">
        <v>41</v>
      </c>
      <c r="E3857">
        <v>0.13200000000000001</v>
      </c>
    </row>
    <row r="3858" spans="1:5" x14ac:dyDescent="0.2">
      <c r="A3858" t="s">
        <v>679</v>
      </c>
      <c r="B3858" t="s">
        <v>691</v>
      </c>
      <c r="C3858">
        <v>0.33</v>
      </c>
      <c r="D3858">
        <v>42</v>
      </c>
      <c r="E3858">
        <v>0.13300000000000001</v>
      </c>
    </row>
    <row r="3859" spans="1:5" x14ac:dyDescent="0.2">
      <c r="A3859" t="s">
        <v>679</v>
      </c>
      <c r="B3859" t="s">
        <v>691</v>
      </c>
      <c r="C3859">
        <v>0.33</v>
      </c>
      <c r="D3859">
        <v>43</v>
      </c>
      <c r="E3859">
        <v>0.13300000000000001</v>
      </c>
    </row>
    <row r="3860" spans="1:5" x14ac:dyDescent="0.2">
      <c r="A3860" t="s">
        <v>679</v>
      </c>
      <c r="B3860" t="s">
        <v>691</v>
      </c>
      <c r="C3860">
        <v>0.33</v>
      </c>
      <c r="D3860">
        <v>44</v>
      </c>
      <c r="E3860">
        <v>0.13400000000000001</v>
      </c>
    </row>
    <row r="3861" spans="1:5" x14ac:dyDescent="0.2">
      <c r="A3861" t="s">
        <v>679</v>
      </c>
      <c r="B3861" t="s">
        <v>691</v>
      </c>
      <c r="C3861">
        <v>0.33</v>
      </c>
      <c r="D3861">
        <v>45</v>
      </c>
      <c r="E3861">
        <v>0.13500000000000001</v>
      </c>
    </row>
    <row r="3862" spans="1:5" x14ac:dyDescent="0.2">
      <c r="A3862" t="s">
        <v>679</v>
      </c>
      <c r="B3862" t="s">
        <v>691</v>
      </c>
      <c r="C3862">
        <v>0.33</v>
      </c>
      <c r="D3862">
        <v>46</v>
      </c>
      <c r="E3862">
        <v>0.13500000000000001</v>
      </c>
    </row>
    <row r="3863" spans="1:5" x14ac:dyDescent="0.2">
      <c r="A3863" t="s">
        <v>679</v>
      </c>
      <c r="B3863" t="s">
        <v>691</v>
      </c>
      <c r="C3863">
        <v>0.33</v>
      </c>
      <c r="D3863">
        <v>47</v>
      </c>
      <c r="E3863">
        <v>0.13500000000000001</v>
      </c>
    </row>
    <row r="3864" spans="1:5" x14ac:dyDescent="0.2">
      <c r="A3864" t="s">
        <v>679</v>
      </c>
      <c r="B3864" t="s">
        <v>691</v>
      </c>
      <c r="C3864">
        <v>0.33</v>
      </c>
      <c r="D3864">
        <v>48</v>
      </c>
      <c r="E3864">
        <v>0.13600000000000001</v>
      </c>
    </row>
    <row r="3865" spans="1:5" x14ac:dyDescent="0.2">
      <c r="A3865" t="s">
        <v>679</v>
      </c>
      <c r="B3865" t="s">
        <v>691</v>
      </c>
      <c r="C3865">
        <v>0.33</v>
      </c>
      <c r="D3865">
        <v>49</v>
      </c>
      <c r="E3865">
        <v>0.13600000000000001</v>
      </c>
    </row>
    <row r="3866" spans="1:5" x14ac:dyDescent="0.2">
      <c r="A3866" t="s">
        <v>679</v>
      </c>
      <c r="B3866" t="s">
        <v>691</v>
      </c>
      <c r="C3866">
        <v>0.34</v>
      </c>
      <c r="D3866">
        <v>22</v>
      </c>
      <c r="E3866">
        <v>0.122</v>
      </c>
    </row>
    <row r="3867" spans="1:5" x14ac:dyDescent="0.2">
      <c r="A3867" t="s">
        <v>679</v>
      </c>
      <c r="B3867" t="s">
        <v>691</v>
      </c>
      <c r="C3867">
        <v>0.34</v>
      </c>
      <c r="D3867">
        <v>23</v>
      </c>
      <c r="E3867">
        <v>0.123</v>
      </c>
    </row>
    <row r="3868" spans="1:5" x14ac:dyDescent="0.2">
      <c r="A3868" t="s">
        <v>679</v>
      </c>
      <c r="B3868" t="s">
        <v>691</v>
      </c>
      <c r="C3868">
        <v>0.34</v>
      </c>
      <c r="D3868">
        <v>24</v>
      </c>
      <c r="E3868">
        <v>0.124</v>
      </c>
    </row>
    <row r="3869" spans="1:5" x14ac:dyDescent="0.2">
      <c r="A3869" t="s">
        <v>679</v>
      </c>
      <c r="B3869" t="s">
        <v>691</v>
      </c>
      <c r="C3869">
        <v>0.34</v>
      </c>
      <c r="D3869">
        <v>25</v>
      </c>
      <c r="E3869">
        <v>0.124</v>
      </c>
    </row>
    <row r="3870" spans="1:5" x14ac:dyDescent="0.2">
      <c r="A3870" t="s">
        <v>679</v>
      </c>
      <c r="B3870" t="s">
        <v>691</v>
      </c>
      <c r="C3870">
        <v>0.34</v>
      </c>
      <c r="D3870">
        <v>26</v>
      </c>
      <c r="E3870">
        <v>0.125</v>
      </c>
    </row>
    <row r="3871" spans="1:5" x14ac:dyDescent="0.2">
      <c r="A3871" t="s">
        <v>679</v>
      </c>
      <c r="B3871" t="s">
        <v>691</v>
      </c>
      <c r="C3871">
        <v>0.34</v>
      </c>
      <c r="D3871">
        <v>27</v>
      </c>
      <c r="E3871">
        <v>0.125</v>
      </c>
    </row>
    <row r="3872" spans="1:5" x14ac:dyDescent="0.2">
      <c r="A3872" t="s">
        <v>679</v>
      </c>
      <c r="B3872" t="s">
        <v>691</v>
      </c>
      <c r="C3872">
        <v>0.34</v>
      </c>
      <c r="D3872">
        <v>28</v>
      </c>
      <c r="E3872">
        <v>0.126</v>
      </c>
    </row>
    <row r="3873" spans="1:5" x14ac:dyDescent="0.2">
      <c r="A3873" t="s">
        <v>679</v>
      </c>
      <c r="B3873" t="s">
        <v>691</v>
      </c>
      <c r="C3873">
        <v>0.34</v>
      </c>
      <c r="D3873">
        <v>29</v>
      </c>
      <c r="E3873">
        <v>0.127</v>
      </c>
    </row>
    <row r="3874" spans="1:5" x14ac:dyDescent="0.2">
      <c r="A3874" t="s">
        <v>679</v>
      </c>
      <c r="B3874" t="s">
        <v>691</v>
      </c>
      <c r="C3874">
        <v>0.34</v>
      </c>
      <c r="D3874">
        <v>30</v>
      </c>
      <c r="E3874">
        <v>0.127</v>
      </c>
    </row>
    <row r="3875" spans="1:5" x14ac:dyDescent="0.2">
      <c r="A3875" t="s">
        <v>679</v>
      </c>
      <c r="B3875" t="s">
        <v>691</v>
      </c>
      <c r="C3875">
        <v>0.34</v>
      </c>
      <c r="D3875">
        <v>31</v>
      </c>
      <c r="E3875">
        <v>0.128</v>
      </c>
    </row>
    <row r="3876" spans="1:5" x14ac:dyDescent="0.2">
      <c r="A3876" t="s">
        <v>679</v>
      </c>
      <c r="B3876" t="s">
        <v>691</v>
      </c>
      <c r="C3876">
        <v>0.34</v>
      </c>
      <c r="D3876">
        <v>32</v>
      </c>
      <c r="E3876">
        <v>0.129</v>
      </c>
    </row>
    <row r="3877" spans="1:5" x14ac:dyDescent="0.2">
      <c r="A3877" t="s">
        <v>679</v>
      </c>
      <c r="B3877" t="s">
        <v>691</v>
      </c>
      <c r="C3877">
        <v>0.34</v>
      </c>
      <c r="D3877">
        <v>33</v>
      </c>
      <c r="E3877">
        <v>0.13</v>
      </c>
    </row>
    <row r="3878" spans="1:5" x14ac:dyDescent="0.2">
      <c r="A3878" t="s">
        <v>679</v>
      </c>
      <c r="B3878" t="s">
        <v>691</v>
      </c>
      <c r="C3878">
        <v>0.34</v>
      </c>
      <c r="D3878">
        <v>34</v>
      </c>
      <c r="E3878">
        <v>0.13</v>
      </c>
    </row>
    <row r="3879" spans="1:5" x14ac:dyDescent="0.2">
      <c r="A3879" t="s">
        <v>679</v>
      </c>
      <c r="B3879" t="s">
        <v>691</v>
      </c>
      <c r="C3879">
        <v>0.34</v>
      </c>
      <c r="D3879">
        <v>35</v>
      </c>
      <c r="E3879">
        <v>0.13100000000000001</v>
      </c>
    </row>
    <row r="3880" spans="1:5" x14ac:dyDescent="0.2">
      <c r="A3880" t="s">
        <v>679</v>
      </c>
      <c r="B3880" t="s">
        <v>691</v>
      </c>
      <c r="C3880">
        <v>0.34</v>
      </c>
      <c r="D3880">
        <v>36</v>
      </c>
      <c r="E3880">
        <v>0.13200000000000001</v>
      </c>
    </row>
    <row r="3881" spans="1:5" x14ac:dyDescent="0.2">
      <c r="A3881" t="s">
        <v>679</v>
      </c>
      <c r="B3881" t="s">
        <v>691</v>
      </c>
      <c r="C3881">
        <v>0.34</v>
      </c>
      <c r="D3881">
        <v>37</v>
      </c>
      <c r="E3881">
        <v>0.13300000000000001</v>
      </c>
    </row>
    <row r="3882" spans="1:5" x14ac:dyDescent="0.2">
      <c r="A3882" t="s">
        <v>679</v>
      </c>
      <c r="B3882" t="s">
        <v>691</v>
      </c>
      <c r="C3882">
        <v>0.34</v>
      </c>
      <c r="D3882">
        <v>38</v>
      </c>
      <c r="E3882">
        <v>0.13300000000000001</v>
      </c>
    </row>
    <row r="3883" spans="1:5" x14ac:dyDescent="0.2">
      <c r="A3883" t="s">
        <v>679</v>
      </c>
      <c r="B3883" t="s">
        <v>691</v>
      </c>
      <c r="C3883">
        <v>0.34</v>
      </c>
      <c r="D3883">
        <v>39</v>
      </c>
      <c r="E3883">
        <v>0.13400000000000001</v>
      </c>
    </row>
    <row r="3884" spans="1:5" x14ac:dyDescent="0.2">
      <c r="A3884" t="s">
        <v>679</v>
      </c>
      <c r="B3884" t="s">
        <v>691</v>
      </c>
      <c r="C3884">
        <v>0.34</v>
      </c>
      <c r="D3884">
        <v>40</v>
      </c>
      <c r="E3884">
        <v>0.13500000000000001</v>
      </c>
    </row>
    <row r="3885" spans="1:5" x14ac:dyDescent="0.2">
      <c r="A3885" t="s">
        <v>679</v>
      </c>
      <c r="B3885" t="s">
        <v>691</v>
      </c>
      <c r="C3885">
        <v>0.34</v>
      </c>
      <c r="D3885">
        <v>41</v>
      </c>
      <c r="E3885">
        <v>0.13500000000000001</v>
      </c>
    </row>
    <row r="3886" spans="1:5" x14ac:dyDescent="0.2">
      <c r="A3886" t="s">
        <v>679</v>
      </c>
      <c r="B3886" t="s">
        <v>691</v>
      </c>
      <c r="C3886">
        <v>0.34</v>
      </c>
      <c r="D3886">
        <v>42</v>
      </c>
      <c r="E3886">
        <v>0.13600000000000001</v>
      </c>
    </row>
    <row r="3887" spans="1:5" x14ac:dyDescent="0.2">
      <c r="A3887" t="s">
        <v>679</v>
      </c>
      <c r="B3887" t="s">
        <v>691</v>
      </c>
      <c r="C3887">
        <v>0.34</v>
      </c>
      <c r="D3887">
        <v>43</v>
      </c>
      <c r="E3887">
        <v>0.13700000000000001</v>
      </c>
    </row>
    <row r="3888" spans="1:5" x14ac:dyDescent="0.2">
      <c r="A3888" t="s">
        <v>679</v>
      </c>
      <c r="B3888" t="s">
        <v>691</v>
      </c>
      <c r="C3888">
        <v>0.34</v>
      </c>
      <c r="D3888">
        <v>44</v>
      </c>
      <c r="E3888">
        <v>0.13700000000000001</v>
      </c>
    </row>
    <row r="3889" spans="1:5" x14ac:dyDescent="0.2">
      <c r="A3889" t="s">
        <v>679</v>
      </c>
      <c r="B3889" t="s">
        <v>691</v>
      </c>
      <c r="C3889">
        <v>0.34</v>
      </c>
      <c r="D3889">
        <v>45</v>
      </c>
      <c r="E3889">
        <v>0.13800000000000001</v>
      </c>
    </row>
    <row r="3890" spans="1:5" x14ac:dyDescent="0.2">
      <c r="A3890" t="s">
        <v>679</v>
      </c>
      <c r="B3890" t="s">
        <v>691</v>
      </c>
      <c r="C3890">
        <v>0.34</v>
      </c>
      <c r="D3890">
        <v>46</v>
      </c>
      <c r="E3890">
        <v>0.13800000000000001</v>
      </c>
    </row>
    <row r="3891" spans="1:5" x14ac:dyDescent="0.2">
      <c r="A3891" t="s">
        <v>679</v>
      </c>
      <c r="B3891" t="s">
        <v>691</v>
      </c>
      <c r="C3891">
        <v>0.34</v>
      </c>
      <c r="D3891">
        <v>47</v>
      </c>
      <c r="E3891">
        <v>0.13900000000000001</v>
      </c>
    </row>
    <row r="3892" spans="1:5" x14ac:dyDescent="0.2">
      <c r="A3892" t="s">
        <v>679</v>
      </c>
      <c r="B3892" t="s">
        <v>691</v>
      </c>
      <c r="C3892">
        <v>0.34</v>
      </c>
      <c r="D3892">
        <v>48</v>
      </c>
      <c r="E3892">
        <v>0.13900000000000001</v>
      </c>
    </row>
    <row r="3893" spans="1:5" x14ac:dyDescent="0.2">
      <c r="A3893" t="s">
        <v>679</v>
      </c>
      <c r="B3893" t="s">
        <v>691</v>
      </c>
      <c r="C3893">
        <v>0.34</v>
      </c>
      <c r="D3893">
        <v>49</v>
      </c>
      <c r="E3893">
        <v>0.14000000000000001</v>
      </c>
    </row>
    <row r="3894" spans="1:5" x14ac:dyDescent="0.2">
      <c r="A3894" t="s">
        <v>679</v>
      </c>
      <c r="B3894" t="s">
        <v>691</v>
      </c>
      <c r="C3894">
        <v>0.35</v>
      </c>
      <c r="D3894">
        <v>22</v>
      </c>
      <c r="E3894">
        <v>0.126</v>
      </c>
    </row>
    <row r="3895" spans="1:5" x14ac:dyDescent="0.2">
      <c r="A3895" t="s">
        <v>679</v>
      </c>
      <c r="B3895" t="s">
        <v>691</v>
      </c>
      <c r="C3895">
        <v>0.35</v>
      </c>
      <c r="D3895">
        <v>23</v>
      </c>
      <c r="E3895">
        <v>0.127</v>
      </c>
    </row>
    <row r="3896" spans="1:5" x14ac:dyDescent="0.2">
      <c r="A3896" t="s">
        <v>679</v>
      </c>
      <c r="B3896" t="s">
        <v>691</v>
      </c>
      <c r="C3896">
        <v>0.35</v>
      </c>
      <c r="D3896">
        <v>24</v>
      </c>
      <c r="E3896">
        <v>0.128</v>
      </c>
    </row>
    <row r="3897" spans="1:5" x14ac:dyDescent="0.2">
      <c r="A3897" t="s">
        <v>679</v>
      </c>
      <c r="B3897" t="s">
        <v>691</v>
      </c>
      <c r="C3897">
        <v>0.35</v>
      </c>
      <c r="D3897">
        <v>25</v>
      </c>
      <c r="E3897">
        <v>0.128</v>
      </c>
    </row>
    <row r="3898" spans="1:5" x14ac:dyDescent="0.2">
      <c r="A3898" t="s">
        <v>679</v>
      </c>
      <c r="B3898" t="s">
        <v>691</v>
      </c>
      <c r="C3898">
        <v>0.35</v>
      </c>
      <c r="D3898">
        <v>26</v>
      </c>
      <c r="E3898">
        <v>0.129</v>
      </c>
    </row>
    <row r="3899" spans="1:5" x14ac:dyDescent="0.2">
      <c r="A3899" t="s">
        <v>679</v>
      </c>
      <c r="B3899" t="s">
        <v>691</v>
      </c>
      <c r="C3899">
        <v>0.35</v>
      </c>
      <c r="D3899">
        <v>27</v>
      </c>
      <c r="E3899">
        <v>0.129</v>
      </c>
    </row>
    <row r="3900" spans="1:5" x14ac:dyDescent="0.2">
      <c r="A3900" t="s">
        <v>679</v>
      </c>
      <c r="B3900" t="s">
        <v>691</v>
      </c>
      <c r="C3900">
        <v>0.35</v>
      </c>
      <c r="D3900">
        <v>28</v>
      </c>
      <c r="E3900">
        <v>0.13</v>
      </c>
    </row>
    <row r="3901" spans="1:5" x14ac:dyDescent="0.2">
      <c r="A3901" t="s">
        <v>679</v>
      </c>
      <c r="B3901" t="s">
        <v>691</v>
      </c>
      <c r="C3901">
        <v>0.35</v>
      </c>
      <c r="D3901">
        <v>29</v>
      </c>
      <c r="E3901">
        <v>0.13</v>
      </c>
    </row>
    <row r="3902" spans="1:5" x14ac:dyDescent="0.2">
      <c r="A3902" t="s">
        <v>679</v>
      </c>
      <c r="B3902" t="s">
        <v>691</v>
      </c>
      <c r="C3902">
        <v>0.35</v>
      </c>
      <c r="D3902">
        <v>30</v>
      </c>
      <c r="E3902">
        <v>0.13100000000000001</v>
      </c>
    </row>
    <row r="3903" spans="1:5" x14ac:dyDescent="0.2">
      <c r="A3903" t="s">
        <v>679</v>
      </c>
      <c r="B3903" t="s">
        <v>691</v>
      </c>
      <c r="C3903">
        <v>0.35</v>
      </c>
      <c r="D3903">
        <v>31</v>
      </c>
      <c r="E3903">
        <v>0.13100000000000001</v>
      </c>
    </row>
    <row r="3904" spans="1:5" x14ac:dyDescent="0.2">
      <c r="A3904" t="s">
        <v>679</v>
      </c>
      <c r="B3904" t="s">
        <v>691</v>
      </c>
      <c r="C3904">
        <v>0.35</v>
      </c>
      <c r="D3904">
        <v>32</v>
      </c>
      <c r="E3904">
        <v>0.13200000000000001</v>
      </c>
    </row>
    <row r="3905" spans="1:5" x14ac:dyDescent="0.2">
      <c r="A3905" t="s">
        <v>679</v>
      </c>
      <c r="B3905" t="s">
        <v>691</v>
      </c>
      <c r="C3905">
        <v>0.35</v>
      </c>
      <c r="D3905">
        <v>33</v>
      </c>
      <c r="E3905">
        <v>0.13300000000000001</v>
      </c>
    </row>
    <row r="3906" spans="1:5" x14ac:dyDescent="0.2">
      <c r="A3906" t="s">
        <v>679</v>
      </c>
      <c r="B3906" t="s">
        <v>691</v>
      </c>
      <c r="C3906">
        <v>0.35</v>
      </c>
      <c r="D3906">
        <v>34</v>
      </c>
      <c r="E3906">
        <v>0.13300000000000001</v>
      </c>
    </row>
    <row r="3907" spans="1:5" x14ac:dyDescent="0.2">
      <c r="A3907" t="s">
        <v>679</v>
      </c>
      <c r="B3907" t="s">
        <v>691</v>
      </c>
      <c r="C3907">
        <v>0.35</v>
      </c>
      <c r="D3907">
        <v>35</v>
      </c>
      <c r="E3907">
        <v>0.13400000000000001</v>
      </c>
    </row>
    <row r="3908" spans="1:5" x14ac:dyDescent="0.2">
      <c r="A3908" t="s">
        <v>679</v>
      </c>
      <c r="B3908" t="s">
        <v>691</v>
      </c>
      <c r="C3908">
        <v>0.35</v>
      </c>
      <c r="D3908">
        <v>36</v>
      </c>
      <c r="E3908">
        <v>0.13500000000000001</v>
      </c>
    </row>
    <row r="3909" spans="1:5" x14ac:dyDescent="0.2">
      <c r="A3909" t="s">
        <v>679</v>
      </c>
      <c r="B3909" t="s">
        <v>691</v>
      </c>
      <c r="C3909">
        <v>0.35</v>
      </c>
      <c r="D3909">
        <v>37</v>
      </c>
      <c r="E3909">
        <v>0.13600000000000001</v>
      </c>
    </row>
    <row r="3910" spans="1:5" x14ac:dyDescent="0.2">
      <c r="A3910" t="s">
        <v>679</v>
      </c>
      <c r="B3910" t="s">
        <v>691</v>
      </c>
      <c r="C3910">
        <v>0.35</v>
      </c>
      <c r="D3910">
        <v>38</v>
      </c>
      <c r="E3910">
        <v>0.13600000000000001</v>
      </c>
    </row>
    <row r="3911" spans="1:5" x14ac:dyDescent="0.2">
      <c r="A3911" t="s">
        <v>679</v>
      </c>
      <c r="B3911" t="s">
        <v>691</v>
      </c>
      <c r="C3911">
        <v>0.35</v>
      </c>
      <c r="D3911">
        <v>39</v>
      </c>
      <c r="E3911">
        <v>0.13700000000000001</v>
      </c>
    </row>
    <row r="3912" spans="1:5" x14ac:dyDescent="0.2">
      <c r="A3912" t="s">
        <v>679</v>
      </c>
      <c r="B3912" t="s">
        <v>691</v>
      </c>
      <c r="C3912">
        <v>0.35</v>
      </c>
      <c r="D3912">
        <v>40</v>
      </c>
      <c r="E3912">
        <v>0.13800000000000001</v>
      </c>
    </row>
    <row r="3913" spans="1:5" x14ac:dyDescent="0.2">
      <c r="A3913" t="s">
        <v>679</v>
      </c>
      <c r="B3913" t="s">
        <v>691</v>
      </c>
      <c r="C3913">
        <v>0.35</v>
      </c>
      <c r="D3913">
        <v>41</v>
      </c>
      <c r="E3913">
        <v>0.13800000000000001</v>
      </c>
    </row>
    <row r="3914" spans="1:5" x14ac:dyDescent="0.2">
      <c r="A3914" t="s">
        <v>679</v>
      </c>
      <c r="B3914" t="s">
        <v>691</v>
      </c>
      <c r="C3914">
        <v>0.35</v>
      </c>
      <c r="D3914">
        <v>42</v>
      </c>
      <c r="E3914">
        <v>0.13900000000000001</v>
      </c>
    </row>
    <row r="3915" spans="1:5" x14ac:dyDescent="0.2">
      <c r="A3915" t="s">
        <v>679</v>
      </c>
      <c r="B3915" t="s">
        <v>691</v>
      </c>
      <c r="C3915">
        <v>0.35</v>
      </c>
      <c r="D3915">
        <v>43</v>
      </c>
      <c r="E3915">
        <v>0.14000000000000001</v>
      </c>
    </row>
    <row r="3916" spans="1:5" x14ac:dyDescent="0.2">
      <c r="A3916" t="s">
        <v>679</v>
      </c>
      <c r="B3916" t="s">
        <v>691</v>
      </c>
      <c r="C3916">
        <v>0.35</v>
      </c>
      <c r="D3916">
        <v>44</v>
      </c>
      <c r="E3916">
        <v>0.14000000000000001</v>
      </c>
    </row>
    <row r="3917" spans="1:5" x14ac:dyDescent="0.2">
      <c r="A3917" t="s">
        <v>679</v>
      </c>
      <c r="B3917" t="s">
        <v>691</v>
      </c>
      <c r="C3917">
        <v>0.35</v>
      </c>
      <c r="D3917">
        <v>45</v>
      </c>
      <c r="E3917">
        <v>0.14099999999999999</v>
      </c>
    </row>
    <row r="3918" spans="1:5" x14ac:dyDescent="0.2">
      <c r="A3918" t="s">
        <v>679</v>
      </c>
      <c r="B3918" t="s">
        <v>691</v>
      </c>
      <c r="C3918">
        <v>0.35</v>
      </c>
      <c r="D3918">
        <v>46</v>
      </c>
      <c r="E3918">
        <v>0.14099999999999999</v>
      </c>
    </row>
    <row r="3919" spans="1:5" x14ac:dyDescent="0.2">
      <c r="A3919" t="s">
        <v>679</v>
      </c>
      <c r="B3919" t="s">
        <v>691</v>
      </c>
      <c r="C3919">
        <v>0.35</v>
      </c>
      <c r="D3919">
        <v>47</v>
      </c>
      <c r="E3919">
        <v>0.14199999999999999</v>
      </c>
    </row>
    <row r="3920" spans="1:5" x14ac:dyDescent="0.2">
      <c r="A3920" t="s">
        <v>679</v>
      </c>
      <c r="B3920" t="s">
        <v>691</v>
      </c>
      <c r="C3920">
        <v>0.35</v>
      </c>
      <c r="D3920">
        <v>48</v>
      </c>
      <c r="E3920">
        <v>0.14199999999999999</v>
      </c>
    </row>
    <row r="3921" spans="1:5" x14ac:dyDescent="0.2">
      <c r="A3921" t="s">
        <v>679</v>
      </c>
      <c r="B3921" t="s">
        <v>691</v>
      </c>
      <c r="C3921">
        <v>0.35</v>
      </c>
      <c r="D3921">
        <v>49</v>
      </c>
      <c r="E3921">
        <v>0.14299999999999999</v>
      </c>
    </row>
    <row r="3922" spans="1:5" x14ac:dyDescent="0.2">
      <c r="A3922" t="s">
        <v>679</v>
      </c>
      <c r="B3922" t="s">
        <v>691</v>
      </c>
      <c r="C3922">
        <v>0.36</v>
      </c>
      <c r="D3922">
        <v>23</v>
      </c>
      <c r="E3922">
        <v>0.13100000000000001</v>
      </c>
    </row>
    <row r="3923" spans="1:5" x14ac:dyDescent="0.2">
      <c r="A3923" t="s">
        <v>679</v>
      </c>
      <c r="B3923" t="s">
        <v>691</v>
      </c>
      <c r="C3923">
        <v>0.36</v>
      </c>
      <c r="D3923">
        <v>24</v>
      </c>
      <c r="E3923">
        <v>0.13200000000000001</v>
      </c>
    </row>
    <row r="3924" spans="1:5" x14ac:dyDescent="0.2">
      <c r="A3924" t="s">
        <v>679</v>
      </c>
      <c r="B3924" t="s">
        <v>691</v>
      </c>
      <c r="C3924">
        <v>0.36</v>
      </c>
      <c r="D3924">
        <v>25</v>
      </c>
      <c r="E3924">
        <v>0.13200000000000001</v>
      </c>
    </row>
    <row r="3925" spans="1:5" x14ac:dyDescent="0.2">
      <c r="A3925" t="s">
        <v>679</v>
      </c>
      <c r="B3925" t="s">
        <v>691</v>
      </c>
      <c r="C3925">
        <v>0.36</v>
      </c>
      <c r="D3925">
        <v>26</v>
      </c>
      <c r="E3925">
        <v>0.13200000000000001</v>
      </c>
    </row>
    <row r="3926" spans="1:5" x14ac:dyDescent="0.2">
      <c r="A3926" t="s">
        <v>679</v>
      </c>
      <c r="B3926" t="s">
        <v>691</v>
      </c>
      <c r="C3926">
        <v>0.36</v>
      </c>
      <c r="D3926">
        <v>27</v>
      </c>
      <c r="E3926">
        <v>0.13300000000000001</v>
      </c>
    </row>
    <row r="3927" spans="1:5" x14ac:dyDescent="0.2">
      <c r="A3927" t="s">
        <v>679</v>
      </c>
      <c r="B3927" t="s">
        <v>691</v>
      </c>
      <c r="C3927">
        <v>0.36</v>
      </c>
      <c r="D3927">
        <v>28</v>
      </c>
      <c r="E3927">
        <v>0.13300000000000001</v>
      </c>
    </row>
    <row r="3928" spans="1:5" x14ac:dyDescent="0.2">
      <c r="A3928" t="s">
        <v>679</v>
      </c>
      <c r="B3928" t="s">
        <v>691</v>
      </c>
      <c r="C3928">
        <v>0.36</v>
      </c>
      <c r="D3928">
        <v>29</v>
      </c>
      <c r="E3928">
        <v>0.13400000000000001</v>
      </c>
    </row>
    <row r="3929" spans="1:5" x14ac:dyDescent="0.2">
      <c r="A3929" t="s">
        <v>679</v>
      </c>
      <c r="B3929" t="s">
        <v>691</v>
      </c>
      <c r="C3929">
        <v>0.36</v>
      </c>
      <c r="D3929">
        <v>30</v>
      </c>
      <c r="E3929">
        <v>0.13400000000000001</v>
      </c>
    </row>
    <row r="3930" spans="1:5" x14ac:dyDescent="0.2">
      <c r="A3930" t="s">
        <v>679</v>
      </c>
      <c r="B3930" t="s">
        <v>691</v>
      </c>
      <c r="C3930">
        <v>0.36</v>
      </c>
      <c r="D3930">
        <v>31</v>
      </c>
      <c r="E3930">
        <v>0.13500000000000001</v>
      </c>
    </row>
    <row r="3931" spans="1:5" x14ac:dyDescent="0.2">
      <c r="A3931" t="s">
        <v>679</v>
      </c>
      <c r="B3931" t="s">
        <v>691</v>
      </c>
      <c r="C3931">
        <v>0.36</v>
      </c>
      <c r="D3931">
        <v>32</v>
      </c>
      <c r="E3931">
        <v>0.13500000000000001</v>
      </c>
    </row>
    <row r="3932" spans="1:5" x14ac:dyDescent="0.2">
      <c r="A3932" t="s">
        <v>679</v>
      </c>
      <c r="B3932" t="s">
        <v>691</v>
      </c>
      <c r="C3932">
        <v>0.36</v>
      </c>
      <c r="D3932">
        <v>33</v>
      </c>
      <c r="E3932">
        <v>0.13600000000000001</v>
      </c>
    </row>
    <row r="3933" spans="1:5" x14ac:dyDescent="0.2">
      <c r="A3933" t="s">
        <v>679</v>
      </c>
      <c r="B3933" t="s">
        <v>691</v>
      </c>
      <c r="C3933">
        <v>0.36</v>
      </c>
      <c r="D3933">
        <v>34</v>
      </c>
      <c r="E3933">
        <v>0.13700000000000001</v>
      </c>
    </row>
    <row r="3934" spans="1:5" x14ac:dyDescent="0.2">
      <c r="A3934" t="s">
        <v>679</v>
      </c>
      <c r="B3934" t="s">
        <v>691</v>
      </c>
      <c r="C3934">
        <v>0.36</v>
      </c>
      <c r="D3934">
        <v>35</v>
      </c>
      <c r="E3934">
        <v>0.13700000000000001</v>
      </c>
    </row>
    <row r="3935" spans="1:5" x14ac:dyDescent="0.2">
      <c r="A3935" t="s">
        <v>679</v>
      </c>
      <c r="B3935" t="s">
        <v>691</v>
      </c>
      <c r="C3935">
        <v>0.36</v>
      </c>
      <c r="D3935">
        <v>36</v>
      </c>
      <c r="E3935">
        <v>0.13800000000000001</v>
      </c>
    </row>
    <row r="3936" spans="1:5" x14ac:dyDescent="0.2">
      <c r="A3936" t="s">
        <v>679</v>
      </c>
      <c r="B3936" t="s">
        <v>691</v>
      </c>
      <c r="C3936">
        <v>0.36</v>
      </c>
      <c r="D3936">
        <v>37</v>
      </c>
      <c r="E3936">
        <v>0.13900000000000001</v>
      </c>
    </row>
    <row r="3937" spans="1:5" x14ac:dyDescent="0.2">
      <c r="A3937" t="s">
        <v>679</v>
      </c>
      <c r="B3937" t="s">
        <v>691</v>
      </c>
      <c r="C3937">
        <v>0.36</v>
      </c>
      <c r="D3937">
        <v>38</v>
      </c>
      <c r="E3937">
        <v>0.14000000000000001</v>
      </c>
    </row>
    <row r="3938" spans="1:5" x14ac:dyDescent="0.2">
      <c r="A3938" t="s">
        <v>679</v>
      </c>
      <c r="B3938" t="s">
        <v>691</v>
      </c>
      <c r="C3938">
        <v>0.36</v>
      </c>
      <c r="D3938">
        <v>39</v>
      </c>
      <c r="E3938">
        <v>0.14000000000000001</v>
      </c>
    </row>
    <row r="3939" spans="1:5" x14ac:dyDescent="0.2">
      <c r="A3939" t="s">
        <v>679</v>
      </c>
      <c r="B3939" t="s">
        <v>691</v>
      </c>
      <c r="C3939">
        <v>0.36</v>
      </c>
      <c r="D3939">
        <v>40</v>
      </c>
      <c r="E3939">
        <v>0.14099999999999999</v>
      </c>
    </row>
    <row r="3940" spans="1:5" x14ac:dyDescent="0.2">
      <c r="A3940" t="s">
        <v>679</v>
      </c>
      <c r="B3940" t="s">
        <v>691</v>
      </c>
      <c r="C3940">
        <v>0.36</v>
      </c>
      <c r="D3940">
        <v>41</v>
      </c>
      <c r="E3940">
        <v>0.14199999999999999</v>
      </c>
    </row>
    <row r="3941" spans="1:5" x14ac:dyDescent="0.2">
      <c r="A3941" t="s">
        <v>679</v>
      </c>
      <c r="B3941" t="s">
        <v>691</v>
      </c>
      <c r="C3941">
        <v>0.36</v>
      </c>
      <c r="D3941">
        <v>42</v>
      </c>
      <c r="E3941">
        <v>0.14199999999999999</v>
      </c>
    </row>
    <row r="3942" spans="1:5" x14ac:dyDescent="0.2">
      <c r="A3942" t="s">
        <v>679</v>
      </c>
      <c r="B3942" t="s">
        <v>691</v>
      </c>
      <c r="C3942">
        <v>0.36</v>
      </c>
      <c r="D3942">
        <v>43</v>
      </c>
      <c r="E3942">
        <v>0.14299999999999999</v>
      </c>
    </row>
    <row r="3943" spans="1:5" x14ac:dyDescent="0.2">
      <c r="A3943" t="s">
        <v>679</v>
      </c>
      <c r="B3943" t="s">
        <v>691</v>
      </c>
      <c r="C3943">
        <v>0.36</v>
      </c>
      <c r="D3943">
        <v>44</v>
      </c>
      <c r="E3943">
        <v>0.14299999999999999</v>
      </c>
    </row>
    <row r="3944" spans="1:5" x14ac:dyDescent="0.2">
      <c r="A3944" t="s">
        <v>679</v>
      </c>
      <c r="B3944" t="s">
        <v>691</v>
      </c>
      <c r="C3944">
        <v>0.36</v>
      </c>
      <c r="D3944">
        <v>45</v>
      </c>
      <c r="E3944">
        <v>0.14399999999999999</v>
      </c>
    </row>
    <row r="3945" spans="1:5" x14ac:dyDescent="0.2">
      <c r="A3945" t="s">
        <v>679</v>
      </c>
      <c r="B3945" t="s">
        <v>691</v>
      </c>
      <c r="C3945">
        <v>0.36</v>
      </c>
      <c r="D3945">
        <v>46</v>
      </c>
      <c r="E3945">
        <v>0.14399999999999999</v>
      </c>
    </row>
    <row r="3946" spans="1:5" x14ac:dyDescent="0.2">
      <c r="A3946" t="s">
        <v>679</v>
      </c>
      <c r="B3946" t="s">
        <v>691</v>
      </c>
      <c r="C3946">
        <v>0.36</v>
      </c>
      <c r="D3946">
        <v>47</v>
      </c>
      <c r="E3946">
        <v>0.14499999999999999</v>
      </c>
    </row>
    <row r="3947" spans="1:5" x14ac:dyDescent="0.2">
      <c r="A3947" t="s">
        <v>679</v>
      </c>
      <c r="B3947" t="s">
        <v>691</v>
      </c>
      <c r="C3947">
        <v>0.36</v>
      </c>
      <c r="D3947">
        <v>48</v>
      </c>
      <c r="E3947">
        <v>0.14499999999999999</v>
      </c>
    </row>
    <row r="3948" spans="1:5" x14ac:dyDescent="0.2">
      <c r="A3948" t="s">
        <v>679</v>
      </c>
      <c r="B3948" t="s">
        <v>691</v>
      </c>
      <c r="C3948">
        <v>0.36</v>
      </c>
      <c r="D3948">
        <v>49</v>
      </c>
      <c r="E3948">
        <v>0.14599999999999999</v>
      </c>
    </row>
    <row r="3949" spans="1:5" x14ac:dyDescent="0.2">
      <c r="A3949" t="s">
        <v>679</v>
      </c>
      <c r="B3949" t="s">
        <v>691</v>
      </c>
      <c r="C3949">
        <v>0.37</v>
      </c>
      <c r="D3949">
        <v>24</v>
      </c>
      <c r="E3949">
        <v>0.13500000000000001</v>
      </c>
    </row>
    <row r="3950" spans="1:5" x14ac:dyDescent="0.2">
      <c r="A3950" t="s">
        <v>679</v>
      </c>
      <c r="B3950" t="s">
        <v>691</v>
      </c>
      <c r="C3950">
        <v>0.37</v>
      </c>
      <c r="D3950">
        <v>25</v>
      </c>
      <c r="E3950">
        <v>0.13600000000000001</v>
      </c>
    </row>
    <row r="3951" spans="1:5" x14ac:dyDescent="0.2">
      <c r="A3951" t="s">
        <v>679</v>
      </c>
      <c r="B3951" t="s">
        <v>691</v>
      </c>
      <c r="C3951">
        <v>0.37</v>
      </c>
      <c r="D3951">
        <v>26</v>
      </c>
      <c r="E3951">
        <v>0.13600000000000001</v>
      </c>
    </row>
    <row r="3952" spans="1:5" x14ac:dyDescent="0.2">
      <c r="A3952" t="s">
        <v>679</v>
      </c>
      <c r="B3952" t="s">
        <v>691</v>
      </c>
      <c r="C3952">
        <v>0.37</v>
      </c>
      <c r="D3952">
        <v>27</v>
      </c>
      <c r="E3952">
        <v>0.13600000000000001</v>
      </c>
    </row>
    <row r="3953" spans="1:5" x14ac:dyDescent="0.2">
      <c r="A3953" t="s">
        <v>679</v>
      </c>
      <c r="B3953" t="s">
        <v>691</v>
      </c>
      <c r="C3953">
        <v>0.37</v>
      </c>
      <c r="D3953">
        <v>28</v>
      </c>
      <c r="E3953">
        <v>0.13700000000000001</v>
      </c>
    </row>
    <row r="3954" spans="1:5" x14ac:dyDescent="0.2">
      <c r="A3954" t="s">
        <v>679</v>
      </c>
      <c r="B3954" t="s">
        <v>691</v>
      </c>
      <c r="C3954">
        <v>0.37</v>
      </c>
      <c r="D3954">
        <v>29</v>
      </c>
      <c r="E3954">
        <v>0.13700000000000001</v>
      </c>
    </row>
    <row r="3955" spans="1:5" x14ac:dyDescent="0.2">
      <c r="A3955" t="s">
        <v>679</v>
      </c>
      <c r="B3955" t="s">
        <v>691</v>
      </c>
      <c r="C3955">
        <v>0.37</v>
      </c>
      <c r="D3955">
        <v>30</v>
      </c>
      <c r="E3955">
        <v>0.13800000000000001</v>
      </c>
    </row>
    <row r="3956" spans="1:5" x14ac:dyDescent="0.2">
      <c r="A3956" t="s">
        <v>679</v>
      </c>
      <c r="B3956" t="s">
        <v>691</v>
      </c>
      <c r="C3956">
        <v>0.37</v>
      </c>
      <c r="D3956">
        <v>31</v>
      </c>
      <c r="E3956">
        <v>0.13800000000000001</v>
      </c>
    </row>
    <row r="3957" spans="1:5" x14ac:dyDescent="0.2">
      <c r="A3957" t="s">
        <v>679</v>
      </c>
      <c r="B3957" t="s">
        <v>691</v>
      </c>
      <c r="C3957">
        <v>0.37</v>
      </c>
      <c r="D3957">
        <v>32</v>
      </c>
      <c r="E3957">
        <v>0.13900000000000001</v>
      </c>
    </row>
    <row r="3958" spans="1:5" x14ac:dyDescent="0.2">
      <c r="A3958" t="s">
        <v>679</v>
      </c>
      <c r="B3958" t="s">
        <v>691</v>
      </c>
      <c r="C3958">
        <v>0.37</v>
      </c>
      <c r="D3958">
        <v>33</v>
      </c>
      <c r="E3958">
        <v>0.13900000000000001</v>
      </c>
    </row>
    <row r="3959" spans="1:5" x14ac:dyDescent="0.2">
      <c r="A3959" t="s">
        <v>679</v>
      </c>
      <c r="B3959" t="s">
        <v>691</v>
      </c>
      <c r="C3959">
        <v>0.37</v>
      </c>
      <c r="D3959">
        <v>34</v>
      </c>
      <c r="E3959">
        <v>0.14000000000000001</v>
      </c>
    </row>
    <row r="3960" spans="1:5" x14ac:dyDescent="0.2">
      <c r="A3960" t="s">
        <v>679</v>
      </c>
      <c r="B3960" t="s">
        <v>691</v>
      </c>
      <c r="C3960">
        <v>0.37</v>
      </c>
      <c r="D3960">
        <v>35</v>
      </c>
      <c r="E3960">
        <v>0.14099999999999999</v>
      </c>
    </row>
    <row r="3961" spans="1:5" x14ac:dyDescent="0.2">
      <c r="A3961" t="s">
        <v>679</v>
      </c>
      <c r="B3961" t="s">
        <v>691</v>
      </c>
      <c r="C3961">
        <v>0.37</v>
      </c>
      <c r="D3961">
        <v>36</v>
      </c>
      <c r="E3961">
        <v>0.14099999999999999</v>
      </c>
    </row>
    <row r="3962" spans="1:5" x14ac:dyDescent="0.2">
      <c r="A3962" t="s">
        <v>679</v>
      </c>
      <c r="B3962" t="s">
        <v>691</v>
      </c>
      <c r="C3962">
        <v>0.37</v>
      </c>
      <c r="D3962">
        <v>37</v>
      </c>
      <c r="E3962">
        <v>0.14199999999999999</v>
      </c>
    </row>
    <row r="3963" spans="1:5" x14ac:dyDescent="0.2">
      <c r="A3963" t="s">
        <v>679</v>
      </c>
      <c r="B3963" t="s">
        <v>691</v>
      </c>
      <c r="C3963">
        <v>0.37</v>
      </c>
      <c r="D3963">
        <v>38</v>
      </c>
      <c r="E3963">
        <v>0.14299999999999999</v>
      </c>
    </row>
    <row r="3964" spans="1:5" x14ac:dyDescent="0.2">
      <c r="A3964" t="s">
        <v>679</v>
      </c>
      <c r="B3964" t="s">
        <v>691</v>
      </c>
      <c r="C3964">
        <v>0.37</v>
      </c>
      <c r="D3964">
        <v>39</v>
      </c>
      <c r="E3964">
        <v>0.14299999999999999</v>
      </c>
    </row>
    <row r="3965" spans="1:5" x14ac:dyDescent="0.2">
      <c r="A3965" t="s">
        <v>679</v>
      </c>
      <c r="B3965" t="s">
        <v>691</v>
      </c>
      <c r="C3965">
        <v>0.37</v>
      </c>
      <c r="D3965">
        <v>40</v>
      </c>
      <c r="E3965">
        <v>0.14399999999999999</v>
      </c>
    </row>
    <row r="3966" spans="1:5" x14ac:dyDescent="0.2">
      <c r="A3966" t="s">
        <v>679</v>
      </c>
      <c r="B3966" t="s">
        <v>691</v>
      </c>
      <c r="C3966">
        <v>0.37</v>
      </c>
      <c r="D3966">
        <v>41</v>
      </c>
      <c r="E3966">
        <v>0.14499999999999999</v>
      </c>
    </row>
    <row r="3967" spans="1:5" x14ac:dyDescent="0.2">
      <c r="A3967" t="s">
        <v>679</v>
      </c>
      <c r="B3967" t="s">
        <v>691</v>
      </c>
      <c r="C3967">
        <v>0.37</v>
      </c>
      <c r="D3967">
        <v>42</v>
      </c>
      <c r="E3967">
        <v>0.14499999999999999</v>
      </c>
    </row>
    <row r="3968" spans="1:5" x14ac:dyDescent="0.2">
      <c r="A3968" t="s">
        <v>679</v>
      </c>
      <c r="B3968" t="s">
        <v>691</v>
      </c>
      <c r="C3968">
        <v>0.37</v>
      </c>
      <c r="D3968">
        <v>43</v>
      </c>
      <c r="E3968">
        <v>0.14599999999999999</v>
      </c>
    </row>
    <row r="3969" spans="1:5" x14ac:dyDescent="0.2">
      <c r="A3969" t="s">
        <v>679</v>
      </c>
      <c r="B3969" t="s">
        <v>691</v>
      </c>
      <c r="C3969">
        <v>0.37</v>
      </c>
      <c r="D3969">
        <v>44</v>
      </c>
      <c r="E3969">
        <v>0.14599999999999999</v>
      </c>
    </row>
    <row r="3970" spans="1:5" x14ac:dyDescent="0.2">
      <c r="A3970" t="s">
        <v>679</v>
      </c>
      <c r="B3970" t="s">
        <v>691</v>
      </c>
      <c r="C3970">
        <v>0.37</v>
      </c>
      <c r="D3970">
        <v>45</v>
      </c>
      <c r="E3970">
        <v>0.14699999999999999</v>
      </c>
    </row>
    <row r="3971" spans="1:5" x14ac:dyDescent="0.2">
      <c r="A3971" t="s">
        <v>679</v>
      </c>
      <c r="B3971" t="s">
        <v>691</v>
      </c>
      <c r="C3971">
        <v>0.37</v>
      </c>
      <c r="D3971">
        <v>46</v>
      </c>
      <c r="E3971">
        <v>0.14699999999999999</v>
      </c>
    </row>
    <row r="3972" spans="1:5" x14ac:dyDescent="0.2">
      <c r="A3972" t="s">
        <v>679</v>
      </c>
      <c r="B3972" t="s">
        <v>691</v>
      </c>
      <c r="C3972">
        <v>0.37</v>
      </c>
      <c r="D3972">
        <v>47</v>
      </c>
      <c r="E3972">
        <v>0.14799999999999999</v>
      </c>
    </row>
    <row r="3973" spans="1:5" x14ac:dyDescent="0.2">
      <c r="A3973" t="s">
        <v>679</v>
      </c>
      <c r="B3973" t="s">
        <v>691</v>
      </c>
      <c r="C3973">
        <v>0.37</v>
      </c>
      <c r="D3973">
        <v>48</v>
      </c>
      <c r="E3973">
        <v>0.14799999999999999</v>
      </c>
    </row>
    <row r="3974" spans="1:5" x14ac:dyDescent="0.2">
      <c r="A3974" t="s">
        <v>679</v>
      </c>
      <c r="B3974" t="s">
        <v>691</v>
      </c>
      <c r="C3974">
        <v>0.37</v>
      </c>
      <c r="D3974">
        <v>49</v>
      </c>
      <c r="E3974">
        <v>0.14899999999999999</v>
      </c>
    </row>
    <row r="3975" spans="1:5" x14ac:dyDescent="0.2">
      <c r="A3975" t="s">
        <v>679</v>
      </c>
      <c r="B3975" t="s">
        <v>691</v>
      </c>
      <c r="C3975">
        <v>0.38</v>
      </c>
      <c r="D3975">
        <v>26</v>
      </c>
      <c r="E3975">
        <v>0.14000000000000001</v>
      </c>
    </row>
    <row r="3976" spans="1:5" x14ac:dyDescent="0.2">
      <c r="A3976" t="s">
        <v>679</v>
      </c>
      <c r="B3976" t="s">
        <v>691</v>
      </c>
      <c r="C3976">
        <v>0.38</v>
      </c>
      <c r="D3976">
        <v>27</v>
      </c>
      <c r="E3976">
        <v>0.14000000000000001</v>
      </c>
    </row>
    <row r="3977" spans="1:5" x14ac:dyDescent="0.2">
      <c r="A3977" t="s">
        <v>679</v>
      </c>
      <c r="B3977" t="s">
        <v>691</v>
      </c>
      <c r="C3977">
        <v>0.38</v>
      </c>
      <c r="D3977">
        <v>28</v>
      </c>
      <c r="E3977">
        <v>0.14000000000000001</v>
      </c>
    </row>
    <row r="3978" spans="1:5" x14ac:dyDescent="0.2">
      <c r="A3978" t="s">
        <v>679</v>
      </c>
      <c r="B3978" t="s">
        <v>691</v>
      </c>
      <c r="C3978">
        <v>0.38</v>
      </c>
      <c r="D3978">
        <v>29</v>
      </c>
      <c r="E3978">
        <v>0.14099999999999999</v>
      </c>
    </row>
    <row r="3979" spans="1:5" x14ac:dyDescent="0.2">
      <c r="A3979" t="s">
        <v>679</v>
      </c>
      <c r="B3979" t="s">
        <v>691</v>
      </c>
      <c r="C3979">
        <v>0.38</v>
      </c>
      <c r="D3979">
        <v>30</v>
      </c>
      <c r="E3979">
        <v>0.14099999999999999</v>
      </c>
    </row>
    <row r="3980" spans="1:5" x14ac:dyDescent="0.2">
      <c r="A3980" t="s">
        <v>679</v>
      </c>
      <c r="B3980" t="s">
        <v>691</v>
      </c>
      <c r="C3980">
        <v>0.38</v>
      </c>
      <c r="D3980">
        <v>31</v>
      </c>
      <c r="E3980">
        <v>0.14199999999999999</v>
      </c>
    </row>
    <row r="3981" spans="1:5" x14ac:dyDescent="0.2">
      <c r="A3981" t="s">
        <v>679</v>
      </c>
      <c r="B3981" t="s">
        <v>691</v>
      </c>
      <c r="C3981">
        <v>0.38</v>
      </c>
      <c r="D3981">
        <v>32</v>
      </c>
      <c r="E3981">
        <v>0.14199999999999999</v>
      </c>
    </row>
    <row r="3982" spans="1:5" x14ac:dyDescent="0.2">
      <c r="A3982" t="s">
        <v>679</v>
      </c>
      <c r="B3982" t="s">
        <v>691</v>
      </c>
      <c r="C3982">
        <v>0.38</v>
      </c>
      <c r="D3982">
        <v>33</v>
      </c>
      <c r="E3982">
        <v>0.14299999999999999</v>
      </c>
    </row>
    <row r="3983" spans="1:5" x14ac:dyDescent="0.2">
      <c r="A3983" t="s">
        <v>679</v>
      </c>
      <c r="B3983" t="s">
        <v>691</v>
      </c>
      <c r="C3983">
        <v>0.38</v>
      </c>
      <c r="D3983">
        <v>34</v>
      </c>
      <c r="E3983">
        <v>0.14299999999999999</v>
      </c>
    </row>
    <row r="3984" spans="1:5" x14ac:dyDescent="0.2">
      <c r="A3984" t="s">
        <v>679</v>
      </c>
      <c r="B3984" t="s">
        <v>691</v>
      </c>
      <c r="C3984">
        <v>0.38</v>
      </c>
      <c r="D3984">
        <v>35</v>
      </c>
      <c r="E3984">
        <v>0.14399999999999999</v>
      </c>
    </row>
    <row r="3985" spans="1:5" x14ac:dyDescent="0.2">
      <c r="A3985" t="s">
        <v>679</v>
      </c>
      <c r="B3985" t="s">
        <v>691</v>
      </c>
      <c r="C3985">
        <v>0.38</v>
      </c>
      <c r="D3985">
        <v>36</v>
      </c>
      <c r="E3985">
        <v>0.14399999999999999</v>
      </c>
    </row>
    <row r="3986" spans="1:5" x14ac:dyDescent="0.2">
      <c r="A3986" t="s">
        <v>679</v>
      </c>
      <c r="B3986" t="s">
        <v>691</v>
      </c>
      <c r="C3986">
        <v>0.38</v>
      </c>
      <c r="D3986">
        <v>37</v>
      </c>
      <c r="E3986">
        <v>0.14499999999999999</v>
      </c>
    </row>
    <row r="3987" spans="1:5" x14ac:dyDescent="0.2">
      <c r="A3987" t="s">
        <v>679</v>
      </c>
      <c r="B3987" t="s">
        <v>691</v>
      </c>
      <c r="C3987">
        <v>0.38</v>
      </c>
      <c r="D3987">
        <v>38</v>
      </c>
      <c r="E3987">
        <v>0.14599999999999999</v>
      </c>
    </row>
    <row r="3988" spans="1:5" x14ac:dyDescent="0.2">
      <c r="A3988" t="s">
        <v>679</v>
      </c>
      <c r="B3988" t="s">
        <v>691</v>
      </c>
      <c r="C3988">
        <v>0.38</v>
      </c>
      <c r="D3988">
        <v>39</v>
      </c>
      <c r="E3988">
        <v>0.14699999999999999</v>
      </c>
    </row>
    <row r="3989" spans="1:5" x14ac:dyDescent="0.2">
      <c r="A3989" t="s">
        <v>679</v>
      </c>
      <c r="B3989" t="s">
        <v>691</v>
      </c>
      <c r="C3989">
        <v>0.38</v>
      </c>
      <c r="D3989">
        <v>40</v>
      </c>
      <c r="E3989">
        <v>0.14699999999999999</v>
      </c>
    </row>
    <row r="3990" spans="1:5" x14ac:dyDescent="0.2">
      <c r="A3990" t="s">
        <v>679</v>
      </c>
      <c r="B3990" t="s">
        <v>691</v>
      </c>
      <c r="C3990">
        <v>0.38</v>
      </c>
      <c r="D3990">
        <v>41</v>
      </c>
      <c r="E3990">
        <v>0.14799999999999999</v>
      </c>
    </row>
    <row r="3991" spans="1:5" x14ac:dyDescent="0.2">
      <c r="A3991" t="s">
        <v>679</v>
      </c>
      <c r="B3991" t="s">
        <v>691</v>
      </c>
      <c r="C3991">
        <v>0.38</v>
      </c>
      <c r="D3991">
        <v>42</v>
      </c>
      <c r="E3991">
        <v>0.14799999999999999</v>
      </c>
    </row>
    <row r="3992" spans="1:5" x14ac:dyDescent="0.2">
      <c r="A3992" t="s">
        <v>679</v>
      </c>
      <c r="B3992" t="s">
        <v>691</v>
      </c>
      <c r="C3992">
        <v>0.38</v>
      </c>
      <c r="D3992">
        <v>43</v>
      </c>
      <c r="E3992">
        <v>0.14899999999999999</v>
      </c>
    </row>
    <row r="3993" spans="1:5" x14ac:dyDescent="0.2">
      <c r="A3993" t="s">
        <v>679</v>
      </c>
      <c r="B3993" t="s">
        <v>691</v>
      </c>
      <c r="C3993">
        <v>0.38</v>
      </c>
      <c r="D3993">
        <v>44</v>
      </c>
      <c r="E3993">
        <v>0.15</v>
      </c>
    </row>
    <row r="3994" spans="1:5" x14ac:dyDescent="0.2">
      <c r="A3994" t="s">
        <v>679</v>
      </c>
      <c r="B3994" t="s">
        <v>691</v>
      </c>
      <c r="C3994">
        <v>0.38</v>
      </c>
      <c r="D3994">
        <v>45</v>
      </c>
      <c r="E3994">
        <v>0.15</v>
      </c>
    </row>
    <row r="3995" spans="1:5" x14ac:dyDescent="0.2">
      <c r="A3995" t="s">
        <v>679</v>
      </c>
      <c r="B3995" t="s">
        <v>691</v>
      </c>
      <c r="C3995">
        <v>0.38</v>
      </c>
      <c r="D3995">
        <v>46</v>
      </c>
      <c r="E3995">
        <v>0.151</v>
      </c>
    </row>
    <row r="3996" spans="1:5" x14ac:dyDescent="0.2">
      <c r="A3996" t="s">
        <v>679</v>
      </c>
      <c r="B3996" t="s">
        <v>691</v>
      </c>
      <c r="C3996">
        <v>0.38</v>
      </c>
      <c r="D3996">
        <v>47</v>
      </c>
      <c r="E3996">
        <v>0.151</v>
      </c>
    </row>
    <row r="3997" spans="1:5" x14ac:dyDescent="0.2">
      <c r="A3997" t="s">
        <v>679</v>
      </c>
      <c r="B3997" t="s">
        <v>691</v>
      </c>
      <c r="C3997">
        <v>0.38</v>
      </c>
      <c r="D3997">
        <v>48</v>
      </c>
      <c r="E3997">
        <v>0.151</v>
      </c>
    </row>
    <row r="3998" spans="1:5" x14ac:dyDescent="0.2">
      <c r="A3998" t="s">
        <v>679</v>
      </c>
      <c r="B3998" t="s">
        <v>691</v>
      </c>
      <c r="C3998">
        <v>0.38</v>
      </c>
      <c r="D3998">
        <v>49</v>
      </c>
      <c r="E3998">
        <v>0.152</v>
      </c>
    </row>
    <row r="3999" spans="1:5" x14ac:dyDescent="0.2">
      <c r="A3999" t="s">
        <v>679</v>
      </c>
      <c r="B3999" t="s">
        <v>691</v>
      </c>
      <c r="C3999">
        <v>0.39</v>
      </c>
      <c r="D3999">
        <v>26</v>
      </c>
      <c r="E3999">
        <v>0.14399999999999999</v>
      </c>
    </row>
    <row r="4000" spans="1:5" x14ac:dyDescent="0.2">
      <c r="A4000" t="s">
        <v>679</v>
      </c>
      <c r="B4000" t="s">
        <v>691</v>
      </c>
      <c r="C4000">
        <v>0.39</v>
      </c>
      <c r="D4000">
        <v>27</v>
      </c>
      <c r="E4000">
        <v>0.14399999999999999</v>
      </c>
    </row>
    <row r="4001" spans="1:5" x14ac:dyDescent="0.2">
      <c r="A4001" t="s">
        <v>679</v>
      </c>
      <c r="B4001" t="s">
        <v>691</v>
      </c>
      <c r="C4001">
        <v>0.39</v>
      </c>
      <c r="D4001">
        <v>28</v>
      </c>
      <c r="E4001">
        <v>0.14399999999999999</v>
      </c>
    </row>
    <row r="4002" spans="1:5" x14ac:dyDescent="0.2">
      <c r="A4002" t="s">
        <v>679</v>
      </c>
      <c r="B4002" t="s">
        <v>691</v>
      </c>
      <c r="C4002">
        <v>0.39</v>
      </c>
      <c r="D4002">
        <v>29</v>
      </c>
      <c r="E4002">
        <v>0.14399999999999999</v>
      </c>
    </row>
    <row r="4003" spans="1:5" x14ac:dyDescent="0.2">
      <c r="A4003" t="s">
        <v>679</v>
      </c>
      <c r="B4003" t="s">
        <v>691</v>
      </c>
      <c r="C4003">
        <v>0.39</v>
      </c>
      <c r="D4003">
        <v>30</v>
      </c>
      <c r="E4003">
        <v>0.14499999999999999</v>
      </c>
    </row>
    <row r="4004" spans="1:5" x14ac:dyDescent="0.2">
      <c r="A4004" t="s">
        <v>679</v>
      </c>
      <c r="B4004" t="s">
        <v>691</v>
      </c>
      <c r="C4004">
        <v>0.39</v>
      </c>
      <c r="D4004">
        <v>31</v>
      </c>
      <c r="E4004">
        <v>0.14499999999999999</v>
      </c>
    </row>
    <row r="4005" spans="1:5" x14ac:dyDescent="0.2">
      <c r="A4005" t="s">
        <v>679</v>
      </c>
      <c r="B4005" t="s">
        <v>691</v>
      </c>
      <c r="C4005">
        <v>0.39</v>
      </c>
      <c r="D4005">
        <v>32</v>
      </c>
      <c r="E4005">
        <v>0.14499999999999999</v>
      </c>
    </row>
    <row r="4006" spans="1:5" x14ac:dyDescent="0.2">
      <c r="A4006" t="s">
        <v>679</v>
      </c>
      <c r="B4006" t="s">
        <v>691</v>
      </c>
      <c r="C4006">
        <v>0.39</v>
      </c>
      <c r="D4006">
        <v>33</v>
      </c>
      <c r="E4006">
        <v>0.14599999999999999</v>
      </c>
    </row>
    <row r="4007" spans="1:5" x14ac:dyDescent="0.2">
      <c r="A4007" t="s">
        <v>679</v>
      </c>
      <c r="B4007" t="s">
        <v>691</v>
      </c>
      <c r="C4007">
        <v>0.39</v>
      </c>
      <c r="D4007">
        <v>34</v>
      </c>
      <c r="E4007">
        <v>0.14699999999999999</v>
      </c>
    </row>
    <row r="4008" spans="1:5" x14ac:dyDescent="0.2">
      <c r="A4008" t="s">
        <v>679</v>
      </c>
      <c r="B4008" t="s">
        <v>691</v>
      </c>
      <c r="C4008">
        <v>0.39</v>
      </c>
      <c r="D4008">
        <v>35</v>
      </c>
      <c r="E4008">
        <v>0.14699999999999999</v>
      </c>
    </row>
    <row r="4009" spans="1:5" x14ac:dyDescent="0.2">
      <c r="A4009" t="s">
        <v>679</v>
      </c>
      <c r="B4009" t="s">
        <v>691</v>
      </c>
      <c r="C4009">
        <v>0.39</v>
      </c>
      <c r="D4009">
        <v>36</v>
      </c>
      <c r="E4009">
        <v>0.14799999999999999</v>
      </c>
    </row>
    <row r="4010" spans="1:5" x14ac:dyDescent="0.2">
      <c r="A4010" t="s">
        <v>679</v>
      </c>
      <c r="B4010" t="s">
        <v>691</v>
      </c>
      <c r="C4010">
        <v>0.39</v>
      </c>
      <c r="D4010">
        <v>37</v>
      </c>
      <c r="E4010">
        <v>0.14799999999999999</v>
      </c>
    </row>
    <row r="4011" spans="1:5" x14ac:dyDescent="0.2">
      <c r="A4011" t="s">
        <v>679</v>
      </c>
      <c r="B4011" t="s">
        <v>691</v>
      </c>
      <c r="C4011">
        <v>0.39</v>
      </c>
      <c r="D4011">
        <v>38</v>
      </c>
      <c r="E4011">
        <v>0.14899999999999999</v>
      </c>
    </row>
    <row r="4012" spans="1:5" x14ac:dyDescent="0.2">
      <c r="A4012" t="s">
        <v>679</v>
      </c>
      <c r="B4012" t="s">
        <v>691</v>
      </c>
      <c r="C4012">
        <v>0.39</v>
      </c>
      <c r="D4012">
        <v>39</v>
      </c>
      <c r="E4012">
        <v>0.15</v>
      </c>
    </row>
    <row r="4013" spans="1:5" x14ac:dyDescent="0.2">
      <c r="A4013" t="s">
        <v>679</v>
      </c>
      <c r="B4013" t="s">
        <v>691</v>
      </c>
      <c r="C4013">
        <v>0.39</v>
      </c>
      <c r="D4013">
        <v>40</v>
      </c>
      <c r="E4013">
        <v>0.15</v>
      </c>
    </row>
    <row r="4014" spans="1:5" x14ac:dyDescent="0.2">
      <c r="A4014" t="s">
        <v>679</v>
      </c>
      <c r="B4014" t="s">
        <v>691</v>
      </c>
      <c r="C4014">
        <v>0.39</v>
      </c>
      <c r="D4014">
        <v>41</v>
      </c>
      <c r="E4014">
        <v>0.151</v>
      </c>
    </row>
    <row r="4015" spans="1:5" x14ac:dyDescent="0.2">
      <c r="A4015" t="s">
        <v>679</v>
      </c>
      <c r="B4015" t="s">
        <v>691</v>
      </c>
      <c r="C4015">
        <v>0.39</v>
      </c>
      <c r="D4015">
        <v>42</v>
      </c>
      <c r="E4015">
        <v>0.151</v>
      </c>
    </row>
    <row r="4016" spans="1:5" x14ac:dyDescent="0.2">
      <c r="A4016" t="s">
        <v>679</v>
      </c>
      <c r="B4016" t="s">
        <v>691</v>
      </c>
      <c r="C4016">
        <v>0.39</v>
      </c>
      <c r="D4016">
        <v>43</v>
      </c>
      <c r="E4016">
        <v>0.152</v>
      </c>
    </row>
    <row r="4017" spans="1:5" x14ac:dyDescent="0.2">
      <c r="A4017" t="s">
        <v>679</v>
      </c>
      <c r="B4017" t="s">
        <v>691</v>
      </c>
      <c r="C4017">
        <v>0.39</v>
      </c>
      <c r="D4017">
        <v>44</v>
      </c>
      <c r="E4017">
        <v>0.153</v>
      </c>
    </row>
    <row r="4018" spans="1:5" x14ac:dyDescent="0.2">
      <c r="A4018" t="s">
        <v>679</v>
      </c>
      <c r="B4018" t="s">
        <v>691</v>
      </c>
      <c r="C4018">
        <v>0.39</v>
      </c>
      <c r="D4018">
        <v>45</v>
      </c>
      <c r="E4018">
        <v>0.153</v>
      </c>
    </row>
    <row r="4019" spans="1:5" x14ac:dyDescent="0.2">
      <c r="A4019" t="s">
        <v>679</v>
      </c>
      <c r="B4019" t="s">
        <v>691</v>
      </c>
      <c r="C4019">
        <v>0.39</v>
      </c>
      <c r="D4019">
        <v>46</v>
      </c>
      <c r="E4019">
        <v>0.154</v>
      </c>
    </row>
    <row r="4020" spans="1:5" x14ac:dyDescent="0.2">
      <c r="A4020" t="s">
        <v>679</v>
      </c>
      <c r="B4020" t="s">
        <v>691</v>
      </c>
      <c r="C4020">
        <v>0.39</v>
      </c>
      <c r="D4020">
        <v>47</v>
      </c>
      <c r="E4020">
        <v>0.154</v>
      </c>
    </row>
    <row r="4021" spans="1:5" x14ac:dyDescent="0.2">
      <c r="A4021" t="s">
        <v>679</v>
      </c>
      <c r="B4021" t="s">
        <v>691</v>
      </c>
      <c r="C4021">
        <v>0.39</v>
      </c>
      <c r="D4021">
        <v>48</v>
      </c>
      <c r="E4021">
        <v>0.155</v>
      </c>
    </row>
    <row r="4022" spans="1:5" x14ac:dyDescent="0.2">
      <c r="A4022" t="s">
        <v>679</v>
      </c>
      <c r="B4022" t="s">
        <v>691</v>
      </c>
      <c r="C4022">
        <v>0.39</v>
      </c>
      <c r="D4022">
        <v>49</v>
      </c>
      <c r="E4022">
        <v>0.155</v>
      </c>
    </row>
    <row r="4023" spans="1:5" x14ac:dyDescent="0.2">
      <c r="A4023" t="s">
        <v>679</v>
      </c>
      <c r="B4023" t="s">
        <v>691</v>
      </c>
      <c r="C4023">
        <v>0.4</v>
      </c>
      <c r="D4023">
        <v>27</v>
      </c>
      <c r="E4023">
        <v>0.14799999999999999</v>
      </c>
    </row>
    <row r="4024" spans="1:5" x14ac:dyDescent="0.2">
      <c r="A4024" t="s">
        <v>679</v>
      </c>
      <c r="B4024" t="s">
        <v>691</v>
      </c>
      <c r="C4024">
        <v>0.4</v>
      </c>
      <c r="D4024">
        <v>28</v>
      </c>
      <c r="E4024">
        <v>0.14799999999999999</v>
      </c>
    </row>
    <row r="4025" spans="1:5" x14ac:dyDescent="0.2">
      <c r="A4025" t="s">
        <v>679</v>
      </c>
      <c r="B4025" t="s">
        <v>691</v>
      </c>
      <c r="C4025">
        <v>0.4</v>
      </c>
      <c r="D4025">
        <v>29</v>
      </c>
      <c r="E4025">
        <v>0.14799999999999999</v>
      </c>
    </row>
    <row r="4026" spans="1:5" x14ac:dyDescent="0.2">
      <c r="A4026" t="s">
        <v>679</v>
      </c>
      <c r="B4026" t="s">
        <v>691</v>
      </c>
      <c r="C4026">
        <v>0.4</v>
      </c>
      <c r="D4026">
        <v>30</v>
      </c>
      <c r="E4026">
        <v>0.14799999999999999</v>
      </c>
    </row>
    <row r="4027" spans="1:5" x14ac:dyDescent="0.2">
      <c r="A4027" t="s">
        <v>679</v>
      </c>
      <c r="B4027" t="s">
        <v>691</v>
      </c>
      <c r="C4027">
        <v>0.4</v>
      </c>
      <c r="D4027">
        <v>31</v>
      </c>
      <c r="E4027">
        <v>0.14799999999999999</v>
      </c>
    </row>
    <row r="4028" spans="1:5" x14ac:dyDescent="0.2">
      <c r="A4028" t="s">
        <v>679</v>
      </c>
      <c r="B4028" t="s">
        <v>691</v>
      </c>
      <c r="C4028">
        <v>0.4</v>
      </c>
      <c r="D4028">
        <v>32</v>
      </c>
      <c r="E4028">
        <v>0.14899999999999999</v>
      </c>
    </row>
    <row r="4029" spans="1:5" x14ac:dyDescent="0.2">
      <c r="A4029" t="s">
        <v>679</v>
      </c>
      <c r="B4029" t="s">
        <v>691</v>
      </c>
      <c r="C4029">
        <v>0.4</v>
      </c>
      <c r="D4029">
        <v>33</v>
      </c>
      <c r="E4029">
        <v>0.14899999999999999</v>
      </c>
    </row>
    <row r="4030" spans="1:5" x14ac:dyDescent="0.2">
      <c r="A4030" t="s">
        <v>679</v>
      </c>
      <c r="B4030" t="s">
        <v>691</v>
      </c>
      <c r="C4030">
        <v>0.4</v>
      </c>
      <c r="D4030">
        <v>34</v>
      </c>
      <c r="E4030">
        <v>0.15</v>
      </c>
    </row>
    <row r="4031" spans="1:5" x14ac:dyDescent="0.2">
      <c r="A4031" t="s">
        <v>679</v>
      </c>
      <c r="B4031" t="s">
        <v>691</v>
      </c>
      <c r="C4031">
        <v>0.4</v>
      </c>
      <c r="D4031">
        <v>35</v>
      </c>
      <c r="E4031">
        <v>0.15</v>
      </c>
    </row>
    <row r="4032" spans="1:5" x14ac:dyDescent="0.2">
      <c r="A4032" t="s">
        <v>679</v>
      </c>
      <c r="B4032" t="s">
        <v>691</v>
      </c>
      <c r="C4032">
        <v>0.4</v>
      </c>
      <c r="D4032">
        <v>36</v>
      </c>
      <c r="E4032">
        <v>0.151</v>
      </c>
    </row>
    <row r="4033" spans="1:5" x14ac:dyDescent="0.2">
      <c r="A4033" t="s">
        <v>679</v>
      </c>
      <c r="B4033" t="s">
        <v>691</v>
      </c>
      <c r="C4033">
        <v>0.4</v>
      </c>
      <c r="D4033">
        <v>37</v>
      </c>
      <c r="E4033">
        <v>0.152</v>
      </c>
    </row>
    <row r="4034" spans="1:5" x14ac:dyDescent="0.2">
      <c r="A4034" t="s">
        <v>679</v>
      </c>
      <c r="B4034" t="s">
        <v>691</v>
      </c>
      <c r="C4034">
        <v>0.4</v>
      </c>
      <c r="D4034">
        <v>38</v>
      </c>
      <c r="E4034">
        <v>0.152</v>
      </c>
    </row>
    <row r="4035" spans="1:5" x14ac:dyDescent="0.2">
      <c r="A4035" t="s">
        <v>679</v>
      </c>
      <c r="B4035" t="s">
        <v>691</v>
      </c>
      <c r="C4035">
        <v>0.4</v>
      </c>
      <c r="D4035">
        <v>39</v>
      </c>
      <c r="E4035">
        <v>0.153</v>
      </c>
    </row>
    <row r="4036" spans="1:5" x14ac:dyDescent="0.2">
      <c r="A4036" t="s">
        <v>679</v>
      </c>
      <c r="B4036" t="s">
        <v>691</v>
      </c>
      <c r="C4036">
        <v>0.4</v>
      </c>
      <c r="D4036">
        <v>40</v>
      </c>
      <c r="E4036">
        <v>0.153</v>
      </c>
    </row>
    <row r="4037" spans="1:5" x14ac:dyDescent="0.2">
      <c r="A4037" t="s">
        <v>679</v>
      </c>
      <c r="B4037" t="s">
        <v>691</v>
      </c>
      <c r="C4037">
        <v>0.4</v>
      </c>
      <c r="D4037">
        <v>41</v>
      </c>
      <c r="E4037">
        <v>0.154</v>
      </c>
    </row>
    <row r="4038" spans="1:5" x14ac:dyDescent="0.2">
      <c r="A4038" t="s">
        <v>679</v>
      </c>
      <c r="B4038" t="s">
        <v>691</v>
      </c>
      <c r="C4038">
        <v>0.4</v>
      </c>
      <c r="D4038">
        <v>42</v>
      </c>
      <c r="E4038">
        <v>0.155</v>
      </c>
    </row>
    <row r="4039" spans="1:5" x14ac:dyDescent="0.2">
      <c r="A4039" t="s">
        <v>679</v>
      </c>
      <c r="B4039" t="s">
        <v>691</v>
      </c>
      <c r="C4039">
        <v>0.4</v>
      </c>
      <c r="D4039">
        <v>43</v>
      </c>
      <c r="E4039">
        <v>0.155</v>
      </c>
    </row>
    <row r="4040" spans="1:5" x14ac:dyDescent="0.2">
      <c r="A4040" t="s">
        <v>679</v>
      </c>
      <c r="B4040" t="s">
        <v>691</v>
      </c>
      <c r="C4040">
        <v>0.4</v>
      </c>
      <c r="D4040">
        <v>44</v>
      </c>
      <c r="E4040">
        <v>0.156</v>
      </c>
    </row>
    <row r="4041" spans="1:5" x14ac:dyDescent="0.2">
      <c r="A4041" t="s">
        <v>679</v>
      </c>
      <c r="B4041" t="s">
        <v>691</v>
      </c>
      <c r="C4041">
        <v>0.4</v>
      </c>
      <c r="D4041">
        <v>45</v>
      </c>
      <c r="E4041">
        <v>0.156</v>
      </c>
    </row>
    <row r="4042" spans="1:5" x14ac:dyDescent="0.2">
      <c r="A4042" t="s">
        <v>679</v>
      </c>
      <c r="B4042" t="s">
        <v>691</v>
      </c>
      <c r="C4042">
        <v>0.4</v>
      </c>
      <c r="D4042">
        <v>46</v>
      </c>
      <c r="E4042">
        <v>0.157</v>
      </c>
    </row>
    <row r="4043" spans="1:5" x14ac:dyDescent="0.2">
      <c r="A4043" t="s">
        <v>679</v>
      </c>
      <c r="B4043" t="s">
        <v>691</v>
      </c>
      <c r="C4043">
        <v>0.4</v>
      </c>
      <c r="D4043">
        <v>47</v>
      </c>
      <c r="E4043">
        <v>0.157</v>
      </c>
    </row>
    <row r="4044" spans="1:5" x14ac:dyDescent="0.2">
      <c r="A4044" t="s">
        <v>679</v>
      </c>
      <c r="B4044" t="s">
        <v>691</v>
      </c>
      <c r="C4044">
        <v>0.4</v>
      </c>
      <c r="D4044">
        <v>48</v>
      </c>
      <c r="E4044">
        <v>0.158</v>
      </c>
    </row>
    <row r="4045" spans="1:5" x14ac:dyDescent="0.2">
      <c r="A4045" t="s">
        <v>679</v>
      </c>
      <c r="B4045" t="s">
        <v>691</v>
      </c>
      <c r="C4045">
        <v>0.4</v>
      </c>
      <c r="D4045">
        <v>49</v>
      </c>
      <c r="E4045">
        <v>0.158</v>
      </c>
    </row>
    <row r="4046" spans="1:5" x14ac:dyDescent="0.2">
      <c r="A4046" t="s">
        <v>679</v>
      </c>
      <c r="B4046" t="s">
        <v>691</v>
      </c>
      <c r="C4046">
        <v>0.41</v>
      </c>
      <c r="D4046">
        <v>29</v>
      </c>
      <c r="E4046">
        <v>0.152</v>
      </c>
    </row>
    <row r="4047" spans="1:5" x14ac:dyDescent="0.2">
      <c r="A4047" t="s">
        <v>679</v>
      </c>
      <c r="B4047" t="s">
        <v>691</v>
      </c>
      <c r="C4047">
        <v>0.41</v>
      </c>
      <c r="D4047">
        <v>30</v>
      </c>
      <c r="E4047">
        <v>0.152</v>
      </c>
    </row>
    <row r="4048" spans="1:5" x14ac:dyDescent="0.2">
      <c r="A4048" t="s">
        <v>679</v>
      </c>
      <c r="B4048" t="s">
        <v>691</v>
      </c>
      <c r="C4048">
        <v>0.41</v>
      </c>
      <c r="D4048">
        <v>31</v>
      </c>
      <c r="E4048">
        <v>0.152</v>
      </c>
    </row>
    <row r="4049" spans="1:5" x14ac:dyDescent="0.2">
      <c r="A4049" t="s">
        <v>679</v>
      </c>
      <c r="B4049" t="s">
        <v>691</v>
      </c>
      <c r="C4049">
        <v>0.41</v>
      </c>
      <c r="D4049">
        <v>32</v>
      </c>
      <c r="E4049">
        <v>0.152</v>
      </c>
    </row>
    <row r="4050" spans="1:5" x14ac:dyDescent="0.2">
      <c r="A4050" t="s">
        <v>679</v>
      </c>
      <c r="B4050" t="s">
        <v>691</v>
      </c>
      <c r="C4050">
        <v>0.41</v>
      </c>
      <c r="D4050">
        <v>33</v>
      </c>
      <c r="E4050">
        <v>0.153</v>
      </c>
    </row>
    <row r="4051" spans="1:5" x14ac:dyDescent="0.2">
      <c r="A4051" t="s">
        <v>679</v>
      </c>
      <c r="B4051" t="s">
        <v>691</v>
      </c>
      <c r="C4051">
        <v>0.41</v>
      </c>
      <c r="D4051">
        <v>34</v>
      </c>
      <c r="E4051">
        <v>0.153</v>
      </c>
    </row>
    <row r="4052" spans="1:5" x14ac:dyDescent="0.2">
      <c r="A4052" t="s">
        <v>679</v>
      </c>
      <c r="B4052" t="s">
        <v>691</v>
      </c>
      <c r="C4052">
        <v>0.41</v>
      </c>
      <c r="D4052">
        <v>35</v>
      </c>
      <c r="E4052">
        <v>0.154</v>
      </c>
    </row>
    <row r="4053" spans="1:5" x14ac:dyDescent="0.2">
      <c r="A4053" t="s">
        <v>679</v>
      </c>
      <c r="B4053" t="s">
        <v>691</v>
      </c>
      <c r="C4053">
        <v>0.41</v>
      </c>
      <c r="D4053">
        <v>36</v>
      </c>
      <c r="E4053">
        <v>0.154</v>
      </c>
    </row>
    <row r="4054" spans="1:5" x14ac:dyDescent="0.2">
      <c r="A4054" t="s">
        <v>679</v>
      </c>
      <c r="B4054" t="s">
        <v>691</v>
      </c>
      <c r="C4054">
        <v>0.41</v>
      </c>
      <c r="D4054">
        <v>37</v>
      </c>
      <c r="E4054">
        <v>0.155</v>
      </c>
    </row>
    <row r="4055" spans="1:5" x14ac:dyDescent="0.2">
      <c r="A4055" t="s">
        <v>679</v>
      </c>
      <c r="B4055" t="s">
        <v>691</v>
      </c>
      <c r="C4055">
        <v>0.41</v>
      </c>
      <c r="D4055">
        <v>38</v>
      </c>
      <c r="E4055">
        <v>0.155</v>
      </c>
    </row>
    <row r="4056" spans="1:5" x14ac:dyDescent="0.2">
      <c r="A4056" t="s">
        <v>679</v>
      </c>
      <c r="B4056" t="s">
        <v>691</v>
      </c>
      <c r="C4056">
        <v>0.41</v>
      </c>
      <c r="D4056">
        <v>39</v>
      </c>
      <c r="E4056">
        <v>0.156</v>
      </c>
    </row>
    <row r="4057" spans="1:5" x14ac:dyDescent="0.2">
      <c r="A4057" t="s">
        <v>679</v>
      </c>
      <c r="B4057" t="s">
        <v>691</v>
      </c>
      <c r="C4057">
        <v>0.41</v>
      </c>
      <c r="D4057">
        <v>40</v>
      </c>
      <c r="E4057">
        <v>0.157</v>
      </c>
    </row>
    <row r="4058" spans="1:5" x14ac:dyDescent="0.2">
      <c r="A4058" t="s">
        <v>679</v>
      </c>
      <c r="B4058" t="s">
        <v>691</v>
      </c>
      <c r="C4058">
        <v>0.41</v>
      </c>
      <c r="D4058">
        <v>41</v>
      </c>
      <c r="E4058">
        <v>0.157</v>
      </c>
    </row>
    <row r="4059" spans="1:5" x14ac:dyDescent="0.2">
      <c r="A4059" t="s">
        <v>679</v>
      </c>
      <c r="B4059" t="s">
        <v>691</v>
      </c>
      <c r="C4059">
        <v>0.41</v>
      </c>
      <c r="D4059">
        <v>42</v>
      </c>
      <c r="E4059">
        <v>0.158</v>
      </c>
    </row>
    <row r="4060" spans="1:5" x14ac:dyDescent="0.2">
      <c r="A4060" t="s">
        <v>679</v>
      </c>
      <c r="B4060" t="s">
        <v>691</v>
      </c>
      <c r="C4060">
        <v>0.41</v>
      </c>
      <c r="D4060">
        <v>43</v>
      </c>
      <c r="E4060">
        <v>0.158</v>
      </c>
    </row>
    <row r="4061" spans="1:5" x14ac:dyDescent="0.2">
      <c r="A4061" t="s">
        <v>679</v>
      </c>
      <c r="B4061" t="s">
        <v>691</v>
      </c>
      <c r="C4061">
        <v>0.41</v>
      </c>
      <c r="D4061">
        <v>44</v>
      </c>
      <c r="E4061">
        <v>0.159</v>
      </c>
    </row>
    <row r="4062" spans="1:5" x14ac:dyDescent="0.2">
      <c r="A4062" t="s">
        <v>679</v>
      </c>
      <c r="B4062" t="s">
        <v>691</v>
      </c>
      <c r="C4062">
        <v>0.41</v>
      </c>
      <c r="D4062">
        <v>45</v>
      </c>
      <c r="E4062">
        <v>0.159</v>
      </c>
    </row>
    <row r="4063" spans="1:5" x14ac:dyDescent="0.2">
      <c r="A4063" t="s">
        <v>679</v>
      </c>
      <c r="B4063" t="s">
        <v>691</v>
      </c>
      <c r="C4063">
        <v>0.41</v>
      </c>
      <c r="D4063">
        <v>46</v>
      </c>
      <c r="E4063">
        <v>0.16</v>
      </c>
    </row>
    <row r="4064" spans="1:5" x14ac:dyDescent="0.2">
      <c r="A4064" t="s">
        <v>679</v>
      </c>
      <c r="B4064" t="s">
        <v>691</v>
      </c>
      <c r="C4064">
        <v>0.41</v>
      </c>
      <c r="D4064">
        <v>47</v>
      </c>
      <c r="E4064">
        <v>0.16</v>
      </c>
    </row>
    <row r="4065" spans="1:5" x14ac:dyDescent="0.2">
      <c r="A4065" t="s">
        <v>679</v>
      </c>
      <c r="B4065" t="s">
        <v>691</v>
      </c>
      <c r="C4065">
        <v>0.41</v>
      </c>
      <c r="D4065">
        <v>48</v>
      </c>
      <c r="E4065">
        <v>0.161</v>
      </c>
    </row>
    <row r="4066" spans="1:5" x14ac:dyDescent="0.2">
      <c r="A4066" t="s">
        <v>679</v>
      </c>
      <c r="B4066" t="s">
        <v>691</v>
      </c>
      <c r="C4066">
        <v>0.41</v>
      </c>
      <c r="D4066">
        <v>49</v>
      </c>
      <c r="E4066">
        <v>0.161</v>
      </c>
    </row>
    <row r="4067" spans="1:5" x14ac:dyDescent="0.2">
      <c r="A4067" t="s">
        <v>679</v>
      </c>
      <c r="B4067" t="s">
        <v>691</v>
      </c>
      <c r="C4067">
        <v>0.42</v>
      </c>
      <c r="D4067">
        <v>30</v>
      </c>
      <c r="E4067">
        <v>0.155</v>
      </c>
    </row>
    <row r="4068" spans="1:5" x14ac:dyDescent="0.2">
      <c r="A4068" t="s">
        <v>679</v>
      </c>
      <c r="B4068" t="s">
        <v>691</v>
      </c>
      <c r="C4068">
        <v>0.42</v>
      </c>
      <c r="D4068">
        <v>31</v>
      </c>
      <c r="E4068">
        <v>0.156</v>
      </c>
    </row>
    <row r="4069" spans="1:5" x14ac:dyDescent="0.2">
      <c r="A4069" t="s">
        <v>679</v>
      </c>
      <c r="B4069" t="s">
        <v>691</v>
      </c>
      <c r="C4069">
        <v>0.42</v>
      </c>
      <c r="D4069">
        <v>32</v>
      </c>
      <c r="E4069">
        <v>0.156</v>
      </c>
    </row>
    <row r="4070" spans="1:5" x14ac:dyDescent="0.2">
      <c r="A4070" t="s">
        <v>679</v>
      </c>
      <c r="B4070" t="s">
        <v>691</v>
      </c>
      <c r="C4070">
        <v>0.42</v>
      </c>
      <c r="D4070">
        <v>33</v>
      </c>
      <c r="E4070">
        <v>0.156</v>
      </c>
    </row>
    <row r="4071" spans="1:5" x14ac:dyDescent="0.2">
      <c r="A4071" t="s">
        <v>679</v>
      </c>
      <c r="B4071" t="s">
        <v>691</v>
      </c>
      <c r="C4071">
        <v>0.42</v>
      </c>
      <c r="D4071">
        <v>34</v>
      </c>
      <c r="E4071">
        <v>0.157</v>
      </c>
    </row>
    <row r="4072" spans="1:5" x14ac:dyDescent="0.2">
      <c r="A4072" t="s">
        <v>679</v>
      </c>
      <c r="B4072" t="s">
        <v>691</v>
      </c>
      <c r="C4072">
        <v>0.42</v>
      </c>
      <c r="D4072">
        <v>35</v>
      </c>
      <c r="E4072">
        <v>0.157</v>
      </c>
    </row>
    <row r="4073" spans="1:5" x14ac:dyDescent="0.2">
      <c r="A4073" t="s">
        <v>679</v>
      </c>
      <c r="B4073" t="s">
        <v>691</v>
      </c>
      <c r="C4073">
        <v>0.42</v>
      </c>
      <c r="D4073">
        <v>36</v>
      </c>
      <c r="E4073">
        <v>0.158</v>
      </c>
    </row>
    <row r="4074" spans="1:5" x14ac:dyDescent="0.2">
      <c r="A4074" t="s">
        <v>679</v>
      </c>
      <c r="B4074" t="s">
        <v>691</v>
      </c>
      <c r="C4074">
        <v>0.42</v>
      </c>
      <c r="D4074">
        <v>37</v>
      </c>
      <c r="E4074">
        <v>0.158</v>
      </c>
    </row>
    <row r="4075" spans="1:5" x14ac:dyDescent="0.2">
      <c r="A4075" t="s">
        <v>679</v>
      </c>
      <c r="B4075" t="s">
        <v>691</v>
      </c>
      <c r="C4075">
        <v>0.42</v>
      </c>
      <c r="D4075">
        <v>38</v>
      </c>
      <c r="E4075">
        <v>0.159</v>
      </c>
    </row>
    <row r="4076" spans="1:5" x14ac:dyDescent="0.2">
      <c r="A4076" t="s">
        <v>679</v>
      </c>
      <c r="B4076" t="s">
        <v>691</v>
      </c>
      <c r="C4076">
        <v>0.42</v>
      </c>
      <c r="D4076">
        <v>39</v>
      </c>
      <c r="E4076">
        <v>0.159</v>
      </c>
    </row>
    <row r="4077" spans="1:5" x14ac:dyDescent="0.2">
      <c r="A4077" t="s">
        <v>679</v>
      </c>
      <c r="B4077" t="s">
        <v>691</v>
      </c>
      <c r="C4077">
        <v>0.42</v>
      </c>
      <c r="D4077">
        <v>40</v>
      </c>
      <c r="E4077">
        <v>0.16</v>
      </c>
    </row>
    <row r="4078" spans="1:5" x14ac:dyDescent="0.2">
      <c r="A4078" t="s">
        <v>679</v>
      </c>
      <c r="B4078" t="s">
        <v>691</v>
      </c>
      <c r="C4078">
        <v>0.42</v>
      </c>
      <c r="D4078">
        <v>41</v>
      </c>
      <c r="E4078">
        <v>0.16</v>
      </c>
    </row>
    <row r="4079" spans="1:5" x14ac:dyDescent="0.2">
      <c r="A4079" t="s">
        <v>679</v>
      </c>
      <c r="B4079" t="s">
        <v>691</v>
      </c>
      <c r="C4079">
        <v>0.42</v>
      </c>
      <c r="D4079">
        <v>42</v>
      </c>
      <c r="E4079">
        <v>0.161</v>
      </c>
    </row>
    <row r="4080" spans="1:5" x14ac:dyDescent="0.2">
      <c r="A4080" t="s">
        <v>679</v>
      </c>
      <c r="B4080" t="s">
        <v>691</v>
      </c>
      <c r="C4080">
        <v>0.42</v>
      </c>
      <c r="D4080">
        <v>43</v>
      </c>
      <c r="E4080">
        <v>0.161</v>
      </c>
    </row>
    <row r="4081" spans="1:5" x14ac:dyDescent="0.2">
      <c r="A4081" t="s">
        <v>679</v>
      </c>
      <c r="B4081" t="s">
        <v>691</v>
      </c>
      <c r="C4081">
        <v>0.42</v>
      </c>
      <c r="D4081">
        <v>44</v>
      </c>
      <c r="E4081">
        <v>0.16200000000000001</v>
      </c>
    </row>
    <row r="4082" spans="1:5" x14ac:dyDescent="0.2">
      <c r="A4082" t="s">
        <v>679</v>
      </c>
      <c r="B4082" t="s">
        <v>691</v>
      </c>
      <c r="C4082">
        <v>0.42</v>
      </c>
      <c r="D4082">
        <v>45</v>
      </c>
      <c r="E4082">
        <v>0.16300000000000001</v>
      </c>
    </row>
    <row r="4083" spans="1:5" x14ac:dyDescent="0.2">
      <c r="A4083" t="s">
        <v>679</v>
      </c>
      <c r="B4083" t="s">
        <v>691</v>
      </c>
      <c r="C4083">
        <v>0.42</v>
      </c>
      <c r="D4083">
        <v>46</v>
      </c>
      <c r="E4083">
        <v>0.16300000000000001</v>
      </c>
    </row>
    <row r="4084" spans="1:5" x14ac:dyDescent="0.2">
      <c r="A4084" t="s">
        <v>679</v>
      </c>
      <c r="B4084" t="s">
        <v>691</v>
      </c>
      <c r="C4084">
        <v>0.42</v>
      </c>
      <c r="D4084">
        <v>47</v>
      </c>
      <c r="E4084">
        <v>0.16400000000000001</v>
      </c>
    </row>
    <row r="4085" spans="1:5" x14ac:dyDescent="0.2">
      <c r="A4085" t="s">
        <v>679</v>
      </c>
      <c r="B4085" t="s">
        <v>691</v>
      </c>
      <c r="C4085">
        <v>0.42</v>
      </c>
      <c r="D4085">
        <v>48</v>
      </c>
      <c r="E4085">
        <v>0.16400000000000001</v>
      </c>
    </row>
    <row r="4086" spans="1:5" x14ac:dyDescent="0.2">
      <c r="A4086" t="s">
        <v>679</v>
      </c>
      <c r="B4086" t="s">
        <v>691</v>
      </c>
      <c r="C4086">
        <v>0.42</v>
      </c>
      <c r="D4086">
        <v>49</v>
      </c>
      <c r="E4086">
        <v>0.16500000000000001</v>
      </c>
    </row>
    <row r="4087" spans="1:5" x14ac:dyDescent="0.2">
      <c r="A4087" t="s">
        <v>679</v>
      </c>
      <c r="B4087" t="s">
        <v>691</v>
      </c>
      <c r="C4087">
        <v>0.43</v>
      </c>
      <c r="D4087">
        <v>32</v>
      </c>
      <c r="E4087">
        <v>0.159</v>
      </c>
    </row>
    <row r="4088" spans="1:5" x14ac:dyDescent="0.2">
      <c r="A4088" t="s">
        <v>679</v>
      </c>
      <c r="B4088" t="s">
        <v>691</v>
      </c>
      <c r="C4088">
        <v>0.43</v>
      </c>
      <c r="D4088">
        <v>33</v>
      </c>
      <c r="E4088">
        <v>0.16</v>
      </c>
    </row>
    <row r="4089" spans="1:5" x14ac:dyDescent="0.2">
      <c r="A4089" t="s">
        <v>679</v>
      </c>
      <c r="B4089" t="s">
        <v>691</v>
      </c>
      <c r="C4089">
        <v>0.43</v>
      </c>
      <c r="D4089">
        <v>34</v>
      </c>
      <c r="E4089">
        <v>0.16</v>
      </c>
    </row>
    <row r="4090" spans="1:5" x14ac:dyDescent="0.2">
      <c r="A4090" t="s">
        <v>679</v>
      </c>
      <c r="B4090" t="s">
        <v>691</v>
      </c>
      <c r="C4090">
        <v>0.43</v>
      </c>
      <c r="D4090">
        <v>35</v>
      </c>
      <c r="E4090">
        <v>0.161</v>
      </c>
    </row>
    <row r="4091" spans="1:5" x14ac:dyDescent="0.2">
      <c r="A4091" t="s">
        <v>679</v>
      </c>
      <c r="B4091" t="s">
        <v>691</v>
      </c>
      <c r="C4091">
        <v>0.43</v>
      </c>
      <c r="D4091">
        <v>36</v>
      </c>
      <c r="E4091">
        <v>0.161</v>
      </c>
    </row>
    <row r="4092" spans="1:5" x14ac:dyDescent="0.2">
      <c r="A4092" t="s">
        <v>679</v>
      </c>
      <c r="B4092" t="s">
        <v>691</v>
      </c>
      <c r="C4092">
        <v>0.43</v>
      </c>
      <c r="D4092">
        <v>37</v>
      </c>
      <c r="E4092">
        <v>0.161</v>
      </c>
    </row>
    <row r="4093" spans="1:5" x14ac:dyDescent="0.2">
      <c r="A4093" t="s">
        <v>679</v>
      </c>
      <c r="B4093" t="s">
        <v>691</v>
      </c>
      <c r="C4093">
        <v>0.43</v>
      </c>
      <c r="D4093">
        <v>38</v>
      </c>
      <c r="E4093">
        <v>0.16200000000000001</v>
      </c>
    </row>
    <row r="4094" spans="1:5" x14ac:dyDescent="0.2">
      <c r="A4094" t="s">
        <v>679</v>
      </c>
      <c r="B4094" t="s">
        <v>691</v>
      </c>
      <c r="C4094">
        <v>0.43</v>
      </c>
      <c r="D4094">
        <v>39</v>
      </c>
      <c r="E4094">
        <v>0.16300000000000001</v>
      </c>
    </row>
    <row r="4095" spans="1:5" x14ac:dyDescent="0.2">
      <c r="A4095" t="s">
        <v>679</v>
      </c>
      <c r="B4095" t="s">
        <v>691</v>
      </c>
      <c r="C4095">
        <v>0.43</v>
      </c>
      <c r="D4095">
        <v>40</v>
      </c>
      <c r="E4095">
        <v>0.16300000000000001</v>
      </c>
    </row>
    <row r="4096" spans="1:5" x14ac:dyDescent="0.2">
      <c r="A4096" t="s">
        <v>679</v>
      </c>
      <c r="B4096" t="s">
        <v>691</v>
      </c>
      <c r="C4096">
        <v>0.43</v>
      </c>
      <c r="D4096">
        <v>41</v>
      </c>
      <c r="E4096">
        <v>0.16400000000000001</v>
      </c>
    </row>
    <row r="4097" spans="1:5" x14ac:dyDescent="0.2">
      <c r="A4097" t="s">
        <v>679</v>
      </c>
      <c r="B4097" t="s">
        <v>691</v>
      </c>
      <c r="C4097">
        <v>0.43</v>
      </c>
      <c r="D4097">
        <v>42</v>
      </c>
      <c r="E4097">
        <v>0.16400000000000001</v>
      </c>
    </row>
    <row r="4098" spans="1:5" x14ac:dyDescent="0.2">
      <c r="A4098" t="s">
        <v>679</v>
      </c>
      <c r="B4098" t="s">
        <v>691</v>
      </c>
      <c r="C4098">
        <v>0.43</v>
      </c>
      <c r="D4098">
        <v>43</v>
      </c>
      <c r="E4098">
        <v>0.16500000000000001</v>
      </c>
    </row>
    <row r="4099" spans="1:5" x14ac:dyDescent="0.2">
      <c r="A4099" t="s">
        <v>679</v>
      </c>
      <c r="B4099" t="s">
        <v>691</v>
      </c>
      <c r="C4099">
        <v>0.43</v>
      </c>
      <c r="D4099">
        <v>44</v>
      </c>
      <c r="E4099">
        <v>0.16500000000000001</v>
      </c>
    </row>
    <row r="4100" spans="1:5" x14ac:dyDescent="0.2">
      <c r="A4100" t="s">
        <v>679</v>
      </c>
      <c r="B4100" t="s">
        <v>691</v>
      </c>
      <c r="C4100">
        <v>0.43</v>
      </c>
      <c r="D4100">
        <v>45</v>
      </c>
      <c r="E4100">
        <v>0.16600000000000001</v>
      </c>
    </row>
    <row r="4101" spans="1:5" x14ac:dyDescent="0.2">
      <c r="A4101" t="s">
        <v>679</v>
      </c>
      <c r="B4101" t="s">
        <v>691</v>
      </c>
      <c r="C4101">
        <v>0.43</v>
      </c>
      <c r="D4101">
        <v>46</v>
      </c>
      <c r="E4101">
        <v>0.16600000000000001</v>
      </c>
    </row>
    <row r="4102" spans="1:5" x14ac:dyDescent="0.2">
      <c r="A4102" t="s">
        <v>679</v>
      </c>
      <c r="B4102" t="s">
        <v>691</v>
      </c>
      <c r="C4102">
        <v>0.43</v>
      </c>
      <c r="D4102">
        <v>47</v>
      </c>
      <c r="E4102">
        <v>0.16700000000000001</v>
      </c>
    </row>
    <row r="4103" spans="1:5" x14ac:dyDescent="0.2">
      <c r="A4103" t="s">
        <v>679</v>
      </c>
      <c r="B4103" t="s">
        <v>691</v>
      </c>
      <c r="C4103">
        <v>0.43</v>
      </c>
      <c r="D4103">
        <v>48</v>
      </c>
      <c r="E4103">
        <v>0.16700000000000001</v>
      </c>
    </row>
    <row r="4104" spans="1:5" x14ac:dyDescent="0.2">
      <c r="A4104" t="s">
        <v>679</v>
      </c>
      <c r="B4104" t="s">
        <v>691</v>
      </c>
      <c r="C4104">
        <v>0.43</v>
      </c>
      <c r="D4104">
        <v>49</v>
      </c>
      <c r="E4104">
        <v>0.16800000000000001</v>
      </c>
    </row>
    <row r="4105" spans="1:5" x14ac:dyDescent="0.2">
      <c r="A4105" t="s">
        <v>679</v>
      </c>
      <c r="B4105" t="s">
        <v>691</v>
      </c>
      <c r="C4105">
        <v>0.44</v>
      </c>
      <c r="D4105">
        <v>33</v>
      </c>
      <c r="E4105">
        <v>0.16300000000000001</v>
      </c>
    </row>
    <row r="4106" spans="1:5" x14ac:dyDescent="0.2">
      <c r="A4106" t="s">
        <v>679</v>
      </c>
      <c r="B4106" t="s">
        <v>691</v>
      </c>
      <c r="C4106">
        <v>0.44</v>
      </c>
      <c r="D4106">
        <v>34</v>
      </c>
      <c r="E4106">
        <v>0.16400000000000001</v>
      </c>
    </row>
    <row r="4107" spans="1:5" x14ac:dyDescent="0.2">
      <c r="A4107" t="s">
        <v>679</v>
      </c>
      <c r="B4107" t="s">
        <v>691</v>
      </c>
      <c r="C4107">
        <v>0.44</v>
      </c>
      <c r="D4107">
        <v>35</v>
      </c>
      <c r="E4107">
        <v>0.16400000000000001</v>
      </c>
    </row>
    <row r="4108" spans="1:5" x14ac:dyDescent="0.2">
      <c r="A4108" t="s">
        <v>679</v>
      </c>
      <c r="B4108" t="s">
        <v>691</v>
      </c>
      <c r="C4108">
        <v>0.44</v>
      </c>
      <c r="D4108">
        <v>36</v>
      </c>
      <c r="E4108">
        <v>0.16400000000000001</v>
      </c>
    </row>
    <row r="4109" spans="1:5" x14ac:dyDescent="0.2">
      <c r="A4109" t="s">
        <v>679</v>
      </c>
      <c r="B4109" t="s">
        <v>691</v>
      </c>
      <c r="C4109">
        <v>0.44</v>
      </c>
      <c r="D4109">
        <v>37</v>
      </c>
      <c r="E4109">
        <v>0.16500000000000001</v>
      </c>
    </row>
    <row r="4110" spans="1:5" x14ac:dyDescent="0.2">
      <c r="A4110" t="s">
        <v>679</v>
      </c>
      <c r="B4110" t="s">
        <v>691</v>
      </c>
      <c r="C4110">
        <v>0.44</v>
      </c>
      <c r="D4110">
        <v>38</v>
      </c>
      <c r="E4110">
        <v>0.16500000000000001</v>
      </c>
    </row>
    <row r="4111" spans="1:5" x14ac:dyDescent="0.2">
      <c r="A4111" t="s">
        <v>679</v>
      </c>
      <c r="B4111" t="s">
        <v>691</v>
      </c>
      <c r="C4111">
        <v>0.44</v>
      </c>
      <c r="D4111">
        <v>39</v>
      </c>
      <c r="E4111">
        <v>0.16600000000000001</v>
      </c>
    </row>
    <row r="4112" spans="1:5" x14ac:dyDescent="0.2">
      <c r="A4112" t="s">
        <v>679</v>
      </c>
      <c r="B4112" t="s">
        <v>691</v>
      </c>
      <c r="C4112">
        <v>0.44</v>
      </c>
      <c r="D4112">
        <v>40</v>
      </c>
      <c r="E4112">
        <v>0.16600000000000001</v>
      </c>
    </row>
    <row r="4113" spans="1:5" x14ac:dyDescent="0.2">
      <c r="A4113" t="s">
        <v>679</v>
      </c>
      <c r="B4113" t="s">
        <v>691</v>
      </c>
      <c r="C4113">
        <v>0.44</v>
      </c>
      <c r="D4113">
        <v>41</v>
      </c>
      <c r="E4113">
        <v>0.16700000000000001</v>
      </c>
    </row>
    <row r="4114" spans="1:5" x14ac:dyDescent="0.2">
      <c r="A4114" t="s">
        <v>679</v>
      </c>
      <c r="B4114" t="s">
        <v>691</v>
      </c>
      <c r="C4114">
        <v>0.44</v>
      </c>
      <c r="D4114">
        <v>42</v>
      </c>
      <c r="E4114">
        <v>0.16700000000000001</v>
      </c>
    </row>
    <row r="4115" spans="1:5" x14ac:dyDescent="0.2">
      <c r="A4115" t="s">
        <v>679</v>
      </c>
      <c r="B4115" t="s">
        <v>691</v>
      </c>
      <c r="C4115">
        <v>0.44</v>
      </c>
      <c r="D4115">
        <v>43</v>
      </c>
      <c r="E4115">
        <v>0.16800000000000001</v>
      </c>
    </row>
    <row r="4116" spans="1:5" x14ac:dyDescent="0.2">
      <c r="A4116" t="s">
        <v>679</v>
      </c>
      <c r="B4116" t="s">
        <v>691</v>
      </c>
      <c r="C4116">
        <v>0.44</v>
      </c>
      <c r="D4116">
        <v>44</v>
      </c>
      <c r="E4116">
        <v>0.16900000000000001</v>
      </c>
    </row>
    <row r="4117" spans="1:5" x14ac:dyDescent="0.2">
      <c r="A4117" t="s">
        <v>679</v>
      </c>
      <c r="B4117" t="s">
        <v>691</v>
      </c>
      <c r="C4117">
        <v>0.44</v>
      </c>
      <c r="D4117">
        <v>45</v>
      </c>
      <c r="E4117">
        <v>0.16900000000000001</v>
      </c>
    </row>
    <row r="4118" spans="1:5" x14ac:dyDescent="0.2">
      <c r="A4118" t="s">
        <v>679</v>
      </c>
      <c r="B4118" t="s">
        <v>691</v>
      </c>
      <c r="C4118">
        <v>0.44</v>
      </c>
      <c r="D4118">
        <v>46</v>
      </c>
      <c r="E4118">
        <v>0.17</v>
      </c>
    </row>
    <row r="4119" spans="1:5" x14ac:dyDescent="0.2">
      <c r="A4119" t="s">
        <v>679</v>
      </c>
      <c r="B4119" t="s">
        <v>691</v>
      </c>
      <c r="C4119">
        <v>0.44</v>
      </c>
      <c r="D4119">
        <v>47</v>
      </c>
      <c r="E4119">
        <v>0.17</v>
      </c>
    </row>
    <row r="4120" spans="1:5" x14ac:dyDescent="0.2">
      <c r="A4120" t="s">
        <v>679</v>
      </c>
      <c r="B4120" t="s">
        <v>691</v>
      </c>
      <c r="C4120">
        <v>0.44</v>
      </c>
      <c r="D4120">
        <v>48</v>
      </c>
      <c r="E4120">
        <v>0.17100000000000001</v>
      </c>
    </row>
    <row r="4121" spans="1:5" x14ac:dyDescent="0.2">
      <c r="A4121" t="s">
        <v>679</v>
      </c>
      <c r="B4121" t="s">
        <v>691</v>
      </c>
      <c r="C4121">
        <v>0.44</v>
      </c>
      <c r="D4121">
        <v>49</v>
      </c>
      <c r="E4121">
        <v>0.17100000000000001</v>
      </c>
    </row>
    <row r="4122" spans="1:5" x14ac:dyDescent="0.2">
      <c r="A4122" t="s">
        <v>679</v>
      </c>
      <c r="B4122" t="s">
        <v>691</v>
      </c>
      <c r="C4122">
        <v>0.45</v>
      </c>
      <c r="D4122">
        <v>35</v>
      </c>
      <c r="E4122">
        <v>0.16800000000000001</v>
      </c>
    </row>
    <row r="4123" spans="1:5" x14ac:dyDescent="0.2">
      <c r="A4123" t="s">
        <v>679</v>
      </c>
      <c r="B4123" t="s">
        <v>691</v>
      </c>
      <c r="C4123">
        <v>0.45</v>
      </c>
      <c r="D4123">
        <v>36</v>
      </c>
      <c r="E4123">
        <v>0.16800000000000001</v>
      </c>
    </row>
    <row r="4124" spans="1:5" x14ac:dyDescent="0.2">
      <c r="A4124" t="s">
        <v>679</v>
      </c>
      <c r="B4124" t="s">
        <v>691</v>
      </c>
      <c r="C4124">
        <v>0.45</v>
      </c>
      <c r="D4124">
        <v>37</v>
      </c>
      <c r="E4124">
        <v>0.16800000000000001</v>
      </c>
    </row>
    <row r="4125" spans="1:5" x14ac:dyDescent="0.2">
      <c r="A4125" t="s">
        <v>679</v>
      </c>
      <c r="B4125" t="s">
        <v>691</v>
      </c>
      <c r="C4125">
        <v>0.45</v>
      </c>
      <c r="D4125">
        <v>38</v>
      </c>
      <c r="E4125">
        <v>0.16900000000000001</v>
      </c>
    </row>
    <row r="4126" spans="1:5" x14ac:dyDescent="0.2">
      <c r="A4126" t="s">
        <v>679</v>
      </c>
      <c r="B4126" t="s">
        <v>691</v>
      </c>
      <c r="C4126">
        <v>0.45</v>
      </c>
      <c r="D4126">
        <v>39</v>
      </c>
      <c r="E4126">
        <v>0.16900000000000001</v>
      </c>
    </row>
    <row r="4127" spans="1:5" x14ac:dyDescent="0.2">
      <c r="A4127" t="s">
        <v>679</v>
      </c>
      <c r="B4127" t="s">
        <v>691</v>
      </c>
      <c r="C4127">
        <v>0.45</v>
      </c>
      <c r="D4127">
        <v>40</v>
      </c>
      <c r="E4127">
        <v>0.17</v>
      </c>
    </row>
    <row r="4128" spans="1:5" x14ac:dyDescent="0.2">
      <c r="A4128" t="s">
        <v>679</v>
      </c>
      <c r="B4128" t="s">
        <v>691</v>
      </c>
      <c r="C4128">
        <v>0.45</v>
      </c>
      <c r="D4128">
        <v>41</v>
      </c>
      <c r="E4128">
        <v>0.17</v>
      </c>
    </row>
    <row r="4129" spans="1:5" x14ac:dyDescent="0.2">
      <c r="A4129" t="s">
        <v>679</v>
      </c>
      <c r="B4129" t="s">
        <v>691</v>
      </c>
      <c r="C4129">
        <v>0.45</v>
      </c>
      <c r="D4129">
        <v>42</v>
      </c>
      <c r="E4129">
        <v>0.17100000000000001</v>
      </c>
    </row>
    <row r="4130" spans="1:5" x14ac:dyDescent="0.2">
      <c r="A4130" t="s">
        <v>679</v>
      </c>
      <c r="B4130" t="s">
        <v>691</v>
      </c>
      <c r="C4130">
        <v>0.45</v>
      </c>
      <c r="D4130">
        <v>43</v>
      </c>
      <c r="E4130">
        <v>0.17199999999999999</v>
      </c>
    </row>
    <row r="4131" spans="1:5" x14ac:dyDescent="0.2">
      <c r="A4131" t="s">
        <v>679</v>
      </c>
      <c r="B4131" t="s">
        <v>691</v>
      </c>
      <c r="C4131">
        <v>0.45</v>
      </c>
      <c r="D4131">
        <v>44</v>
      </c>
      <c r="E4131">
        <v>0.17199999999999999</v>
      </c>
    </row>
    <row r="4132" spans="1:5" x14ac:dyDescent="0.2">
      <c r="A4132" t="s">
        <v>679</v>
      </c>
      <c r="B4132" t="s">
        <v>691</v>
      </c>
      <c r="C4132">
        <v>0.45</v>
      </c>
      <c r="D4132">
        <v>45</v>
      </c>
      <c r="E4132">
        <v>0.17299999999999999</v>
      </c>
    </row>
    <row r="4133" spans="1:5" x14ac:dyDescent="0.2">
      <c r="A4133" t="s">
        <v>679</v>
      </c>
      <c r="B4133" t="s">
        <v>691</v>
      </c>
      <c r="C4133">
        <v>0.45</v>
      </c>
      <c r="D4133">
        <v>46</v>
      </c>
      <c r="E4133">
        <v>0.17299999999999999</v>
      </c>
    </row>
    <row r="4134" spans="1:5" x14ac:dyDescent="0.2">
      <c r="A4134" t="s">
        <v>679</v>
      </c>
      <c r="B4134" t="s">
        <v>691</v>
      </c>
      <c r="C4134">
        <v>0.45</v>
      </c>
      <c r="D4134">
        <v>47</v>
      </c>
      <c r="E4134">
        <v>0.17399999999999999</v>
      </c>
    </row>
    <row r="4135" spans="1:5" x14ac:dyDescent="0.2">
      <c r="A4135" t="s">
        <v>679</v>
      </c>
      <c r="B4135" t="s">
        <v>691</v>
      </c>
      <c r="C4135">
        <v>0.45</v>
      </c>
      <c r="D4135">
        <v>48</v>
      </c>
      <c r="E4135">
        <v>0.17399999999999999</v>
      </c>
    </row>
    <row r="4136" spans="1:5" x14ac:dyDescent="0.2">
      <c r="A4136" t="s">
        <v>679</v>
      </c>
      <c r="B4136" t="s">
        <v>691</v>
      </c>
      <c r="C4136">
        <v>0.45</v>
      </c>
      <c r="D4136">
        <v>49</v>
      </c>
      <c r="E4136">
        <v>0.17499999999999999</v>
      </c>
    </row>
    <row r="4137" spans="1:5" x14ac:dyDescent="0.2">
      <c r="A4137" t="s">
        <v>679</v>
      </c>
      <c r="B4137" t="s">
        <v>691</v>
      </c>
      <c r="C4137">
        <v>0.46</v>
      </c>
      <c r="D4137">
        <v>37</v>
      </c>
      <c r="E4137">
        <v>0.17199999999999999</v>
      </c>
    </row>
    <row r="4138" spans="1:5" x14ac:dyDescent="0.2">
      <c r="A4138" t="s">
        <v>679</v>
      </c>
      <c r="B4138" t="s">
        <v>691</v>
      </c>
      <c r="C4138">
        <v>0.46</v>
      </c>
      <c r="D4138">
        <v>38</v>
      </c>
      <c r="E4138">
        <v>0.17299999999999999</v>
      </c>
    </row>
    <row r="4139" spans="1:5" x14ac:dyDescent="0.2">
      <c r="A4139" t="s">
        <v>679</v>
      </c>
      <c r="B4139" t="s">
        <v>691</v>
      </c>
      <c r="C4139">
        <v>0.46</v>
      </c>
      <c r="D4139">
        <v>39</v>
      </c>
      <c r="E4139">
        <v>0.17299999999999999</v>
      </c>
    </row>
    <row r="4140" spans="1:5" x14ac:dyDescent="0.2">
      <c r="A4140" t="s">
        <v>679</v>
      </c>
      <c r="B4140" t="s">
        <v>691</v>
      </c>
      <c r="C4140">
        <v>0.46</v>
      </c>
      <c r="D4140">
        <v>40</v>
      </c>
      <c r="E4140">
        <v>0.17299999999999999</v>
      </c>
    </row>
    <row r="4141" spans="1:5" x14ac:dyDescent="0.2">
      <c r="A4141" t="s">
        <v>679</v>
      </c>
      <c r="B4141" t="s">
        <v>691</v>
      </c>
      <c r="C4141">
        <v>0.46</v>
      </c>
      <c r="D4141">
        <v>41</v>
      </c>
      <c r="E4141">
        <v>0.17399999999999999</v>
      </c>
    </row>
    <row r="4142" spans="1:5" x14ac:dyDescent="0.2">
      <c r="A4142" t="s">
        <v>679</v>
      </c>
      <c r="B4142" t="s">
        <v>691</v>
      </c>
      <c r="C4142">
        <v>0.46</v>
      </c>
      <c r="D4142">
        <v>42</v>
      </c>
      <c r="E4142">
        <v>0.17399999999999999</v>
      </c>
    </row>
    <row r="4143" spans="1:5" x14ac:dyDescent="0.2">
      <c r="A4143" t="s">
        <v>679</v>
      </c>
      <c r="B4143" t="s">
        <v>691</v>
      </c>
      <c r="C4143">
        <v>0.46</v>
      </c>
      <c r="D4143">
        <v>43</v>
      </c>
      <c r="E4143">
        <v>0.17499999999999999</v>
      </c>
    </row>
    <row r="4144" spans="1:5" x14ac:dyDescent="0.2">
      <c r="A4144" t="s">
        <v>679</v>
      </c>
      <c r="B4144" t="s">
        <v>691</v>
      </c>
      <c r="C4144">
        <v>0.46</v>
      </c>
      <c r="D4144">
        <v>44</v>
      </c>
      <c r="E4144">
        <v>0.17599999999999999</v>
      </c>
    </row>
    <row r="4145" spans="1:5" x14ac:dyDescent="0.2">
      <c r="A4145" t="s">
        <v>679</v>
      </c>
      <c r="B4145" t="s">
        <v>691</v>
      </c>
      <c r="C4145">
        <v>0.46</v>
      </c>
      <c r="D4145">
        <v>45</v>
      </c>
      <c r="E4145">
        <v>0.17599999999999999</v>
      </c>
    </row>
    <row r="4146" spans="1:5" x14ac:dyDescent="0.2">
      <c r="A4146" t="s">
        <v>679</v>
      </c>
      <c r="B4146" t="s">
        <v>691</v>
      </c>
      <c r="C4146">
        <v>0.46</v>
      </c>
      <c r="D4146">
        <v>46</v>
      </c>
      <c r="E4146">
        <v>0.17699999999999999</v>
      </c>
    </row>
    <row r="4147" spans="1:5" x14ac:dyDescent="0.2">
      <c r="A4147" t="s">
        <v>679</v>
      </c>
      <c r="B4147" t="s">
        <v>691</v>
      </c>
      <c r="C4147">
        <v>0.46</v>
      </c>
      <c r="D4147">
        <v>47</v>
      </c>
      <c r="E4147">
        <v>0.17699999999999999</v>
      </c>
    </row>
    <row r="4148" spans="1:5" x14ac:dyDescent="0.2">
      <c r="A4148" t="s">
        <v>679</v>
      </c>
      <c r="B4148" t="s">
        <v>691</v>
      </c>
      <c r="C4148">
        <v>0.46</v>
      </c>
      <c r="D4148">
        <v>48</v>
      </c>
      <c r="E4148">
        <v>0.17799999999999999</v>
      </c>
    </row>
    <row r="4149" spans="1:5" x14ac:dyDescent="0.2">
      <c r="A4149" t="s">
        <v>679</v>
      </c>
      <c r="B4149" t="s">
        <v>691</v>
      </c>
      <c r="C4149">
        <v>0.46</v>
      </c>
      <c r="D4149">
        <v>49</v>
      </c>
      <c r="E4149">
        <v>0.17799999999999999</v>
      </c>
    </row>
    <row r="4150" spans="1:5" x14ac:dyDescent="0.2">
      <c r="A4150" t="s">
        <v>679</v>
      </c>
      <c r="B4150" t="s">
        <v>691</v>
      </c>
      <c r="C4150">
        <v>0.47</v>
      </c>
      <c r="D4150">
        <v>39</v>
      </c>
      <c r="E4150">
        <v>0.17699999999999999</v>
      </c>
    </row>
    <row r="4151" spans="1:5" x14ac:dyDescent="0.2">
      <c r="A4151" t="s">
        <v>679</v>
      </c>
      <c r="B4151" t="s">
        <v>691</v>
      </c>
      <c r="C4151">
        <v>0.47</v>
      </c>
      <c r="D4151">
        <v>40</v>
      </c>
      <c r="E4151">
        <v>0.17699999999999999</v>
      </c>
    </row>
    <row r="4152" spans="1:5" x14ac:dyDescent="0.2">
      <c r="A4152" t="s">
        <v>679</v>
      </c>
      <c r="B4152" t="s">
        <v>691</v>
      </c>
      <c r="C4152">
        <v>0.47</v>
      </c>
      <c r="D4152">
        <v>41</v>
      </c>
      <c r="E4152">
        <v>0.17799999999999999</v>
      </c>
    </row>
    <row r="4153" spans="1:5" x14ac:dyDescent="0.2">
      <c r="A4153" t="s">
        <v>679</v>
      </c>
      <c r="B4153" t="s">
        <v>691</v>
      </c>
      <c r="C4153">
        <v>0.47</v>
      </c>
      <c r="D4153">
        <v>42</v>
      </c>
      <c r="E4153">
        <v>0.17799999999999999</v>
      </c>
    </row>
    <row r="4154" spans="1:5" x14ac:dyDescent="0.2">
      <c r="A4154" t="s">
        <v>679</v>
      </c>
      <c r="B4154" t="s">
        <v>691</v>
      </c>
      <c r="C4154">
        <v>0.47</v>
      </c>
      <c r="D4154">
        <v>43</v>
      </c>
      <c r="E4154">
        <v>0.17899999999999999</v>
      </c>
    </row>
    <row r="4155" spans="1:5" x14ac:dyDescent="0.2">
      <c r="A4155" t="s">
        <v>679</v>
      </c>
      <c r="B4155" t="s">
        <v>691</v>
      </c>
      <c r="C4155">
        <v>0.47</v>
      </c>
      <c r="D4155">
        <v>44</v>
      </c>
      <c r="E4155">
        <v>0.17899999999999999</v>
      </c>
    </row>
    <row r="4156" spans="1:5" x14ac:dyDescent="0.2">
      <c r="A4156" t="s">
        <v>679</v>
      </c>
      <c r="B4156" t="s">
        <v>691</v>
      </c>
      <c r="C4156">
        <v>0.47</v>
      </c>
      <c r="D4156">
        <v>45</v>
      </c>
      <c r="E4156">
        <v>0.18</v>
      </c>
    </row>
    <row r="4157" spans="1:5" x14ac:dyDescent="0.2">
      <c r="A4157" t="s">
        <v>679</v>
      </c>
      <c r="B4157" t="s">
        <v>691</v>
      </c>
      <c r="C4157">
        <v>0.47</v>
      </c>
      <c r="D4157">
        <v>46</v>
      </c>
      <c r="E4157">
        <v>0.18</v>
      </c>
    </row>
    <row r="4158" spans="1:5" x14ac:dyDescent="0.2">
      <c r="A4158" t="s">
        <v>679</v>
      </c>
      <c r="B4158" t="s">
        <v>691</v>
      </c>
      <c r="C4158">
        <v>0.47</v>
      </c>
      <c r="D4158">
        <v>47</v>
      </c>
      <c r="E4158">
        <v>0.18099999999999999</v>
      </c>
    </row>
    <row r="4159" spans="1:5" x14ac:dyDescent="0.2">
      <c r="A4159" t="s">
        <v>679</v>
      </c>
      <c r="B4159" t="s">
        <v>691</v>
      </c>
      <c r="C4159">
        <v>0.47</v>
      </c>
      <c r="D4159">
        <v>48</v>
      </c>
      <c r="E4159">
        <v>0.18099999999999999</v>
      </c>
    </row>
    <row r="4160" spans="1:5" x14ac:dyDescent="0.2">
      <c r="A4160" t="s">
        <v>679</v>
      </c>
      <c r="B4160" t="s">
        <v>691</v>
      </c>
      <c r="C4160">
        <v>0.47</v>
      </c>
      <c r="D4160">
        <v>49</v>
      </c>
      <c r="E4160">
        <v>0.182</v>
      </c>
    </row>
    <row r="4161" spans="1:5" x14ac:dyDescent="0.2">
      <c r="A4161" t="s">
        <v>679</v>
      </c>
      <c r="B4161" t="s">
        <v>691</v>
      </c>
      <c r="C4161">
        <v>0.48</v>
      </c>
      <c r="D4161">
        <v>43</v>
      </c>
      <c r="E4161">
        <v>0.183</v>
      </c>
    </row>
    <row r="4162" spans="1:5" x14ac:dyDescent="0.2">
      <c r="A4162" t="s">
        <v>679</v>
      </c>
      <c r="B4162" t="s">
        <v>691</v>
      </c>
      <c r="C4162">
        <v>0.48</v>
      </c>
      <c r="D4162">
        <v>44</v>
      </c>
      <c r="E4162">
        <v>0.183</v>
      </c>
    </row>
    <row r="4163" spans="1:5" x14ac:dyDescent="0.2">
      <c r="A4163" t="s">
        <v>679</v>
      </c>
      <c r="B4163" t="s">
        <v>691</v>
      </c>
      <c r="C4163">
        <v>0.48</v>
      </c>
      <c r="D4163">
        <v>45</v>
      </c>
      <c r="E4163">
        <v>0.184</v>
      </c>
    </row>
    <row r="4164" spans="1:5" x14ac:dyDescent="0.2">
      <c r="A4164" t="s">
        <v>679</v>
      </c>
      <c r="B4164" t="s">
        <v>691</v>
      </c>
      <c r="C4164">
        <v>0.48</v>
      </c>
      <c r="D4164">
        <v>46</v>
      </c>
      <c r="E4164">
        <v>0.184</v>
      </c>
    </row>
    <row r="4165" spans="1:5" x14ac:dyDescent="0.2">
      <c r="A4165" t="s">
        <v>679</v>
      </c>
      <c r="B4165" t="s">
        <v>691</v>
      </c>
      <c r="C4165">
        <v>0.48</v>
      </c>
      <c r="D4165">
        <v>47</v>
      </c>
      <c r="E4165">
        <v>0.185</v>
      </c>
    </row>
    <row r="4166" spans="1:5" x14ac:dyDescent="0.2">
      <c r="A4166" t="s">
        <v>679</v>
      </c>
      <c r="B4166" t="s">
        <v>691</v>
      </c>
      <c r="C4166">
        <v>0.48</v>
      </c>
      <c r="D4166">
        <v>48</v>
      </c>
      <c r="E4166">
        <v>0.185</v>
      </c>
    </row>
    <row r="4167" spans="1:5" x14ac:dyDescent="0.2">
      <c r="A4167" t="s">
        <v>679</v>
      </c>
      <c r="B4167" t="s">
        <v>691</v>
      </c>
      <c r="C4167">
        <v>0.48</v>
      </c>
      <c r="D4167">
        <v>49</v>
      </c>
      <c r="E4167">
        <v>0.186</v>
      </c>
    </row>
    <row r="4168" spans="1:5" x14ac:dyDescent="0.2">
      <c r="A4168" t="s">
        <v>679</v>
      </c>
      <c r="B4168" t="s">
        <v>691</v>
      </c>
      <c r="C4168">
        <v>0.49</v>
      </c>
      <c r="D4168">
        <v>44</v>
      </c>
      <c r="E4168">
        <v>0.187</v>
      </c>
    </row>
    <row r="4169" spans="1:5" x14ac:dyDescent="0.2">
      <c r="A4169" t="s">
        <v>679</v>
      </c>
      <c r="B4169" t="s">
        <v>691</v>
      </c>
      <c r="C4169">
        <v>0.49</v>
      </c>
      <c r="D4169">
        <v>45</v>
      </c>
      <c r="E4169">
        <v>0.188</v>
      </c>
    </row>
    <row r="4170" spans="1:5" x14ac:dyDescent="0.2">
      <c r="A4170" t="s">
        <v>679</v>
      </c>
      <c r="B4170" t="s">
        <v>691</v>
      </c>
      <c r="C4170">
        <v>0.49</v>
      </c>
      <c r="D4170">
        <v>46</v>
      </c>
      <c r="E4170">
        <v>0.188</v>
      </c>
    </row>
    <row r="4171" spans="1:5" x14ac:dyDescent="0.2">
      <c r="A4171" t="s">
        <v>679</v>
      </c>
      <c r="B4171" t="s">
        <v>691</v>
      </c>
      <c r="C4171">
        <v>0.49</v>
      </c>
      <c r="D4171">
        <v>47</v>
      </c>
      <c r="E4171">
        <v>0.189</v>
      </c>
    </row>
    <row r="4172" spans="1:5" x14ac:dyDescent="0.2">
      <c r="A4172" t="s">
        <v>679</v>
      </c>
      <c r="B4172" t="s">
        <v>691</v>
      </c>
      <c r="C4172">
        <v>0.49</v>
      </c>
      <c r="D4172">
        <v>48</v>
      </c>
      <c r="E4172">
        <v>0.19</v>
      </c>
    </row>
    <row r="4173" spans="1:5" x14ac:dyDescent="0.2">
      <c r="A4173" t="s">
        <v>679</v>
      </c>
      <c r="B4173" t="s">
        <v>691</v>
      </c>
      <c r="C4173">
        <v>0.49</v>
      </c>
      <c r="D4173">
        <v>49</v>
      </c>
      <c r="E4173">
        <v>0.19</v>
      </c>
    </row>
    <row r="4174" spans="1:5" x14ac:dyDescent="0.2">
      <c r="A4174" t="s">
        <v>679</v>
      </c>
      <c r="B4174" t="s">
        <v>691</v>
      </c>
      <c r="C4174">
        <v>0.5</v>
      </c>
      <c r="D4174">
        <v>47</v>
      </c>
      <c r="E4174">
        <v>0.193</v>
      </c>
    </row>
    <row r="4175" spans="1:5" x14ac:dyDescent="0.2">
      <c r="A4175" t="s">
        <v>679</v>
      </c>
      <c r="B4175" t="s">
        <v>691</v>
      </c>
      <c r="C4175">
        <v>0.5</v>
      </c>
      <c r="D4175">
        <v>48</v>
      </c>
      <c r="E4175">
        <v>0.19400000000000001</v>
      </c>
    </row>
    <row r="4176" spans="1:5" x14ac:dyDescent="0.2">
      <c r="A4176" t="s">
        <v>679</v>
      </c>
      <c r="B4176" t="s">
        <v>691</v>
      </c>
      <c r="C4176">
        <v>0.5</v>
      </c>
      <c r="D4176">
        <v>49</v>
      </c>
      <c r="E4176">
        <v>0.19500000000000001</v>
      </c>
    </row>
    <row r="4177" spans="1:5" x14ac:dyDescent="0.2">
      <c r="A4177" t="s">
        <v>679</v>
      </c>
      <c r="B4177" t="s">
        <v>692</v>
      </c>
      <c r="C4177">
        <v>0.15</v>
      </c>
      <c r="D4177">
        <v>20</v>
      </c>
      <c r="E4177">
        <v>3.2000000000000001E-2</v>
      </c>
    </row>
    <row r="4178" spans="1:5" x14ac:dyDescent="0.2">
      <c r="A4178" t="s">
        <v>679</v>
      </c>
      <c r="B4178" t="s">
        <v>692</v>
      </c>
      <c r="C4178">
        <v>0.15</v>
      </c>
      <c r="D4178">
        <v>21</v>
      </c>
      <c r="E4178">
        <v>3.4000000000000002E-2</v>
      </c>
    </row>
    <row r="4179" spans="1:5" x14ac:dyDescent="0.2">
      <c r="A4179" t="s">
        <v>679</v>
      </c>
      <c r="B4179" t="s">
        <v>692</v>
      </c>
      <c r="C4179">
        <v>0.15</v>
      </c>
      <c r="D4179">
        <v>22</v>
      </c>
      <c r="E4179">
        <v>3.5999999999999997E-2</v>
      </c>
    </row>
    <row r="4180" spans="1:5" x14ac:dyDescent="0.2">
      <c r="A4180" t="s">
        <v>679</v>
      </c>
      <c r="B4180" t="s">
        <v>692</v>
      </c>
      <c r="C4180">
        <v>0.16500000000000001</v>
      </c>
      <c r="D4180">
        <v>20</v>
      </c>
      <c r="E4180">
        <v>3.9E-2</v>
      </c>
    </row>
    <row r="4181" spans="1:5" x14ac:dyDescent="0.2">
      <c r="A4181" t="s">
        <v>679</v>
      </c>
      <c r="B4181" t="s">
        <v>692</v>
      </c>
      <c r="C4181">
        <v>0.16500000000000001</v>
      </c>
      <c r="D4181">
        <v>21</v>
      </c>
      <c r="E4181">
        <v>4.2000000000000003E-2</v>
      </c>
    </row>
    <row r="4182" spans="1:5" x14ac:dyDescent="0.2">
      <c r="A4182" t="s">
        <v>679</v>
      </c>
      <c r="B4182" t="s">
        <v>692</v>
      </c>
      <c r="C4182">
        <v>0.16500000000000001</v>
      </c>
      <c r="D4182">
        <v>22</v>
      </c>
      <c r="E4182">
        <v>4.3999999999999997E-2</v>
      </c>
    </row>
    <row r="4183" spans="1:5" x14ac:dyDescent="0.2">
      <c r="A4183" t="s">
        <v>679</v>
      </c>
      <c r="B4183" t="s">
        <v>692</v>
      </c>
      <c r="C4183">
        <v>0.18</v>
      </c>
      <c r="D4183">
        <v>20</v>
      </c>
      <c r="E4183">
        <v>4.5999999999999999E-2</v>
      </c>
    </row>
    <row r="4184" spans="1:5" x14ac:dyDescent="0.2">
      <c r="A4184" t="s">
        <v>679</v>
      </c>
      <c r="B4184" t="s">
        <v>692</v>
      </c>
      <c r="C4184">
        <v>0.18</v>
      </c>
      <c r="D4184">
        <v>21</v>
      </c>
      <c r="E4184">
        <v>4.9000000000000002E-2</v>
      </c>
    </row>
    <row r="4185" spans="1:5" x14ac:dyDescent="0.2">
      <c r="A4185" t="s">
        <v>679</v>
      </c>
      <c r="B4185" t="s">
        <v>692</v>
      </c>
      <c r="C4185">
        <v>0.18</v>
      </c>
      <c r="D4185">
        <v>22</v>
      </c>
      <c r="E4185">
        <v>5.1999999999999998E-2</v>
      </c>
    </row>
    <row r="4186" spans="1:5" x14ac:dyDescent="0.2">
      <c r="A4186" t="s">
        <v>679</v>
      </c>
      <c r="B4186" t="s">
        <v>692</v>
      </c>
      <c r="C4186">
        <v>0.19500000000000001</v>
      </c>
      <c r="D4186">
        <v>20</v>
      </c>
      <c r="E4186">
        <v>5.2999999999999999E-2</v>
      </c>
    </row>
    <row r="4187" spans="1:5" x14ac:dyDescent="0.2">
      <c r="A4187" t="s">
        <v>679</v>
      </c>
      <c r="B4187" t="s">
        <v>692</v>
      </c>
      <c r="C4187">
        <v>0.19500000000000001</v>
      </c>
      <c r="D4187">
        <v>21</v>
      </c>
      <c r="E4187">
        <v>5.6000000000000001E-2</v>
      </c>
    </row>
    <row r="4188" spans="1:5" x14ac:dyDescent="0.2">
      <c r="A4188" t="s">
        <v>679</v>
      </c>
      <c r="B4188" t="s">
        <v>692</v>
      </c>
      <c r="C4188">
        <v>0.19500000000000001</v>
      </c>
      <c r="D4188">
        <v>22</v>
      </c>
      <c r="E4188">
        <v>0.06</v>
      </c>
    </row>
    <row r="4189" spans="1:5" x14ac:dyDescent="0.2">
      <c r="A4189" t="s">
        <v>679</v>
      </c>
      <c r="B4189" t="s">
        <v>692</v>
      </c>
      <c r="C4189">
        <v>0.21</v>
      </c>
      <c r="D4189">
        <v>20</v>
      </c>
      <c r="E4189">
        <v>0.06</v>
      </c>
    </row>
    <row r="4190" spans="1:5" x14ac:dyDescent="0.2">
      <c r="A4190" t="s">
        <v>679</v>
      </c>
      <c r="B4190" t="s">
        <v>692</v>
      </c>
      <c r="C4190">
        <v>0.21</v>
      </c>
      <c r="D4190">
        <v>21</v>
      </c>
      <c r="E4190">
        <v>6.3E-2</v>
      </c>
    </row>
    <row r="4191" spans="1:5" x14ac:dyDescent="0.2">
      <c r="A4191" t="s">
        <v>679</v>
      </c>
      <c r="B4191" t="s">
        <v>692</v>
      </c>
      <c r="C4191">
        <v>0.21</v>
      </c>
      <c r="D4191">
        <v>22</v>
      </c>
      <c r="E4191">
        <v>6.7000000000000004E-2</v>
      </c>
    </row>
    <row r="4192" spans="1:5" x14ac:dyDescent="0.2">
      <c r="A4192" t="s">
        <v>679</v>
      </c>
      <c r="B4192" t="s">
        <v>692</v>
      </c>
      <c r="C4192">
        <v>0.21</v>
      </c>
      <c r="D4192">
        <v>23</v>
      </c>
      <c r="E4192">
        <v>7.0000000000000007E-2</v>
      </c>
    </row>
    <row r="4193" spans="1:5" x14ac:dyDescent="0.2">
      <c r="A4193" t="s">
        <v>679</v>
      </c>
      <c r="B4193" t="s">
        <v>692</v>
      </c>
      <c r="C4193">
        <v>0.21</v>
      </c>
      <c r="D4193">
        <v>24</v>
      </c>
      <c r="E4193">
        <v>7.1999999999999995E-2</v>
      </c>
    </row>
    <row r="4194" spans="1:5" x14ac:dyDescent="0.2">
      <c r="A4194" t="s">
        <v>679</v>
      </c>
      <c r="B4194" t="s">
        <v>692</v>
      </c>
      <c r="C4194">
        <v>0.22500000000000001</v>
      </c>
      <c r="D4194">
        <v>20</v>
      </c>
      <c r="E4194">
        <v>6.6000000000000003E-2</v>
      </c>
    </row>
    <row r="4195" spans="1:5" x14ac:dyDescent="0.2">
      <c r="A4195" t="s">
        <v>679</v>
      </c>
      <c r="B4195" t="s">
        <v>692</v>
      </c>
      <c r="C4195">
        <v>0.22500000000000001</v>
      </c>
      <c r="D4195">
        <v>21</v>
      </c>
      <c r="E4195">
        <v>7.0000000000000007E-2</v>
      </c>
    </row>
    <row r="4196" spans="1:5" x14ac:dyDescent="0.2">
      <c r="A4196" t="s">
        <v>679</v>
      </c>
      <c r="B4196" t="s">
        <v>692</v>
      </c>
      <c r="C4196">
        <v>0.22500000000000001</v>
      </c>
      <c r="D4196">
        <v>22</v>
      </c>
      <c r="E4196">
        <v>7.3999999999999996E-2</v>
      </c>
    </row>
    <row r="4197" spans="1:5" x14ac:dyDescent="0.2">
      <c r="A4197" t="s">
        <v>679</v>
      </c>
      <c r="B4197" t="s">
        <v>692</v>
      </c>
      <c r="C4197">
        <v>0.22500000000000001</v>
      </c>
      <c r="D4197">
        <v>23</v>
      </c>
      <c r="E4197">
        <v>7.6999999999999999E-2</v>
      </c>
    </row>
    <row r="4198" spans="1:5" x14ac:dyDescent="0.2">
      <c r="A4198" t="s">
        <v>679</v>
      </c>
      <c r="B4198" t="s">
        <v>692</v>
      </c>
      <c r="C4198">
        <v>0.22500000000000001</v>
      </c>
      <c r="D4198">
        <v>24</v>
      </c>
      <c r="E4198">
        <v>7.9000000000000001E-2</v>
      </c>
    </row>
    <row r="4199" spans="1:5" x14ac:dyDescent="0.2">
      <c r="A4199" t="s">
        <v>679</v>
      </c>
      <c r="B4199" t="s">
        <v>692</v>
      </c>
      <c r="C4199">
        <v>0.22500000000000001</v>
      </c>
      <c r="D4199">
        <v>25</v>
      </c>
      <c r="E4199">
        <v>8.1000000000000003E-2</v>
      </c>
    </row>
    <row r="4200" spans="1:5" x14ac:dyDescent="0.2">
      <c r="A4200" t="s">
        <v>679</v>
      </c>
      <c r="B4200" t="s">
        <v>692</v>
      </c>
      <c r="C4200">
        <v>0.22500000000000001</v>
      </c>
      <c r="D4200">
        <v>26</v>
      </c>
      <c r="E4200">
        <v>8.3000000000000004E-2</v>
      </c>
    </row>
    <row r="4201" spans="1:5" x14ac:dyDescent="0.2">
      <c r="A4201" t="s">
        <v>679</v>
      </c>
      <c r="B4201" t="s">
        <v>692</v>
      </c>
      <c r="C4201">
        <v>0.22500000000000001</v>
      </c>
      <c r="D4201">
        <v>27</v>
      </c>
      <c r="E4201">
        <v>8.4000000000000005E-2</v>
      </c>
    </row>
    <row r="4202" spans="1:5" x14ac:dyDescent="0.2">
      <c r="A4202" t="s">
        <v>679</v>
      </c>
      <c r="B4202" t="s">
        <v>692</v>
      </c>
      <c r="C4202">
        <v>0.24</v>
      </c>
      <c r="D4202">
        <v>20</v>
      </c>
      <c r="E4202">
        <v>7.2999999999999995E-2</v>
      </c>
    </row>
    <row r="4203" spans="1:5" x14ac:dyDescent="0.2">
      <c r="A4203" t="s">
        <v>679</v>
      </c>
      <c r="B4203" t="s">
        <v>692</v>
      </c>
      <c r="C4203">
        <v>0.24</v>
      </c>
      <c r="D4203">
        <v>21</v>
      </c>
      <c r="E4203">
        <v>7.6999999999999999E-2</v>
      </c>
    </row>
    <row r="4204" spans="1:5" x14ac:dyDescent="0.2">
      <c r="A4204" t="s">
        <v>679</v>
      </c>
      <c r="B4204" t="s">
        <v>692</v>
      </c>
      <c r="C4204">
        <v>0.24</v>
      </c>
      <c r="D4204">
        <v>22</v>
      </c>
      <c r="E4204">
        <v>0.08</v>
      </c>
    </row>
    <row r="4205" spans="1:5" x14ac:dyDescent="0.2">
      <c r="A4205" t="s">
        <v>679</v>
      </c>
      <c r="B4205" t="s">
        <v>692</v>
      </c>
      <c r="C4205">
        <v>0.24</v>
      </c>
      <c r="D4205">
        <v>23</v>
      </c>
      <c r="E4205">
        <v>8.4000000000000005E-2</v>
      </c>
    </row>
    <row r="4206" spans="1:5" x14ac:dyDescent="0.2">
      <c r="A4206" t="s">
        <v>679</v>
      </c>
      <c r="B4206" t="s">
        <v>692</v>
      </c>
      <c r="C4206">
        <v>0.24</v>
      </c>
      <c r="D4206">
        <v>24</v>
      </c>
      <c r="E4206">
        <v>8.5999999999999993E-2</v>
      </c>
    </row>
    <row r="4207" spans="1:5" x14ac:dyDescent="0.2">
      <c r="A4207" t="s">
        <v>679</v>
      </c>
      <c r="B4207" t="s">
        <v>692</v>
      </c>
      <c r="C4207">
        <v>0.24</v>
      </c>
      <c r="D4207">
        <v>25</v>
      </c>
      <c r="E4207">
        <v>8.7999999999999995E-2</v>
      </c>
    </row>
    <row r="4208" spans="1:5" x14ac:dyDescent="0.2">
      <c r="A4208" t="s">
        <v>679</v>
      </c>
      <c r="B4208" t="s">
        <v>692</v>
      </c>
      <c r="C4208">
        <v>0.24</v>
      </c>
      <c r="D4208">
        <v>26</v>
      </c>
      <c r="E4208">
        <v>0.09</v>
      </c>
    </row>
    <row r="4209" spans="1:5" x14ac:dyDescent="0.2">
      <c r="A4209" t="s">
        <v>679</v>
      </c>
      <c r="B4209" t="s">
        <v>692</v>
      </c>
      <c r="C4209">
        <v>0.24</v>
      </c>
      <c r="D4209">
        <v>27</v>
      </c>
      <c r="E4209">
        <v>9.0999999999999998E-2</v>
      </c>
    </row>
    <row r="4210" spans="1:5" x14ac:dyDescent="0.2">
      <c r="A4210" t="s">
        <v>679</v>
      </c>
      <c r="B4210" t="s">
        <v>692</v>
      </c>
      <c r="C4210">
        <v>0.255</v>
      </c>
      <c r="D4210">
        <v>20</v>
      </c>
      <c r="E4210">
        <v>7.9000000000000001E-2</v>
      </c>
    </row>
    <row r="4211" spans="1:5" x14ac:dyDescent="0.2">
      <c r="A4211" t="s">
        <v>679</v>
      </c>
      <c r="B4211" t="s">
        <v>692</v>
      </c>
      <c r="C4211">
        <v>0.255</v>
      </c>
      <c r="D4211">
        <v>21</v>
      </c>
      <c r="E4211">
        <v>8.3000000000000004E-2</v>
      </c>
    </row>
    <row r="4212" spans="1:5" x14ac:dyDescent="0.2">
      <c r="A4212" t="s">
        <v>679</v>
      </c>
      <c r="B4212" t="s">
        <v>692</v>
      </c>
      <c r="C4212">
        <v>0.255</v>
      </c>
      <c r="D4212">
        <v>22</v>
      </c>
      <c r="E4212">
        <v>8.6999999999999994E-2</v>
      </c>
    </row>
    <row r="4213" spans="1:5" x14ac:dyDescent="0.2">
      <c r="A4213" t="s">
        <v>679</v>
      </c>
      <c r="B4213" t="s">
        <v>692</v>
      </c>
      <c r="C4213">
        <v>0.255</v>
      </c>
      <c r="D4213">
        <v>23</v>
      </c>
      <c r="E4213">
        <v>0.09</v>
      </c>
    </row>
    <row r="4214" spans="1:5" x14ac:dyDescent="0.2">
      <c r="A4214" t="s">
        <v>679</v>
      </c>
      <c r="B4214" t="s">
        <v>692</v>
      </c>
      <c r="C4214">
        <v>0.255</v>
      </c>
      <c r="D4214">
        <v>24</v>
      </c>
      <c r="E4214">
        <v>9.2999999999999999E-2</v>
      </c>
    </row>
    <row r="4215" spans="1:5" x14ac:dyDescent="0.2">
      <c r="A4215" t="s">
        <v>679</v>
      </c>
      <c r="B4215" t="s">
        <v>692</v>
      </c>
      <c r="C4215">
        <v>0.255</v>
      </c>
      <c r="D4215">
        <v>25</v>
      </c>
      <c r="E4215">
        <v>9.5000000000000001E-2</v>
      </c>
    </row>
    <row r="4216" spans="1:5" x14ac:dyDescent="0.2">
      <c r="A4216" t="s">
        <v>679</v>
      </c>
      <c r="B4216" t="s">
        <v>692</v>
      </c>
      <c r="C4216">
        <v>0.255</v>
      </c>
      <c r="D4216">
        <v>26</v>
      </c>
      <c r="E4216">
        <v>9.7000000000000003E-2</v>
      </c>
    </row>
    <row r="4217" spans="1:5" x14ac:dyDescent="0.2">
      <c r="A4217" t="s">
        <v>679</v>
      </c>
      <c r="B4217" t="s">
        <v>692</v>
      </c>
      <c r="C4217">
        <v>0.255</v>
      </c>
      <c r="D4217">
        <v>27</v>
      </c>
      <c r="E4217">
        <v>9.8000000000000004E-2</v>
      </c>
    </row>
    <row r="4218" spans="1:5" x14ac:dyDescent="0.2">
      <c r="A4218" t="s">
        <v>679</v>
      </c>
      <c r="B4218" t="s">
        <v>692</v>
      </c>
      <c r="C4218">
        <v>0.255</v>
      </c>
      <c r="D4218">
        <v>28</v>
      </c>
      <c r="E4218">
        <v>9.9000000000000005E-2</v>
      </c>
    </row>
    <row r="4219" spans="1:5" x14ac:dyDescent="0.2">
      <c r="A4219" t="s">
        <v>679</v>
      </c>
      <c r="B4219" t="s">
        <v>692</v>
      </c>
      <c r="C4219">
        <v>0.27</v>
      </c>
      <c r="D4219">
        <v>20</v>
      </c>
      <c r="E4219">
        <v>8.5000000000000006E-2</v>
      </c>
    </row>
    <row r="4220" spans="1:5" x14ac:dyDescent="0.2">
      <c r="A4220" t="s">
        <v>679</v>
      </c>
      <c r="B4220" t="s">
        <v>692</v>
      </c>
      <c r="C4220">
        <v>0.27</v>
      </c>
      <c r="D4220">
        <v>21</v>
      </c>
      <c r="E4220">
        <v>0.09</v>
      </c>
    </row>
    <row r="4221" spans="1:5" x14ac:dyDescent="0.2">
      <c r="A4221" t="s">
        <v>679</v>
      </c>
      <c r="B4221" t="s">
        <v>692</v>
      </c>
      <c r="C4221">
        <v>0.27</v>
      </c>
      <c r="D4221">
        <v>22</v>
      </c>
      <c r="E4221">
        <v>9.4E-2</v>
      </c>
    </row>
    <row r="4222" spans="1:5" x14ac:dyDescent="0.2">
      <c r="A4222" t="s">
        <v>679</v>
      </c>
      <c r="B4222" t="s">
        <v>692</v>
      </c>
      <c r="C4222">
        <v>0.27</v>
      </c>
      <c r="D4222">
        <v>23</v>
      </c>
      <c r="E4222">
        <v>9.7000000000000003E-2</v>
      </c>
    </row>
    <row r="4223" spans="1:5" x14ac:dyDescent="0.2">
      <c r="A4223" t="s">
        <v>679</v>
      </c>
      <c r="B4223" t="s">
        <v>692</v>
      </c>
      <c r="C4223">
        <v>0.27</v>
      </c>
      <c r="D4223">
        <v>24</v>
      </c>
      <c r="E4223">
        <v>0.1</v>
      </c>
    </row>
    <row r="4224" spans="1:5" x14ac:dyDescent="0.2">
      <c r="A4224" t="s">
        <v>679</v>
      </c>
      <c r="B4224" t="s">
        <v>692</v>
      </c>
      <c r="C4224">
        <v>0.27</v>
      </c>
      <c r="D4224">
        <v>25</v>
      </c>
      <c r="E4224">
        <v>0.10199999999999999</v>
      </c>
    </row>
    <row r="4225" spans="1:5" x14ac:dyDescent="0.2">
      <c r="A4225" t="s">
        <v>679</v>
      </c>
      <c r="B4225" t="s">
        <v>692</v>
      </c>
      <c r="C4225">
        <v>0.27</v>
      </c>
      <c r="D4225">
        <v>26</v>
      </c>
      <c r="E4225">
        <v>0.10299999999999999</v>
      </c>
    </row>
    <row r="4226" spans="1:5" x14ac:dyDescent="0.2">
      <c r="A4226" t="s">
        <v>679</v>
      </c>
      <c r="B4226" t="s">
        <v>692</v>
      </c>
      <c r="C4226">
        <v>0.27</v>
      </c>
      <c r="D4226">
        <v>27</v>
      </c>
      <c r="E4226">
        <v>0.104</v>
      </c>
    </row>
    <row r="4227" spans="1:5" x14ac:dyDescent="0.2">
      <c r="A4227" t="s">
        <v>679</v>
      </c>
      <c r="B4227" t="s">
        <v>692</v>
      </c>
      <c r="C4227">
        <v>0.27</v>
      </c>
      <c r="D4227">
        <v>28</v>
      </c>
      <c r="E4227">
        <v>0.105</v>
      </c>
    </row>
    <row r="4228" spans="1:5" x14ac:dyDescent="0.2">
      <c r="A4228" t="s">
        <v>679</v>
      </c>
      <c r="B4228" t="s">
        <v>692</v>
      </c>
      <c r="C4228">
        <v>0.27</v>
      </c>
      <c r="D4228">
        <v>29</v>
      </c>
      <c r="E4228">
        <v>0.106</v>
      </c>
    </row>
    <row r="4229" spans="1:5" x14ac:dyDescent="0.2">
      <c r="A4229" t="s">
        <v>679</v>
      </c>
      <c r="B4229" t="s">
        <v>692</v>
      </c>
      <c r="C4229">
        <v>0.27</v>
      </c>
      <c r="D4229">
        <v>30</v>
      </c>
      <c r="E4229">
        <v>0.107</v>
      </c>
    </row>
    <row r="4230" spans="1:5" x14ac:dyDescent="0.2">
      <c r="A4230" t="s">
        <v>679</v>
      </c>
      <c r="B4230" t="s">
        <v>692</v>
      </c>
      <c r="C4230">
        <v>0.27</v>
      </c>
      <c r="D4230">
        <v>31</v>
      </c>
      <c r="E4230">
        <v>0.108</v>
      </c>
    </row>
    <row r="4231" spans="1:5" x14ac:dyDescent="0.2">
      <c r="A4231" t="s">
        <v>679</v>
      </c>
      <c r="B4231" t="s">
        <v>692</v>
      </c>
      <c r="C4231">
        <v>0.28499999999999998</v>
      </c>
      <c r="D4231">
        <v>20</v>
      </c>
      <c r="E4231">
        <v>9.1999999999999998E-2</v>
      </c>
    </row>
    <row r="4232" spans="1:5" x14ac:dyDescent="0.2">
      <c r="A4232" t="s">
        <v>679</v>
      </c>
      <c r="B4232" t="s">
        <v>692</v>
      </c>
      <c r="C4232">
        <v>0.28499999999999998</v>
      </c>
      <c r="D4232">
        <v>21</v>
      </c>
      <c r="E4232">
        <v>9.6000000000000002E-2</v>
      </c>
    </row>
    <row r="4233" spans="1:5" x14ac:dyDescent="0.2">
      <c r="A4233" t="s">
        <v>679</v>
      </c>
      <c r="B4233" t="s">
        <v>692</v>
      </c>
      <c r="C4233">
        <v>0.28499999999999998</v>
      </c>
      <c r="D4233">
        <v>22</v>
      </c>
      <c r="E4233">
        <v>0.1</v>
      </c>
    </row>
    <row r="4234" spans="1:5" x14ac:dyDescent="0.2">
      <c r="A4234" t="s">
        <v>679</v>
      </c>
      <c r="B4234" t="s">
        <v>692</v>
      </c>
      <c r="C4234">
        <v>0.28499999999999998</v>
      </c>
      <c r="D4234">
        <v>23</v>
      </c>
      <c r="E4234">
        <v>0.10299999999999999</v>
      </c>
    </row>
    <row r="4235" spans="1:5" x14ac:dyDescent="0.2">
      <c r="A4235" t="s">
        <v>679</v>
      </c>
      <c r="B4235" t="s">
        <v>692</v>
      </c>
      <c r="C4235">
        <v>0.28499999999999998</v>
      </c>
      <c r="D4235">
        <v>24</v>
      </c>
      <c r="E4235">
        <v>0.106</v>
      </c>
    </row>
    <row r="4236" spans="1:5" x14ac:dyDescent="0.2">
      <c r="A4236" t="s">
        <v>679</v>
      </c>
      <c r="B4236" t="s">
        <v>692</v>
      </c>
      <c r="C4236">
        <v>0.28499999999999998</v>
      </c>
      <c r="D4236">
        <v>25</v>
      </c>
      <c r="E4236">
        <v>0.108</v>
      </c>
    </row>
    <row r="4237" spans="1:5" x14ac:dyDescent="0.2">
      <c r="A4237" t="s">
        <v>679</v>
      </c>
      <c r="B4237" t="s">
        <v>692</v>
      </c>
      <c r="C4237">
        <v>0.28499999999999998</v>
      </c>
      <c r="D4237">
        <v>26</v>
      </c>
      <c r="E4237">
        <v>0.109</v>
      </c>
    </row>
    <row r="4238" spans="1:5" x14ac:dyDescent="0.2">
      <c r="A4238" t="s">
        <v>679</v>
      </c>
      <c r="B4238" t="s">
        <v>692</v>
      </c>
      <c r="C4238">
        <v>0.28499999999999998</v>
      </c>
      <c r="D4238">
        <v>27</v>
      </c>
      <c r="E4238">
        <v>0.111</v>
      </c>
    </row>
    <row r="4239" spans="1:5" x14ac:dyDescent="0.2">
      <c r="A4239" t="s">
        <v>679</v>
      </c>
      <c r="B4239" t="s">
        <v>692</v>
      </c>
      <c r="C4239">
        <v>0.28499999999999998</v>
      </c>
      <c r="D4239">
        <v>28</v>
      </c>
      <c r="E4239">
        <v>0.111</v>
      </c>
    </row>
    <row r="4240" spans="1:5" x14ac:dyDescent="0.2">
      <c r="A4240" t="s">
        <v>679</v>
      </c>
      <c r="B4240" t="s">
        <v>692</v>
      </c>
      <c r="C4240">
        <v>0.28499999999999998</v>
      </c>
      <c r="D4240">
        <v>29</v>
      </c>
      <c r="E4240">
        <v>0.112</v>
      </c>
    </row>
    <row r="4241" spans="1:5" x14ac:dyDescent="0.2">
      <c r="A4241" t="s">
        <v>679</v>
      </c>
      <c r="B4241" t="s">
        <v>692</v>
      </c>
      <c r="C4241">
        <v>0.28499999999999998</v>
      </c>
      <c r="D4241">
        <v>30</v>
      </c>
      <c r="E4241">
        <v>0.113</v>
      </c>
    </row>
    <row r="4242" spans="1:5" x14ac:dyDescent="0.2">
      <c r="A4242" t="s">
        <v>679</v>
      </c>
      <c r="B4242" t="s">
        <v>692</v>
      </c>
      <c r="C4242">
        <v>0.28499999999999998</v>
      </c>
      <c r="D4242">
        <v>31</v>
      </c>
      <c r="E4242">
        <v>0.114</v>
      </c>
    </row>
    <row r="4243" spans="1:5" x14ac:dyDescent="0.2">
      <c r="A4243" t="s">
        <v>679</v>
      </c>
      <c r="B4243" t="s">
        <v>692</v>
      </c>
      <c r="C4243">
        <v>0.28499999999999998</v>
      </c>
      <c r="D4243">
        <v>32</v>
      </c>
      <c r="E4243">
        <v>0.115</v>
      </c>
    </row>
    <row r="4244" spans="1:5" x14ac:dyDescent="0.2">
      <c r="A4244" t="s">
        <v>679</v>
      </c>
      <c r="B4244" t="s">
        <v>692</v>
      </c>
      <c r="C4244">
        <v>0.28499999999999998</v>
      </c>
      <c r="D4244">
        <v>33</v>
      </c>
      <c r="E4244">
        <v>0.115</v>
      </c>
    </row>
    <row r="4245" spans="1:5" x14ac:dyDescent="0.2">
      <c r="A4245" t="s">
        <v>679</v>
      </c>
      <c r="B4245" t="s">
        <v>692</v>
      </c>
      <c r="C4245">
        <v>0.3</v>
      </c>
      <c r="D4245">
        <v>20</v>
      </c>
      <c r="E4245">
        <v>9.8000000000000004E-2</v>
      </c>
    </row>
    <row r="4246" spans="1:5" x14ac:dyDescent="0.2">
      <c r="A4246" t="s">
        <v>679</v>
      </c>
      <c r="B4246" t="s">
        <v>692</v>
      </c>
      <c r="C4246">
        <v>0.3</v>
      </c>
      <c r="D4246">
        <v>21</v>
      </c>
      <c r="E4246">
        <v>0.10299999999999999</v>
      </c>
    </row>
    <row r="4247" spans="1:5" x14ac:dyDescent="0.2">
      <c r="A4247" t="s">
        <v>679</v>
      </c>
      <c r="B4247" t="s">
        <v>692</v>
      </c>
      <c r="C4247">
        <v>0.3</v>
      </c>
      <c r="D4247">
        <v>22</v>
      </c>
      <c r="E4247">
        <v>0.106</v>
      </c>
    </row>
    <row r="4248" spans="1:5" x14ac:dyDescent="0.2">
      <c r="A4248" t="s">
        <v>679</v>
      </c>
      <c r="B4248" t="s">
        <v>692</v>
      </c>
      <c r="C4248">
        <v>0.3</v>
      </c>
      <c r="D4248">
        <v>23</v>
      </c>
      <c r="E4248">
        <v>0.11</v>
      </c>
    </row>
    <row r="4249" spans="1:5" x14ac:dyDescent="0.2">
      <c r="A4249" t="s">
        <v>679</v>
      </c>
      <c r="B4249" t="s">
        <v>692</v>
      </c>
      <c r="C4249">
        <v>0.3</v>
      </c>
      <c r="D4249">
        <v>24</v>
      </c>
      <c r="E4249">
        <v>0.112</v>
      </c>
    </row>
    <row r="4250" spans="1:5" x14ac:dyDescent="0.2">
      <c r="A4250" t="s">
        <v>679</v>
      </c>
      <c r="B4250" t="s">
        <v>692</v>
      </c>
      <c r="C4250">
        <v>0.3</v>
      </c>
      <c r="D4250">
        <v>25</v>
      </c>
      <c r="E4250">
        <v>0.114</v>
      </c>
    </row>
    <row r="4251" spans="1:5" x14ac:dyDescent="0.2">
      <c r="A4251" t="s">
        <v>679</v>
      </c>
      <c r="B4251" t="s">
        <v>692</v>
      </c>
      <c r="C4251">
        <v>0.3</v>
      </c>
      <c r="D4251">
        <v>26</v>
      </c>
      <c r="E4251">
        <v>0.11600000000000001</v>
      </c>
    </row>
    <row r="4252" spans="1:5" x14ac:dyDescent="0.2">
      <c r="A4252" t="s">
        <v>679</v>
      </c>
      <c r="B4252" t="s">
        <v>692</v>
      </c>
      <c r="C4252">
        <v>0.3</v>
      </c>
      <c r="D4252">
        <v>27</v>
      </c>
      <c r="E4252">
        <v>0.11700000000000001</v>
      </c>
    </row>
    <row r="4253" spans="1:5" x14ac:dyDescent="0.2">
      <c r="A4253" t="s">
        <v>679</v>
      </c>
      <c r="B4253" t="s">
        <v>692</v>
      </c>
      <c r="C4253">
        <v>0.3</v>
      </c>
      <c r="D4253">
        <v>28</v>
      </c>
      <c r="E4253">
        <v>0.11799999999999999</v>
      </c>
    </row>
    <row r="4254" spans="1:5" x14ac:dyDescent="0.2">
      <c r="A4254" t="s">
        <v>679</v>
      </c>
      <c r="B4254" t="s">
        <v>692</v>
      </c>
      <c r="C4254">
        <v>0.3</v>
      </c>
      <c r="D4254">
        <v>29</v>
      </c>
      <c r="E4254">
        <v>0.11799999999999999</v>
      </c>
    </row>
    <row r="4255" spans="1:5" x14ac:dyDescent="0.2">
      <c r="A4255" t="s">
        <v>679</v>
      </c>
      <c r="B4255" t="s">
        <v>692</v>
      </c>
      <c r="C4255">
        <v>0.3</v>
      </c>
      <c r="D4255">
        <v>30</v>
      </c>
      <c r="E4255">
        <v>0.11899999999999999</v>
      </c>
    </row>
    <row r="4256" spans="1:5" x14ac:dyDescent="0.2">
      <c r="A4256" t="s">
        <v>679</v>
      </c>
      <c r="B4256" t="s">
        <v>692</v>
      </c>
      <c r="C4256">
        <v>0.3</v>
      </c>
      <c r="D4256">
        <v>31</v>
      </c>
      <c r="E4256">
        <v>0.12</v>
      </c>
    </row>
    <row r="4257" spans="1:5" x14ac:dyDescent="0.2">
      <c r="A4257" t="s">
        <v>679</v>
      </c>
      <c r="B4257" t="s">
        <v>692</v>
      </c>
      <c r="C4257">
        <v>0.3</v>
      </c>
      <c r="D4257">
        <v>32</v>
      </c>
      <c r="E4257">
        <v>0.12</v>
      </c>
    </row>
    <row r="4258" spans="1:5" x14ac:dyDescent="0.2">
      <c r="A4258" t="s">
        <v>679</v>
      </c>
      <c r="B4258" t="s">
        <v>692</v>
      </c>
      <c r="C4258">
        <v>0.3</v>
      </c>
      <c r="D4258">
        <v>33</v>
      </c>
      <c r="E4258">
        <v>0.121</v>
      </c>
    </row>
    <row r="4259" spans="1:5" x14ac:dyDescent="0.2">
      <c r="A4259" t="s">
        <v>679</v>
      </c>
      <c r="B4259" t="s">
        <v>692</v>
      </c>
      <c r="C4259">
        <v>0.3</v>
      </c>
      <c r="D4259">
        <v>34</v>
      </c>
      <c r="E4259">
        <v>0.122</v>
      </c>
    </row>
    <row r="4260" spans="1:5" x14ac:dyDescent="0.2">
      <c r="A4260" t="s">
        <v>679</v>
      </c>
      <c r="B4260" t="s">
        <v>692</v>
      </c>
      <c r="C4260">
        <v>0.3</v>
      </c>
      <c r="D4260">
        <v>35</v>
      </c>
      <c r="E4260">
        <v>0.122</v>
      </c>
    </row>
    <row r="4261" spans="1:5" x14ac:dyDescent="0.2">
      <c r="A4261" t="s">
        <v>679</v>
      </c>
      <c r="B4261" t="s">
        <v>692</v>
      </c>
      <c r="C4261">
        <v>0.3</v>
      </c>
      <c r="D4261">
        <v>36</v>
      </c>
      <c r="E4261">
        <v>0.123</v>
      </c>
    </row>
    <row r="4262" spans="1:5" x14ac:dyDescent="0.2">
      <c r="A4262" t="s">
        <v>679</v>
      </c>
      <c r="B4262" t="s">
        <v>692</v>
      </c>
      <c r="C4262">
        <v>0.3</v>
      </c>
      <c r="D4262">
        <v>37</v>
      </c>
      <c r="E4262">
        <v>0.123</v>
      </c>
    </row>
    <row r="4263" spans="1:5" x14ac:dyDescent="0.2">
      <c r="A4263" t="s">
        <v>679</v>
      </c>
      <c r="B4263" t="s">
        <v>692</v>
      </c>
      <c r="C4263">
        <v>0.3</v>
      </c>
      <c r="D4263">
        <v>38</v>
      </c>
      <c r="E4263">
        <v>0.124</v>
      </c>
    </row>
    <row r="4264" spans="1:5" x14ac:dyDescent="0.2">
      <c r="A4264" t="s">
        <v>679</v>
      </c>
      <c r="B4264" t="s">
        <v>692</v>
      </c>
      <c r="C4264">
        <v>0.3</v>
      </c>
      <c r="D4264">
        <v>39</v>
      </c>
      <c r="E4264">
        <v>0.124</v>
      </c>
    </row>
    <row r="4265" spans="1:5" x14ac:dyDescent="0.2">
      <c r="A4265" t="s">
        <v>679</v>
      </c>
      <c r="B4265" t="s">
        <v>692</v>
      </c>
      <c r="C4265">
        <v>0.3</v>
      </c>
      <c r="D4265">
        <v>40</v>
      </c>
      <c r="E4265">
        <v>0.125</v>
      </c>
    </row>
    <row r="4266" spans="1:5" x14ac:dyDescent="0.2">
      <c r="A4266" t="s">
        <v>679</v>
      </c>
      <c r="B4266" t="s">
        <v>692</v>
      </c>
      <c r="C4266">
        <v>0.3</v>
      </c>
      <c r="D4266">
        <v>41</v>
      </c>
      <c r="E4266">
        <v>0.125</v>
      </c>
    </row>
    <row r="4267" spans="1:5" x14ac:dyDescent="0.2">
      <c r="A4267" t="s">
        <v>679</v>
      </c>
      <c r="B4267" t="s">
        <v>692</v>
      </c>
      <c r="C4267">
        <v>0.3</v>
      </c>
      <c r="D4267">
        <v>42</v>
      </c>
      <c r="E4267">
        <v>0.126</v>
      </c>
    </row>
    <row r="4268" spans="1:5" x14ac:dyDescent="0.2">
      <c r="A4268" t="s">
        <v>679</v>
      </c>
      <c r="B4268" t="s">
        <v>692</v>
      </c>
      <c r="C4268">
        <v>0.315</v>
      </c>
      <c r="D4268">
        <v>20</v>
      </c>
      <c r="E4268">
        <v>0.105</v>
      </c>
    </row>
    <row r="4269" spans="1:5" x14ac:dyDescent="0.2">
      <c r="A4269" t="s">
        <v>679</v>
      </c>
      <c r="B4269" t="s">
        <v>692</v>
      </c>
      <c r="C4269">
        <v>0.315</v>
      </c>
      <c r="D4269">
        <v>21</v>
      </c>
      <c r="E4269">
        <v>0.109</v>
      </c>
    </row>
    <row r="4270" spans="1:5" x14ac:dyDescent="0.2">
      <c r="A4270" t="s">
        <v>679</v>
      </c>
      <c r="B4270" t="s">
        <v>692</v>
      </c>
      <c r="C4270">
        <v>0.315</v>
      </c>
      <c r="D4270">
        <v>22</v>
      </c>
      <c r="E4270">
        <v>0.113</v>
      </c>
    </row>
    <row r="4271" spans="1:5" x14ac:dyDescent="0.2">
      <c r="A4271" t="s">
        <v>679</v>
      </c>
      <c r="B4271" t="s">
        <v>692</v>
      </c>
      <c r="C4271">
        <v>0.315</v>
      </c>
      <c r="D4271">
        <v>23</v>
      </c>
      <c r="E4271">
        <v>0.11600000000000001</v>
      </c>
    </row>
    <row r="4272" spans="1:5" x14ac:dyDescent="0.2">
      <c r="A4272" t="s">
        <v>679</v>
      </c>
      <c r="B4272" t="s">
        <v>692</v>
      </c>
      <c r="C4272">
        <v>0.315</v>
      </c>
      <c r="D4272">
        <v>24</v>
      </c>
      <c r="E4272">
        <v>0.11899999999999999</v>
      </c>
    </row>
    <row r="4273" spans="1:5" x14ac:dyDescent="0.2">
      <c r="A4273" t="s">
        <v>679</v>
      </c>
      <c r="B4273" t="s">
        <v>692</v>
      </c>
      <c r="C4273">
        <v>0.315</v>
      </c>
      <c r="D4273">
        <v>25</v>
      </c>
      <c r="E4273">
        <v>0.121</v>
      </c>
    </row>
    <row r="4274" spans="1:5" x14ac:dyDescent="0.2">
      <c r="A4274" t="s">
        <v>679</v>
      </c>
      <c r="B4274" t="s">
        <v>692</v>
      </c>
      <c r="C4274">
        <v>0.315</v>
      </c>
      <c r="D4274">
        <v>26</v>
      </c>
      <c r="E4274">
        <v>0.122</v>
      </c>
    </row>
    <row r="4275" spans="1:5" x14ac:dyDescent="0.2">
      <c r="A4275" t="s">
        <v>679</v>
      </c>
      <c r="B4275" t="s">
        <v>692</v>
      </c>
      <c r="C4275">
        <v>0.315</v>
      </c>
      <c r="D4275">
        <v>27</v>
      </c>
      <c r="E4275">
        <v>0.123</v>
      </c>
    </row>
    <row r="4276" spans="1:5" x14ac:dyDescent="0.2">
      <c r="A4276" t="s">
        <v>679</v>
      </c>
      <c r="B4276" t="s">
        <v>692</v>
      </c>
      <c r="C4276">
        <v>0.315</v>
      </c>
      <c r="D4276">
        <v>28</v>
      </c>
      <c r="E4276">
        <v>0.124</v>
      </c>
    </row>
    <row r="4277" spans="1:5" x14ac:dyDescent="0.2">
      <c r="A4277" t="s">
        <v>679</v>
      </c>
      <c r="B4277" t="s">
        <v>692</v>
      </c>
      <c r="C4277">
        <v>0.315</v>
      </c>
      <c r="D4277">
        <v>29</v>
      </c>
      <c r="E4277">
        <v>0.124</v>
      </c>
    </row>
    <row r="4278" spans="1:5" x14ac:dyDescent="0.2">
      <c r="A4278" t="s">
        <v>679</v>
      </c>
      <c r="B4278" t="s">
        <v>692</v>
      </c>
      <c r="C4278">
        <v>0.315</v>
      </c>
      <c r="D4278">
        <v>30</v>
      </c>
      <c r="E4278">
        <v>0.125</v>
      </c>
    </row>
    <row r="4279" spans="1:5" x14ac:dyDescent="0.2">
      <c r="A4279" t="s">
        <v>679</v>
      </c>
      <c r="B4279" t="s">
        <v>692</v>
      </c>
      <c r="C4279">
        <v>0.315</v>
      </c>
      <c r="D4279">
        <v>31</v>
      </c>
      <c r="E4279">
        <v>0.125</v>
      </c>
    </row>
    <row r="4280" spans="1:5" x14ac:dyDescent="0.2">
      <c r="A4280" t="s">
        <v>679</v>
      </c>
      <c r="B4280" t="s">
        <v>692</v>
      </c>
      <c r="C4280">
        <v>0.315</v>
      </c>
      <c r="D4280">
        <v>32</v>
      </c>
      <c r="E4280">
        <v>0.126</v>
      </c>
    </row>
    <row r="4281" spans="1:5" x14ac:dyDescent="0.2">
      <c r="A4281" t="s">
        <v>679</v>
      </c>
      <c r="B4281" t="s">
        <v>692</v>
      </c>
      <c r="C4281">
        <v>0.315</v>
      </c>
      <c r="D4281">
        <v>33</v>
      </c>
      <c r="E4281">
        <v>0.127</v>
      </c>
    </row>
    <row r="4282" spans="1:5" x14ac:dyDescent="0.2">
      <c r="A4282" t="s">
        <v>679</v>
      </c>
      <c r="B4282" t="s">
        <v>692</v>
      </c>
      <c r="C4282">
        <v>0.315</v>
      </c>
      <c r="D4282">
        <v>34</v>
      </c>
      <c r="E4282">
        <v>0.127</v>
      </c>
    </row>
    <row r="4283" spans="1:5" x14ac:dyDescent="0.2">
      <c r="A4283" t="s">
        <v>679</v>
      </c>
      <c r="B4283" t="s">
        <v>692</v>
      </c>
      <c r="C4283">
        <v>0.315</v>
      </c>
      <c r="D4283">
        <v>35</v>
      </c>
      <c r="E4283">
        <v>0.128</v>
      </c>
    </row>
    <row r="4284" spans="1:5" x14ac:dyDescent="0.2">
      <c r="A4284" t="s">
        <v>679</v>
      </c>
      <c r="B4284" t="s">
        <v>692</v>
      </c>
      <c r="C4284">
        <v>0.315</v>
      </c>
      <c r="D4284">
        <v>36</v>
      </c>
      <c r="E4284">
        <v>0.128</v>
      </c>
    </row>
    <row r="4285" spans="1:5" x14ac:dyDescent="0.2">
      <c r="A4285" t="s">
        <v>679</v>
      </c>
      <c r="B4285" t="s">
        <v>692</v>
      </c>
      <c r="C4285">
        <v>0.315</v>
      </c>
      <c r="D4285">
        <v>37</v>
      </c>
      <c r="E4285">
        <v>0.129</v>
      </c>
    </row>
    <row r="4286" spans="1:5" x14ac:dyDescent="0.2">
      <c r="A4286" t="s">
        <v>679</v>
      </c>
      <c r="B4286" t="s">
        <v>692</v>
      </c>
      <c r="C4286">
        <v>0.315</v>
      </c>
      <c r="D4286">
        <v>38</v>
      </c>
      <c r="E4286">
        <v>0.129</v>
      </c>
    </row>
    <row r="4287" spans="1:5" x14ac:dyDescent="0.2">
      <c r="A4287" t="s">
        <v>679</v>
      </c>
      <c r="B4287" t="s">
        <v>692</v>
      </c>
      <c r="C4287">
        <v>0.315</v>
      </c>
      <c r="D4287">
        <v>39</v>
      </c>
      <c r="E4287">
        <v>0.13</v>
      </c>
    </row>
    <row r="4288" spans="1:5" x14ac:dyDescent="0.2">
      <c r="A4288" t="s">
        <v>679</v>
      </c>
      <c r="B4288" t="s">
        <v>692</v>
      </c>
      <c r="C4288">
        <v>0.315</v>
      </c>
      <c r="D4288">
        <v>40</v>
      </c>
      <c r="E4288">
        <v>0.13</v>
      </c>
    </row>
    <row r="4289" spans="1:5" x14ac:dyDescent="0.2">
      <c r="A4289" t="s">
        <v>679</v>
      </c>
      <c r="B4289" t="s">
        <v>692</v>
      </c>
      <c r="C4289">
        <v>0.315</v>
      </c>
      <c r="D4289">
        <v>41</v>
      </c>
      <c r="E4289">
        <v>0.13100000000000001</v>
      </c>
    </row>
    <row r="4290" spans="1:5" x14ac:dyDescent="0.2">
      <c r="A4290" t="s">
        <v>679</v>
      </c>
      <c r="B4290" t="s">
        <v>692</v>
      </c>
      <c r="C4290">
        <v>0.315</v>
      </c>
      <c r="D4290">
        <v>42</v>
      </c>
      <c r="E4290">
        <v>0.13100000000000001</v>
      </c>
    </row>
    <row r="4291" spans="1:5" x14ac:dyDescent="0.2">
      <c r="A4291" t="s">
        <v>679</v>
      </c>
      <c r="B4291" t="s">
        <v>692</v>
      </c>
      <c r="C4291">
        <v>0.33</v>
      </c>
      <c r="D4291">
        <v>20</v>
      </c>
      <c r="E4291">
        <v>0.111</v>
      </c>
    </row>
    <row r="4292" spans="1:5" x14ac:dyDescent="0.2">
      <c r="A4292" t="s">
        <v>679</v>
      </c>
      <c r="B4292" t="s">
        <v>692</v>
      </c>
      <c r="C4292">
        <v>0.33</v>
      </c>
      <c r="D4292">
        <v>21</v>
      </c>
      <c r="E4292">
        <v>0.115</v>
      </c>
    </row>
    <row r="4293" spans="1:5" x14ac:dyDescent="0.2">
      <c r="A4293" t="s">
        <v>679</v>
      </c>
      <c r="B4293" t="s">
        <v>692</v>
      </c>
      <c r="C4293">
        <v>0.33</v>
      </c>
      <c r="D4293">
        <v>22</v>
      </c>
      <c r="E4293">
        <v>0.11899999999999999</v>
      </c>
    </row>
    <row r="4294" spans="1:5" x14ac:dyDescent="0.2">
      <c r="A4294" t="s">
        <v>679</v>
      </c>
      <c r="B4294" t="s">
        <v>692</v>
      </c>
      <c r="C4294">
        <v>0.33</v>
      </c>
      <c r="D4294">
        <v>23</v>
      </c>
      <c r="E4294">
        <v>0.122</v>
      </c>
    </row>
    <row r="4295" spans="1:5" x14ac:dyDescent="0.2">
      <c r="A4295" t="s">
        <v>679</v>
      </c>
      <c r="B4295" t="s">
        <v>692</v>
      </c>
      <c r="C4295">
        <v>0.33</v>
      </c>
      <c r="D4295">
        <v>24</v>
      </c>
      <c r="E4295">
        <v>0.125</v>
      </c>
    </row>
    <row r="4296" spans="1:5" x14ac:dyDescent="0.2">
      <c r="A4296" t="s">
        <v>679</v>
      </c>
      <c r="B4296" t="s">
        <v>692</v>
      </c>
      <c r="C4296">
        <v>0.33</v>
      </c>
      <c r="D4296">
        <v>25</v>
      </c>
      <c r="E4296">
        <v>0.127</v>
      </c>
    </row>
    <row r="4297" spans="1:5" x14ac:dyDescent="0.2">
      <c r="A4297" t="s">
        <v>679</v>
      </c>
      <c r="B4297" t="s">
        <v>692</v>
      </c>
      <c r="C4297">
        <v>0.33</v>
      </c>
      <c r="D4297">
        <v>26</v>
      </c>
      <c r="E4297">
        <v>0.128</v>
      </c>
    </row>
    <row r="4298" spans="1:5" x14ac:dyDescent="0.2">
      <c r="A4298" t="s">
        <v>679</v>
      </c>
      <c r="B4298" t="s">
        <v>692</v>
      </c>
      <c r="C4298">
        <v>0.33</v>
      </c>
      <c r="D4298">
        <v>27</v>
      </c>
      <c r="E4298">
        <v>0.129</v>
      </c>
    </row>
    <row r="4299" spans="1:5" x14ac:dyDescent="0.2">
      <c r="A4299" t="s">
        <v>679</v>
      </c>
      <c r="B4299" t="s">
        <v>692</v>
      </c>
      <c r="C4299">
        <v>0.33</v>
      </c>
      <c r="D4299">
        <v>28</v>
      </c>
      <c r="E4299">
        <v>0.129</v>
      </c>
    </row>
    <row r="4300" spans="1:5" x14ac:dyDescent="0.2">
      <c r="A4300" t="s">
        <v>679</v>
      </c>
      <c r="B4300" t="s">
        <v>692</v>
      </c>
      <c r="C4300">
        <v>0.33</v>
      </c>
      <c r="D4300">
        <v>29</v>
      </c>
      <c r="E4300">
        <v>0.13</v>
      </c>
    </row>
    <row r="4301" spans="1:5" x14ac:dyDescent="0.2">
      <c r="A4301" t="s">
        <v>679</v>
      </c>
      <c r="B4301" t="s">
        <v>692</v>
      </c>
      <c r="C4301">
        <v>0.33</v>
      </c>
      <c r="D4301">
        <v>30</v>
      </c>
      <c r="E4301">
        <v>0.13100000000000001</v>
      </c>
    </row>
    <row r="4302" spans="1:5" x14ac:dyDescent="0.2">
      <c r="A4302" t="s">
        <v>679</v>
      </c>
      <c r="B4302" t="s">
        <v>692</v>
      </c>
      <c r="C4302">
        <v>0.33</v>
      </c>
      <c r="D4302">
        <v>31</v>
      </c>
      <c r="E4302">
        <v>0.13100000000000001</v>
      </c>
    </row>
    <row r="4303" spans="1:5" x14ac:dyDescent="0.2">
      <c r="A4303" t="s">
        <v>679</v>
      </c>
      <c r="B4303" t="s">
        <v>692</v>
      </c>
      <c r="C4303">
        <v>0.33</v>
      </c>
      <c r="D4303">
        <v>32</v>
      </c>
      <c r="E4303">
        <v>0.13200000000000001</v>
      </c>
    </row>
    <row r="4304" spans="1:5" x14ac:dyDescent="0.2">
      <c r="A4304" t="s">
        <v>679</v>
      </c>
      <c r="B4304" t="s">
        <v>692</v>
      </c>
      <c r="C4304">
        <v>0.33</v>
      </c>
      <c r="D4304">
        <v>33</v>
      </c>
      <c r="E4304">
        <v>0.13200000000000001</v>
      </c>
    </row>
    <row r="4305" spans="1:5" x14ac:dyDescent="0.2">
      <c r="A4305" t="s">
        <v>679</v>
      </c>
      <c r="B4305" t="s">
        <v>692</v>
      </c>
      <c r="C4305">
        <v>0.33</v>
      </c>
      <c r="D4305">
        <v>34</v>
      </c>
      <c r="E4305">
        <v>0.13300000000000001</v>
      </c>
    </row>
    <row r="4306" spans="1:5" x14ac:dyDescent="0.2">
      <c r="A4306" t="s">
        <v>679</v>
      </c>
      <c r="B4306" t="s">
        <v>692</v>
      </c>
      <c r="C4306">
        <v>0.33</v>
      </c>
      <c r="D4306">
        <v>35</v>
      </c>
      <c r="E4306">
        <v>0.13300000000000001</v>
      </c>
    </row>
    <row r="4307" spans="1:5" x14ac:dyDescent="0.2">
      <c r="A4307" t="s">
        <v>679</v>
      </c>
      <c r="B4307" t="s">
        <v>692</v>
      </c>
      <c r="C4307">
        <v>0.33</v>
      </c>
      <c r="D4307">
        <v>36</v>
      </c>
      <c r="E4307">
        <v>0.13400000000000001</v>
      </c>
    </row>
    <row r="4308" spans="1:5" x14ac:dyDescent="0.2">
      <c r="A4308" t="s">
        <v>679</v>
      </c>
      <c r="B4308" t="s">
        <v>692</v>
      </c>
      <c r="C4308">
        <v>0.33</v>
      </c>
      <c r="D4308">
        <v>37</v>
      </c>
      <c r="E4308">
        <v>0.13400000000000001</v>
      </c>
    </row>
    <row r="4309" spans="1:5" x14ac:dyDescent="0.2">
      <c r="A4309" t="s">
        <v>679</v>
      </c>
      <c r="B4309" t="s">
        <v>692</v>
      </c>
      <c r="C4309">
        <v>0.33</v>
      </c>
      <c r="D4309">
        <v>38</v>
      </c>
      <c r="E4309">
        <v>0.13500000000000001</v>
      </c>
    </row>
    <row r="4310" spans="1:5" x14ac:dyDescent="0.2">
      <c r="A4310" t="s">
        <v>679</v>
      </c>
      <c r="B4310" t="s">
        <v>692</v>
      </c>
      <c r="C4310">
        <v>0.33</v>
      </c>
      <c r="D4310">
        <v>39</v>
      </c>
      <c r="E4310">
        <v>0.13500000000000001</v>
      </c>
    </row>
    <row r="4311" spans="1:5" x14ac:dyDescent="0.2">
      <c r="A4311" t="s">
        <v>679</v>
      </c>
      <c r="B4311" t="s">
        <v>692</v>
      </c>
      <c r="C4311">
        <v>0.33</v>
      </c>
      <c r="D4311">
        <v>40</v>
      </c>
      <c r="E4311">
        <v>0.13600000000000001</v>
      </c>
    </row>
    <row r="4312" spans="1:5" x14ac:dyDescent="0.2">
      <c r="A4312" t="s">
        <v>679</v>
      </c>
      <c r="B4312" t="s">
        <v>692</v>
      </c>
      <c r="C4312">
        <v>0.33</v>
      </c>
      <c r="D4312">
        <v>41</v>
      </c>
      <c r="E4312">
        <v>0.13600000000000001</v>
      </c>
    </row>
    <row r="4313" spans="1:5" x14ac:dyDescent="0.2">
      <c r="A4313" t="s">
        <v>679</v>
      </c>
      <c r="B4313" t="s">
        <v>692</v>
      </c>
      <c r="C4313">
        <v>0.33</v>
      </c>
      <c r="D4313">
        <v>42</v>
      </c>
      <c r="E4313">
        <v>0.13700000000000001</v>
      </c>
    </row>
    <row r="4314" spans="1:5" x14ac:dyDescent="0.2">
      <c r="A4314" t="s">
        <v>679</v>
      </c>
      <c r="B4314" t="s">
        <v>692</v>
      </c>
      <c r="C4314">
        <v>0.34499999999999997</v>
      </c>
      <c r="D4314">
        <v>20</v>
      </c>
      <c r="E4314">
        <v>0.11700000000000001</v>
      </c>
    </row>
    <row r="4315" spans="1:5" x14ac:dyDescent="0.2">
      <c r="A4315" t="s">
        <v>679</v>
      </c>
      <c r="B4315" t="s">
        <v>692</v>
      </c>
      <c r="C4315">
        <v>0.34499999999999997</v>
      </c>
      <c r="D4315">
        <v>21</v>
      </c>
      <c r="E4315">
        <v>0.122</v>
      </c>
    </row>
    <row r="4316" spans="1:5" x14ac:dyDescent="0.2">
      <c r="A4316" t="s">
        <v>679</v>
      </c>
      <c r="B4316" t="s">
        <v>692</v>
      </c>
      <c r="C4316">
        <v>0.34499999999999997</v>
      </c>
      <c r="D4316">
        <v>22</v>
      </c>
      <c r="E4316">
        <v>0.125</v>
      </c>
    </row>
    <row r="4317" spans="1:5" x14ac:dyDescent="0.2">
      <c r="A4317" t="s">
        <v>679</v>
      </c>
      <c r="B4317" t="s">
        <v>692</v>
      </c>
      <c r="C4317">
        <v>0.34499999999999997</v>
      </c>
      <c r="D4317">
        <v>23</v>
      </c>
      <c r="E4317">
        <v>0.128</v>
      </c>
    </row>
    <row r="4318" spans="1:5" x14ac:dyDescent="0.2">
      <c r="A4318" t="s">
        <v>679</v>
      </c>
      <c r="B4318" t="s">
        <v>692</v>
      </c>
      <c r="C4318">
        <v>0.34499999999999997</v>
      </c>
      <c r="D4318">
        <v>24</v>
      </c>
      <c r="E4318">
        <v>0.13100000000000001</v>
      </c>
    </row>
    <row r="4319" spans="1:5" x14ac:dyDescent="0.2">
      <c r="A4319" t="s">
        <v>679</v>
      </c>
      <c r="B4319" t="s">
        <v>692</v>
      </c>
      <c r="C4319">
        <v>0.34499999999999997</v>
      </c>
      <c r="D4319">
        <v>25</v>
      </c>
      <c r="E4319">
        <v>0.13300000000000001</v>
      </c>
    </row>
    <row r="4320" spans="1:5" x14ac:dyDescent="0.2">
      <c r="A4320" t="s">
        <v>679</v>
      </c>
      <c r="B4320" t="s">
        <v>692</v>
      </c>
      <c r="C4320">
        <v>0.34499999999999997</v>
      </c>
      <c r="D4320">
        <v>26</v>
      </c>
      <c r="E4320">
        <v>0.13400000000000001</v>
      </c>
    </row>
    <row r="4321" spans="1:5" x14ac:dyDescent="0.2">
      <c r="A4321" t="s">
        <v>679</v>
      </c>
      <c r="B4321" t="s">
        <v>692</v>
      </c>
      <c r="C4321">
        <v>0.34499999999999997</v>
      </c>
      <c r="D4321">
        <v>27</v>
      </c>
      <c r="E4321">
        <v>0.13500000000000001</v>
      </c>
    </row>
    <row r="4322" spans="1:5" x14ac:dyDescent="0.2">
      <c r="A4322" t="s">
        <v>679</v>
      </c>
      <c r="B4322" t="s">
        <v>692</v>
      </c>
      <c r="C4322">
        <v>0.34499999999999997</v>
      </c>
      <c r="D4322">
        <v>28</v>
      </c>
      <c r="E4322">
        <v>0.13500000000000001</v>
      </c>
    </row>
    <row r="4323" spans="1:5" x14ac:dyDescent="0.2">
      <c r="A4323" t="s">
        <v>679</v>
      </c>
      <c r="B4323" t="s">
        <v>692</v>
      </c>
      <c r="C4323">
        <v>0.34499999999999997</v>
      </c>
      <c r="D4323">
        <v>29</v>
      </c>
      <c r="E4323">
        <v>0.13600000000000001</v>
      </c>
    </row>
    <row r="4324" spans="1:5" x14ac:dyDescent="0.2">
      <c r="A4324" t="s">
        <v>679</v>
      </c>
      <c r="B4324" t="s">
        <v>692</v>
      </c>
      <c r="C4324">
        <v>0.34499999999999997</v>
      </c>
      <c r="D4324">
        <v>30</v>
      </c>
      <c r="E4324">
        <v>0.13600000000000001</v>
      </c>
    </row>
    <row r="4325" spans="1:5" x14ac:dyDescent="0.2">
      <c r="A4325" t="s">
        <v>679</v>
      </c>
      <c r="B4325" t="s">
        <v>692</v>
      </c>
      <c r="C4325">
        <v>0.34499999999999997</v>
      </c>
      <c r="D4325">
        <v>31</v>
      </c>
      <c r="E4325">
        <v>0.13700000000000001</v>
      </c>
    </row>
    <row r="4326" spans="1:5" x14ac:dyDescent="0.2">
      <c r="A4326" t="s">
        <v>679</v>
      </c>
      <c r="B4326" t="s">
        <v>692</v>
      </c>
      <c r="C4326">
        <v>0.34499999999999997</v>
      </c>
      <c r="D4326">
        <v>32</v>
      </c>
      <c r="E4326">
        <v>0.13700000000000001</v>
      </c>
    </row>
    <row r="4327" spans="1:5" x14ac:dyDescent="0.2">
      <c r="A4327" t="s">
        <v>679</v>
      </c>
      <c r="B4327" t="s">
        <v>692</v>
      </c>
      <c r="C4327">
        <v>0.34499999999999997</v>
      </c>
      <c r="D4327">
        <v>33</v>
      </c>
      <c r="E4327">
        <v>0.13800000000000001</v>
      </c>
    </row>
    <row r="4328" spans="1:5" x14ac:dyDescent="0.2">
      <c r="A4328" t="s">
        <v>679</v>
      </c>
      <c r="B4328" t="s">
        <v>692</v>
      </c>
      <c r="C4328">
        <v>0.34499999999999997</v>
      </c>
      <c r="D4328">
        <v>34</v>
      </c>
      <c r="E4328">
        <v>0.13800000000000001</v>
      </c>
    </row>
    <row r="4329" spans="1:5" x14ac:dyDescent="0.2">
      <c r="A4329" t="s">
        <v>679</v>
      </c>
      <c r="B4329" t="s">
        <v>692</v>
      </c>
      <c r="C4329">
        <v>0.34499999999999997</v>
      </c>
      <c r="D4329">
        <v>35</v>
      </c>
      <c r="E4329">
        <v>0.13900000000000001</v>
      </c>
    </row>
    <row r="4330" spans="1:5" x14ac:dyDescent="0.2">
      <c r="A4330" t="s">
        <v>679</v>
      </c>
      <c r="B4330" t="s">
        <v>692</v>
      </c>
      <c r="C4330">
        <v>0.34499999999999997</v>
      </c>
      <c r="D4330">
        <v>36</v>
      </c>
      <c r="E4330">
        <v>0.13900000000000001</v>
      </c>
    </row>
    <row r="4331" spans="1:5" x14ac:dyDescent="0.2">
      <c r="A4331" t="s">
        <v>679</v>
      </c>
      <c r="B4331" t="s">
        <v>692</v>
      </c>
      <c r="C4331">
        <v>0.34499999999999997</v>
      </c>
      <c r="D4331">
        <v>37</v>
      </c>
      <c r="E4331">
        <v>0.14000000000000001</v>
      </c>
    </row>
    <row r="4332" spans="1:5" x14ac:dyDescent="0.2">
      <c r="A4332" t="s">
        <v>679</v>
      </c>
      <c r="B4332" t="s">
        <v>692</v>
      </c>
      <c r="C4332">
        <v>0.34499999999999997</v>
      </c>
      <c r="D4332">
        <v>38</v>
      </c>
      <c r="E4332">
        <v>0.14000000000000001</v>
      </c>
    </row>
    <row r="4333" spans="1:5" x14ac:dyDescent="0.2">
      <c r="A4333" t="s">
        <v>679</v>
      </c>
      <c r="B4333" t="s">
        <v>692</v>
      </c>
      <c r="C4333">
        <v>0.34499999999999997</v>
      </c>
      <c r="D4333">
        <v>39</v>
      </c>
      <c r="E4333">
        <v>0.14099999999999999</v>
      </c>
    </row>
    <row r="4334" spans="1:5" x14ac:dyDescent="0.2">
      <c r="A4334" t="s">
        <v>679</v>
      </c>
      <c r="B4334" t="s">
        <v>692</v>
      </c>
      <c r="C4334">
        <v>0.34499999999999997</v>
      </c>
      <c r="D4334">
        <v>40</v>
      </c>
      <c r="E4334">
        <v>0.14099999999999999</v>
      </c>
    </row>
    <row r="4335" spans="1:5" x14ac:dyDescent="0.2">
      <c r="A4335" t="s">
        <v>679</v>
      </c>
      <c r="B4335" t="s">
        <v>692</v>
      </c>
      <c r="C4335">
        <v>0.34499999999999997</v>
      </c>
      <c r="D4335">
        <v>41</v>
      </c>
      <c r="E4335">
        <v>0.14099999999999999</v>
      </c>
    </row>
    <row r="4336" spans="1:5" x14ac:dyDescent="0.2">
      <c r="A4336" t="s">
        <v>679</v>
      </c>
      <c r="B4336" t="s">
        <v>692</v>
      </c>
      <c r="C4336">
        <v>0.34499999999999997</v>
      </c>
      <c r="D4336">
        <v>42</v>
      </c>
      <c r="E4336">
        <v>0.14199999999999999</v>
      </c>
    </row>
    <row r="4337" spans="1:5" x14ac:dyDescent="0.2">
      <c r="A4337" t="s">
        <v>679</v>
      </c>
      <c r="B4337" t="s">
        <v>692</v>
      </c>
      <c r="C4337">
        <v>0.34499999999999997</v>
      </c>
      <c r="D4337">
        <v>43</v>
      </c>
      <c r="E4337">
        <v>0.14199999999999999</v>
      </c>
    </row>
    <row r="4338" spans="1:5" x14ac:dyDescent="0.2">
      <c r="A4338" t="s">
        <v>679</v>
      </c>
      <c r="B4338" t="s">
        <v>692</v>
      </c>
      <c r="C4338">
        <v>0.34499999999999997</v>
      </c>
      <c r="D4338">
        <v>44</v>
      </c>
      <c r="E4338">
        <v>0.14299999999999999</v>
      </c>
    </row>
    <row r="4339" spans="1:5" x14ac:dyDescent="0.2">
      <c r="A4339" t="s">
        <v>679</v>
      </c>
      <c r="B4339" t="s">
        <v>692</v>
      </c>
      <c r="C4339">
        <v>0.34499999999999997</v>
      </c>
      <c r="D4339">
        <v>45</v>
      </c>
      <c r="E4339">
        <v>0.14299999999999999</v>
      </c>
    </row>
    <row r="4340" spans="1:5" x14ac:dyDescent="0.2">
      <c r="A4340" t="s">
        <v>679</v>
      </c>
      <c r="B4340" t="s">
        <v>692</v>
      </c>
      <c r="C4340">
        <v>0.34499999999999997</v>
      </c>
      <c r="D4340">
        <v>46</v>
      </c>
      <c r="E4340">
        <v>0.14299999999999999</v>
      </c>
    </row>
    <row r="4341" spans="1:5" x14ac:dyDescent="0.2">
      <c r="A4341" t="s">
        <v>679</v>
      </c>
      <c r="B4341" t="s">
        <v>692</v>
      </c>
      <c r="C4341">
        <v>0.36</v>
      </c>
      <c r="D4341">
        <v>20</v>
      </c>
      <c r="E4341">
        <v>0.124</v>
      </c>
    </row>
    <row r="4342" spans="1:5" x14ac:dyDescent="0.2">
      <c r="A4342" t="s">
        <v>679</v>
      </c>
      <c r="B4342" t="s">
        <v>692</v>
      </c>
      <c r="C4342">
        <v>0.36</v>
      </c>
      <c r="D4342">
        <v>21</v>
      </c>
      <c r="E4342">
        <v>0.128</v>
      </c>
    </row>
    <row r="4343" spans="1:5" x14ac:dyDescent="0.2">
      <c r="A4343" t="s">
        <v>679</v>
      </c>
      <c r="B4343" t="s">
        <v>692</v>
      </c>
      <c r="C4343">
        <v>0.36</v>
      </c>
      <c r="D4343">
        <v>22</v>
      </c>
      <c r="E4343">
        <v>0.13200000000000001</v>
      </c>
    </row>
    <row r="4344" spans="1:5" x14ac:dyDescent="0.2">
      <c r="A4344" t="s">
        <v>679</v>
      </c>
      <c r="B4344" t="s">
        <v>692</v>
      </c>
      <c r="C4344">
        <v>0.36</v>
      </c>
      <c r="D4344">
        <v>23</v>
      </c>
      <c r="E4344">
        <v>0.13500000000000001</v>
      </c>
    </row>
    <row r="4345" spans="1:5" x14ac:dyDescent="0.2">
      <c r="A4345" t="s">
        <v>679</v>
      </c>
      <c r="B4345" t="s">
        <v>692</v>
      </c>
      <c r="C4345">
        <v>0.36</v>
      </c>
      <c r="D4345">
        <v>24</v>
      </c>
      <c r="E4345">
        <v>0.13700000000000001</v>
      </c>
    </row>
    <row r="4346" spans="1:5" x14ac:dyDescent="0.2">
      <c r="A4346" t="s">
        <v>679</v>
      </c>
      <c r="B4346" t="s">
        <v>692</v>
      </c>
      <c r="C4346">
        <v>0.36</v>
      </c>
      <c r="D4346">
        <v>25</v>
      </c>
      <c r="E4346">
        <v>0.13900000000000001</v>
      </c>
    </row>
    <row r="4347" spans="1:5" x14ac:dyDescent="0.2">
      <c r="A4347" t="s">
        <v>679</v>
      </c>
      <c r="B4347" t="s">
        <v>692</v>
      </c>
      <c r="C4347">
        <v>0.36</v>
      </c>
      <c r="D4347">
        <v>26</v>
      </c>
      <c r="E4347">
        <v>0.14000000000000001</v>
      </c>
    </row>
    <row r="4348" spans="1:5" x14ac:dyDescent="0.2">
      <c r="A4348" t="s">
        <v>679</v>
      </c>
      <c r="B4348" t="s">
        <v>692</v>
      </c>
      <c r="C4348">
        <v>0.36</v>
      </c>
      <c r="D4348">
        <v>27</v>
      </c>
      <c r="E4348">
        <v>0.14099999999999999</v>
      </c>
    </row>
    <row r="4349" spans="1:5" x14ac:dyDescent="0.2">
      <c r="A4349" t="s">
        <v>679</v>
      </c>
      <c r="B4349" t="s">
        <v>692</v>
      </c>
      <c r="C4349">
        <v>0.36</v>
      </c>
      <c r="D4349">
        <v>28</v>
      </c>
      <c r="E4349">
        <v>0.14099999999999999</v>
      </c>
    </row>
    <row r="4350" spans="1:5" x14ac:dyDescent="0.2">
      <c r="A4350" t="s">
        <v>679</v>
      </c>
      <c r="B4350" t="s">
        <v>692</v>
      </c>
      <c r="C4350">
        <v>0.36</v>
      </c>
      <c r="D4350">
        <v>29</v>
      </c>
      <c r="E4350">
        <v>0.14199999999999999</v>
      </c>
    </row>
    <row r="4351" spans="1:5" x14ac:dyDescent="0.2">
      <c r="A4351" t="s">
        <v>679</v>
      </c>
      <c r="B4351" t="s">
        <v>692</v>
      </c>
      <c r="C4351">
        <v>0.36</v>
      </c>
      <c r="D4351">
        <v>30</v>
      </c>
      <c r="E4351">
        <v>0.14199999999999999</v>
      </c>
    </row>
    <row r="4352" spans="1:5" x14ac:dyDescent="0.2">
      <c r="A4352" t="s">
        <v>679</v>
      </c>
      <c r="B4352" t="s">
        <v>692</v>
      </c>
      <c r="C4352">
        <v>0.36</v>
      </c>
      <c r="D4352">
        <v>31</v>
      </c>
      <c r="E4352">
        <v>0.14199999999999999</v>
      </c>
    </row>
    <row r="4353" spans="1:5" x14ac:dyDescent="0.2">
      <c r="A4353" t="s">
        <v>679</v>
      </c>
      <c r="B4353" t="s">
        <v>692</v>
      </c>
      <c r="C4353">
        <v>0.36</v>
      </c>
      <c r="D4353">
        <v>32</v>
      </c>
      <c r="E4353">
        <v>0.14299999999999999</v>
      </c>
    </row>
    <row r="4354" spans="1:5" x14ac:dyDescent="0.2">
      <c r="A4354" t="s">
        <v>679</v>
      </c>
      <c r="B4354" t="s">
        <v>692</v>
      </c>
      <c r="C4354">
        <v>0.36</v>
      </c>
      <c r="D4354">
        <v>33</v>
      </c>
      <c r="E4354">
        <v>0.14299999999999999</v>
      </c>
    </row>
    <row r="4355" spans="1:5" x14ac:dyDescent="0.2">
      <c r="A4355" t="s">
        <v>679</v>
      </c>
      <c r="B4355" t="s">
        <v>692</v>
      </c>
      <c r="C4355">
        <v>0.36</v>
      </c>
      <c r="D4355">
        <v>34</v>
      </c>
      <c r="E4355">
        <v>0.14399999999999999</v>
      </c>
    </row>
    <row r="4356" spans="1:5" x14ac:dyDescent="0.2">
      <c r="A4356" t="s">
        <v>679</v>
      </c>
      <c r="B4356" t="s">
        <v>692</v>
      </c>
      <c r="C4356">
        <v>0.36</v>
      </c>
      <c r="D4356">
        <v>35</v>
      </c>
      <c r="E4356">
        <v>0.14399999999999999</v>
      </c>
    </row>
    <row r="4357" spans="1:5" x14ac:dyDescent="0.2">
      <c r="A4357" t="s">
        <v>679</v>
      </c>
      <c r="B4357" t="s">
        <v>692</v>
      </c>
      <c r="C4357">
        <v>0.36</v>
      </c>
      <c r="D4357">
        <v>36</v>
      </c>
      <c r="E4357">
        <v>0.14399999999999999</v>
      </c>
    </row>
    <row r="4358" spans="1:5" x14ac:dyDescent="0.2">
      <c r="A4358" t="s">
        <v>679</v>
      </c>
      <c r="B4358" t="s">
        <v>692</v>
      </c>
      <c r="C4358">
        <v>0.36</v>
      </c>
      <c r="D4358">
        <v>37</v>
      </c>
      <c r="E4358">
        <v>0.14499999999999999</v>
      </c>
    </row>
    <row r="4359" spans="1:5" x14ac:dyDescent="0.2">
      <c r="A4359" t="s">
        <v>679</v>
      </c>
      <c r="B4359" t="s">
        <v>692</v>
      </c>
      <c r="C4359">
        <v>0.36</v>
      </c>
      <c r="D4359">
        <v>38</v>
      </c>
      <c r="E4359">
        <v>0.14499999999999999</v>
      </c>
    </row>
    <row r="4360" spans="1:5" x14ac:dyDescent="0.2">
      <c r="A4360" t="s">
        <v>679</v>
      </c>
      <c r="B4360" t="s">
        <v>692</v>
      </c>
      <c r="C4360">
        <v>0.36</v>
      </c>
      <c r="D4360">
        <v>39</v>
      </c>
      <c r="E4360">
        <v>0.14599999999999999</v>
      </c>
    </row>
    <row r="4361" spans="1:5" x14ac:dyDescent="0.2">
      <c r="A4361" t="s">
        <v>679</v>
      </c>
      <c r="B4361" t="s">
        <v>692</v>
      </c>
      <c r="C4361">
        <v>0.36</v>
      </c>
      <c r="D4361">
        <v>40</v>
      </c>
      <c r="E4361">
        <v>0.14599999999999999</v>
      </c>
    </row>
    <row r="4362" spans="1:5" x14ac:dyDescent="0.2">
      <c r="A4362" t="s">
        <v>679</v>
      </c>
      <c r="B4362" t="s">
        <v>692</v>
      </c>
      <c r="C4362">
        <v>0.36</v>
      </c>
      <c r="D4362">
        <v>41</v>
      </c>
      <c r="E4362">
        <v>0.14699999999999999</v>
      </c>
    </row>
    <row r="4363" spans="1:5" x14ac:dyDescent="0.2">
      <c r="A4363" t="s">
        <v>679</v>
      </c>
      <c r="B4363" t="s">
        <v>692</v>
      </c>
      <c r="C4363">
        <v>0.36</v>
      </c>
      <c r="D4363">
        <v>42</v>
      </c>
      <c r="E4363">
        <v>0.14699999999999999</v>
      </c>
    </row>
    <row r="4364" spans="1:5" x14ac:dyDescent="0.2">
      <c r="A4364" t="s">
        <v>679</v>
      </c>
      <c r="B4364" t="s">
        <v>692</v>
      </c>
      <c r="C4364">
        <v>0.36</v>
      </c>
      <c r="D4364">
        <v>43</v>
      </c>
      <c r="E4364">
        <v>0.14699999999999999</v>
      </c>
    </row>
    <row r="4365" spans="1:5" x14ac:dyDescent="0.2">
      <c r="A4365" t="s">
        <v>679</v>
      </c>
      <c r="B4365" t="s">
        <v>692</v>
      </c>
      <c r="C4365">
        <v>0.36</v>
      </c>
      <c r="D4365">
        <v>44</v>
      </c>
      <c r="E4365">
        <v>0.14799999999999999</v>
      </c>
    </row>
    <row r="4366" spans="1:5" x14ac:dyDescent="0.2">
      <c r="A4366" t="s">
        <v>679</v>
      </c>
      <c r="B4366" t="s">
        <v>692</v>
      </c>
      <c r="C4366">
        <v>0.36</v>
      </c>
      <c r="D4366">
        <v>45</v>
      </c>
      <c r="E4366">
        <v>0.14799999999999999</v>
      </c>
    </row>
    <row r="4367" spans="1:5" x14ac:dyDescent="0.2">
      <c r="A4367" t="s">
        <v>679</v>
      </c>
      <c r="B4367" t="s">
        <v>692</v>
      </c>
      <c r="C4367">
        <v>0.36</v>
      </c>
      <c r="D4367">
        <v>46</v>
      </c>
      <c r="E4367">
        <v>0.14799999999999999</v>
      </c>
    </row>
    <row r="4368" spans="1:5" x14ac:dyDescent="0.2">
      <c r="A4368" t="s">
        <v>679</v>
      </c>
      <c r="B4368" t="s">
        <v>692</v>
      </c>
      <c r="C4368">
        <v>0.36</v>
      </c>
      <c r="D4368">
        <v>47</v>
      </c>
      <c r="E4368">
        <v>0.14899999999999999</v>
      </c>
    </row>
    <row r="4369" spans="1:5" x14ac:dyDescent="0.2">
      <c r="A4369" t="s">
        <v>679</v>
      </c>
      <c r="B4369" t="s">
        <v>692</v>
      </c>
      <c r="C4369">
        <v>0.36</v>
      </c>
      <c r="D4369">
        <v>48</v>
      </c>
      <c r="E4369">
        <v>0.14899999999999999</v>
      </c>
    </row>
    <row r="4370" spans="1:5" x14ac:dyDescent="0.2">
      <c r="A4370" t="s">
        <v>679</v>
      </c>
      <c r="B4370" t="s">
        <v>692</v>
      </c>
      <c r="C4370">
        <v>0.36</v>
      </c>
      <c r="D4370">
        <v>49</v>
      </c>
      <c r="E4370">
        <v>0.14899999999999999</v>
      </c>
    </row>
    <row r="4371" spans="1:5" x14ac:dyDescent="0.2">
      <c r="A4371" t="s">
        <v>679</v>
      </c>
      <c r="B4371" t="s">
        <v>692</v>
      </c>
      <c r="C4371">
        <v>0.375</v>
      </c>
      <c r="D4371">
        <v>20</v>
      </c>
      <c r="E4371">
        <v>0.13</v>
      </c>
    </row>
    <row r="4372" spans="1:5" x14ac:dyDescent="0.2">
      <c r="A4372" t="s">
        <v>679</v>
      </c>
      <c r="B4372" t="s">
        <v>692</v>
      </c>
      <c r="C4372">
        <v>0.375</v>
      </c>
      <c r="D4372">
        <v>21</v>
      </c>
      <c r="E4372">
        <v>0.13400000000000001</v>
      </c>
    </row>
    <row r="4373" spans="1:5" x14ac:dyDescent="0.2">
      <c r="A4373" t="s">
        <v>679</v>
      </c>
      <c r="B4373" t="s">
        <v>692</v>
      </c>
      <c r="C4373">
        <v>0.375</v>
      </c>
      <c r="D4373">
        <v>22</v>
      </c>
      <c r="E4373">
        <v>0.13800000000000001</v>
      </c>
    </row>
    <row r="4374" spans="1:5" x14ac:dyDescent="0.2">
      <c r="A4374" t="s">
        <v>679</v>
      </c>
      <c r="B4374" t="s">
        <v>692</v>
      </c>
      <c r="C4374">
        <v>0.375</v>
      </c>
      <c r="D4374">
        <v>23</v>
      </c>
      <c r="E4374">
        <v>0.14099999999999999</v>
      </c>
    </row>
    <row r="4375" spans="1:5" x14ac:dyDescent="0.2">
      <c r="A4375" t="s">
        <v>679</v>
      </c>
      <c r="B4375" t="s">
        <v>692</v>
      </c>
      <c r="C4375">
        <v>0.375</v>
      </c>
      <c r="D4375">
        <v>24</v>
      </c>
      <c r="E4375">
        <v>0.14299999999999999</v>
      </c>
    </row>
    <row r="4376" spans="1:5" x14ac:dyDescent="0.2">
      <c r="A4376" t="s">
        <v>679</v>
      </c>
      <c r="B4376" t="s">
        <v>692</v>
      </c>
      <c r="C4376">
        <v>0.375</v>
      </c>
      <c r="D4376">
        <v>25</v>
      </c>
      <c r="E4376">
        <v>0.14499999999999999</v>
      </c>
    </row>
    <row r="4377" spans="1:5" x14ac:dyDescent="0.2">
      <c r="A4377" t="s">
        <v>679</v>
      </c>
      <c r="B4377" t="s">
        <v>692</v>
      </c>
      <c r="C4377">
        <v>0.375</v>
      </c>
      <c r="D4377">
        <v>26</v>
      </c>
      <c r="E4377">
        <v>0.14599999999999999</v>
      </c>
    </row>
    <row r="4378" spans="1:5" x14ac:dyDescent="0.2">
      <c r="A4378" t="s">
        <v>679</v>
      </c>
      <c r="B4378" t="s">
        <v>692</v>
      </c>
      <c r="C4378">
        <v>0.375</v>
      </c>
      <c r="D4378">
        <v>27</v>
      </c>
      <c r="E4378">
        <v>0.14699999999999999</v>
      </c>
    </row>
    <row r="4379" spans="1:5" x14ac:dyDescent="0.2">
      <c r="A4379" t="s">
        <v>679</v>
      </c>
      <c r="B4379" t="s">
        <v>692</v>
      </c>
      <c r="C4379">
        <v>0.375</v>
      </c>
      <c r="D4379">
        <v>28</v>
      </c>
      <c r="E4379">
        <v>0.14699999999999999</v>
      </c>
    </row>
    <row r="4380" spans="1:5" x14ac:dyDescent="0.2">
      <c r="A4380" t="s">
        <v>679</v>
      </c>
      <c r="B4380" t="s">
        <v>692</v>
      </c>
      <c r="C4380">
        <v>0.375</v>
      </c>
      <c r="D4380">
        <v>29</v>
      </c>
      <c r="E4380">
        <v>0.14699999999999999</v>
      </c>
    </row>
    <row r="4381" spans="1:5" x14ac:dyDescent="0.2">
      <c r="A4381" t="s">
        <v>679</v>
      </c>
      <c r="B4381" t="s">
        <v>692</v>
      </c>
      <c r="C4381">
        <v>0.375</v>
      </c>
      <c r="D4381">
        <v>30</v>
      </c>
      <c r="E4381">
        <v>0.14799999999999999</v>
      </c>
    </row>
    <row r="4382" spans="1:5" x14ac:dyDescent="0.2">
      <c r="A4382" t="s">
        <v>679</v>
      </c>
      <c r="B4382" t="s">
        <v>692</v>
      </c>
      <c r="C4382">
        <v>0.375</v>
      </c>
      <c r="D4382">
        <v>31</v>
      </c>
      <c r="E4382">
        <v>0.14799999999999999</v>
      </c>
    </row>
    <row r="4383" spans="1:5" x14ac:dyDescent="0.2">
      <c r="A4383" t="s">
        <v>679</v>
      </c>
      <c r="B4383" t="s">
        <v>692</v>
      </c>
      <c r="C4383">
        <v>0.375</v>
      </c>
      <c r="D4383">
        <v>32</v>
      </c>
      <c r="E4383">
        <v>0.14799999999999999</v>
      </c>
    </row>
    <row r="4384" spans="1:5" x14ac:dyDescent="0.2">
      <c r="A4384" t="s">
        <v>679</v>
      </c>
      <c r="B4384" t="s">
        <v>692</v>
      </c>
      <c r="C4384">
        <v>0.375</v>
      </c>
      <c r="D4384">
        <v>33</v>
      </c>
      <c r="E4384">
        <v>0.14899999999999999</v>
      </c>
    </row>
    <row r="4385" spans="1:5" x14ac:dyDescent="0.2">
      <c r="A4385" t="s">
        <v>679</v>
      </c>
      <c r="B4385" t="s">
        <v>692</v>
      </c>
      <c r="C4385">
        <v>0.375</v>
      </c>
      <c r="D4385">
        <v>34</v>
      </c>
      <c r="E4385">
        <v>0.14899999999999999</v>
      </c>
    </row>
    <row r="4386" spans="1:5" x14ac:dyDescent="0.2">
      <c r="A4386" t="s">
        <v>679</v>
      </c>
      <c r="B4386" t="s">
        <v>692</v>
      </c>
      <c r="C4386">
        <v>0.375</v>
      </c>
      <c r="D4386">
        <v>35</v>
      </c>
      <c r="E4386">
        <v>0.14899999999999999</v>
      </c>
    </row>
    <row r="4387" spans="1:5" x14ac:dyDescent="0.2">
      <c r="A4387" t="s">
        <v>679</v>
      </c>
      <c r="B4387" t="s">
        <v>692</v>
      </c>
      <c r="C4387">
        <v>0.375</v>
      </c>
      <c r="D4387">
        <v>36</v>
      </c>
      <c r="E4387">
        <v>0.15</v>
      </c>
    </row>
    <row r="4388" spans="1:5" x14ac:dyDescent="0.2">
      <c r="A4388" t="s">
        <v>679</v>
      </c>
      <c r="B4388" t="s">
        <v>692</v>
      </c>
      <c r="C4388">
        <v>0.375</v>
      </c>
      <c r="D4388">
        <v>37</v>
      </c>
      <c r="E4388">
        <v>0.15</v>
      </c>
    </row>
    <row r="4389" spans="1:5" x14ac:dyDescent="0.2">
      <c r="A4389" t="s">
        <v>679</v>
      </c>
      <c r="B4389" t="s">
        <v>692</v>
      </c>
      <c r="C4389">
        <v>0.375</v>
      </c>
      <c r="D4389">
        <v>38</v>
      </c>
      <c r="E4389">
        <v>0.151</v>
      </c>
    </row>
    <row r="4390" spans="1:5" x14ac:dyDescent="0.2">
      <c r="A4390" t="s">
        <v>679</v>
      </c>
      <c r="B4390" t="s">
        <v>692</v>
      </c>
      <c r="C4390">
        <v>0.375</v>
      </c>
      <c r="D4390">
        <v>39</v>
      </c>
      <c r="E4390">
        <v>0.151</v>
      </c>
    </row>
    <row r="4391" spans="1:5" x14ac:dyDescent="0.2">
      <c r="A4391" t="s">
        <v>679</v>
      </c>
      <c r="B4391" t="s">
        <v>692</v>
      </c>
      <c r="C4391">
        <v>0.375</v>
      </c>
      <c r="D4391">
        <v>40</v>
      </c>
      <c r="E4391">
        <v>0.151</v>
      </c>
    </row>
    <row r="4392" spans="1:5" x14ac:dyDescent="0.2">
      <c r="A4392" t="s">
        <v>679</v>
      </c>
      <c r="B4392" t="s">
        <v>692</v>
      </c>
      <c r="C4392">
        <v>0.375</v>
      </c>
      <c r="D4392">
        <v>41</v>
      </c>
      <c r="E4392">
        <v>0.152</v>
      </c>
    </row>
    <row r="4393" spans="1:5" x14ac:dyDescent="0.2">
      <c r="A4393" t="s">
        <v>679</v>
      </c>
      <c r="B4393" t="s">
        <v>692</v>
      </c>
      <c r="C4393">
        <v>0.375</v>
      </c>
      <c r="D4393">
        <v>42</v>
      </c>
      <c r="E4393">
        <v>0.152</v>
      </c>
    </row>
    <row r="4394" spans="1:5" x14ac:dyDescent="0.2">
      <c r="A4394" t="s">
        <v>679</v>
      </c>
      <c r="B4394" t="s">
        <v>692</v>
      </c>
      <c r="C4394">
        <v>0.375</v>
      </c>
      <c r="D4394">
        <v>43</v>
      </c>
      <c r="E4394">
        <v>0.153</v>
      </c>
    </row>
    <row r="4395" spans="1:5" x14ac:dyDescent="0.2">
      <c r="A4395" t="s">
        <v>679</v>
      </c>
      <c r="B4395" t="s">
        <v>692</v>
      </c>
      <c r="C4395">
        <v>0.375</v>
      </c>
      <c r="D4395">
        <v>44</v>
      </c>
      <c r="E4395">
        <v>0.153</v>
      </c>
    </row>
    <row r="4396" spans="1:5" x14ac:dyDescent="0.2">
      <c r="A4396" t="s">
        <v>679</v>
      </c>
      <c r="B4396" t="s">
        <v>692</v>
      </c>
      <c r="C4396">
        <v>0.375</v>
      </c>
      <c r="D4396">
        <v>45</v>
      </c>
      <c r="E4396">
        <v>0.153</v>
      </c>
    </row>
    <row r="4397" spans="1:5" x14ac:dyDescent="0.2">
      <c r="A4397" t="s">
        <v>679</v>
      </c>
      <c r="B4397" t="s">
        <v>692</v>
      </c>
      <c r="C4397">
        <v>0.375</v>
      </c>
      <c r="D4397">
        <v>46</v>
      </c>
      <c r="E4397">
        <v>0.154</v>
      </c>
    </row>
    <row r="4398" spans="1:5" x14ac:dyDescent="0.2">
      <c r="A4398" t="s">
        <v>679</v>
      </c>
      <c r="B4398" t="s">
        <v>692</v>
      </c>
      <c r="C4398">
        <v>0.375</v>
      </c>
      <c r="D4398">
        <v>47</v>
      </c>
      <c r="E4398">
        <v>0.154</v>
      </c>
    </row>
    <row r="4399" spans="1:5" x14ac:dyDescent="0.2">
      <c r="A4399" t="s">
        <v>679</v>
      </c>
      <c r="B4399" t="s">
        <v>692</v>
      </c>
      <c r="C4399">
        <v>0.375</v>
      </c>
      <c r="D4399">
        <v>48</v>
      </c>
      <c r="E4399">
        <v>0.154</v>
      </c>
    </row>
    <row r="4400" spans="1:5" x14ac:dyDescent="0.2">
      <c r="A4400" t="s">
        <v>679</v>
      </c>
      <c r="B4400" t="s">
        <v>692</v>
      </c>
      <c r="C4400">
        <v>0.375</v>
      </c>
      <c r="D4400">
        <v>49</v>
      </c>
      <c r="E4400">
        <v>0.155</v>
      </c>
    </row>
    <row r="4401" spans="1:5" x14ac:dyDescent="0.2">
      <c r="A4401" t="s">
        <v>679</v>
      </c>
      <c r="B4401" t="s">
        <v>692</v>
      </c>
      <c r="C4401">
        <v>0.39</v>
      </c>
      <c r="D4401">
        <v>20</v>
      </c>
      <c r="E4401">
        <v>0.13700000000000001</v>
      </c>
    </row>
    <row r="4402" spans="1:5" x14ac:dyDescent="0.2">
      <c r="A4402" t="s">
        <v>679</v>
      </c>
      <c r="B4402" t="s">
        <v>692</v>
      </c>
      <c r="C4402">
        <v>0.39</v>
      </c>
      <c r="D4402">
        <v>21</v>
      </c>
      <c r="E4402">
        <v>0.14099999999999999</v>
      </c>
    </row>
    <row r="4403" spans="1:5" x14ac:dyDescent="0.2">
      <c r="A4403" t="s">
        <v>679</v>
      </c>
      <c r="B4403" t="s">
        <v>692</v>
      </c>
      <c r="C4403">
        <v>0.39</v>
      </c>
      <c r="D4403">
        <v>22</v>
      </c>
      <c r="E4403">
        <v>0.14399999999999999</v>
      </c>
    </row>
    <row r="4404" spans="1:5" x14ac:dyDescent="0.2">
      <c r="A4404" t="s">
        <v>679</v>
      </c>
      <c r="B4404" t="s">
        <v>692</v>
      </c>
      <c r="C4404">
        <v>0.39</v>
      </c>
      <c r="D4404">
        <v>23</v>
      </c>
      <c r="E4404">
        <v>0.14699999999999999</v>
      </c>
    </row>
    <row r="4405" spans="1:5" x14ac:dyDescent="0.2">
      <c r="A4405" t="s">
        <v>679</v>
      </c>
      <c r="B4405" t="s">
        <v>692</v>
      </c>
      <c r="C4405">
        <v>0.39</v>
      </c>
      <c r="D4405">
        <v>24</v>
      </c>
      <c r="E4405">
        <v>0.15</v>
      </c>
    </row>
    <row r="4406" spans="1:5" x14ac:dyDescent="0.2">
      <c r="A4406" t="s">
        <v>679</v>
      </c>
      <c r="B4406" t="s">
        <v>692</v>
      </c>
      <c r="C4406">
        <v>0.39</v>
      </c>
      <c r="D4406">
        <v>25</v>
      </c>
      <c r="E4406">
        <v>0.151</v>
      </c>
    </row>
    <row r="4407" spans="1:5" x14ac:dyDescent="0.2">
      <c r="A4407" t="s">
        <v>679</v>
      </c>
      <c r="B4407" t="s">
        <v>692</v>
      </c>
      <c r="C4407">
        <v>0.39</v>
      </c>
      <c r="D4407">
        <v>26</v>
      </c>
      <c r="E4407">
        <v>0.152</v>
      </c>
    </row>
    <row r="4408" spans="1:5" x14ac:dyDescent="0.2">
      <c r="A4408" t="s">
        <v>679</v>
      </c>
      <c r="B4408" t="s">
        <v>692</v>
      </c>
      <c r="C4408">
        <v>0.39</v>
      </c>
      <c r="D4408">
        <v>27</v>
      </c>
      <c r="E4408">
        <v>0.153</v>
      </c>
    </row>
    <row r="4409" spans="1:5" x14ac:dyDescent="0.2">
      <c r="A4409" t="s">
        <v>679</v>
      </c>
      <c r="B4409" t="s">
        <v>692</v>
      </c>
      <c r="C4409">
        <v>0.39</v>
      </c>
      <c r="D4409">
        <v>28</v>
      </c>
      <c r="E4409">
        <v>0.153</v>
      </c>
    </row>
    <row r="4410" spans="1:5" x14ac:dyDescent="0.2">
      <c r="A4410" t="s">
        <v>679</v>
      </c>
      <c r="B4410" t="s">
        <v>692</v>
      </c>
      <c r="C4410">
        <v>0.39</v>
      </c>
      <c r="D4410">
        <v>29</v>
      </c>
      <c r="E4410">
        <v>0.153</v>
      </c>
    </row>
    <row r="4411" spans="1:5" x14ac:dyDescent="0.2">
      <c r="A4411" t="s">
        <v>679</v>
      </c>
      <c r="B4411" t="s">
        <v>692</v>
      </c>
      <c r="C4411">
        <v>0.39</v>
      </c>
      <c r="D4411">
        <v>30</v>
      </c>
      <c r="E4411">
        <v>0.153</v>
      </c>
    </row>
    <row r="4412" spans="1:5" x14ac:dyDescent="0.2">
      <c r="A4412" t="s">
        <v>679</v>
      </c>
      <c r="B4412" t="s">
        <v>692</v>
      </c>
      <c r="C4412">
        <v>0.39</v>
      </c>
      <c r="D4412">
        <v>31</v>
      </c>
      <c r="E4412">
        <v>0.153</v>
      </c>
    </row>
    <row r="4413" spans="1:5" x14ac:dyDescent="0.2">
      <c r="A4413" t="s">
        <v>679</v>
      </c>
      <c r="B4413" t="s">
        <v>692</v>
      </c>
      <c r="C4413">
        <v>0.39</v>
      </c>
      <c r="D4413">
        <v>32</v>
      </c>
      <c r="E4413">
        <v>0.154</v>
      </c>
    </row>
    <row r="4414" spans="1:5" x14ac:dyDescent="0.2">
      <c r="A4414" t="s">
        <v>679</v>
      </c>
      <c r="B4414" t="s">
        <v>692</v>
      </c>
      <c r="C4414">
        <v>0.39</v>
      </c>
      <c r="D4414">
        <v>33</v>
      </c>
      <c r="E4414">
        <v>0.154</v>
      </c>
    </row>
    <row r="4415" spans="1:5" x14ac:dyDescent="0.2">
      <c r="A4415" t="s">
        <v>679</v>
      </c>
      <c r="B4415" t="s">
        <v>692</v>
      </c>
      <c r="C4415">
        <v>0.39</v>
      </c>
      <c r="D4415">
        <v>34</v>
      </c>
      <c r="E4415">
        <v>0.154</v>
      </c>
    </row>
    <row r="4416" spans="1:5" x14ac:dyDescent="0.2">
      <c r="A4416" t="s">
        <v>679</v>
      </c>
      <c r="B4416" t="s">
        <v>692</v>
      </c>
      <c r="C4416">
        <v>0.39</v>
      </c>
      <c r="D4416">
        <v>35</v>
      </c>
      <c r="E4416">
        <v>0.155</v>
      </c>
    </row>
    <row r="4417" spans="1:5" x14ac:dyDescent="0.2">
      <c r="A4417" t="s">
        <v>679</v>
      </c>
      <c r="B4417" t="s">
        <v>692</v>
      </c>
      <c r="C4417">
        <v>0.39</v>
      </c>
      <c r="D4417">
        <v>36</v>
      </c>
      <c r="E4417">
        <v>0.155</v>
      </c>
    </row>
    <row r="4418" spans="1:5" x14ac:dyDescent="0.2">
      <c r="A4418" t="s">
        <v>679</v>
      </c>
      <c r="B4418" t="s">
        <v>692</v>
      </c>
      <c r="C4418">
        <v>0.39</v>
      </c>
      <c r="D4418">
        <v>37</v>
      </c>
      <c r="E4418">
        <v>0.155</v>
      </c>
    </row>
    <row r="4419" spans="1:5" x14ac:dyDescent="0.2">
      <c r="A4419" t="s">
        <v>679</v>
      </c>
      <c r="B4419" t="s">
        <v>692</v>
      </c>
      <c r="C4419">
        <v>0.39</v>
      </c>
      <c r="D4419">
        <v>38</v>
      </c>
      <c r="E4419">
        <v>0.156</v>
      </c>
    </row>
    <row r="4420" spans="1:5" x14ac:dyDescent="0.2">
      <c r="A4420" t="s">
        <v>679</v>
      </c>
      <c r="B4420" t="s">
        <v>692</v>
      </c>
      <c r="C4420">
        <v>0.39</v>
      </c>
      <c r="D4420">
        <v>39</v>
      </c>
      <c r="E4420">
        <v>0.156</v>
      </c>
    </row>
    <row r="4421" spans="1:5" x14ac:dyDescent="0.2">
      <c r="A4421" t="s">
        <v>679</v>
      </c>
      <c r="B4421" t="s">
        <v>692</v>
      </c>
      <c r="C4421">
        <v>0.39</v>
      </c>
      <c r="D4421">
        <v>40</v>
      </c>
      <c r="E4421">
        <v>0.157</v>
      </c>
    </row>
    <row r="4422" spans="1:5" x14ac:dyDescent="0.2">
      <c r="A4422" t="s">
        <v>679</v>
      </c>
      <c r="B4422" t="s">
        <v>692</v>
      </c>
      <c r="C4422">
        <v>0.39</v>
      </c>
      <c r="D4422">
        <v>41</v>
      </c>
      <c r="E4422">
        <v>0.157</v>
      </c>
    </row>
    <row r="4423" spans="1:5" x14ac:dyDescent="0.2">
      <c r="A4423" t="s">
        <v>679</v>
      </c>
      <c r="B4423" t="s">
        <v>692</v>
      </c>
      <c r="C4423">
        <v>0.39</v>
      </c>
      <c r="D4423">
        <v>42</v>
      </c>
      <c r="E4423">
        <v>0.157</v>
      </c>
    </row>
    <row r="4424" spans="1:5" x14ac:dyDescent="0.2">
      <c r="A4424" t="s">
        <v>679</v>
      </c>
      <c r="B4424" t="s">
        <v>692</v>
      </c>
      <c r="C4424">
        <v>0.39</v>
      </c>
      <c r="D4424">
        <v>43</v>
      </c>
      <c r="E4424">
        <v>0.158</v>
      </c>
    </row>
    <row r="4425" spans="1:5" x14ac:dyDescent="0.2">
      <c r="A4425" t="s">
        <v>679</v>
      </c>
      <c r="B4425" t="s">
        <v>692</v>
      </c>
      <c r="C4425">
        <v>0.39</v>
      </c>
      <c r="D4425">
        <v>44</v>
      </c>
      <c r="E4425">
        <v>0.158</v>
      </c>
    </row>
    <row r="4426" spans="1:5" x14ac:dyDescent="0.2">
      <c r="A4426" t="s">
        <v>679</v>
      </c>
      <c r="B4426" t="s">
        <v>692</v>
      </c>
      <c r="C4426">
        <v>0.39</v>
      </c>
      <c r="D4426">
        <v>45</v>
      </c>
      <c r="E4426">
        <v>0.158</v>
      </c>
    </row>
    <row r="4427" spans="1:5" x14ac:dyDescent="0.2">
      <c r="A4427" t="s">
        <v>679</v>
      </c>
      <c r="B4427" t="s">
        <v>692</v>
      </c>
      <c r="C4427">
        <v>0.39</v>
      </c>
      <c r="D4427">
        <v>46</v>
      </c>
      <c r="E4427">
        <v>0.159</v>
      </c>
    </row>
    <row r="4428" spans="1:5" x14ac:dyDescent="0.2">
      <c r="A4428" t="s">
        <v>679</v>
      </c>
      <c r="B4428" t="s">
        <v>692</v>
      </c>
      <c r="C4428">
        <v>0.39</v>
      </c>
      <c r="D4428">
        <v>47</v>
      </c>
      <c r="E4428">
        <v>0.159</v>
      </c>
    </row>
    <row r="4429" spans="1:5" x14ac:dyDescent="0.2">
      <c r="A4429" t="s">
        <v>679</v>
      </c>
      <c r="B4429" t="s">
        <v>692</v>
      </c>
      <c r="C4429">
        <v>0.39</v>
      </c>
      <c r="D4429">
        <v>48</v>
      </c>
      <c r="E4429">
        <v>0.159</v>
      </c>
    </row>
    <row r="4430" spans="1:5" x14ac:dyDescent="0.2">
      <c r="A4430" t="s">
        <v>679</v>
      </c>
      <c r="B4430" t="s">
        <v>692</v>
      </c>
      <c r="C4430">
        <v>0.39</v>
      </c>
      <c r="D4430">
        <v>49</v>
      </c>
      <c r="E4430">
        <v>0.16</v>
      </c>
    </row>
    <row r="4431" spans="1:5" x14ac:dyDescent="0.2">
      <c r="A4431" t="s">
        <v>679</v>
      </c>
      <c r="B4431" t="s">
        <v>692</v>
      </c>
      <c r="C4431">
        <v>0.40500000000000003</v>
      </c>
      <c r="D4431">
        <v>20</v>
      </c>
      <c r="E4431">
        <v>0.14299999999999999</v>
      </c>
    </row>
    <row r="4432" spans="1:5" x14ac:dyDescent="0.2">
      <c r="A4432" t="s">
        <v>679</v>
      </c>
      <c r="B4432" t="s">
        <v>692</v>
      </c>
      <c r="C4432">
        <v>0.40500000000000003</v>
      </c>
      <c r="D4432">
        <v>21</v>
      </c>
      <c r="E4432">
        <v>0.14699999999999999</v>
      </c>
    </row>
    <row r="4433" spans="1:5" x14ac:dyDescent="0.2">
      <c r="A4433" t="s">
        <v>679</v>
      </c>
      <c r="B4433" t="s">
        <v>692</v>
      </c>
      <c r="C4433">
        <v>0.40500000000000003</v>
      </c>
      <c r="D4433">
        <v>22</v>
      </c>
      <c r="E4433">
        <v>0.15</v>
      </c>
    </row>
    <row r="4434" spans="1:5" x14ac:dyDescent="0.2">
      <c r="A4434" t="s">
        <v>679</v>
      </c>
      <c r="B4434" t="s">
        <v>692</v>
      </c>
      <c r="C4434">
        <v>0.40500000000000003</v>
      </c>
      <c r="D4434">
        <v>23</v>
      </c>
      <c r="E4434">
        <v>0.153</v>
      </c>
    </row>
    <row r="4435" spans="1:5" x14ac:dyDescent="0.2">
      <c r="A4435" t="s">
        <v>679</v>
      </c>
      <c r="B4435" t="s">
        <v>692</v>
      </c>
      <c r="C4435">
        <v>0.40500000000000003</v>
      </c>
      <c r="D4435">
        <v>24</v>
      </c>
      <c r="E4435">
        <v>0.156</v>
      </c>
    </row>
    <row r="4436" spans="1:5" x14ac:dyDescent="0.2">
      <c r="A4436" t="s">
        <v>679</v>
      </c>
      <c r="B4436" t="s">
        <v>692</v>
      </c>
      <c r="C4436">
        <v>0.40500000000000003</v>
      </c>
      <c r="D4436">
        <v>25</v>
      </c>
      <c r="E4436">
        <v>0.157</v>
      </c>
    </row>
    <row r="4437" spans="1:5" x14ac:dyDescent="0.2">
      <c r="A4437" t="s">
        <v>679</v>
      </c>
      <c r="B4437" t="s">
        <v>692</v>
      </c>
      <c r="C4437">
        <v>0.40500000000000003</v>
      </c>
      <c r="D4437">
        <v>26</v>
      </c>
      <c r="E4437">
        <v>0.158</v>
      </c>
    </row>
    <row r="4438" spans="1:5" x14ac:dyDescent="0.2">
      <c r="A4438" t="s">
        <v>679</v>
      </c>
      <c r="B4438" t="s">
        <v>692</v>
      </c>
      <c r="C4438">
        <v>0.40500000000000003</v>
      </c>
      <c r="D4438">
        <v>27</v>
      </c>
      <c r="E4438">
        <v>0.158</v>
      </c>
    </row>
    <row r="4439" spans="1:5" x14ac:dyDescent="0.2">
      <c r="A4439" t="s">
        <v>679</v>
      </c>
      <c r="B4439" t="s">
        <v>692</v>
      </c>
      <c r="C4439">
        <v>0.40500000000000003</v>
      </c>
      <c r="D4439">
        <v>28</v>
      </c>
      <c r="E4439">
        <v>0.159</v>
      </c>
    </row>
    <row r="4440" spans="1:5" x14ac:dyDescent="0.2">
      <c r="A4440" t="s">
        <v>679</v>
      </c>
      <c r="B4440" t="s">
        <v>692</v>
      </c>
      <c r="C4440">
        <v>0.40500000000000003</v>
      </c>
      <c r="D4440">
        <v>29</v>
      </c>
      <c r="E4440">
        <v>0.159</v>
      </c>
    </row>
    <row r="4441" spans="1:5" x14ac:dyDescent="0.2">
      <c r="A4441" t="s">
        <v>679</v>
      </c>
      <c r="B4441" t="s">
        <v>692</v>
      </c>
      <c r="C4441">
        <v>0.40500000000000003</v>
      </c>
      <c r="D4441">
        <v>30</v>
      </c>
      <c r="E4441">
        <v>0.159</v>
      </c>
    </row>
    <row r="4442" spans="1:5" x14ac:dyDescent="0.2">
      <c r="A4442" t="s">
        <v>679</v>
      </c>
      <c r="B4442" t="s">
        <v>692</v>
      </c>
      <c r="C4442">
        <v>0.40500000000000003</v>
      </c>
      <c r="D4442">
        <v>31</v>
      </c>
      <c r="E4442">
        <v>0.159</v>
      </c>
    </row>
    <row r="4443" spans="1:5" x14ac:dyDescent="0.2">
      <c r="A4443" t="s">
        <v>679</v>
      </c>
      <c r="B4443" t="s">
        <v>692</v>
      </c>
      <c r="C4443">
        <v>0.40500000000000003</v>
      </c>
      <c r="D4443">
        <v>32</v>
      </c>
      <c r="E4443">
        <v>0.159</v>
      </c>
    </row>
    <row r="4444" spans="1:5" x14ac:dyDescent="0.2">
      <c r="A4444" t="s">
        <v>679</v>
      </c>
      <c r="B4444" t="s">
        <v>692</v>
      </c>
      <c r="C4444">
        <v>0.40500000000000003</v>
      </c>
      <c r="D4444">
        <v>33</v>
      </c>
      <c r="E4444">
        <v>0.16</v>
      </c>
    </row>
    <row r="4445" spans="1:5" x14ac:dyDescent="0.2">
      <c r="A4445" t="s">
        <v>679</v>
      </c>
      <c r="B4445" t="s">
        <v>692</v>
      </c>
      <c r="C4445">
        <v>0.40500000000000003</v>
      </c>
      <c r="D4445">
        <v>34</v>
      </c>
      <c r="E4445">
        <v>0.16</v>
      </c>
    </row>
    <row r="4446" spans="1:5" x14ac:dyDescent="0.2">
      <c r="A4446" t="s">
        <v>679</v>
      </c>
      <c r="B4446" t="s">
        <v>692</v>
      </c>
      <c r="C4446">
        <v>0.40500000000000003</v>
      </c>
      <c r="D4446">
        <v>35</v>
      </c>
      <c r="E4446">
        <v>0.16</v>
      </c>
    </row>
    <row r="4447" spans="1:5" x14ac:dyDescent="0.2">
      <c r="A4447" t="s">
        <v>679</v>
      </c>
      <c r="B4447" t="s">
        <v>692</v>
      </c>
      <c r="C4447">
        <v>0.40500000000000003</v>
      </c>
      <c r="D4447">
        <v>36</v>
      </c>
      <c r="E4447">
        <v>0.16</v>
      </c>
    </row>
    <row r="4448" spans="1:5" x14ac:dyDescent="0.2">
      <c r="A4448" t="s">
        <v>679</v>
      </c>
      <c r="B4448" t="s">
        <v>692</v>
      </c>
      <c r="C4448">
        <v>0.40500000000000003</v>
      </c>
      <c r="D4448">
        <v>37</v>
      </c>
      <c r="E4448">
        <v>0.161</v>
      </c>
    </row>
    <row r="4449" spans="1:5" x14ac:dyDescent="0.2">
      <c r="A4449" t="s">
        <v>679</v>
      </c>
      <c r="B4449" t="s">
        <v>692</v>
      </c>
      <c r="C4449">
        <v>0.40500000000000003</v>
      </c>
      <c r="D4449">
        <v>38</v>
      </c>
      <c r="E4449">
        <v>0.161</v>
      </c>
    </row>
    <row r="4450" spans="1:5" x14ac:dyDescent="0.2">
      <c r="A4450" t="s">
        <v>679</v>
      </c>
      <c r="B4450" t="s">
        <v>692</v>
      </c>
      <c r="C4450">
        <v>0.40500000000000003</v>
      </c>
      <c r="D4450">
        <v>39</v>
      </c>
      <c r="E4450">
        <v>0.161</v>
      </c>
    </row>
    <row r="4451" spans="1:5" x14ac:dyDescent="0.2">
      <c r="A4451" t="s">
        <v>679</v>
      </c>
      <c r="B4451" t="s">
        <v>692</v>
      </c>
      <c r="C4451">
        <v>0.40500000000000003</v>
      </c>
      <c r="D4451">
        <v>40</v>
      </c>
      <c r="E4451">
        <v>0.16200000000000001</v>
      </c>
    </row>
    <row r="4452" spans="1:5" x14ac:dyDescent="0.2">
      <c r="A4452" t="s">
        <v>679</v>
      </c>
      <c r="B4452" t="s">
        <v>692</v>
      </c>
      <c r="C4452">
        <v>0.40500000000000003</v>
      </c>
      <c r="D4452">
        <v>41</v>
      </c>
      <c r="E4452">
        <v>0.16200000000000001</v>
      </c>
    </row>
    <row r="4453" spans="1:5" x14ac:dyDescent="0.2">
      <c r="A4453" t="s">
        <v>679</v>
      </c>
      <c r="B4453" t="s">
        <v>692</v>
      </c>
      <c r="C4453">
        <v>0.40500000000000003</v>
      </c>
      <c r="D4453">
        <v>42</v>
      </c>
      <c r="E4453">
        <v>0.16300000000000001</v>
      </c>
    </row>
    <row r="4454" spans="1:5" x14ac:dyDescent="0.2">
      <c r="A4454" t="s">
        <v>679</v>
      </c>
      <c r="B4454" t="s">
        <v>692</v>
      </c>
      <c r="C4454">
        <v>0.40500000000000003</v>
      </c>
      <c r="D4454">
        <v>43</v>
      </c>
      <c r="E4454">
        <v>0.16300000000000001</v>
      </c>
    </row>
    <row r="4455" spans="1:5" x14ac:dyDescent="0.2">
      <c r="A4455" t="s">
        <v>679</v>
      </c>
      <c r="B4455" t="s">
        <v>692</v>
      </c>
      <c r="C4455">
        <v>0.40500000000000003</v>
      </c>
      <c r="D4455">
        <v>44</v>
      </c>
      <c r="E4455">
        <v>0.16300000000000001</v>
      </c>
    </row>
    <row r="4456" spans="1:5" x14ac:dyDescent="0.2">
      <c r="A4456" t="s">
        <v>679</v>
      </c>
      <c r="B4456" t="s">
        <v>692</v>
      </c>
      <c r="C4456">
        <v>0.40500000000000003</v>
      </c>
      <c r="D4456">
        <v>45</v>
      </c>
      <c r="E4456">
        <v>0.16400000000000001</v>
      </c>
    </row>
    <row r="4457" spans="1:5" x14ac:dyDescent="0.2">
      <c r="A4457" t="s">
        <v>679</v>
      </c>
      <c r="B4457" t="s">
        <v>692</v>
      </c>
      <c r="C4457">
        <v>0.40500000000000003</v>
      </c>
      <c r="D4457">
        <v>46</v>
      </c>
      <c r="E4457">
        <v>0.16400000000000001</v>
      </c>
    </row>
    <row r="4458" spans="1:5" x14ac:dyDescent="0.2">
      <c r="A4458" t="s">
        <v>679</v>
      </c>
      <c r="B4458" t="s">
        <v>692</v>
      </c>
      <c r="C4458">
        <v>0.40500000000000003</v>
      </c>
      <c r="D4458">
        <v>47</v>
      </c>
      <c r="E4458">
        <v>0.16400000000000001</v>
      </c>
    </row>
    <row r="4459" spans="1:5" x14ac:dyDescent="0.2">
      <c r="A4459" t="s">
        <v>679</v>
      </c>
      <c r="B4459" t="s">
        <v>692</v>
      </c>
      <c r="C4459">
        <v>0.40500000000000003</v>
      </c>
      <c r="D4459">
        <v>48</v>
      </c>
      <c r="E4459">
        <v>0.16500000000000001</v>
      </c>
    </row>
    <row r="4460" spans="1:5" x14ac:dyDescent="0.2">
      <c r="A4460" t="s">
        <v>679</v>
      </c>
      <c r="B4460" t="s">
        <v>692</v>
      </c>
      <c r="C4460">
        <v>0.40500000000000003</v>
      </c>
      <c r="D4460">
        <v>49</v>
      </c>
      <c r="E4460">
        <v>0.16500000000000001</v>
      </c>
    </row>
    <row r="4461" spans="1:5" x14ac:dyDescent="0.2">
      <c r="A4461" t="s">
        <v>679</v>
      </c>
      <c r="B4461" t="s">
        <v>692</v>
      </c>
      <c r="C4461">
        <v>0.42</v>
      </c>
      <c r="D4461">
        <v>23</v>
      </c>
      <c r="E4461">
        <v>0.159</v>
      </c>
    </row>
    <row r="4462" spans="1:5" x14ac:dyDescent="0.2">
      <c r="A4462" t="s">
        <v>679</v>
      </c>
      <c r="B4462" t="s">
        <v>692</v>
      </c>
      <c r="C4462">
        <v>0.42</v>
      </c>
      <c r="D4462">
        <v>24</v>
      </c>
      <c r="E4462">
        <v>0.16200000000000001</v>
      </c>
    </row>
    <row r="4463" spans="1:5" x14ac:dyDescent="0.2">
      <c r="A4463" t="s">
        <v>679</v>
      </c>
      <c r="B4463" t="s">
        <v>692</v>
      </c>
      <c r="C4463">
        <v>0.42</v>
      </c>
      <c r="D4463">
        <v>25</v>
      </c>
      <c r="E4463">
        <v>0.16300000000000001</v>
      </c>
    </row>
    <row r="4464" spans="1:5" x14ac:dyDescent="0.2">
      <c r="A4464" t="s">
        <v>679</v>
      </c>
      <c r="B4464" t="s">
        <v>692</v>
      </c>
      <c r="C4464">
        <v>0.42</v>
      </c>
      <c r="D4464">
        <v>26</v>
      </c>
      <c r="E4464">
        <v>0.16400000000000001</v>
      </c>
    </row>
    <row r="4465" spans="1:5" x14ac:dyDescent="0.2">
      <c r="A4465" t="s">
        <v>679</v>
      </c>
      <c r="B4465" t="s">
        <v>692</v>
      </c>
      <c r="C4465">
        <v>0.42</v>
      </c>
      <c r="D4465">
        <v>27</v>
      </c>
      <c r="E4465">
        <v>0.16400000000000001</v>
      </c>
    </row>
    <row r="4466" spans="1:5" x14ac:dyDescent="0.2">
      <c r="A4466" t="s">
        <v>679</v>
      </c>
      <c r="B4466" t="s">
        <v>692</v>
      </c>
      <c r="C4466">
        <v>0.42</v>
      </c>
      <c r="D4466">
        <v>28</v>
      </c>
      <c r="E4466">
        <v>0.16500000000000001</v>
      </c>
    </row>
    <row r="4467" spans="1:5" x14ac:dyDescent="0.2">
      <c r="A4467" t="s">
        <v>679</v>
      </c>
      <c r="B4467" t="s">
        <v>692</v>
      </c>
      <c r="C4467">
        <v>0.42</v>
      </c>
      <c r="D4467">
        <v>29</v>
      </c>
      <c r="E4467">
        <v>0.16500000000000001</v>
      </c>
    </row>
    <row r="4468" spans="1:5" x14ac:dyDescent="0.2">
      <c r="A4468" t="s">
        <v>679</v>
      </c>
      <c r="B4468" t="s">
        <v>692</v>
      </c>
      <c r="C4468">
        <v>0.42</v>
      </c>
      <c r="D4468">
        <v>30</v>
      </c>
      <c r="E4468">
        <v>0.16500000000000001</v>
      </c>
    </row>
    <row r="4469" spans="1:5" x14ac:dyDescent="0.2">
      <c r="A4469" t="s">
        <v>679</v>
      </c>
      <c r="B4469" t="s">
        <v>692</v>
      </c>
      <c r="C4469">
        <v>0.42</v>
      </c>
      <c r="D4469">
        <v>31</v>
      </c>
      <c r="E4469">
        <v>0.16500000000000001</v>
      </c>
    </row>
    <row r="4470" spans="1:5" x14ac:dyDescent="0.2">
      <c r="A4470" t="s">
        <v>679</v>
      </c>
      <c r="B4470" t="s">
        <v>692</v>
      </c>
      <c r="C4470">
        <v>0.42</v>
      </c>
      <c r="D4470">
        <v>32</v>
      </c>
      <c r="E4470">
        <v>0.16500000000000001</v>
      </c>
    </row>
    <row r="4471" spans="1:5" x14ac:dyDescent="0.2">
      <c r="A4471" t="s">
        <v>679</v>
      </c>
      <c r="B4471" t="s">
        <v>692</v>
      </c>
      <c r="C4471">
        <v>0.42</v>
      </c>
      <c r="D4471">
        <v>33</v>
      </c>
      <c r="E4471">
        <v>0.16500000000000001</v>
      </c>
    </row>
    <row r="4472" spans="1:5" x14ac:dyDescent="0.2">
      <c r="A4472" t="s">
        <v>679</v>
      </c>
      <c r="B4472" t="s">
        <v>692</v>
      </c>
      <c r="C4472">
        <v>0.42</v>
      </c>
      <c r="D4472">
        <v>34</v>
      </c>
      <c r="E4472">
        <v>0.16500000000000001</v>
      </c>
    </row>
    <row r="4473" spans="1:5" x14ac:dyDescent="0.2">
      <c r="A4473" t="s">
        <v>679</v>
      </c>
      <c r="B4473" t="s">
        <v>692</v>
      </c>
      <c r="C4473">
        <v>0.42</v>
      </c>
      <c r="D4473">
        <v>35</v>
      </c>
      <c r="E4473">
        <v>0.16600000000000001</v>
      </c>
    </row>
    <row r="4474" spans="1:5" x14ac:dyDescent="0.2">
      <c r="A4474" t="s">
        <v>679</v>
      </c>
      <c r="B4474" t="s">
        <v>692</v>
      </c>
      <c r="C4474">
        <v>0.42</v>
      </c>
      <c r="D4474">
        <v>36</v>
      </c>
      <c r="E4474">
        <v>0.16600000000000001</v>
      </c>
    </row>
    <row r="4475" spans="1:5" x14ac:dyDescent="0.2">
      <c r="A4475" t="s">
        <v>679</v>
      </c>
      <c r="B4475" t="s">
        <v>692</v>
      </c>
      <c r="C4475">
        <v>0.42</v>
      </c>
      <c r="D4475">
        <v>37</v>
      </c>
      <c r="E4475">
        <v>0.16600000000000001</v>
      </c>
    </row>
    <row r="4476" spans="1:5" x14ac:dyDescent="0.2">
      <c r="A4476" t="s">
        <v>679</v>
      </c>
      <c r="B4476" t="s">
        <v>692</v>
      </c>
      <c r="C4476">
        <v>0.42</v>
      </c>
      <c r="D4476">
        <v>38</v>
      </c>
      <c r="E4476">
        <v>0.16600000000000001</v>
      </c>
    </row>
    <row r="4477" spans="1:5" x14ac:dyDescent="0.2">
      <c r="A4477" t="s">
        <v>679</v>
      </c>
      <c r="B4477" t="s">
        <v>692</v>
      </c>
      <c r="C4477">
        <v>0.42</v>
      </c>
      <c r="D4477">
        <v>39</v>
      </c>
      <c r="E4477">
        <v>0.16700000000000001</v>
      </c>
    </row>
    <row r="4478" spans="1:5" x14ac:dyDescent="0.2">
      <c r="A4478" t="s">
        <v>679</v>
      </c>
      <c r="B4478" t="s">
        <v>692</v>
      </c>
      <c r="C4478">
        <v>0.42</v>
      </c>
      <c r="D4478">
        <v>40</v>
      </c>
      <c r="E4478">
        <v>0.16700000000000001</v>
      </c>
    </row>
    <row r="4479" spans="1:5" x14ac:dyDescent="0.2">
      <c r="A4479" t="s">
        <v>679</v>
      </c>
      <c r="B4479" t="s">
        <v>692</v>
      </c>
      <c r="C4479">
        <v>0.42</v>
      </c>
      <c r="D4479">
        <v>41</v>
      </c>
      <c r="E4479">
        <v>0.16700000000000001</v>
      </c>
    </row>
    <row r="4480" spans="1:5" x14ac:dyDescent="0.2">
      <c r="A4480" t="s">
        <v>679</v>
      </c>
      <c r="B4480" t="s">
        <v>692</v>
      </c>
      <c r="C4480">
        <v>0.42</v>
      </c>
      <c r="D4480">
        <v>42</v>
      </c>
      <c r="E4480">
        <v>0.16800000000000001</v>
      </c>
    </row>
    <row r="4481" spans="1:5" x14ac:dyDescent="0.2">
      <c r="A4481" t="s">
        <v>679</v>
      </c>
      <c r="B4481" t="s">
        <v>692</v>
      </c>
      <c r="C4481">
        <v>0.42</v>
      </c>
      <c r="D4481">
        <v>43</v>
      </c>
      <c r="E4481">
        <v>0.16800000000000001</v>
      </c>
    </row>
    <row r="4482" spans="1:5" x14ac:dyDescent="0.2">
      <c r="A4482" t="s">
        <v>679</v>
      </c>
      <c r="B4482" t="s">
        <v>692</v>
      </c>
      <c r="C4482">
        <v>0.42</v>
      </c>
      <c r="D4482">
        <v>44</v>
      </c>
      <c r="E4482">
        <v>0.16800000000000001</v>
      </c>
    </row>
    <row r="4483" spans="1:5" x14ac:dyDescent="0.2">
      <c r="A4483" t="s">
        <v>679</v>
      </c>
      <c r="B4483" t="s">
        <v>692</v>
      </c>
      <c r="C4483">
        <v>0.42</v>
      </c>
      <c r="D4483">
        <v>45</v>
      </c>
      <c r="E4483">
        <v>0.16900000000000001</v>
      </c>
    </row>
    <row r="4484" spans="1:5" x14ac:dyDescent="0.2">
      <c r="A4484" t="s">
        <v>679</v>
      </c>
      <c r="B4484" t="s">
        <v>692</v>
      </c>
      <c r="C4484">
        <v>0.42</v>
      </c>
      <c r="D4484">
        <v>46</v>
      </c>
      <c r="E4484">
        <v>0.16900000000000001</v>
      </c>
    </row>
    <row r="4485" spans="1:5" x14ac:dyDescent="0.2">
      <c r="A4485" t="s">
        <v>679</v>
      </c>
      <c r="B4485" t="s">
        <v>692</v>
      </c>
      <c r="C4485">
        <v>0.42</v>
      </c>
      <c r="D4485">
        <v>47</v>
      </c>
      <c r="E4485">
        <v>0.16900000000000001</v>
      </c>
    </row>
    <row r="4486" spans="1:5" x14ac:dyDescent="0.2">
      <c r="A4486" t="s">
        <v>679</v>
      </c>
      <c r="B4486" t="s">
        <v>692</v>
      </c>
      <c r="C4486">
        <v>0.42</v>
      </c>
      <c r="D4486">
        <v>48</v>
      </c>
      <c r="E4486">
        <v>0.17</v>
      </c>
    </row>
    <row r="4487" spans="1:5" x14ac:dyDescent="0.2">
      <c r="A4487" t="s">
        <v>679</v>
      </c>
      <c r="B4487" t="s">
        <v>692</v>
      </c>
      <c r="C4487">
        <v>0.42</v>
      </c>
      <c r="D4487">
        <v>49</v>
      </c>
      <c r="E4487">
        <v>0.17</v>
      </c>
    </row>
    <row r="4488" spans="1:5" x14ac:dyDescent="0.2">
      <c r="A4488" t="s">
        <v>679</v>
      </c>
      <c r="B4488" t="s">
        <v>692</v>
      </c>
      <c r="C4488">
        <v>0.435</v>
      </c>
      <c r="D4488">
        <v>23</v>
      </c>
      <c r="E4488">
        <v>0.16600000000000001</v>
      </c>
    </row>
    <row r="4489" spans="1:5" x14ac:dyDescent="0.2">
      <c r="A4489" t="s">
        <v>679</v>
      </c>
      <c r="B4489" t="s">
        <v>692</v>
      </c>
      <c r="C4489">
        <v>0.435</v>
      </c>
      <c r="D4489">
        <v>24</v>
      </c>
      <c r="E4489">
        <v>0.16800000000000001</v>
      </c>
    </row>
    <row r="4490" spans="1:5" x14ac:dyDescent="0.2">
      <c r="A4490" t="s">
        <v>679</v>
      </c>
      <c r="B4490" t="s">
        <v>692</v>
      </c>
      <c r="C4490">
        <v>0.435</v>
      </c>
      <c r="D4490">
        <v>25</v>
      </c>
      <c r="E4490">
        <v>0.17</v>
      </c>
    </row>
    <row r="4491" spans="1:5" x14ac:dyDescent="0.2">
      <c r="A4491" t="s">
        <v>679</v>
      </c>
      <c r="B4491" t="s">
        <v>692</v>
      </c>
      <c r="C4491">
        <v>0.435</v>
      </c>
      <c r="D4491">
        <v>26</v>
      </c>
      <c r="E4491">
        <v>0.17</v>
      </c>
    </row>
    <row r="4492" spans="1:5" x14ac:dyDescent="0.2">
      <c r="A4492" t="s">
        <v>679</v>
      </c>
      <c r="B4492" t="s">
        <v>692</v>
      </c>
      <c r="C4492">
        <v>0.435</v>
      </c>
      <c r="D4492">
        <v>27</v>
      </c>
      <c r="E4492">
        <v>0.17</v>
      </c>
    </row>
    <row r="4493" spans="1:5" x14ac:dyDescent="0.2">
      <c r="A4493" t="s">
        <v>679</v>
      </c>
      <c r="B4493" t="s">
        <v>692</v>
      </c>
      <c r="C4493">
        <v>0.435</v>
      </c>
      <c r="D4493">
        <v>28</v>
      </c>
      <c r="E4493">
        <v>0.17</v>
      </c>
    </row>
    <row r="4494" spans="1:5" x14ac:dyDescent="0.2">
      <c r="A4494" t="s">
        <v>679</v>
      </c>
      <c r="B4494" t="s">
        <v>692</v>
      </c>
      <c r="C4494">
        <v>0.435</v>
      </c>
      <c r="D4494">
        <v>29</v>
      </c>
      <c r="E4494">
        <v>0.17100000000000001</v>
      </c>
    </row>
    <row r="4495" spans="1:5" x14ac:dyDescent="0.2">
      <c r="A4495" t="s">
        <v>679</v>
      </c>
      <c r="B4495" t="s">
        <v>692</v>
      </c>
      <c r="C4495">
        <v>0.435</v>
      </c>
      <c r="D4495">
        <v>30</v>
      </c>
      <c r="E4495">
        <v>0.17100000000000001</v>
      </c>
    </row>
    <row r="4496" spans="1:5" x14ac:dyDescent="0.2">
      <c r="A4496" t="s">
        <v>679</v>
      </c>
      <c r="B4496" t="s">
        <v>692</v>
      </c>
      <c r="C4496">
        <v>0.435</v>
      </c>
      <c r="D4496">
        <v>31</v>
      </c>
      <c r="E4496">
        <v>0.17100000000000001</v>
      </c>
    </row>
    <row r="4497" spans="1:5" x14ac:dyDescent="0.2">
      <c r="A4497" t="s">
        <v>679</v>
      </c>
      <c r="B4497" t="s">
        <v>692</v>
      </c>
      <c r="C4497">
        <v>0.435</v>
      </c>
      <c r="D4497">
        <v>32</v>
      </c>
      <c r="E4497">
        <v>0.17100000000000001</v>
      </c>
    </row>
    <row r="4498" spans="1:5" x14ac:dyDescent="0.2">
      <c r="A4498" t="s">
        <v>679</v>
      </c>
      <c r="B4498" t="s">
        <v>692</v>
      </c>
      <c r="C4498">
        <v>0.435</v>
      </c>
      <c r="D4498">
        <v>33</v>
      </c>
      <c r="E4498">
        <v>0.17100000000000001</v>
      </c>
    </row>
    <row r="4499" spans="1:5" x14ac:dyDescent="0.2">
      <c r="A4499" t="s">
        <v>679</v>
      </c>
      <c r="B4499" t="s">
        <v>692</v>
      </c>
      <c r="C4499">
        <v>0.435</v>
      </c>
      <c r="D4499">
        <v>34</v>
      </c>
      <c r="E4499">
        <v>0.17100000000000001</v>
      </c>
    </row>
    <row r="4500" spans="1:5" x14ac:dyDescent="0.2">
      <c r="A4500" t="s">
        <v>679</v>
      </c>
      <c r="B4500" t="s">
        <v>692</v>
      </c>
      <c r="C4500">
        <v>0.435</v>
      </c>
      <c r="D4500">
        <v>35</v>
      </c>
      <c r="E4500">
        <v>0.17100000000000001</v>
      </c>
    </row>
    <row r="4501" spans="1:5" x14ac:dyDescent="0.2">
      <c r="A4501" t="s">
        <v>679</v>
      </c>
      <c r="B4501" t="s">
        <v>692</v>
      </c>
      <c r="C4501">
        <v>0.435</v>
      </c>
      <c r="D4501">
        <v>36</v>
      </c>
      <c r="E4501">
        <v>0.17100000000000001</v>
      </c>
    </row>
    <row r="4502" spans="1:5" x14ac:dyDescent="0.2">
      <c r="A4502" t="s">
        <v>679</v>
      </c>
      <c r="B4502" t="s">
        <v>692</v>
      </c>
      <c r="C4502">
        <v>0.435</v>
      </c>
      <c r="D4502">
        <v>37</v>
      </c>
      <c r="E4502">
        <v>0.17199999999999999</v>
      </c>
    </row>
    <row r="4503" spans="1:5" x14ac:dyDescent="0.2">
      <c r="A4503" t="s">
        <v>679</v>
      </c>
      <c r="B4503" t="s">
        <v>692</v>
      </c>
      <c r="C4503">
        <v>0.435</v>
      </c>
      <c r="D4503">
        <v>38</v>
      </c>
      <c r="E4503">
        <v>0.17199999999999999</v>
      </c>
    </row>
    <row r="4504" spans="1:5" x14ac:dyDescent="0.2">
      <c r="A4504" t="s">
        <v>679</v>
      </c>
      <c r="B4504" t="s">
        <v>692</v>
      </c>
      <c r="C4504">
        <v>0.435</v>
      </c>
      <c r="D4504">
        <v>39</v>
      </c>
      <c r="E4504">
        <v>0.17199999999999999</v>
      </c>
    </row>
    <row r="4505" spans="1:5" x14ac:dyDescent="0.2">
      <c r="A4505" t="s">
        <v>679</v>
      </c>
      <c r="B4505" t="s">
        <v>692</v>
      </c>
      <c r="C4505">
        <v>0.435</v>
      </c>
      <c r="D4505">
        <v>40</v>
      </c>
      <c r="E4505">
        <v>0.17199999999999999</v>
      </c>
    </row>
    <row r="4506" spans="1:5" x14ac:dyDescent="0.2">
      <c r="A4506" t="s">
        <v>679</v>
      </c>
      <c r="B4506" t="s">
        <v>692</v>
      </c>
      <c r="C4506">
        <v>0.435</v>
      </c>
      <c r="D4506">
        <v>41</v>
      </c>
      <c r="E4506">
        <v>0.17299999999999999</v>
      </c>
    </row>
    <row r="4507" spans="1:5" x14ac:dyDescent="0.2">
      <c r="A4507" t="s">
        <v>679</v>
      </c>
      <c r="B4507" t="s">
        <v>692</v>
      </c>
      <c r="C4507">
        <v>0.435</v>
      </c>
      <c r="D4507">
        <v>42</v>
      </c>
      <c r="E4507">
        <v>0.17299999999999999</v>
      </c>
    </row>
    <row r="4508" spans="1:5" x14ac:dyDescent="0.2">
      <c r="A4508" t="s">
        <v>679</v>
      </c>
      <c r="B4508" t="s">
        <v>692</v>
      </c>
      <c r="C4508">
        <v>0.435</v>
      </c>
      <c r="D4508">
        <v>43</v>
      </c>
      <c r="E4508">
        <v>0.17299999999999999</v>
      </c>
    </row>
    <row r="4509" spans="1:5" x14ac:dyDescent="0.2">
      <c r="A4509" t="s">
        <v>679</v>
      </c>
      <c r="B4509" t="s">
        <v>692</v>
      </c>
      <c r="C4509">
        <v>0.435</v>
      </c>
      <c r="D4509">
        <v>44</v>
      </c>
      <c r="E4509">
        <v>0.17399999999999999</v>
      </c>
    </row>
    <row r="4510" spans="1:5" x14ac:dyDescent="0.2">
      <c r="A4510" t="s">
        <v>679</v>
      </c>
      <c r="B4510" t="s">
        <v>692</v>
      </c>
      <c r="C4510">
        <v>0.435</v>
      </c>
      <c r="D4510">
        <v>45</v>
      </c>
      <c r="E4510">
        <v>0.17399999999999999</v>
      </c>
    </row>
    <row r="4511" spans="1:5" x14ac:dyDescent="0.2">
      <c r="A4511" t="s">
        <v>679</v>
      </c>
      <c r="B4511" t="s">
        <v>692</v>
      </c>
      <c r="C4511">
        <v>0.435</v>
      </c>
      <c r="D4511">
        <v>46</v>
      </c>
      <c r="E4511">
        <v>0.17399999999999999</v>
      </c>
    </row>
    <row r="4512" spans="1:5" x14ac:dyDescent="0.2">
      <c r="A4512" t="s">
        <v>679</v>
      </c>
      <c r="B4512" t="s">
        <v>692</v>
      </c>
      <c r="C4512">
        <v>0.435</v>
      </c>
      <c r="D4512">
        <v>47</v>
      </c>
      <c r="E4512">
        <v>0.17499999999999999</v>
      </c>
    </row>
    <row r="4513" spans="1:5" x14ac:dyDescent="0.2">
      <c r="A4513" t="s">
        <v>679</v>
      </c>
      <c r="B4513" t="s">
        <v>692</v>
      </c>
      <c r="C4513">
        <v>0.435</v>
      </c>
      <c r="D4513">
        <v>48</v>
      </c>
      <c r="E4513">
        <v>0.17499999999999999</v>
      </c>
    </row>
    <row r="4514" spans="1:5" x14ac:dyDescent="0.2">
      <c r="A4514" t="s">
        <v>679</v>
      </c>
      <c r="B4514" t="s">
        <v>692</v>
      </c>
      <c r="C4514">
        <v>0.435</v>
      </c>
      <c r="D4514">
        <v>49</v>
      </c>
      <c r="E4514">
        <v>0.17499999999999999</v>
      </c>
    </row>
    <row r="4515" spans="1:5" x14ac:dyDescent="0.2">
      <c r="A4515" t="s">
        <v>679</v>
      </c>
      <c r="B4515" t="s">
        <v>692</v>
      </c>
      <c r="C4515">
        <v>0.45</v>
      </c>
      <c r="D4515">
        <v>23</v>
      </c>
      <c r="E4515">
        <v>0.17199999999999999</v>
      </c>
    </row>
    <row r="4516" spans="1:5" x14ac:dyDescent="0.2">
      <c r="A4516" t="s">
        <v>679</v>
      </c>
      <c r="B4516" t="s">
        <v>692</v>
      </c>
      <c r="C4516">
        <v>0.45</v>
      </c>
      <c r="D4516">
        <v>24</v>
      </c>
      <c r="E4516">
        <v>0.17399999999999999</v>
      </c>
    </row>
    <row r="4517" spans="1:5" x14ac:dyDescent="0.2">
      <c r="A4517" t="s">
        <v>679</v>
      </c>
      <c r="B4517" t="s">
        <v>692</v>
      </c>
      <c r="C4517">
        <v>0.45</v>
      </c>
      <c r="D4517">
        <v>25</v>
      </c>
      <c r="E4517">
        <v>0.17599999999999999</v>
      </c>
    </row>
    <row r="4518" spans="1:5" x14ac:dyDescent="0.2">
      <c r="A4518" t="s">
        <v>679</v>
      </c>
      <c r="B4518" t="s">
        <v>692</v>
      </c>
      <c r="C4518">
        <v>0.45</v>
      </c>
      <c r="D4518">
        <v>26</v>
      </c>
      <c r="E4518">
        <v>0.17599999999999999</v>
      </c>
    </row>
    <row r="4519" spans="1:5" x14ac:dyDescent="0.2">
      <c r="A4519" t="s">
        <v>679</v>
      </c>
      <c r="B4519" t="s">
        <v>692</v>
      </c>
      <c r="C4519">
        <v>0.45</v>
      </c>
      <c r="D4519">
        <v>27</v>
      </c>
      <c r="E4519">
        <v>0.17599999999999999</v>
      </c>
    </row>
    <row r="4520" spans="1:5" x14ac:dyDescent="0.2">
      <c r="A4520" t="s">
        <v>679</v>
      </c>
      <c r="B4520" t="s">
        <v>692</v>
      </c>
      <c r="C4520">
        <v>0.45</v>
      </c>
      <c r="D4520">
        <v>28</v>
      </c>
      <c r="E4520">
        <v>0.17699999999999999</v>
      </c>
    </row>
    <row r="4521" spans="1:5" x14ac:dyDescent="0.2">
      <c r="A4521" t="s">
        <v>679</v>
      </c>
      <c r="B4521" t="s">
        <v>692</v>
      </c>
      <c r="C4521">
        <v>0.45</v>
      </c>
      <c r="D4521">
        <v>29</v>
      </c>
      <c r="E4521">
        <v>0.17599999999999999</v>
      </c>
    </row>
    <row r="4522" spans="1:5" x14ac:dyDescent="0.2">
      <c r="A4522" t="s">
        <v>679</v>
      </c>
      <c r="B4522" t="s">
        <v>692</v>
      </c>
      <c r="C4522">
        <v>0.45</v>
      </c>
      <c r="D4522">
        <v>30</v>
      </c>
      <c r="E4522">
        <v>0.17599999999999999</v>
      </c>
    </row>
    <row r="4523" spans="1:5" x14ac:dyDescent="0.2">
      <c r="A4523" t="s">
        <v>679</v>
      </c>
      <c r="B4523" t="s">
        <v>692</v>
      </c>
      <c r="C4523">
        <v>0.45</v>
      </c>
      <c r="D4523">
        <v>31</v>
      </c>
      <c r="E4523">
        <v>0.17599999999999999</v>
      </c>
    </row>
    <row r="4524" spans="1:5" x14ac:dyDescent="0.2">
      <c r="A4524" t="s">
        <v>679</v>
      </c>
      <c r="B4524" t="s">
        <v>692</v>
      </c>
      <c r="C4524">
        <v>0.45</v>
      </c>
      <c r="D4524">
        <v>32</v>
      </c>
      <c r="E4524">
        <v>0.17599999999999999</v>
      </c>
    </row>
    <row r="4525" spans="1:5" x14ac:dyDescent="0.2">
      <c r="A4525" t="s">
        <v>679</v>
      </c>
      <c r="B4525" t="s">
        <v>692</v>
      </c>
      <c r="C4525">
        <v>0.45</v>
      </c>
      <c r="D4525">
        <v>33</v>
      </c>
      <c r="E4525">
        <v>0.17599999999999999</v>
      </c>
    </row>
    <row r="4526" spans="1:5" x14ac:dyDescent="0.2">
      <c r="A4526" t="s">
        <v>679</v>
      </c>
      <c r="B4526" t="s">
        <v>692</v>
      </c>
      <c r="C4526">
        <v>0.45</v>
      </c>
      <c r="D4526">
        <v>34</v>
      </c>
      <c r="E4526">
        <v>0.17699999999999999</v>
      </c>
    </row>
    <row r="4527" spans="1:5" x14ac:dyDescent="0.2">
      <c r="A4527" t="s">
        <v>679</v>
      </c>
      <c r="B4527" t="s">
        <v>692</v>
      </c>
      <c r="C4527">
        <v>0.45</v>
      </c>
      <c r="D4527">
        <v>35</v>
      </c>
      <c r="E4527">
        <v>0.17699999999999999</v>
      </c>
    </row>
    <row r="4528" spans="1:5" x14ac:dyDescent="0.2">
      <c r="A4528" t="s">
        <v>679</v>
      </c>
      <c r="B4528" t="s">
        <v>692</v>
      </c>
      <c r="C4528">
        <v>0.45</v>
      </c>
      <c r="D4528">
        <v>36</v>
      </c>
      <c r="E4528">
        <v>0.17699999999999999</v>
      </c>
    </row>
    <row r="4529" spans="1:5" x14ac:dyDescent="0.2">
      <c r="A4529" t="s">
        <v>679</v>
      </c>
      <c r="B4529" t="s">
        <v>692</v>
      </c>
      <c r="C4529">
        <v>0.45</v>
      </c>
      <c r="D4529">
        <v>37</v>
      </c>
      <c r="E4529">
        <v>0.17699999999999999</v>
      </c>
    </row>
    <row r="4530" spans="1:5" x14ac:dyDescent="0.2">
      <c r="A4530" t="s">
        <v>679</v>
      </c>
      <c r="B4530" t="s">
        <v>692</v>
      </c>
      <c r="C4530">
        <v>0.45</v>
      </c>
      <c r="D4530">
        <v>38</v>
      </c>
      <c r="E4530">
        <v>0.17699999999999999</v>
      </c>
    </row>
    <row r="4531" spans="1:5" x14ac:dyDescent="0.2">
      <c r="A4531" t="s">
        <v>679</v>
      </c>
      <c r="B4531" t="s">
        <v>692</v>
      </c>
      <c r="C4531">
        <v>0.45</v>
      </c>
      <c r="D4531">
        <v>39</v>
      </c>
      <c r="E4531">
        <v>0.17799999999999999</v>
      </c>
    </row>
    <row r="4532" spans="1:5" x14ac:dyDescent="0.2">
      <c r="A4532" t="s">
        <v>679</v>
      </c>
      <c r="B4532" t="s">
        <v>692</v>
      </c>
      <c r="C4532">
        <v>0.45</v>
      </c>
      <c r="D4532">
        <v>40</v>
      </c>
      <c r="E4532">
        <v>0.17799999999999999</v>
      </c>
    </row>
    <row r="4533" spans="1:5" x14ac:dyDescent="0.2">
      <c r="A4533" t="s">
        <v>679</v>
      </c>
      <c r="B4533" t="s">
        <v>692</v>
      </c>
      <c r="C4533">
        <v>0.45</v>
      </c>
      <c r="D4533">
        <v>41</v>
      </c>
      <c r="E4533">
        <v>0.17799999999999999</v>
      </c>
    </row>
    <row r="4534" spans="1:5" x14ac:dyDescent="0.2">
      <c r="A4534" t="s">
        <v>679</v>
      </c>
      <c r="B4534" t="s">
        <v>692</v>
      </c>
      <c r="C4534">
        <v>0.45</v>
      </c>
      <c r="D4534">
        <v>42</v>
      </c>
      <c r="E4534">
        <v>0.17799999999999999</v>
      </c>
    </row>
    <row r="4535" spans="1:5" x14ac:dyDescent="0.2">
      <c r="A4535" t="s">
        <v>679</v>
      </c>
      <c r="B4535" t="s">
        <v>692</v>
      </c>
      <c r="C4535">
        <v>0.45</v>
      </c>
      <c r="D4535">
        <v>43</v>
      </c>
      <c r="E4535">
        <v>0.17899999999999999</v>
      </c>
    </row>
    <row r="4536" spans="1:5" x14ac:dyDescent="0.2">
      <c r="A4536" t="s">
        <v>679</v>
      </c>
      <c r="B4536" t="s">
        <v>692</v>
      </c>
      <c r="C4536">
        <v>0.45</v>
      </c>
      <c r="D4536">
        <v>44</v>
      </c>
      <c r="E4536">
        <v>0.17899999999999999</v>
      </c>
    </row>
    <row r="4537" spans="1:5" x14ac:dyDescent="0.2">
      <c r="A4537" t="s">
        <v>679</v>
      </c>
      <c r="B4537" t="s">
        <v>692</v>
      </c>
      <c r="C4537">
        <v>0.45</v>
      </c>
      <c r="D4537">
        <v>45</v>
      </c>
      <c r="E4537">
        <v>0.17899999999999999</v>
      </c>
    </row>
    <row r="4538" spans="1:5" x14ac:dyDescent="0.2">
      <c r="A4538" t="s">
        <v>679</v>
      </c>
      <c r="B4538" t="s">
        <v>692</v>
      </c>
      <c r="C4538">
        <v>0.45</v>
      </c>
      <c r="D4538">
        <v>46</v>
      </c>
      <c r="E4538">
        <v>0.18</v>
      </c>
    </row>
    <row r="4539" spans="1:5" x14ac:dyDescent="0.2">
      <c r="A4539" t="s">
        <v>679</v>
      </c>
      <c r="B4539" t="s">
        <v>692</v>
      </c>
      <c r="C4539">
        <v>0.45</v>
      </c>
      <c r="D4539">
        <v>47</v>
      </c>
      <c r="E4539">
        <v>0.18</v>
      </c>
    </row>
    <row r="4540" spans="1:5" x14ac:dyDescent="0.2">
      <c r="A4540" t="s">
        <v>679</v>
      </c>
      <c r="B4540" t="s">
        <v>692</v>
      </c>
      <c r="C4540">
        <v>0.45</v>
      </c>
      <c r="D4540">
        <v>48</v>
      </c>
      <c r="E4540">
        <v>0.18</v>
      </c>
    </row>
    <row r="4541" spans="1:5" x14ac:dyDescent="0.2">
      <c r="A4541" t="s">
        <v>679</v>
      </c>
      <c r="B4541" t="s">
        <v>692</v>
      </c>
      <c r="C4541">
        <v>0.45</v>
      </c>
      <c r="D4541">
        <v>49</v>
      </c>
      <c r="E4541">
        <v>0.18099999999999999</v>
      </c>
    </row>
    <row r="4542" spans="1:5" x14ac:dyDescent="0.2">
      <c r="A4542" t="s">
        <v>679</v>
      </c>
      <c r="B4542" t="s">
        <v>692</v>
      </c>
      <c r="C4542">
        <v>0.46500000000000002</v>
      </c>
      <c r="D4542">
        <v>23</v>
      </c>
      <c r="E4542">
        <v>0.17799999999999999</v>
      </c>
    </row>
    <row r="4543" spans="1:5" x14ac:dyDescent="0.2">
      <c r="A4543" t="s">
        <v>679</v>
      </c>
      <c r="B4543" t="s">
        <v>692</v>
      </c>
      <c r="C4543">
        <v>0.46500000000000002</v>
      </c>
      <c r="D4543">
        <v>24</v>
      </c>
      <c r="E4543">
        <v>0.18</v>
      </c>
    </row>
    <row r="4544" spans="1:5" x14ac:dyDescent="0.2">
      <c r="A4544" t="s">
        <v>679</v>
      </c>
      <c r="B4544" t="s">
        <v>692</v>
      </c>
      <c r="C4544">
        <v>0.46500000000000002</v>
      </c>
      <c r="D4544">
        <v>25</v>
      </c>
      <c r="E4544">
        <v>0.182</v>
      </c>
    </row>
    <row r="4545" spans="1:5" x14ac:dyDescent="0.2">
      <c r="A4545" t="s">
        <v>679</v>
      </c>
      <c r="B4545" t="s">
        <v>692</v>
      </c>
      <c r="C4545">
        <v>0.46500000000000002</v>
      </c>
      <c r="D4545">
        <v>26</v>
      </c>
      <c r="E4545">
        <v>0.182</v>
      </c>
    </row>
    <row r="4546" spans="1:5" x14ac:dyDescent="0.2">
      <c r="A4546" t="s">
        <v>679</v>
      </c>
      <c r="B4546" t="s">
        <v>692</v>
      </c>
      <c r="C4546">
        <v>0.46500000000000002</v>
      </c>
      <c r="D4546">
        <v>27</v>
      </c>
      <c r="E4546">
        <v>0.183</v>
      </c>
    </row>
    <row r="4547" spans="1:5" x14ac:dyDescent="0.2">
      <c r="A4547" t="s">
        <v>679</v>
      </c>
      <c r="B4547" t="s">
        <v>692</v>
      </c>
      <c r="C4547">
        <v>0.46500000000000002</v>
      </c>
      <c r="D4547">
        <v>28</v>
      </c>
      <c r="E4547">
        <v>0.182</v>
      </c>
    </row>
    <row r="4548" spans="1:5" x14ac:dyDescent="0.2">
      <c r="A4548" t="s">
        <v>679</v>
      </c>
      <c r="B4548" t="s">
        <v>692</v>
      </c>
      <c r="C4548">
        <v>0.46500000000000002</v>
      </c>
      <c r="D4548">
        <v>29</v>
      </c>
      <c r="E4548">
        <v>0.182</v>
      </c>
    </row>
    <row r="4549" spans="1:5" x14ac:dyDescent="0.2">
      <c r="A4549" t="s">
        <v>679</v>
      </c>
      <c r="B4549" t="s">
        <v>692</v>
      </c>
      <c r="C4549">
        <v>0.46500000000000002</v>
      </c>
      <c r="D4549">
        <v>30</v>
      </c>
      <c r="E4549">
        <v>0.182</v>
      </c>
    </row>
    <row r="4550" spans="1:5" x14ac:dyDescent="0.2">
      <c r="A4550" t="s">
        <v>679</v>
      </c>
      <c r="B4550" t="s">
        <v>692</v>
      </c>
      <c r="C4550">
        <v>0.46500000000000002</v>
      </c>
      <c r="D4550">
        <v>31</v>
      </c>
      <c r="E4550">
        <v>0.182</v>
      </c>
    </row>
    <row r="4551" spans="1:5" x14ac:dyDescent="0.2">
      <c r="A4551" t="s">
        <v>679</v>
      </c>
      <c r="B4551" t="s">
        <v>692</v>
      </c>
      <c r="C4551">
        <v>0.46500000000000002</v>
      </c>
      <c r="D4551">
        <v>32</v>
      </c>
      <c r="E4551">
        <v>0.182</v>
      </c>
    </row>
    <row r="4552" spans="1:5" x14ac:dyDescent="0.2">
      <c r="A4552" t="s">
        <v>679</v>
      </c>
      <c r="B4552" t="s">
        <v>692</v>
      </c>
      <c r="C4552">
        <v>0.46500000000000002</v>
      </c>
      <c r="D4552">
        <v>33</v>
      </c>
      <c r="E4552">
        <v>0.182</v>
      </c>
    </row>
    <row r="4553" spans="1:5" x14ac:dyDescent="0.2">
      <c r="A4553" t="s">
        <v>679</v>
      </c>
      <c r="B4553" t="s">
        <v>692</v>
      </c>
      <c r="C4553">
        <v>0.46500000000000002</v>
      </c>
      <c r="D4553">
        <v>34</v>
      </c>
      <c r="E4553">
        <v>0.182</v>
      </c>
    </row>
    <row r="4554" spans="1:5" x14ac:dyDescent="0.2">
      <c r="A4554" t="s">
        <v>679</v>
      </c>
      <c r="B4554" t="s">
        <v>692</v>
      </c>
      <c r="C4554">
        <v>0.46500000000000002</v>
      </c>
      <c r="D4554">
        <v>35</v>
      </c>
      <c r="E4554">
        <v>0.182</v>
      </c>
    </row>
    <row r="4555" spans="1:5" x14ac:dyDescent="0.2">
      <c r="A4555" t="s">
        <v>679</v>
      </c>
      <c r="B4555" t="s">
        <v>692</v>
      </c>
      <c r="C4555">
        <v>0.46500000000000002</v>
      </c>
      <c r="D4555">
        <v>36</v>
      </c>
      <c r="E4555">
        <v>0.183</v>
      </c>
    </row>
    <row r="4556" spans="1:5" x14ac:dyDescent="0.2">
      <c r="A4556" t="s">
        <v>679</v>
      </c>
      <c r="B4556" t="s">
        <v>692</v>
      </c>
      <c r="C4556">
        <v>0.46500000000000002</v>
      </c>
      <c r="D4556">
        <v>37</v>
      </c>
      <c r="E4556">
        <v>0.183</v>
      </c>
    </row>
    <row r="4557" spans="1:5" x14ac:dyDescent="0.2">
      <c r="A4557" t="s">
        <v>679</v>
      </c>
      <c r="B4557" t="s">
        <v>692</v>
      </c>
      <c r="C4557">
        <v>0.46500000000000002</v>
      </c>
      <c r="D4557">
        <v>38</v>
      </c>
      <c r="E4557">
        <v>0.183</v>
      </c>
    </row>
    <row r="4558" spans="1:5" x14ac:dyDescent="0.2">
      <c r="A4558" t="s">
        <v>679</v>
      </c>
      <c r="B4558" t="s">
        <v>692</v>
      </c>
      <c r="C4558">
        <v>0.46500000000000002</v>
      </c>
      <c r="D4558">
        <v>39</v>
      </c>
      <c r="E4558">
        <v>0.183</v>
      </c>
    </row>
    <row r="4559" spans="1:5" x14ac:dyDescent="0.2">
      <c r="A4559" t="s">
        <v>679</v>
      </c>
      <c r="B4559" t="s">
        <v>692</v>
      </c>
      <c r="C4559">
        <v>0.46500000000000002</v>
      </c>
      <c r="D4559">
        <v>40</v>
      </c>
      <c r="E4559">
        <v>0.183</v>
      </c>
    </row>
    <row r="4560" spans="1:5" x14ac:dyDescent="0.2">
      <c r="A4560" t="s">
        <v>679</v>
      </c>
      <c r="B4560" t="s">
        <v>692</v>
      </c>
      <c r="C4560">
        <v>0.46500000000000002</v>
      </c>
      <c r="D4560">
        <v>41</v>
      </c>
      <c r="E4560">
        <v>0.184</v>
      </c>
    </row>
    <row r="4561" spans="1:5" x14ac:dyDescent="0.2">
      <c r="A4561" t="s">
        <v>679</v>
      </c>
      <c r="B4561" t="s">
        <v>692</v>
      </c>
      <c r="C4561">
        <v>0.46500000000000002</v>
      </c>
      <c r="D4561">
        <v>42</v>
      </c>
      <c r="E4561">
        <v>0.184</v>
      </c>
    </row>
    <row r="4562" spans="1:5" x14ac:dyDescent="0.2">
      <c r="A4562" t="s">
        <v>679</v>
      </c>
      <c r="B4562" t="s">
        <v>692</v>
      </c>
      <c r="C4562">
        <v>0.46500000000000002</v>
      </c>
      <c r="D4562">
        <v>43</v>
      </c>
      <c r="E4562">
        <v>0.184</v>
      </c>
    </row>
    <row r="4563" spans="1:5" x14ac:dyDescent="0.2">
      <c r="A4563" t="s">
        <v>679</v>
      </c>
      <c r="B4563" t="s">
        <v>692</v>
      </c>
      <c r="C4563">
        <v>0.46500000000000002</v>
      </c>
      <c r="D4563">
        <v>44</v>
      </c>
      <c r="E4563">
        <v>0.185</v>
      </c>
    </row>
    <row r="4564" spans="1:5" x14ac:dyDescent="0.2">
      <c r="A4564" t="s">
        <v>679</v>
      </c>
      <c r="B4564" t="s">
        <v>692</v>
      </c>
      <c r="C4564">
        <v>0.46500000000000002</v>
      </c>
      <c r="D4564">
        <v>45</v>
      </c>
      <c r="E4564">
        <v>0.185</v>
      </c>
    </row>
    <row r="4565" spans="1:5" x14ac:dyDescent="0.2">
      <c r="A4565" t="s">
        <v>679</v>
      </c>
      <c r="B4565" t="s">
        <v>692</v>
      </c>
      <c r="C4565">
        <v>0.46500000000000002</v>
      </c>
      <c r="D4565">
        <v>46</v>
      </c>
      <c r="E4565">
        <v>0.185</v>
      </c>
    </row>
    <row r="4566" spans="1:5" x14ac:dyDescent="0.2">
      <c r="A4566" t="s">
        <v>679</v>
      </c>
      <c r="B4566" t="s">
        <v>692</v>
      </c>
      <c r="C4566">
        <v>0.46500000000000002</v>
      </c>
      <c r="D4566">
        <v>47</v>
      </c>
      <c r="E4566">
        <v>0.185</v>
      </c>
    </row>
    <row r="4567" spans="1:5" x14ac:dyDescent="0.2">
      <c r="A4567" t="s">
        <v>679</v>
      </c>
      <c r="B4567" t="s">
        <v>692</v>
      </c>
      <c r="C4567">
        <v>0.46500000000000002</v>
      </c>
      <c r="D4567">
        <v>48</v>
      </c>
      <c r="E4567">
        <v>0.186</v>
      </c>
    </row>
    <row r="4568" spans="1:5" x14ac:dyDescent="0.2">
      <c r="A4568" t="s">
        <v>679</v>
      </c>
      <c r="B4568" t="s">
        <v>692</v>
      </c>
      <c r="C4568">
        <v>0.46500000000000002</v>
      </c>
      <c r="D4568">
        <v>49</v>
      </c>
      <c r="E4568">
        <v>0.186</v>
      </c>
    </row>
    <row r="4569" spans="1:5" x14ac:dyDescent="0.2">
      <c r="A4569" t="s">
        <v>679</v>
      </c>
      <c r="B4569" t="s">
        <v>692</v>
      </c>
      <c r="C4569">
        <v>0.48</v>
      </c>
      <c r="D4569">
        <v>25</v>
      </c>
      <c r="E4569">
        <v>0.188</v>
      </c>
    </row>
    <row r="4570" spans="1:5" x14ac:dyDescent="0.2">
      <c r="A4570" t="s">
        <v>679</v>
      </c>
      <c r="B4570" t="s">
        <v>692</v>
      </c>
      <c r="C4570">
        <v>0.48</v>
      </c>
      <c r="D4570">
        <v>26</v>
      </c>
      <c r="E4570">
        <v>0.188</v>
      </c>
    </row>
    <row r="4571" spans="1:5" x14ac:dyDescent="0.2">
      <c r="A4571" t="s">
        <v>679</v>
      </c>
      <c r="B4571" t="s">
        <v>692</v>
      </c>
      <c r="C4571">
        <v>0.48</v>
      </c>
      <c r="D4571">
        <v>27</v>
      </c>
      <c r="E4571">
        <v>0.189</v>
      </c>
    </row>
    <row r="4572" spans="1:5" x14ac:dyDescent="0.2">
      <c r="A4572" t="s">
        <v>679</v>
      </c>
      <c r="B4572" t="s">
        <v>692</v>
      </c>
      <c r="C4572">
        <v>0.48</v>
      </c>
      <c r="D4572">
        <v>28</v>
      </c>
      <c r="E4572">
        <v>0.189</v>
      </c>
    </row>
    <row r="4573" spans="1:5" x14ac:dyDescent="0.2">
      <c r="A4573" t="s">
        <v>679</v>
      </c>
      <c r="B4573" t="s">
        <v>692</v>
      </c>
      <c r="C4573">
        <v>0.48</v>
      </c>
      <c r="D4573">
        <v>29</v>
      </c>
      <c r="E4573">
        <v>0.188</v>
      </c>
    </row>
    <row r="4574" spans="1:5" x14ac:dyDescent="0.2">
      <c r="A4574" t="s">
        <v>679</v>
      </c>
      <c r="B4574" t="s">
        <v>692</v>
      </c>
      <c r="C4574">
        <v>0.48</v>
      </c>
      <c r="D4574">
        <v>30</v>
      </c>
      <c r="E4574">
        <v>0.188</v>
      </c>
    </row>
    <row r="4575" spans="1:5" x14ac:dyDescent="0.2">
      <c r="A4575" t="s">
        <v>679</v>
      </c>
      <c r="B4575" t="s">
        <v>692</v>
      </c>
      <c r="C4575">
        <v>0.48</v>
      </c>
      <c r="D4575">
        <v>31</v>
      </c>
      <c r="E4575">
        <v>0.188</v>
      </c>
    </row>
    <row r="4576" spans="1:5" x14ac:dyDescent="0.2">
      <c r="A4576" t="s">
        <v>679</v>
      </c>
      <c r="B4576" t="s">
        <v>692</v>
      </c>
      <c r="C4576">
        <v>0.48</v>
      </c>
      <c r="D4576">
        <v>32</v>
      </c>
      <c r="E4576">
        <v>0.188</v>
      </c>
    </row>
    <row r="4577" spans="1:5" x14ac:dyDescent="0.2">
      <c r="A4577" t="s">
        <v>679</v>
      </c>
      <c r="B4577" t="s">
        <v>692</v>
      </c>
      <c r="C4577">
        <v>0.48</v>
      </c>
      <c r="D4577">
        <v>33</v>
      </c>
      <c r="E4577">
        <v>0.188</v>
      </c>
    </row>
    <row r="4578" spans="1:5" x14ac:dyDescent="0.2">
      <c r="A4578" t="s">
        <v>679</v>
      </c>
      <c r="B4578" t="s">
        <v>692</v>
      </c>
      <c r="C4578">
        <v>0.48</v>
      </c>
      <c r="D4578">
        <v>34</v>
      </c>
      <c r="E4578">
        <v>0.188</v>
      </c>
    </row>
    <row r="4579" spans="1:5" x14ac:dyDescent="0.2">
      <c r="A4579" t="s">
        <v>679</v>
      </c>
      <c r="B4579" t="s">
        <v>692</v>
      </c>
      <c r="C4579">
        <v>0.48</v>
      </c>
      <c r="D4579">
        <v>35</v>
      </c>
      <c r="E4579">
        <v>0.188</v>
      </c>
    </row>
    <row r="4580" spans="1:5" x14ac:dyDescent="0.2">
      <c r="A4580" t="s">
        <v>679</v>
      </c>
      <c r="B4580" t="s">
        <v>692</v>
      </c>
      <c r="C4580">
        <v>0.48</v>
      </c>
      <c r="D4580">
        <v>36</v>
      </c>
      <c r="E4580">
        <v>0.188</v>
      </c>
    </row>
    <row r="4581" spans="1:5" x14ac:dyDescent="0.2">
      <c r="A4581" t="s">
        <v>679</v>
      </c>
      <c r="B4581" t="s">
        <v>692</v>
      </c>
      <c r="C4581">
        <v>0.48</v>
      </c>
      <c r="D4581">
        <v>37</v>
      </c>
      <c r="E4581">
        <v>0.188</v>
      </c>
    </row>
    <row r="4582" spans="1:5" x14ac:dyDescent="0.2">
      <c r="A4582" t="s">
        <v>679</v>
      </c>
      <c r="B4582" t="s">
        <v>692</v>
      </c>
      <c r="C4582">
        <v>0.48</v>
      </c>
      <c r="D4582">
        <v>38</v>
      </c>
      <c r="E4582">
        <v>0.189</v>
      </c>
    </row>
    <row r="4583" spans="1:5" x14ac:dyDescent="0.2">
      <c r="A4583" t="s">
        <v>679</v>
      </c>
      <c r="B4583" t="s">
        <v>692</v>
      </c>
      <c r="C4583">
        <v>0.48</v>
      </c>
      <c r="D4583">
        <v>39</v>
      </c>
      <c r="E4583">
        <v>0.189</v>
      </c>
    </row>
    <row r="4584" spans="1:5" x14ac:dyDescent="0.2">
      <c r="A4584" t="s">
        <v>679</v>
      </c>
      <c r="B4584" t="s">
        <v>692</v>
      </c>
      <c r="C4584">
        <v>0.48</v>
      </c>
      <c r="D4584">
        <v>40</v>
      </c>
      <c r="E4584">
        <v>0.189</v>
      </c>
    </row>
    <row r="4585" spans="1:5" x14ac:dyDescent="0.2">
      <c r="A4585" t="s">
        <v>679</v>
      </c>
      <c r="B4585" t="s">
        <v>692</v>
      </c>
      <c r="C4585">
        <v>0.48</v>
      </c>
      <c r="D4585">
        <v>41</v>
      </c>
      <c r="E4585">
        <v>0.189</v>
      </c>
    </row>
    <row r="4586" spans="1:5" x14ac:dyDescent="0.2">
      <c r="A4586" t="s">
        <v>679</v>
      </c>
      <c r="B4586" t="s">
        <v>692</v>
      </c>
      <c r="C4586">
        <v>0.48</v>
      </c>
      <c r="D4586">
        <v>42</v>
      </c>
      <c r="E4586">
        <v>0.19</v>
      </c>
    </row>
    <row r="4587" spans="1:5" x14ac:dyDescent="0.2">
      <c r="A4587" t="s">
        <v>679</v>
      </c>
      <c r="B4587" t="s">
        <v>692</v>
      </c>
      <c r="C4587">
        <v>0.48</v>
      </c>
      <c r="D4587">
        <v>43</v>
      </c>
      <c r="E4587">
        <v>0.19</v>
      </c>
    </row>
    <row r="4588" spans="1:5" x14ac:dyDescent="0.2">
      <c r="A4588" t="s">
        <v>679</v>
      </c>
      <c r="B4588" t="s">
        <v>692</v>
      </c>
      <c r="C4588">
        <v>0.48</v>
      </c>
      <c r="D4588">
        <v>44</v>
      </c>
      <c r="E4588">
        <v>0.19</v>
      </c>
    </row>
    <row r="4589" spans="1:5" x14ac:dyDescent="0.2">
      <c r="A4589" t="s">
        <v>679</v>
      </c>
      <c r="B4589" t="s">
        <v>692</v>
      </c>
      <c r="C4589">
        <v>0.48</v>
      </c>
      <c r="D4589">
        <v>45</v>
      </c>
      <c r="E4589">
        <v>0.19</v>
      </c>
    </row>
    <row r="4590" spans="1:5" x14ac:dyDescent="0.2">
      <c r="A4590" t="s">
        <v>679</v>
      </c>
      <c r="B4590" t="s">
        <v>692</v>
      </c>
      <c r="C4590">
        <v>0.48</v>
      </c>
      <c r="D4590">
        <v>46</v>
      </c>
      <c r="E4590">
        <v>0.191</v>
      </c>
    </row>
    <row r="4591" spans="1:5" x14ac:dyDescent="0.2">
      <c r="A4591" t="s">
        <v>679</v>
      </c>
      <c r="B4591" t="s">
        <v>692</v>
      </c>
      <c r="C4591">
        <v>0.48</v>
      </c>
      <c r="D4591">
        <v>47</v>
      </c>
      <c r="E4591">
        <v>0.191</v>
      </c>
    </row>
    <row r="4592" spans="1:5" x14ac:dyDescent="0.2">
      <c r="A4592" t="s">
        <v>679</v>
      </c>
      <c r="B4592" t="s">
        <v>692</v>
      </c>
      <c r="C4592">
        <v>0.48</v>
      </c>
      <c r="D4592">
        <v>48</v>
      </c>
      <c r="E4592">
        <v>0.191</v>
      </c>
    </row>
    <row r="4593" spans="1:5" x14ac:dyDescent="0.2">
      <c r="A4593" t="s">
        <v>679</v>
      </c>
      <c r="B4593" t="s">
        <v>692</v>
      </c>
      <c r="C4593">
        <v>0.48</v>
      </c>
      <c r="D4593">
        <v>49</v>
      </c>
      <c r="E4593">
        <v>0.192</v>
      </c>
    </row>
    <row r="4594" spans="1:5" x14ac:dyDescent="0.2">
      <c r="A4594" t="s">
        <v>679</v>
      </c>
      <c r="B4594" t="s">
        <v>692</v>
      </c>
      <c r="C4594">
        <v>0.495</v>
      </c>
      <c r="D4594">
        <v>28</v>
      </c>
      <c r="E4594">
        <v>0.19500000000000001</v>
      </c>
    </row>
    <row r="4595" spans="1:5" x14ac:dyDescent="0.2">
      <c r="A4595" t="s">
        <v>679</v>
      </c>
      <c r="B4595" t="s">
        <v>692</v>
      </c>
      <c r="C4595">
        <v>0.495</v>
      </c>
      <c r="D4595">
        <v>29</v>
      </c>
      <c r="E4595">
        <v>0.19500000000000001</v>
      </c>
    </row>
    <row r="4596" spans="1:5" x14ac:dyDescent="0.2">
      <c r="A4596" t="s">
        <v>679</v>
      </c>
      <c r="B4596" t="s">
        <v>692</v>
      </c>
      <c r="C4596">
        <v>0.495</v>
      </c>
      <c r="D4596">
        <v>30</v>
      </c>
      <c r="E4596">
        <v>0.19500000000000001</v>
      </c>
    </row>
    <row r="4597" spans="1:5" x14ac:dyDescent="0.2">
      <c r="A4597" t="s">
        <v>679</v>
      </c>
      <c r="B4597" t="s">
        <v>692</v>
      </c>
      <c r="C4597">
        <v>0.495</v>
      </c>
      <c r="D4597">
        <v>31</v>
      </c>
      <c r="E4597">
        <v>0.19400000000000001</v>
      </c>
    </row>
    <row r="4598" spans="1:5" x14ac:dyDescent="0.2">
      <c r="A4598" t="s">
        <v>679</v>
      </c>
      <c r="B4598" t="s">
        <v>692</v>
      </c>
      <c r="C4598">
        <v>0.495</v>
      </c>
      <c r="D4598">
        <v>32</v>
      </c>
      <c r="E4598">
        <v>0.19400000000000001</v>
      </c>
    </row>
    <row r="4599" spans="1:5" x14ac:dyDescent="0.2">
      <c r="A4599" t="s">
        <v>679</v>
      </c>
      <c r="B4599" t="s">
        <v>692</v>
      </c>
      <c r="C4599">
        <v>0.495</v>
      </c>
      <c r="D4599">
        <v>33</v>
      </c>
      <c r="E4599">
        <v>0.19400000000000001</v>
      </c>
    </row>
    <row r="4600" spans="1:5" x14ac:dyDescent="0.2">
      <c r="A4600" t="s">
        <v>679</v>
      </c>
      <c r="B4600" t="s">
        <v>692</v>
      </c>
      <c r="C4600">
        <v>0.495</v>
      </c>
      <c r="D4600">
        <v>34</v>
      </c>
      <c r="E4600">
        <v>0.19400000000000001</v>
      </c>
    </row>
    <row r="4601" spans="1:5" x14ac:dyDescent="0.2">
      <c r="A4601" t="s">
        <v>679</v>
      </c>
      <c r="B4601" t="s">
        <v>692</v>
      </c>
      <c r="C4601">
        <v>0.495</v>
      </c>
      <c r="D4601">
        <v>35</v>
      </c>
      <c r="E4601">
        <v>0.19400000000000001</v>
      </c>
    </row>
    <row r="4602" spans="1:5" x14ac:dyDescent="0.2">
      <c r="A4602" t="s">
        <v>679</v>
      </c>
      <c r="B4602" t="s">
        <v>692</v>
      </c>
      <c r="C4602">
        <v>0.495</v>
      </c>
      <c r="D4602">
        <v>36</v>
      </c>
      <c r="E4602">
        <v>0.19400000000000001</v>
      </c>
    </row>
    <row r="4603" spans="1:5" x14ac:dyDescent="0.2">
      <c r="A4603" t="s">
        <v>679</v>
      </c>
      <c r="B4603" t="s">
        <v>692</v>
      </c>
      <c r="C4603">
        <v>0.495</v>
      </c>
      <c r="D4603">
        <v>37</v>
      </c>
      <c r="E4603">
        <v>0.19500000000000001</v>
      </c>
    </row>
    <row r="4604" spans="1:5" x14ac:dyDescent="0.2">
      <c r="A4604" t="s">
        <v>679</v>
      </c>
      <c r="B4604" t="s">
        <v>692</v>
      </c>
      <c r="C4604">
        <v>0.495</v>
      </c>
      <c r="D4604">
        <v>38</v>
      </c>
      <c r="E4604">
        <v>0.19500000000000001</v>
      </c>
    </row>
    <row r="4605" spans="1:5" x14ac:dyDescent="0.2">
      <c r="A4605" t="s">
        <v>679</v>
      </c>
      <c r="B4605" t="s">
        <v>692</v>
      </c>
      <c r="C4605">
        <v>0.495</v>
      </c>
      <c r="D4605">
        <v>39</v>
      </c>
      <c r="E4605">
        <v>0.19500000000000001</v>
      </c>
    </row>
    <row r="4606" spans="1:5" x14ac:dyDescent="0.2">
      <c r="A4606" t="s">
        <v>679</v>
      </c>
      <c r="B4606" t="s">
        <v>692</v>
      </c>
      <c r="C4606">
        <v>0.495</v>
      </c>
      <c r="D4606">
        <v>40</v>
      </c>
      <c r="E4606">
        <v>0.19500000000000001</v>
      </c>
    </row>
    <row r="4607" spans="1:5" x14ac:dyDescent="0.2">
      <c r="A4607" t="s">
        <v>679</v>
      </c>
      <c r="B4607" t="s">
        <v>692</v>
      </c>
      <c r="C4607">
        <v>0.495</v>
      </c>
      <c r="D4607">
        <v>41</v>
      </c>
      <c r="E4607">
        <v>0.19500000000000001</v>
      </c>
    </row>
    <row r="4608" spans="1:5" x14ac:dyDescent="0.2">
      <c r="A4608" t="s">
        <v>679</v>
      </c>
      <c r="B4608" t="s">
        <v>692</v>
      </c>
      <c r="C4608">
        <v>0.495</v>
      </c>
      <c r="D4608">
        <v>42</v>
      </c>
      <c r="E4608">
        <v>0.19500000000000001</v>
      </c>
    </row>
    <row r="4609" spans="1:5" x14ac:dyDescent="0.2">
      <c r="A4609" t="s">
        <v>679</v>
      </c>
      <c r="B4609" t="s">
        <v>692</v>
      </c>
      <c r="C4609">
        <v>0.495</v>
      </c>
      <c r="D4609">
        <v>43</v>
      </c>
      <c r="E4609">
        <v>0.19600000000000001</v>
      </c>
    </row>
    <row r="4610" spans="1:5" x14ac:dyDescent="0.2">
      <c r="A4610" t="s">
        <v>679</v>
      </c>
      <c r="B4610" t="s">
        <v>692</v>
      </c>
      <c r="C4610">
        <v>0.495</v>
      </c>
      <c r="D4610">
        <v>44</v>
      </c>
      <c r="E4610">
        <v>0.19600000000000001</v>
      </c>
    </row>
    <row r="4611" spans="1:5" x14ac:dyDescent="0.2">
      <c r="A4611" t="s">
        <v>679</v>
      </c>
      <c r="B4611" t="s">
        <v>692</v>
      </c>
      <c r="C4611">
        <v>0.495</v>
      </c>
      <c r="D4611">
        <v>45</v>
      </c>
      <c r="E4611">
        <v>0.19600000000000001</v>
      </c>
    </row>
    <row r="4612" spans="1:5" x14ac:dyDescent="0.2">
      <c r="A4612" t="s">
        <v>679</v>
      </c>
      <c r="B4612" t="s">
        <v>692</v>
      </c>
      <c r="C4612">
        <v>0.495</v>
      </c>
      <c r="D4612">
        <v>46</v>
      </c>
      <c r="E4612">
        <v>0.19700000000000001</v>
      </c>
    </row>
    <row r="4613" spans="1:5" x14ac:dyDescent="0.2">
      <c r="A4613" t="s">
        <v>679</v>
      </c>
      <c r="B4613" t="s">
        <v>692</v>
      </c>
      <c r="C4613">
        <v>0.495</v>
      </c>
      <c r="D4613">
        <v>47</v>
      </c>
      <c r="E4613">
        <v>0.19700000000000001</v>
      </c>
    </row>
    <row r="4614" spans="1:5" x14ac:dyDescent="0.2">
      <c r="A4614" t="s">
        <v>679</v>
      </c>
      <c r="B4614" t="s">
        <v>692</v>
      </c>
      <c r="C4614">
        <v>0.495</v>
      </c>
      <c r="D4614">
        <v>48</v>
      </c>
      <c r="E4614">
        <v>0.19700000000000001</v>
      </c>
    </row>
    <row r="4615" spans="1:5" x14ac:dyDescent="0.2">
      <c r="A4615" t="s">
        <v>679</v>
      </c>
      <c r="B4615" t="s">
        <v>692</v>
      </c>
      <c r="C4615">
        <v>0.495</v>
      </c>
      <c r="D4615">
        <v>49</v>
      </c>
      <c r="E4615">
        <v>0.19800000000000001</v>
      </c>
    </row>
    <row r="4616" spans="1:5" x14ac:dyDescent="0.2">
      <c r="A4616" t="s">
        <v>679</v>
      </c>
      <c r="B4616" t="s">
        <v>692</v>
      </c>
      <c r="C4616">
        <v>0.51</v>
      </c>
      <c r="D4616">
        <v>28</v>
      </c>
      <c r="E4616">
        <v>0.20100000000000001</v>
      </c>
    </row>
    <row r="4617" spans="1:5" x14ac:dyDescent="0.2">
      <c r="A4617" t="s">
        <v>679</v>
      </c>
      <c r="B4617" t="s">
        <v>692</v>
      </c>
      <c r="C4617">
        <v>0.51</v>
      </c>
      <c r="D4617">
        <v>29</v>
      </c>
      <c r="E4617">
        <v>0.20100000000000001</v>
      </c>
    </row>
    <row r="4618" spans="1:5" x14ac:dyDescent="0.2">
      <c r="A4618" t="s">
        <v>679</v>
      </c>
      <c r="B4618" t="s">
        <v>692</v>
      </c>
      <c r="C4618">
        <v>0.51</v>
      </c>
      <c r="D4618">
        <v>30</v>
      </c>
      <c r="E4618">
        <v>0.20100000000000001</v>
      </c>
    </row>
    <row r="4619" spans="1:5" x14ac:dyDescent="0.2">
      <c r="A4619" t="s">
        <v>679</v>
      </c>
      <c r="B4619" t="s">
        <v>692</v>
      </c>
      <c r="C4619">
        <v>0.51</v>
      </c>
      <c r="D4619">
        <v>31</v>
      </c>
      <c r="E4619">
        <v>0.2</v>
      </c>
    </row>
    <row r="4620" spans="1:5" x14ac:dyDescent="0.2">
      <c r="A4620" t="s">
        <v>679</v>
      </c>
      <c r="B4620" t="s">
        <v>692</v>
      </c>
      <c r="C4620">
        <v>0.51</v>
      </c>
      <c r="D4620">
        <v>32</v>
      </c>
      <c r="E4620">
        <v>0.2</v>
      </c>
    </row>
    <row r="4621" spans="1:5" x14ac:dyDescent="0.2">
      <c r="A4621" t="s">
        <v>679</v>
      </c>
      <c r="B4621" t="s">
        <v>692</v>
      </c>
      <c r="C4621">
        <v>0.51</v>
      </c>
      <c r="D4621">
        <v>33</v>
      </c>
      <c r="E4621">
        <v>0.2</v>
      </c>
    </row>
    <row r="4622" spans="1:5" x14ac:dyDescent="0.2">
      <c r="A4622" t="s">
        <v>679</v>
      </c>
      <c r="B4622" t="s">
        <v>692</v>
      </c>
      <c r="C4622">
        <v>0.51</v>
      </c>
      <c r="D4622">
        <v>34</v>
      </c>
      <c r="E4622">
        <v>0.2</v>
      </c>
    </row>
    <row r="4623" spans="1:5" x14ac:dyDescent="0.2">
      <c r="A4623" t="s">
        <v>679</v>
      </c>
      <c r="B4623" t="s">
        <v>692</v>
      </c>
      <c r="C4623">
        <v>0.51</v>
      </c>
      <c r="D4623">
        <v>35</v>
      </c>
      <c r="E4623">
        <v>0.2</v>
      </c>
    </row>
    <row r="4624" spans="1:5" x14ac:dyDescent="0.2">
      <c r="A4624" t="s">
        <v>679</v>
      </c>
      <c r="B4624" t="s">
        <v>692</v>
      </c>
      <c r="C4624">
        <v>0.51</v>
      </c>
      <c r="D4624">
        <v>36</v>
      </c>
      <c r="E4624">
        <v>0.2</v>
      </c>
    </row>
    <row r="4625" spans="1:5" x14ac:dyDescent="0.2">
      <c r="A4625" t="s">
        <v>679</v>
      </c>
      <c r="B4625" t="s">
        <v>692</v>
      </c>
      <c r="C4625">
        <v>0.51</v>
      </c>
      <c r="D4625">
        <v>37</v>
      </c>
      <c r="E4625">
        <v>0.20100000000000001</v>
      </c>
    </row>
    <row r="4626" spans="1:5" x14ac:dyDescent="0.2">
      <c r="A4626" t="s">
        <v>679</v>
      </c>
      <c r="B4626" t="s">
        <v>692</v>
      </c>
      <c r="C4626">
        <v>0.51</v>
      </c>
      <c r="D4626">
        <v>38</v>
      </c>
      <c r="E4626">
        <v>0.20100000000000001</v>
      </c>
    </row>
    <row r="4627" spans="1:5" x14ac:dyDescent="0.2">
      <c r="A4627" t="s">
        <v>679</v>
      </c>
      <c r="B4627" t="s">
        <v>692</v>
      </c>
      <c r="C4627">
        <v>0.51</v>
      </c>
      <c r="D4627">
        <v>39</v>
      </c>
      <c r="E4627">
        <v>0.20100000000000001</v>
      </c>
    </row>
    <row r="4628" spans="1:5" x14ac:dyDescent="0.2">
      <c r="A4628" t="s">
        <v>679</v>
      </c>
      <c r="B4628" t="s">
        <v>692</v>
      </c>
      <c r="C4628">
        <v>0.51</v>
      </c>
      <c r="D4628">
        <v>40</v>
      </c>
      <c r="E4628">
        <v>0.20100000000000001</v>
      </c>
    </row>
    <row r="4629" spans="1:5" x14ac:dyDescent="0.2">
      <c r="A4629" t="s">
        <v>679</v>
      </c>
      <c r="B4629" t="s">
        <v>692</v>
      </c>
      <c r="C4629">
        <v>0.51</v>
      </c>
      <c r="D4629">
        <v>41</v>
      </c>
      <c r="E4629">
        <v>0.20100000000000001</v>
      </c>
    </row>
    <row r="4630" spans="1:5" x14ac:dyDescent="0.2">
      <c r="A4630" t="s">
        <v>679</v>
      </c>
      <c r="B4630" t="s">
        <v>692</v>
      </c>
      <c r="C4630">
        <v>0.51</v>
      </c>
      <c r="D4630">
        <v>42</v>
      </c>
      <c r="E4630">
        <v>0.20100000000000001</v>
      </c>
    </row>
    <row r="4631" spans="1:5" x14ac:dyDescent="0.2">
      <c r="A4631" t="s">
        <v>679</v>
      </c>
      <c r="B4631" t="s">
        <v>692</v>
      </c>
      <c r="C4631">
        <v>0.51</v>
      </c>
      <c r="D4631">
        <v>43</v>
      </c>
      <c r="E4631">
        <v>0.20200000000000001</v>
      </c>
    </row>
    <row r="4632" spans="1:5" x14ac:dyDescent="0.2">
      <c r="A4632" t="s">
        <v>679</v>
      </c>
      <c r="B4632" t="s">
        <v>692</v>
      </c>
      <c r="C4632">
        <v>0.51</v>
      </c>
      <c r="D4632">
        <v>44</v>
      </c>
      <c r="E4632">
        <v>0.20200000000000001</v>
      </c>
    </row>
    <row r="4633" spans="1:5" x14ac:dyDescent="0.2">
      <c r="A4633" t="s">
        <v>679</v>
      </c>
      <c r="B4633" t="s">
        <v>692</v>
      </c>
      <c r="C4633">
        <v>0.51</v>
      </c>
      <c r="D4633">
        <v>45</v>
      </c>
      <c r="E4633">
        <v>0.20200000000000001</v>
      </c>
    </row>
    <row r="4634" spans="1:5" x14ac:dyDescent="0.2">
      <c r="A4634" t="s">
        <v>679</v>
      </c>
      <c r="B4634" t="s">
        <v>692</v>
      </c>
      <c r="C4634">
        <v>0.51</v>
      </c>
      <c r="D4634">
        <v>46</v>
      </c>
      <c r="E4634">
        <v>0.20300000000000001</v>
      </c>
    </row>
    <row r="4635" spans="1:5" x14ac:dyDescent="0.2">
      <c r="A4635" t="s">
        <v>679</v>
      </c>
      <c r="B4635" t="s">
        <v>692</v>
      </c>
      <c r="C4635">
        <v>0.51</v>
      </c>
      <c r="D4635">
        <v>47</v>
      </c>
      <c r="E4635">
        <v>0.20300000000000001</v>
      </c>
    </row>
    <row r="4636" spans="1:5" x14ac:dyDescent="0.2">
      <c r="A4636" t="s">
        <v>679</v>
      </c>
      <c r="B4636" t="s">
        <v>692</v>
      </c>
      <c r="C4636">
        <v>0.51</v>
      </c>
      <c r="D4636">
        <v>48</v>
      </c>
      <c r="E4636">
        <v>0.20300000000000001</v>
      </c>
    </row>
    <row r="4637" spans="1:5" x14ac:dyDescent="0.2">
      <c r="A4637" t="s">
        <v>679</v>
      </c>
      <c r="B4637" t="s">
        <v>692</v>
      </c>
      <c r="C4637">
        <v>0.51</v>
      </c>
      <c r="D4637">
        <v>49</v>
      </c>
      <c r="E4637">
        <v>0.20399999999999999</v>
      </c>
    </row>
    <row r="4638" spans="1:5" x14ac:dyDescent="0.2">
      <c r="A4638" t="s">
        <v>679</v>
      </c>
      <c r="B4638" t="s">
        <v>692</v>
      </c>
      <c r="C4638">
        <v>0.52500000000000002</v>
      </c>
      <c r="D4638">
        <v>29</v>
      </c>
      <c r="E4638">
        <v>0.20699999999999999</v>
      </c>
    </row>
    <row r="4639" spans="1:5" x14ac:dyDescent="0.2">
      <c r="A4639" t="s">
        <v>679</v>
      </c>
      <c r="B4639" t="s">
        <v>692</v>
      </c>
      <c r="C4639">
        <v>0.52500000000000002</v>
      </c>
      <c r="D4639">
        <v>30</v>
      </c>
      <c r="E4639">
        <v>0.20699999999999999</v>
      </c>
    </row>
    <row r="4640" spans="1:5" x14ac:dyDescent="0.2">
      <c r="A4640" t="s">
        <v>679</v>
      </c>
      <c r="B4640" t="s">
        <v>692</v>
      </c>
      <c r="C4640">
        <v>0.52500000000000002</v>
      </c>
      <c r="D4640">
        <v>31</v>
      </c>
      <c r="E4640">
        <v>0.20699999999999999</v>
      </c>
    </row>
    <row r="4641" spans="1:5" x14ac:dyDescent="0.2">
      <c r="A4641" t="s">
        <v>679</v>
      </c>
      <c r="B4641" t="s">
        <v>692</v>
      </c>
      <c r="C4641">
        <v>0.52500000000000002</v>
      </c>
      <c r="D4641">
        <v>32</v>
      </c>
      <c r="E4641">
        <v>0.20699999999999999</v>
      </c>
    </row>
    <row r="4642" spans="1:5" x14ac:dyDescent="0.2">
      <c r="A4642" t="s">
        <v>679</v>
      </c>
      <c r="B4642" t="s">
        <v>692</v>
      </c>
      <c r="C4642">
        <v>0.52500000000000002</v>
      </c>
      <c r="D4642">
        <v>33</v>
      </c>
      <c r="E4642">
        <v>0.20699999999999999</v>
      </c>
    </row>
    <row r="4643" spans="1:5" x14ac:dyDescent="0.2">
      <c r="A4643" t="s">
        <v>679</v>
      </c>
      <c r="B4643" t="s">
        <v>692</v>
      </c>
      <c r="C4643">
        <v>0.52500000000000002</v>
      </c>
      <c r="D4643">
        <v>34</v>
      </c>
      <c r="E4643">
        <v>0.20699999999999999</v>
      </c>
    </row>
    <row r="4644" spans="1:5" x14ac:dyDescent="0.2">
      <c r="A4644" t="s">
        <v>679</v>
      </c>
      <c r="B4644" t="s">
        <v>692</v>
      </c>
      <c r="C4644">
        <v>0.52500000000000002</v>
      </c>
      <c r="D4644">
        <v>35</v>
      </c>
      <c r="E4644">
        <v>0.20699999999999999</v>
      </c>
    </row>
    <row r="4645" spans="1:5" x14ac:dyDescent="0.2">
      <c r="A4645" t="s">
        <v>679</v>
      </c>
      <c r="B4645" t="s">
        <v>692</v>
      </c>
      <c r="C4645">
        <v>0.52500000000000002</v>
      </c>
      <c r="D4645">
        <v>36</v>
      </c>
      <c r="E4645">
        <v>0.20699999999999999</v>
      </c>
    </row>
    <row r="4646" spans="1:5" x14ac:dyDescent="0.2">
      <c r="A4646" t="s">
        <v>679</v>
      </c>
      <c r="B4646" t="s">
        <v>692</v>
      </c>
      <c r="C4646">
        <v>0.52500000000000002</v>
      </c>
      <c r="D4646">
        <v>37</v>
      </c>
      <c r="E4646">
        <v>0.20699999999999999</v>
      </c>
    </row>
    <row r="4647" spans="1:5" x14ac:dyDescent="0.2">
      <c r="A4647" t="s">
        <v>679</v>
      </c>
      <c r="B4647" t="s">
        <v>692</v>
      </c>
      <c r="C4647">
        <v>0.52500000000000002</v>
      </c>
      <c r="D4647">
        <v>38</v>
      </c>
      <c r="E4647">
        <v>0.20699999999999999</v>
      </c>
    </row>
    <row r="4648" spans="1:5" x14ac:dyDescent="0.2">
      <c r="A4648" t="s">
        <v>679</v>
      </c>
      <c r="B4648" t="s">
        <v>692</v>
      </c>
      <c r="C4648">
        <v>0.52500000000000002</v>
      </c>
      <c r="D4648">
        <v>39</v>
      </c>
      <c r="E4648">
        <v>0.20699999999999999</v>
      </c>
    </row>
    <row r="4649" spans="1:5" x14ac:dyDescent="0.2">
      <c r="A4649" t="s">
        <v>679</v>
      </c>
      <c r="B4649" t="s">
        <v>692</v>
      </c>
      <c r="C4649">
        <v>0.52500000000000002</v>
      </c>
      <c r="D4649">
        <v>40</v>
      </c>
      <c r="E4649">
        <v>0.20699999999999999</v>
      </c>
    </row>
    <row r="4650" spans="1:5" x14ac:dyDescent="0.2">
      <c r="A4650" t="s">
        <v>679</v>
      </c>
      <c r="B4650" t="s">
        <v>692</v>
      </c>
      <c r="C4650">
        <v>0.52500000000000002</v>
      </c>
      <c r="D4650">
        <v>41</v>
      </c>
      <c r="E4650">
        <v>0.20699999999999999</v>
      </c>
    </row>
    <row r="4651" spans="1:5" x14ac:dyDescent="0.2">
      <c r="A4651" t="s">
        <v>679</v>
      </c>
      <c r="B4651" t="s">
        <v>692</v>
      </c>
      <c r="C4651">
        <v>0.52500000000000002</v>
      </c>
      <c r="D4651">
        <v>42</v>
      </c>
      <c r="E4651">
        <v>0.20799999999999999</v>
      </c>
    </row>
    <row r="4652" spans="1:5" x14ac:dyDescent="0.2">
      <c r="A4652" t="s">
        <v>679</v>
      </c>
      <c r="B4652" t="s">
        <v>692</v>
      </c>
      <c r="C4652">
        <v>0.52500000000000002</v>
      </c>
      <c r="D4652">
        <v>43</v>
      </c>
      <c r="E4652">
        <v>0.20799999999999999</v>
      </c>
    </row>
    <row r="4653" spans="1:5" x14ac:dyDescent="0.2">
      <c r="A4653" t="s">
        <v>679</v>
      </c>
      <c r="B4653" t="s">
        <v>692</v>
      </c>
      <c r="C4653">
        <v>0.52500000000000002</v>
      </c>
      <c r="D4653">
        <v>44</v>
      </c>
      <c r="E4653">
        <v>0.20799999999999999</v>
      </c>
    </row>
    <row r="4654" spans="1:5" x14ac:dyDescent="0.2">
      <c r="A4654" t="s">
        <v>679</v>
      </c>
      <c r="B4654" t="s">
        <v>692</v>
      </c>
      <c r="C4654">
        <v>0.52500000000000002</v>
      </c>
      <c r="D4654">
        <v>45</v>
      </c>
      <c r="E4654">
        <v>0.20899999999999999</v>
      </c>
    </row>
    <row r="4655" spans="1:5" x14ac:dyDescent="0.2">
      <c r="A4655" t="s">
        <v>679</v>
      </c>
      <c r="B4655" t="s">
        <v>692</v>
      </c>
      <c r="C4655">
        <v>0.52500000000000002</v>
      </c>
      <c r="D4655">
        <v>46</v>
      </c>
      <c r="E4655">
        <v>0.20899999999999999</v>
      </c>
    </row>
    <row r="4656" spans="1:5" x14ac:dyDescent="0.2">
      <c r="A4656" t="s">
        <v>679</v>
      </c>
      <c r="B4656" t="s">
        <v>692</v>
      </c>
      <c r="C4656">
        <v>0.52500000000000002</v>
      </c>
      <c r="D4656">
        <v>47</v>
      </c>
      <c r="E4656">
        <v>0.20899999999999999</v>
      </c>
    </row>
    <row r="4657" spans="1:5" x14ac:dyDescent="0.2">
      <c r="A4657" t="s">
        <v>679</v>
      </c>
      <c r="B4657" t="s">
        <v>692</v>
      </c>
      <c r="C4657">
        <v>0.52500000000000002</v>
      </c>
      <c r="D4657">
        <v>48</v>
      </c>
      <c r="E4657">
        <v>0.21</v>
      </c>
    </row>
    <row r="4658" spans="1:5" x14ac:dyDescent="0.2">
      <c r="A4658" t="s">
        <v>679</v>
      </c>
      <c r="B4658" t="s">
        <v>692</v>
      </c>
      <c r="C4658">
        <v>0.52500000000000002</v>
      </c>
      <c r="D4658">
        <v>49</v>
      </c>
      <c r="E4658">
        <v>0.21</v>
      </c>
    </row>
    <row r="4659" spans="1:5" x14ac:dyDescent="0.2">
      <c r="A4659" t="s">
        <v>679</v>
      </c>
      <c r="B4659" t="s">
        <v>692</v>
      </c>
      <c r="C4659">
        <v>0.54</v>
      </c>
      <c r="D4659">
        <v>32</v>
      </c>
      <c r="E4659">
        <v>0.21299999999999999</v>
      </c>
    </row>
    <row r="4660" spans="1:5" x14ac:dyDescent="0.2">
      <c r="A4660" t="s">
        <v>679</v>
      </c>
      <c r="B4660" t="s">
        <v>692</v>
      </c>
      <c r="C4660">
        <v>0.54</v>
      </c>
      <c r="D4660">
        <v>33</v>
      </c>
      <c r="E4660">
        <v>0.21299999999999999</v>
      </c>
    </row>
    <row r="4661" spans="1:5" x14ac:dyDescent="0.2">
      <c r="A4661" t="s">
        <v>679</v>
      </c>
      <c r="B4661" t="s">
        <v>692</v>
      </c>
      <c r="C4661">
        <v>0.54</v>
      </c>
      <c r="D4661">
        <v>34</v>
      </c>
      <c r="E4661">
        <v>0.21299999999999999</v>
      </c>
    </row>
    <row r="4662" spans="1:5" x14ac:dyDescent="0.2">
      <c r="A4662" t="s">
        <v>679</v>
      </c>
      <c r="B4662" t="s">
        <v>692</v>
      </c>
      <c r="C4662">
        <v>0.54</v>
      </c>
      <c r="D4662">
        <v>35</v>
      </c>
      <c r="E4662">
        <v>0.21299999999999999</v>
      </c>
    </row>
    <row r="4663" spans="1:5" x14ac:dyDescent="0.2">
      <c r="A4663" t="s">
        <v>679</v>
      </c>
      <c r="B4663" t="s">
        <v>692</v>
      </c>
      <c r="C4663">
        <v>0.54</v>
      </c>
      <c r="D4663">
        <v>36</v>
      </c>
      <c r="E4663">
        <v>0.21299999999999999</v>
      </c>
    </row>
    <row r="4664" spans="1:5" x14ac:dyDescent="0.2">
      <c r="A4664" t="s">
        <v>679</v>
      </c>
      <c r="B4664" t="s">
        <v>692</v>
      </c>
      <c r="C4664">
        <v>0.54</v>
      </c>
      <c r="D4664">
        <v>37</v>
      </c>
      <c r="E4664">
        <v>0.21299999999999999</v>
      </c>
    </row>
    <row r="4665" spans="1:5" x14ac:dyDescent="0.2">
      <c r="A4665" t="s">
        <v>679</v>
      </c>
      <c r="B4665" t="s">
        <v>692</v>
      </c>
      <c r="C4665">
        <v>0.54</v>
      </c>
      <c r="D4665">
        <v>38</v>
      </c>
      <c r="E4665">
        <v>0.21299999999999999</v>
      </c>
    </row>
    <row r="4666" spans="1:5" x14ac:dyDescent="0.2">
      <c r="A4666" t="s">
        <v>679</v>
      </c>
      <c r="B4666" t="s">
        <v>692</v>
      </c>
      <c r="C4666">
        <v>0.54</v>
      </c>
      <c r="D4666">
        <v>39</v>
      </c>
      <c r="E4666">
        <v>0.21299999999999999</v>
      </c>
    </row>
    <row r="4667" spans="1:5" x14ac:dyDescent="0.2">
      <c r="A4667" t="s">
        <v>679</v>
      </c>
      <c r="B4667" t="s">
        <v>692</v>
      </c>
      <c r="C4667">
        <v>0.54</v>
      </c>
      <c r="D4667">
        <v>40</v>
      </c>
      <c r="E4667">
        <v>0.21299999999999999</v>
      </c>
    </row>
    <row r="4668" spans="1:5" x14ac:dyDescent="0.2">
      <c r="A4668" t="s">
        <v>679</v>
      </c>
      <c r="B4668" t="s">
        <v>692</v>
      </c>
      <c r="C4668">
        <v>0.54</v>
      </c>
      <c r="D4668">
        <v>41</v>
      </c>
      <c r="E4668">
        <v>0.214</v>
      </c>
    </row>
    <row r="4669" spans="1:5" x14ac:dyDescent="0.2">
      <c r="A4669" t="s">
        <v>679</v>
      </c>
      <c r="B4669" t="s">
        <v>692</v>
      </c>
      <c r="C4669">
        <v>0.54</v>
      </c>
      <c r="D4669">
        <v>42</v>
      </c>
      <c r="E4669">
        <v>0.214</v>
      </c>
    </row>
    <row r="4670" spans="1:5" x14ac:dyDescent="0.2">
      <c r="A4670" t="s">
        <v>679</v>
      </c>
      <c r="B4670" t="s">
        <v>692</v>
      </c>
      <c r="C4670">
        <v>0.54</v>
      </c>
      <c r="D4670">
        <v>43</v>
      </c>
      <c r="E4670">
        <v>0.214</v>
      </c>
    </row>
    <row r="4671" spans="1:5" x14ac:dyDescent="0.2">
      <c r="A4671" t="s">
        <v>679</v>
      </c>
      <c r="B4671" t="s">
        <v>692</v>
      </c>
      <c r="C4671">
        <v>0.54</v>
      </c>
      <c r="D4671">
        <v>44</v>
      </c>
      <c r="E4671">
        <v>0.215</v>
      </c>
    </row>
    <row r="4672" spans="1:5" x14ac:dyDescent="0.2">
      <c r="A4672" t="s">
        <v>679</v>
      </c>
      <c r="B4672" t="s">
        <v>692</v>
      </c>
      <c r="C4672">
        <v>0.54</v>
      </c>
      <c r="D4672">
        <v>45</v>
      </c>
      <c r="E4672">
        <v>0.215</v>
      </c>
    </row>
    <row r="4673" spans="1:5" x14ac:dyDescent="0.2">
      <c r="A4673" t="s">
        <v>679</v>
      </c>
      <c r="B4673" t="s">
        <v>692</v>
      </c>
      <c r="C4673">
        <v>0.54</v>
      </c>
      <c r="D4673">
        <v>46</v>
      </c>
      <c r="E4673">
        <v>0.215</v>
      </c>
    </row>
    <row r="4674" spans="1:5" x14ac:dyDescent="0.2">
      <c r="A4674" t="s">
        <v>679</v>
      </c>
      <c r="B4674" t="s">
        <v>692</v>
      </c>
      <c r="C4674">
        <v>0.54</v>
      </c>
      <c r="D4674">
        <v>47</v>
      </c>
      <c r="E4674">
        <v>0.216</v>
      </c>
    </row>
    <row r="4675" spans="1:5" x14ac:dyDescent="0.2">
      <c r="A4675" t="s">
        <v>679</v>
      </c>
      <c r="B4675" t="s">
        <v>692</v>
      </c>
      <c r="C4675">
        <v>0.54</v>
      </c>
      <c r="D4675">
        <v>48</v>
      </c>
      <c r="E4675">
        <v>0.216</v>
      </c>
    </row>
    <row r="4676" spans="1:5" x14ac:dyDescent="0.2">
      <c r="A4676" t="s">
        <v>679</v>
      </c>
      <c r="B4676" t="s">
        <v>692</v>
      </c>
      <c r="C4676">
        <v>0.54</v>
      </c>
      <c r="D4676">
        <v>49</v>
      </c>
      <c r="E4676">
        <v>0.216</v>
      </c>
    </row>
    <row r="4677" spans="1:5" x14ac:dyDescent="0.2">
      <c r="A4677" t="s">
        <v>679</v>
      </c>
      <c r="B4677" t="s">
        <v>692</v>
      </c>
      <c r="C4677">
        <v>0.55500000000000005</v>
      </c>
      <c r="D4677">
        <v>34</v>
      </c>
      <c r="E4677">
        <v>0.219</v>
      </c>
    </row>
    <row r="4678" spans="1:5" x14ac:dyDescent="0.2">
      <c r="A4678" t="s">
        <v>679</v>
      </c>
      <c r="B4678" t="s">
        <v>692</v>
      </c>
      <c r="C4678">
        <v>0.55500000000000005</v>
      </c>
      <c r="D4678">
        <v>35</v>
      </c>
      <c r="E4678">
        <v>0.219</v>
      </c>
    </row>
    <row r="4679" spans="1:5" x14ac:dyDescent="0.2">
      <c r="A4679" t="s">
        <v>679</v>
      </c>
      <c r="B4679" t="s">
        <v>692</v>
      </c>
      <c r="C4679">
        <v>0.55500000000000005</v>
      </c>
      <c r="D4679">
        <v>36</v>
      </c>
      <c r="E4679">
        <v>0.219</v>
      </c>
    </row>
    <row r="4680" spans="1:5" x14ac:dyDescent="0.2">
      <c r="A4680" t="s">
        <v>679</v>
      </c>
      <c r="B4680" t="s">
        <v>692</v>
      </c>
      <c r="C4680">
        <v>0.55500000000000005</v>
      </c>
      <c r="D4680">
        <v>37</v>
      </c>
      <c r="E4680">
        <v>0.219</v>
      </c>
    </row>
    <row r="4681" spans="1:5" x14ac:dyDescent="0.2">
      <c r="A4681" t="s">
        <v>679</v>
      </c>
      <c r="B4681" t="s">
        <v>692</v>
      </c>
      <c r="C4681">
        <v>0.55500000000000005</v>
      </c>
      <c r="D4681">
        <v>38</v>
      </c>
      <c r="E4681">
        <v>0.219</v>
      </c>
    </row>
    <row r="4682" spans="1:5" x14ac:dyDescent="0.2">
      <c r="A4682" t="s">
        <v>679</v>
      </c>
      <c r="B4682" t="s">
        <v>692</v>
      </c>
      <c r="C4682">
        <v>0.55500000000000005</v>
      </c>
      <c r="D4682">
        <v>39</v>
      </c>
      <c r="E4682">
        <v>0.219</v>
      </c>
    </row>
    <row r="4683" spans="1:5" x14ac:dyDescent="0.2">
      <c r="A4683" t="s">
        <v>679</v>
      </c>
      <c r="B4683" t="s">
        <v>692</v>
      </c>
      <c r="C4683">
        <v>0.55500000000000005</v>
      </c>
      <c r="D4683">
        <v>40</v>
      </c>
      <c r="E4683">
        <v>0.22</v>
      </c>
    </row>
    <row r="4684" spans="1:5" x14ac:dyDescent="0.2">
      <c r="A4684" t="s">
        <v>679</v>
      </c>
      <c r="B4684" t="s">
        <v>692</v>
      </c>
      <c r="C4684">
        <v>0.55500000000000005</v>
      </c>
      <c r="D4684">
        <v>41</v>
      </c>
      <c r="E4684">
        <v>0.22</v>
      </c>
    </row>
    <row r="4685" spans="1:5" x14ac:dyDescent="0.2">
      <c r="A4685" t="s">
        <v>679</v>
      </c>
      <c r="B4685" t="s">
        <v>692</v>
      </c>
      <c r="C4685">
        <v>0.55500000000000005</v>
      </c>
      <c r="D4685">
        <v>42</v>
      </c>
      <c r="E4685">
        <v>0.22</v>
      </c>
    </row>
    <row r="4686" spans="1:5" x14ac:dyDescent="0.2">
      <c r="A4686" t="s">
        <v>679</v>
      </c>
      <c r="B4686" t="s">
        <v>692</v>
      </c>
      <c r="C4686">
        <v>0.55500000000000005</v>
      </c>
      <c r="D4686">
        <v>43</v>
      </c>
      <c r="E4686">
        <v>0.221</v>
      </c>
    </row>
    <row r="4687" spans="1:5" x14ac:dyDescent="0.2">
      <c r="A4687" t="s">
        <v>679</v>
      </c>
      <c r="B4687" t="s">
        <v>692</v>
      </c>
      <c r="C4687">
        <v>0.55500000000000005</v>
      </c>
      <c r="D4687">
        <v>44</v>
      </c>
      <c r="E4687">
        <v>0.221</v>
      </c>
    </row>
    <row r="4688" spans="1:5" x14ac:dyDescent="0.2">
      <c r="A4688" t="s">
        <v>679</v>
      </c>
      <c r="B4688" t="s">
        <v>692</v>
      </c>
      <c r="C4688">
        <v>0.55500000000000005</v>
      </c>
      <c r="D4688">
        <v>45</v>
      </c>
      <c r="E4688">
        <v>0.221</v>
      </c>
    </row>
    <row r="4689" spans="1:5" x14ac:dyDescent="0.2">
      <c r="A4689" t="s">
        <v>679</v>
      </c>
      <c r="B4689" t="s">
        <v>692</v>
      </c>
      <c r="C4689">
        <v>0.55500000000000005</v>
      </c>
      <c r="D4689">
        <v>46</v>
      </c>
      <c r="E4689">
        <v>0.222</v>
      </c>
    </row>
    <row r="4690" spans="1:5" x14ac:dyDescent="0.2">
      <c r="A4690" t="s">
        <v>679</v>
      </c>
      <c r="B4690" t="s">
        <v>692</v>
      </c>
      <c r="C4690">
        <v>0.55500000000000005</v>
      </c>
      <c r="D4690">
        <v>47</v>
      </c>
      <c r="E4690">
        <v>0.222</v>
      </c>
    </row>
    <row r="4691" spans="1:5" x14ac:dyDescent="0.2">
      <c r="A4691" t="s">
        <v>679</v>
      </c>
      <c r="B4691" t="s">
        <v>692</v>
      </c>
      <c r="C4691">
        <v>0.55500000000000005</v>
      </c>
      <c r="D4691">
        <v>48</v>
      </c>
      <c r="E4691">
        <v>0.222</v>
      </c>
    </row>
    <row r="4692" spans="1:5" x14ac:dyDescent="0.2">
      <c r="A4692" t="s">
        <v>679</v>
      </c>
      <c r="B4692" t="s">
        <v>692</v>
      </c>
      <c r="C4692">
        <v>0.55500000000000005</v>
      </c>
      <c r="D4692">
        <v>49</v>
      </c>
      <c r="E4692">
        <v>0.223</v>
      </c>
    </row>
    <row r="4693" spans="1:5" x14ac:dyDescent="0.2">
      <c r="A4693" t="s">
        <v>679</v>
      </c>
      <c r="B4693" t="s">
        <v>692</v>
      </c>
      <c r="C4693">
        <v>0.56999999999999995</v>
      </c>
      <c r="D4693">
        <v>43</v>
      </c>
      <c r="E4693">
        <v>0.22700000000000001</v>
      </c>
    </row>
    <row r="4694" spans="1:5" x14ac:dyDescent="0.2">
      <c r="A4694" t="s">
        <v>679</v>
      </c>
      <c r="B4694" t="s">
        <v>692</v>
      </c>
      <c r="C4694">
        <v>0.56999999999999995</v>
      </c>
      <c r="D4694">
        <v>44</v>
      </c>
      <c r="E4694">
        <v>0.22700000000000001</v>
      </c>
    </row>
    <row r="4695" spans="1:5" x14ac:dyDescent="0.2">
      <c r="A4695" t="s">
        <v>679</v>
      </c>
      <c r="B4695" t="s">
        <v>692</v>
      </c>
      <c r="C4695">
        <v>0.56999999999999995</v>
      </c>
      <c r="D4695">
        <v>45</v>
      </c>
      <c r="E4695">
        <v>0.22700000000000001</v>
      </c>
    </row>
    <row r="4696" spans="1:5" x14ac:dyDescent="0.2">
      <c r="A4696" t="s">
        <v>679</v>
      </c>
      <c r="B4696" t="s">
        <v>692</v>
      </c>
      <c r="C4696">
        <v>0.56999999999999995</v>
      </c>
      <c r="D4696">
        <v>46</v>
      </c>
      <c r="E4696">
        <v>0.22800000000000001</v>
      </c>
    </row>
    <row r="4697" spans="1:5" x14ac:dyDescent="0.2">
      <c r="A4697" t="s">
        <v>679</v>
      </c>
      <c r="B4697" t="s">
        <v>692</v>
      </c>
      <c r="C4697">
        <v>0.56999999999999995</v>
      </c>
      <c r="D4697">
        <v>47</v>
      </c>
      <c r="E4697">
        <v>0.22800000000000001</v>
      </c>
    </row>
    <row r="4698" spans="1:5" x14ac:dyDescent="0.2">
      <c r="A4698" t="s">
        <v>679</v>
      </c>
      <c r="B4698" t="s">
        <v>692</v>
      </c>
      <c r="C4698">
        <v>0.56999999999999995</v>
      </c>
      <c r="D4698">
        <v>48</v>
      </c>
      <c r="E4698">
        <v>0.22900000000000001</v>
      </c>
    </row>
    <row r="4699" spans="1:5" x14ac:dyDescent="0.2">
      <c r="A4699" t="s">
        <v>679</v>
      </c>
      <c r="B4699" t="s">
        <v>692</v>
      </c>
      <c r="C4699">
        <v>0.56999999999999995</v>
      </c>
      <c r="D4699">
        <v>49</v>
      </c>
      <c r="E4699">
        <v>0.22900000000000001</v>
      </c>
    </row>
    <row r="4700" spans="1:5" x14ac:dyDescent="0.2">
      <c r="A4700" t="s">
        <v>679</v>
      </c>
      <c r="B4700" t="s">
        <v>692</v>
      </c>
      <c r="C4700">
        <v>0.58499999999999996</v>
      </c>
      <c r="D4700">
        <v>43</v>
      </c>
      <c r="E4700">
        <v>0.23300000000000001</v>
      </c>
    </row>
    <row r="4701" spans="1:5" x14ac:dyDescent="0.2">
      <c r="A4701" t="s">
        <v>679</v>
      </c>
      <c r="B4701" t="s">
        <v>692</v>
      </c>
      <c r="C4701">
        <v>0.58499999999999996</v>
      </c>
      <c r="D4701">
        <v>44</v>
      </c>
      <c r="E4701">
        <v>0.23300000000000001</v>
      </c>
    </row>
    <row r="4702" spans="1:5" x14ac:dyDescent="0.2">
      <c r="A4702" t="s">
        <v>679</v>
      </c>
      <c r="B4702" t="s">
        <v>692</v>
      </c>
      <c r="C4702">
        <v>0.58499999999999996</v>
      </c>
      <c r="D4702">
        <v>45</v>
      </c>
      <c r="E4702">
        <v>0.23400000000000001</v>
      </c>
    </row>
    <row r="4703" spans="1:5" x14ac:dyDescent="0.2">
      <c r="A4703" t="s">
        <v>679</v>
      </c>
      <c r="B4703" t="s">
        <v>692</v>
      </c>
      <c r="C4703">
        <v>0.58499999999999996</v>
      </c>
      <c r="D4703">
        <v>46</v>
      </c>
      <c r="E4703">
        <v>0.23400000000000001</v>
      </c>
    </row>
    <row r="4704" spans="1:5" x14ac:dyDescent="0.2">
      <c r="A4704" t="s">
        <v>679</v>
      </c>
      <c r="B4704" t="s">
        <v>692</v>
      </c>
      <c r="C4704">
        <v>0.58499999999999996</v>
      </c>
      <c r="D4704">
        <v>47</v>
      </c>
      <c r="E4704">
        <v>0.23499999999999999</v>
      </c>
    </row>
    <row r="4705" spans="1:5" x14ac:dyDescent="0.2">
      <c r="A4705" t="s">
        <v>679</v>
      </c>
      <c r="B4705" t="s">
        <v>692</v>
      </c>
      <c r="C4705">
        <v>0.58499999999999996</v>
      </c>
      <c r="D4705">
        <v>48</v>
      </c>
      <c r="E4705">
        <v>0.23499999999999999</v>
      </c>
    </row>
    <row r="4706" spans="1:5" x14ac:dyDescent="0.2">
      <c r="A4706" t="s">
        <v>679</v>
      </c>
      <c r="B4706" t="s">
        <v>692</v>
      </c>
      <c r="C4706">
        <v>0.58499999999999996</v>
      </c>
      <c r="D4706">
        <v>49</v>
      </c>
      <c r="E4706">
        <v>0.23599999999999999</v>
      </c>
    </row>
    <row r="4707" spans="1:5" x14ac:dyDescent="0.2">
      <c r="A4707" t="s">
        <v>679</v>
      </c>
      <c r="B4707" t="s">
        <v>692</v>
      </c>
      <c r="C4707">
        <v>0.6</v>
      </c>
      <c r="D4707">
        <v>44</v>
      </c>
      <c r="E4707">
        <v>0.23899999999999999</v>
      </c>
    </row>
    <row r="4708" spans="1:5" x14ac:dyDescent="0.2">
      <c r="A4708" t="s">
        <v>679</v>
      </c>
      <c r="B4708" t="s">
        <v>692</v>
      </c>
      <c r="C4708">
        <v>0.6</v>
      </c>
      <c r="D4708">
        <v>45</v>
      </c>
      <c r="E4708">
        <v>0.24</v>
      </c>
    </row>
    <row r="4709" spans="1:5" x14ac:dyDescent="0.2">
      <c r="A4709" t="s">
        <v>679</v>
      </c>
      <c r="B4709" t="s">
        <v>692</v>
      </c>
      <c r="C4709">
        <v>0.6</v>
      </c>
      <c r="D4709">
        <v>46</v>
      </c>
      <c r="E4709">
        <v>0.24099999999999999</v>
      </c>
    </row>
    <row r="4710" spans="1:5" x14ac:dyDescent="0.2">
      <c r="A4710" t="s">
        <v>679</v>
      </c>
      <c r="B4710" t="s">
        <v>692</v>
      </c>
      <c r="C4710">
        <v>0.6</v>
      </c>
      <c r="D4710">
        <v>47</v>
      </c>
      <c r="E4710">
        <v>0.24099999999999999</v>
      </c>
    </row>
    <row r="4711" spans="1:5" x14ac:dyDescent="0.2">
      <c r="A4711" t="s">
        <v>679</v>
      </c>
      <c r="B4711" t="s">
        <v>692</v>
      </c>
      <c r="C4711">
        <v>0.6</v>
      </c>
      <c r="D4711">
        <v>48</v>
      </c>
      <c r="E4711">
        <v>0.24099999999999999</v>
      </c>
    </row>
    <row r="4712" spans="1:5" x14ac:dyDescent="0.2">
      <c r="A4712" t="s">
        <v>679</v>
      </c>
      <c r="B4712" t="s">
        <v>692</v>
      </c>
      <c r="C4712">
        <v>0.6</v>
      </c>
      <c r="D4712">
        <v>49</v>
      </c>
      <c r="E4712">
        <v>0.24199999999999999</v>
      </c>
    </row>
    <row r="4713" spans="1:5" x14ac:dyDescent="0.2">
      <c r="A4713" t="s">
        <v>679</v>
      </c>
      <c r="B4713" t="s">
        <v>694</v>
      </c>
      <c r="C4713">
        <v>0.16</v>
      </c>
      <c r="D4713">
        <v>20</v>
      </c>
      <c r="E4713">
        <v>3.6999999999999998E-2</v>
      </c>
    </row>
    <row r="4714" spans="1:5" x14ac:dyDescent="0.2">
      <c r="A4714" t="s">
        <v>679</v>
      </c>
      <c r="B4714" t="s">
        <v>694</v>
      </c>
      <c r="C4714">
        <v>0.18</v>
      </c>
      <c r="D4714">
        <v>20</v>
      </c>
      <c r="E4714">
        <v>4.5999999999999999E-2</v>
      </c>
    </row>
    <row r="4715" spans="1:5" x14ac:dyDescent="0.2">
      <c r="A4715" t="s">
        <v>679</v>
      </c>
      <c r="B4715" t="s">
        <v>694</v>
      </c>
      <c r="C4715">
        <v>0.18</v>
      </c>
      <c r="D4715">
        <v>21</v>
      </c>
      <c r="E4715">
        <v>4.9000000000000002E-2</v>
      </c>
    </row>
    <row r="4716" spans="1:5" x14ac:dyDescent="0.2">
      <c r="A4716" t="s">
        <v>679</v>
      </c>
      <c r="B4716" t="s">
        <v>694</v>
      </c>
      <c r="C4716">
        <v>0.18</v>
      </c>
      <c r="D4716">
        <v>22</v>
      </c>
      <c r="E4716">
        <v>5.0999999999999997E-2</v>
      </c>
    </row>
    <row r="4717" spans="1:5" x14ac:dyDescent="0.2">
      <c r="A4717" t="s">
        <v>679</v>
      </c>
      <c r="B4717" t="s">
        <v>694</v>
      </c>
      <c r="C4717">
        <v>0.18</v>
      </c>
      <c r="D4717">
        <v>23</v>
      </c>
      <c r="E4717">
        <v>5.2999999999999999E-2</v>
      </c>
    </row>
    <row r="4718" spans="1:5" x14ac:dyDescent="0.2">
      <c r="A4718" t="s">
        <v>679</v>
      </c>
      <c r="B4718" t="s">
        <v>694</v>
      </c>
      <c r="C4718">
        <v>0.2</v>
      </c>
      <c r="D4718">
        <v>20</v>
      </c>
      <c r="E4718">
        <v>5.5E-2</v>
      </c>
    </row>
    <row r="4719" spans="1:5" x14ac:dyDescent="0.2">
      <c r="A4719" t="s">
        <v>679</v>
      </c>
      <c r="B4719" t="s">
        <v>694</v>
      </c>
      <c r="C4719">
        <v>0.2</v>
      </c>
      <c r="D4719">
        <v>21</v>
      </c>
      <c r="E4719">
        <v>5.8000000000000003E-2</v>
      </c>
    </row>
    <row r="4720" spans="1:5" x14ac:dyDescent="0.2">
      <c r="A4720" t="s">
        <v>679</v>
      </c>
      <c r="B4720" t="s">
        <v>694</v>
      </c>
      <c r="C4720">
        <v>0.2</v>
      </c>
      <c r="D4720">
        <v>22</v>
      </c>
      <c r="E4720">
        <v>0.06</v>
      </c>
    </row>
    <row r="4721" spans="1:5" x14ac:dyDescent="0.2">
      <c r="A4721" t="s">
        <v>679</v>
      </c>
      <c r="B4721" t="s">
        <v>694</v>
      </c>
      <c r="C4721">
        <v>0.2</v>
      </c>
      <c r="D4721">
        <v>23</v>
      </c>
      <c r="E4721">
        <v>6.3E-2</v>
      </c>
    </row>
    <row r="4722" spans="1:5" x14ac:dyDescent="0.2">
      <c r="A4722" t="s">
        <v>679</v>
      </c>
      <c r="B4722" t="s">
        <v>694</v>
      </c>
      <c r="C4722">
        <v>0.2</v>
      </c>
      <c r="D4722">
        <v>24</v>
      </c>
      <c r="E4722">
        <v>6.6000000000000003E-2</v>
      </c>
    </row>
    <row r="4723" spans="1:5" x14ac:dyDescent="0.2">
      <c r="A4723" t="s">
        <v>679</v>
      </c>
      <c r="B4723" t="s">
        <v>694</v>
      </c>
      <c r="C4723">
        <v>0.2</v>
      </c>
      <c r="D4723">
        <v>25</v>
      </c>
      <c r="E4723">
        <v>6.9000000000000006E-2</v>
      </c>
    </row>
    <row r="4724" spans="1:5" x14ac:dyDescent="0.2">
      <c r="A4724" t="s">
        <v>679</v>
      </c>
      <c r="B4724" t="s">
        <v>694</v>
      </c>
      <c r="C4724">
        <v>0.22</v>
      </c>
      <c r="D4724">
        <v>20</v>
      </c>
      <c r="E4724">
        <v>6.4000000000000001E-2</v>
      </c>
    </row>
    <row r="4725" spans="1:5" x14ac:dyDescent="0.2">
      <c r="A4725" t="s">
        <v>679</v>
      </c>
      <c r="B4725" t="s">
        <v>694</v>
      </c>
      <c r="C4725">
        <v>0.22</v>
      </c>
      <c r="D4725">
        <v>21</v>
      </c>
      <c r="E4725">
        <v>6.7000000000000004E-2</v>
      </c>
    </row>
    <row r="4726" spans="1:5" x14ac:dyDescent="0.2">
      <c r="A4726" t="s">
        <v>679</v>
      </c>
      <c r="B4726" t="s">
        <v>694</v>
      </c>
      <c r="C4726">
        <v>0.22</v>
      </c>
      <c r="D4726">
        <v>22</v>
      </c>
      <c r="E4726">
        <v>7.0000000000000007E-2</v>
      </c>
    </row>
    <row r="4727" spans="1:5" x14ac:dyDescent="0.2">
      <c r="A4727" t="s">
        <v>679</v>
      </c>
      <c r="B4727" t="s">
        <v>694</v>
      </c>
      <c r="C4727">
        <v>0.22</v>
      </c>
      <c r="D4727">
        <v>23</v>
      </c>
      <c r="E4727">
        <v>7.2999999999999995E-2</v>
      </c>
    </row>
    <row r="4728" spans="1:5" x14ac:dyDescent="0.2">
      <c r="A4728" t="s">
        <v>679</v>
      </c>
      <c r="B4728" t="s">
        <v>694</v>
      </c>
      <c r="C4728">
        <v>0.22</v>
      </c>
      <c r="D4728">
        <v>24</v>
      </c>
      <c r="E4728">
        <v>7.5999999999999998E-2</v>
      </c>
    </row>
    <row r="4729" spans="1:5" x14ac:dyDescent="0.2">
      <c r="A4729" t="s">
        <v>679</v>
      </c>
      <c r="B4729" t="s">
        <v>694</v>
      </c>
      <c r="C4729">
        <v>0.22</v>
      </c>
      <c r="D4729">
        <v>25</v>
      </c>
      <c r="E4729">
        <v>0.08</v>
      </c>
    </row>
    <row r="4730" spans="1:5" x14ac:dyDescent="0.2">
      <c r="A4730" t="s">
        <v>679</v>
      </c>
      <c r="B4730" t="s">
        <v>694</v>
      </c>
      <c r="C4730">
        <v>0.22</v>
      </c>
      <c r="D4730">
        <v>26</v>
      </c>
      <c r="E4730">
        <v>8.3000000000000004E-2</v>
      </c>
    </row>
    <row r="4731" spans="1:5" x14ac:dyDescent="0.2">
      <c r="A4731" t="s">
        <v>679</v>
      </c>
      <c r="B4731" t="s">
        <v>694</v>
      </c>
      <c r="C4731">
        <v>0.22</v>
      </c>
      <c r="D4731">
        <v>27</v>
      </c>
      <c r="E4731">
        <v>8.5999999999999993E-2</v>
      </c>
    </row>
    <row r="4732" spans="1:5" x14ac:dyDescent="0.2">
      <c r="A4732" t="s">
        <v>679</v>
      </c>
      <c r="B4732" t="s">
        <v>694</v>
      </c>
      <c r="C4732">
        <v>0.24</v>
      </c>
      <c r="D4732">
        <v>20</v>
      </c>
      <c r="E4732">
        <v>7.1999999999999995E-2</v>
      </c>
    </row>
    <row r="4733" spans="1:5" x14ac:dyDescent="0.2">
      <c r="A4733" t="s">
        <v>679</v>
      </c>
      <c r="B4733" t="s">
        <v>694</v>
      </c>
      <c r="C4733">
        <v>0.24</v>
      </c>
      <c r="D4733">
        <v>21</v>
      </c>
      <c r="E4733">
        <v>7.5999999999999998E-2</v>
      </c>
    </row>
    <row r="4734" spans="1:5" x14ac:dyDescent="0.2">
      <c r="A4734" t="s">
        <v>679</v>
      </c>
      <c r="B4734" t="s">
        <v>694</v>
      </c>
      <c r="C4734">
        <v>0.24</v>
      </c>
      <c r="D4734">
        <v>22</v>
      </c>
      <c r="E4734">
        <v>7.9000000000000001E-2</v>
      </c>
    </row>
    <row r="4735" spans="1:5" x14ac:dyDescent="0.2">
      <c r="A4735" t="s">
        <v>679</v>
      </c>
      <c r="B4735" t="s">
        <v>694</v>
      </c>
      <c r="C4735">
        <v>0.24</v>
      </c>
      <c r="D4735">
        <v>23</v>
      </c>
      <c r="E4735">
        <v>8.2000000000000003E-2</v>
      </c>
    </row>
    <row r="4736" spans="1:5" x14ac:dyDescent="0.2">
      <c r="A4736" t="s">
        <v>679</v>
      </c>
      <c r="B4736" t="s">
        <v>694</v>
      </c>
      <c r="C4736">
        <v>0.24</v>
      </c>
      <c r="D4736">
        <v>24</v>
      </c>
      <c r="E4736">
        <v>8.5999999999999993E-2</v>
      </c>
    </row>
    <row r="4737" spans="1:5" x14ac:dyDescent="0.2">
      <c r="A4737" t="s">
        <v>679</v>
      </c>
      <c r="B4737" t="s">
        <v>694</v>
      </c>
      <c r="C4737">
        <v>0.24</v>
      </c>
      <c r="D4737">
        <v>25</v>
      </c>
      <c r="E4737">
        <v>0.09</v>
      </c>
    </row>
    <row r="4738" spans="1:5" x14ac:dyDescent="0.2">
      <c r="A4738" t="s">
        <v>679</v>
      </c>
      <c r="B4738" t="s">
        <v>694</v>
      </c>
      <c r="C4738">
        <v>0.24</v>
      </c>
      <c r="D4738">
        <v>26</v>
      </c>
      <c r="E4738">
        <v>9.2999999999999999E-2</v>
      </c>
    </row>
    <row r="4739" spans="1:5" x14ac:dyDescent="0.2">
      <c r="A4739" t="s">
        <v>679</v>
      </c>
      <c r="B4739" t="s">
        <v>694</v>
      </c>
      <c r="C4739">
        <v>0.24</v>
      </c>
      <c r="D4739">
        <v>27</v>
      </c>
      <c r="E4739">
        <v>9.6000000000000002E-2</v>
      </c>
    </row>
    <row r="4740" spans="1:5" x14ac:dyDescent="0.2">
      <c r="A4740" t="s">
        <v>679</v>
      </c>
      <c r="B4740" t="s">
        <v>694</v>
      </c>
      <c r="C4740">
        <v>0.24</v>
      </c>
      <c r="D4740">
        <v>28</v>
      </c>
      <c r="E4740">
        <v>9.8000000000000004E-2</v>
      </c>
    </row>
    <row r="4741" spans="1:5" x14ac:dyDescent="0.2">
      <c r="A4741" t="s">
        <v>679</v>
      </c>
      <c r="B4741" t="s">
        <v>694</v>
      </c>
      <c r="C4741">
        <v>0.24</v>
      </c>
      <c r="D4741">
        <v>29</v>
      </c>
      <c r="E4741">
        <v>0.10100000000000001</v>
      </c>
    </row>
    <row r="4742" spans="1:5" x14ac:dyDescent="0.2">
      <c r="A4742" t="s">
        <v>679</v>
      </c>
      <c r="B4742" t="s">
        <v>694</v>
      </c>
      <c r="C4742">
        <v>0.26</v>
      </c>
      <c r="D4742">
        <v>20</v>
      </c>
      <c r="E4742">
        <v>8.1000000000000003E-2</v>
      </c>
    </row>
    <row r="4743" spans="1:5" x14ac:dyDescent="0.2">
      <c r="A4743" t="s">
        <v>679</v>
      </c>
      <c r="B4743" t="s">
        <v>694</v>
      </c>
      <c r="C4743">
        <v>0.26</v>
      </c>
      <c r="D4743">
        <v>21</v>
      </c>
      <c r="E4743">
        <v>8.5000000000000006E-2</v>
      </c>
    </row>
    <row r="4744" spans="1:5" x14ac:dyDescent="0.2">
      <c r="A4744" t="s">
        <v>679</v>
      </c>
      <c r="B4744" t="s">
        <v>694</v>
      </c>
      <c r="C4744">
        <v>0.26</v>
      </c>
      <c r="D4744">
        <v>22</v>
      </c>
      <c r="E4744">
        <v>8.7999999999999995E-2</v>
      </c>
    </row>
    <row r="4745" spans="1:5" x14ac:dyDescent="0.2">
      <c r="A4745" t="s">
        <v>679</v>
      </c>
      <c r="B4745" t="s">
        <v>694</v>
      </c>
      <c r="C4745">
        <v>0.26</v>
      </c>
      <c r="D4745">
        <v>23</v>
      </c>
      <c r="E4745">
        <v>9.0999999999999998E-2</v>
      </c>
    </row>
    <row r="4746" spans="1:5" x14ac:dyDescent="0.2">
      <c r="A4746" t="s">
        <v>679</v>
      </c>
      <c r="B4746" t="s">
        <v>694</v>
      </c>
      <c r="C4746">
        <v>0.26</v>
      </c>
      <c r="D4746">
        <v>24</v>
      </c>
      <c r="E4746">
        <v>9.6000000000000002E-2</v>
      </c>
    </row>
    <row r="4747" spans="1:5" x14ac:dyDescent="0.2">
      <c r="A4747" t="s">
        <v>679</v>
      </c>
      <c r="B4747" t="s">
        <v>694</v>
      </c>
      <c r="C4747">
        <v>0.26</v>
      </c>
      <c r="D4747">
        <v>25</v>
      </c>
      <c r="E4747">
        <v>9.9000000000000005E-2</v>
      </c>
    </row>
    <row r="4748" spans="1:5" x14ac:dyDescent="0.2">
      <c r="A4748" t="s">
        <v>679</v>
      </c>
      <c r="B4748" t="s">
        <v>694</v>
      </c>
      <c r="C4748">
        <v>0.26</v>
      </c>
      <c r="D4748">
        <v>26</v>
      </c>
      <c r="E4748">
        <v>0.10299999999999999</v>
      </c>
    </row>
    <row r="4749" spans="1:5" x14ac:dyDescent="0.2">
      <c r="A4749" t="s">
        <v>679</v>
      </c>
      <c r="B4749" t="s">
        <v>694</v>
      </c>
      <c r="C4749">
        <v>0.26</v>
      </c>
      <c r="D4749">
        <v>27</v>
      </c>
      <c r="E4749">
        <v>0.106</v>
      </c>
    </row>
    <row r="4750" spans="1:5" x14ac:dyDescent="0.2">
      <c r="A4750" t="s">
        <v>679</v>
      </c>
      <c r="B4750" t="s">
        <v>694</v>
      </c>
      <c r="C4750">
        <v>0.26</v>
      </c>
      <c r="D4750">
        <v>28</v>
      </c>
      <c r="E4750">
        <v>0.108</v>
      </c>
    </row>
    <row r="4751" spans="1:5" x14ac:dyDescent="0.2">
      <c r="A4751" t="s">
        <v>679</v>
      </c>
      <c r="B4751" t="s">
        <v>694</v>
      </c>
      <c r="C4751">
        <v>0.26</v>
      </c>
      <c r="D4751">
        <v>29</v>
      </c>
      <c r="E4751">
        <v>0.111</v>
      </c>
    </row>
    <row r="4752" spans="1:5" x14ac:dyDescent="0.2">
      <c r="A4752" t="s">
        <v>679</v>
      </c>
      <c r="B4752" t="s">
        <v>694</v>
      </c>
      <c r="C4752">
        <v>0.26</v>
      </c>
      <c r="D4752">
        <v>30</v>
      </c>
      <c r="E4752">
        <v>0.113</v>
      </c>
    </row>
    <row r="4753" spans="1:5" x14ac:dyDescent="0.2">
      <c r="A4753" t="s">
        <v>679</v>
      </c>
      <c r="B4753" t="s">
        <v>694</v>
      </c>
      <c r="C4753">
        <v>0.26</v>
      </c>
      <c r="D4753">
        <v>31</v>
      </c>
      <c r="E4753">
        <v>0.114</v>
      </c>
    </row>
    <row r="4754" spans="1:5" x14ac:dyDescent="0.2">
      <c r="A4754" t="s">
        <v>679</v>
      </c>
      <c r="B4754" t="s">
        <v>694</v>
      </c>
      <c r="C4754">
        <v>0.26</v>
      </c>
      <c r="D4754">
        <v>32</v>
      </c>
      <c r="E4754">
        <v>0.11600000000000001</v>
      </c>
    </row>
    <row r="4755" spans="1:5" x14ac:dyDescent="0.2">
      <c r="A4755" t="s">
        <v>679</v>
      </c>
      <c r="B4755" t="s">
        <v>694</v>
      </c>
      <c r="C4755">
        <v>0.28000000000000003</v>
      </c>
      <c r="D4755">
        <v>20</v>
      </c>
      <c r="E4755">
        <v>8.8999999999999996E-2</v>
      </c>
    </row>
    <row r="4756" spans="1:5" x14ac:dyDescent="0.2">
      <c r="A4756" t="s">
        <v>679</v>
      </c>
      <c r="B4756" t="s">
        <v>694</v>
      </c>
      <c r="C4756">
        <v>0.28000000000000003</v>
      </c>
      <c r="D4756">
        <v>21</v>
      </c>
      <c r="E4756">
        <v>9.4E-2</v>
      </c>
    </row>
    <row r="4757" spans="1:5" x14ac:dyDescent="0.2">
      <c r="A4757" t="s">
        <v>679</v>
      </c>
      <c r="B4757" t="s">
        <v>694</v>
      </c>
      <c r="C4757">
        <v>0.28000000000000003</v>
      </c>
      <c r="D4757">
        <v>22</v>
      </c>
      <c r="E4757">
        <v>9.7000000000000003E-2</v>
      </c>
    </row>
    <row r="4758" spans="1:5" x14ac:dyDescent="0.2">
      <c r="A4758" t="s">
        <v>679</v>
      </c>
      <c r="B4758" t="s">
        <v>694</v>
      </c>
      <c r="C4758">
        <v>0.28000000000000003</v>
      </c>
      <c r="D4758">
        <v>23</v>
      </c>
      <c r="E4758">
        <v>0.1</v>
      </c>
    </row>
    <row r="4759" spans="1:5" x14ac:dyDescent="0.2">
      <c r="A4759" t="s">
        <v>679</v>
      </c>
      <c r="B4759" t="s">
        <v>694</v>
      </c>
      <c r="C4759">
        <v>0.28000000000000003</v>
      </c>
      <c r="D4759">
        <v>24</v>
      </c>
      <c r="E4759">
        <v>0.105</v>
      </c>
    </row>
    <row r="4760" spans="1:5" x14ac:dyDescent="0.2">
      <c r="A4760" t="s">
        <v>679</v>
      </c>
      <c r="B4760" t="s">
        <v>694</v>
      </c>
      <c r="C4760">
        <v>0.28000000000000003</v>
      </c>
      <c r="D4760">
        <v>25</v>
      </c>
      <c r="E4760">
        <v>0.109</v>
      </c>
    </row>
    <row r="4761" spans="1:5" x14ac:dyDescent="0.2">
      <c r="A4761" t="s">
        <v>679</v>
      </c>
      <c r="B4761" t="s">
        <v>694</v>
      </c>
      <c r="C4761">
        <v>0.28000000000000003</v>
      </c>
      <c r="D4761">
        <v>26</v>
      </c>
      <c r="E4761">
        <v>0.112</v>
      </c>
    </row>
    <row r="4762" spans="1:5" x14ac:dyDescent="0.2">
      <c r="A4762" t="s">
        <v>679</v>
      </c>
      <c r="B4762" t="s">
        <v>694</v>
      </c>
      <c r="C4762">
        <v>0.28000000000000003</v>
      </c>
      <c r="D4762">
        <v>27</v>
      </c>
      <c r="E4762">
        <v>0.11600000000000001</v>
      </c>
    </row>
    <row r="4763" spans="1:5" x14ac:dyDescent="0.2">
      <c r="A4763" t="s">
        <v>679</v>
      </c>
      <c r="B4763" t="s">
        <v>694</v>
      </c>
      <c r="C4763">
        <v>0.28000000000000003</v>
      </c>
      <c r="D4763">
        <v>28</v>
      </c>
      <c r="E4763">
        <v>0.11799999999999999</v>
      </c>
    </row>
    <row r="4764" spans="1:5" x14ac:dyDescent="0.2">
      <c r="A4764" t="s">
        <v>679</v>
      </c>
      <c r="B4764" t="s">
        <v>694</v>
      </c>
      <c r="C4764">
        <v>0.28000000000000003</v>
      </c>
      <c r="D4764">
        <v>29</v>
      </c>
      <c r="E4764">
        <v>0.12</v>
      </c>
    </row>
    <row r="4765" spans="1:5" x14ac:dyDescent="0.2">
      <c r="A4765" t="s">
        <v>679</v>
      </c>
      <c r="B4765" t="s">
        <v>694</v>
      </c>
      <c r="C4765">
        <v>0.28000000000000003</v>
      </c>
      <c r="D4765">
        <v>30</v>
      </c>
      <c r="E4765">
        <v>0.122</v>
      </c>
    </row>
    <row r="4766" spans="1:5" x14ac:dyDescent="0.2">
      <c r="A4766" t="s">
        <v>679</v>
      </c>
      <c r="B4766" t="s">
        <v>694</v>
      </c>
      <c r="C4766">
        <v>0.28000000000000003</v>
      </c>
      <c r="D4766">
        <v>31</v>
      </c>
      <c r="E4766">
        <v>0.124</v>
      </c>
    </row>
    <row r="4767" spans="1:5" x14ac:dyDescent="0.2">
      <c r="A4767" t="s">
        <v>679</v>
      </c>
      <c r="B4767" t="s">
        <v>694</v>
      </c>
      <c r="C4767">
        <v>0.28000000000000003</v>
      </c>
      <c r="D4767">
        <v>32</v>
      </c>
      <c r="E4767">
        <v>0.125</v>
      </c>
    </row>
    <row r="4768" spans="1:5" x14ac:dyDescent="0.2">
      <c r="A4768" t="s">
        <v>679</v>
      </c>
      <c r="B4768" t="s">
        <v>694</v>
      </c>
      <c r="C4768">
        <v>0.28000000000000003</v>
      </c>
      <c r="D4768">
        <v>33</v>
      </c>
      <c r="E4768">
        <v>0.127</v>
      </c>
    </row>
    <row r="4769" spans="1:5" x14ac:dyDescent="0.2">
      <c r="A4769" t="s">
        <v>679</v>
      </c>
      <c r="B4769" t="s">
        <v>694</v>
      </c>
      <c r="C4769">
        <v>0.28000000000000003</v>
      </c>
      <c r="D4769">
        <v>34</v>
      </c>
      <c r="E4769">
        <v>0.128</v>
      </c>
    </row>
    <row r="4770" spans="1:5" x14ac:dyDescent="0.2">
      <c r="A4770" t="s">
        <v>679</v>
      </c>
      <c r="B4770" t="s">
        <v>694</v>
      </c>
      <c r="C4770">
        <v>0.3</v>
      </c>
      <c r="D4770">
        <v>20</v>
      </c>
      <c r="E4770">
        <v>9.8000000000000004E-2</v>
      </c>
    </row>
    <row r="4771" spans="1:5" x14ac:dyDescent="0.2">
      <c r="A4771" t="s">
        <v>679</v>
      </c>
      <c r="B4771" t="s">
        <v>694</v>
      </c>
      <c r="C4771">
        <v>0.3</v>
      </c>
      <c r="D4771">
        <v>21</v>
      </c>
      <c r="E4771">
        <v>0.10299999999999999</v>
      </c>
    </row>
    <row r="4772" spans="1:5" x14ac:dyDescent="0.2">
      <c r="A4772" t="s">
        <v>679</v>
      </c>
      <c r="B4772" t="s">
        <v>694</v>
      </c>
      <c r="C4772">
        <v>0.3</v>
      </c>
      <c r="D4772">
        <v>22</v>
      </c>
      <c r="E4772">
        <v>0.106</v>
      </c>
    </row>
    <row r="4773" spans="1:5" x14ac:dyDescent="0.2">
      <c r="A4773" t="s">
        <v>679</v>
      </c>
      <c r="B4773" t="s">
        <v>694</v>
      </c>
      <c r="C4773">
        <v>0.3</v>
      </c>
      <c r="D4773">
        <v>23</v>
      </c>
      <c r="E4773">
        <v>0.109</v>
      </c>
    </row>
    <row r="4774" spans="1:5" x14ac:dyDescent="0.2">
      <c r="A4774" t="s">
        <v>679</v>
      </c>
      <c r="B4774" t="s">
        <v>694</v>
      </c>
      <c r="C4774">
        <v>0.3</v>
      </c>
      <c r="D4774">
        <v>24</v>
      </c>
      <c r="E4774">
        <v>0.114</v>
      </c>
    </row>
    <row r="4775" spans="1:5" x14ac:dyDescent="0.2">
      <c r="A4775" t="s">
        <v>679</v>
      </c>
      <c r="B4775" t="s">
        <v>694</v>
      </c>
      <c r="C4775">
        <v>0.3</v>
      </c>
      <c r="D4775">
        <v>25</v>
      </c>
      <c r="E4775">
        <v>0.11799999999999999</v>
      </c>
    </row>
    <row r="4776" spans="1:5" x14ac:dyDescent="0.2">
      <c r="A4776" t="s">
        <v>679</v>
      </c>
      <c r="B4776" t="s">
        <v>694</v>
      </c>
      <c r="C4776">
        <v>0.3</v>
      </c>
      <c r="D4776">
        <v>26</v>
      </c>
      <c r="E4776">
        <v>0.122</v>
      </c>
    </row>
    <row r="4777" spans="1:5" x14ac:dyDescent="0.2">
      <c r="A4777" t="s">
        <v>679</v>
      </c>
      <c r="B4777" t="s">
        <v>694</v>
      </c>
      <c r="C4777">
        <v>0.3</v>
      </c>
      <c r="D4777">
        <v>27</v>
      </c>
      <c r="E4777">
        <v>0.125</v>
      </c>
    </row>
    <row r="4778" spans="1:5" x14ac:dyDescent="0.2">
      <c r="A4778" t="s">
        <v>679</v>
      </c>
      <c r="B4778" t="s">
        <v>694</v>
      </c>
      <c r="C4778">
        <v>0.3</v>
      </c>
      <c r="D4778">
        <v>28</v>
      </c>
      <c r="E4778">
        <v>0.127</v>
      </c>
    </row>
    <row r="4779" spans="1:5" x14ac:dyDescent="0.2">
      <c r="A4779" t="s">
        <v>679</v>
      </c>
      <c r="B4779" t="s">
        <v>694</v>
      </c>
      <c r="C4779">
        <v>0.3</v>
      </c>
      <c r="D4779">
        <v>29</v>
      </c>
      <c r="E4779">
        <v>0.129</v>
      </c>
    </row>
    <row r="4780" spans="1:5" x14ac:dyDescent="0.2">
      <c r="A4780" t="s">
        <v>679</v>
      </c>
      <c r="B4780" t="s">
        <v>694</v>
      </c>
      <c r="C4780">
        <v>0.3</v>
      </c>
      <c r="D4780">
        <v>30</v>
      </c>
      <c r="E4780">
        <v>0.13100000000000001</v>
      </c>
    </row>
    <row r="4781" spans="1:5" x14ac:dyDescent="0.2">
      <c r="A4781" t="s">
        <v>679</v>
      </c>
      <c r="B4781" t="s">
        <v>694</v>
      </c>
      <c r="C4781">
        <v>0.3</v>
      </c>
      <c r="D4781">
        <v>31</v>
      </c>
      <c r="E4781">
        <v>0.13300000000000001</v>
      </c>
    </row>
    <row r="4782" spans="1:5" x14ac:dyDescent="0.2">
      <c r="A4782" t="s">
        <v>679</v>
      </c>
      <c r="B4782" t="s">
        <v>694</v>
      </c>
      <c r="C4782">
        <v>0.3</v>
      </c>
      <c r="D4782">
        <v>32</v>
      </c>
      <c r="E4782">
        <v>0.13400000000000001</v>
      </c>
    </row>
    <row r="4783" spans="1:5" x14ac:dyDescent="0.2">
      <c r="A4783" t="s">
        <v>679</v>
      </c>
      <c r="B4783" t="s">
        <v>694</v>
      </c>
      <c r="C4783">
        <v>0.3</v>
      </c>
      <c r="D4783">
        <v>33</v>
      </c>
      <c r="E4783">
        <v>0.13600000000000001</v>
      </c>
    </row>
    <row r="4784" spans="1:5" x14ac:dyDescent="0.2">
      <c r="A4784" t="s">
        <v>679</v>
      </c>
      <c r="B4784" t="s">
        <v>694</v>
      </c>
      <c r="C4784">
        <v>0.3</v>
      </c>
      <c r="D4784">
        <v>34</v>
      </c>
      <c r="E4784">
        <v>0.13700000000000001</v>
      </c>
    </row>
    <row r="4785" spans="1:5" x14ac:dyDescent="0.2">
      <c r="A4785" t="s">
        <v>679</v>
      </c>
      <c r="B4785" t="s">
        <v>694</v>
      </c>
      <c r="C4785">
        <v>0.3</v>
      </c>
      <c r="D4785">
        <v>35</v>
      </c>
      <c r="E4785">
        <v>0.13800000000000001</v>
      </c>
    </row>
    <row r="4786" spans="1:5" x14ac:dyDescent="0.2">
      <c r="A4786" t="s">
        <v>679</v>
      </c>
      <c r="B4786" t="s">
        <v>694</v>
      </c>
      <c r="C4786">
        <v>0.3</v>
      </c>
      <c r="D4786">
        <v>36</v>
      </c>
      <c r="E4786">
        <v>0.14000000000000001</v>
      </c>
    </row>
    <row r="4787" spans="1:5" x14ac:dyDescent="0.2">
      <c r="A4787" t="s">
        <v>679</v>
      </c>
      <c r="B4787" t="s">
        <v>694</v>
      </c>
      <c r="C4787">
        <v>0.3</v>
      </c>
      <c r="D4787">
        <v>37</v>
      </c>
      <c r="E4787">
        <v>0.14099999999999999</v>
      </c>
    </row>
    <row r="4788" spans="1:5" x14ac:dyDescent="0.2">
      <c r="A4788" t="s">
        <v>679</v>
      </c>
      <c r="B4788" t="s">
        <v>694</v>
      </c>
      <c r="C4788">
        <v>0.32</v>
      </c>
      <c r="D4788">
        <v>20</v>
      </c>
      <c r="E4788">
        <v>0.107</v>
      </c>
    </row>
    <row r="4789" spans="1:5" x14ac:dyDescent="0.2">
      <c r="A4789" t="s">
        <v>679</v>
      </c>
      <c r="B4789" t="s">
        <v>694</v>
      </c>
      <c r="C4789">
        <v>0.32</v>
      </c>
      <c r="D4789">
        <v>21</v>
      </c>
      <c r="E4789">
        <v>0.111</v>
      </c>
    </row>
    <row r="4790" spans="1:5" x14ac:dyDescent="0.2">
      <c r="A4790" t="s">
        <v>679</v>
      </c>
      <c r="B4790" t="s">
        <v>694</v>
      </c>
      <c r="C4790">
        <v>0.32</v>
      </c>
      <c r="D4790">
        <v>22</v>
      </c>
      <c r="E4790">
        <v>0.114</v>
      </c>
    </row>
    <row r="4791" spans="1:5" x14ac:dyDescent="0.2">
      <c r="A4791" t="s">
        <v>679</v>
      </c>
      <c r="B4791" t="s">
        <v>694</v>
      </c>
      <c r="C4791">
        <v>0.32</v>
      </c>
      <c r="D4791">
        <v>23</v>
      </c>
      <c r="E4791">
        <v>0.11799999999999999</v>
      </c>
    </row>
    <row r="4792" spans="1:5" x14ac:dyDescent="0.2">
      <c r="A4792" t="s">
        <v>679</v>
      </c>
      <c r="B4792" t="s">
        <v>694</v>
      </c>
      <c r="C4792">
        <v>0.32</v>
      </c>
      <c r="D4792">
        <v>24</v>
      </c>
      <c r="E4792">
        <v>0.123</v>
      </c>
    </row>
    <row r="4793" spans="1:5" x14ac:dyDescent="0.2">
      <c r="A4793" t="s">
        <v>679</v>
      </c>
      <c r="B4793" t="s">
        <v>694</v>
      </c>
      <c r="C4793">
        <v>0.32</v>
      </c>
      <c r="D4793">
        <v>25</v>
      </c>
      <c r="E4793">
        <v>0.127</v>
      </c>
    </row>
    <row r="4794" spans="1:5" x14ac:dyDescent="0.2">
      <c r="A4794" t="s">
        <v>679</v>
      </c>
      <c r="B4794" t="s">
        <v>694</v>
      </c>
      <c r="C4794">
        <v>0.32</v>
      </c>
      <c r="D4794">
        <v>26</v>
      </c>
      <c r="E4794">
        <v>0.13100000000000001</v>
      </c>
    </row>
    <row r="4795" spans="1:5" x14ac:dyDescent="0.2">
      <c r="A4795" t="s">
        <v>679</v>
      </c>
      <c r="B4795" t="s">
        <v>694</v>
      </c>
      <c r="C4795">
        <v>0.32</v>
      </c>
      <c r="D4795">
        <v>27</v>
      </c>
      <c r="E4795">
        <v>0.13400000000000001</v>
      </c>
    </row>
    <row r="4796" spans="1:5" x14ac:dyDescent="0.2">
      <c r="A4796" t="s">
        <v>679</v>
      </c>
      <c r="B4796" t="s">
        <v>694</v>
      </c>
      <c r="C4796">
        <v>0.32</v>
      </c>
      <c r="D4796">
        <v>28</v>
      </c>
      <c r="E4796">
        <v>0.13600000000000001</v>
      </c>
    </row>
    <row r="4797" spans="1:5" x14ac:dyDescent="0.2">
      <c r="A4797" t="s">
        <v>679</v>
      </c>
      <c r="B4797" t="s">
        <v>694</v>
      </c>
      <c r="C4797">
        <v>0.32</v>
      </c>
      <c r="D4797">
        <v>29</v>
      </c>
      <c r="E4797">
        <v>0.13800000000000001</v>
      </c>
    </row>
    <row r="4798" spans="1:5" x14ac:dyDescent="0.2">
      <c r="A4798" t="s">
        <v>679</v>
      </c>
      <c r="B4798" t="s">
        <v>694</v>
      </c>
      <c r="C4798">
        <v>0.32</v>
      </c>
      <c r="D4798">
        <v>30</v>
      </c>
      <c r="E4798">
        <v>0.14000000000000001</v>
      </c>
    </row>
    <row r="4799" spans="1:5" x14ac:dyDescent="0.2">
      <c r="A4799" t="s">
        <v>679</v>
      </c>
      <c r="B4799" t="s">
        <v>694</v>
      </c>
      <c r="C4799">
        <v>0.32</v>
      </c>
      <c r="D4799">
        <v>31</v>
      </c>
      <c r="E4799">
        <v>0.14099999999999999</v>
      </c>
    </row>
    <row r="4800" spans="1:5" x14ac:dyDescent="0.2">
      <c r="A4800" t="s">
        <v>679</v>
      </c>
      <c r="B4800" t="s">
        <v>694</v>
      </c>
      <c r="C4800">
        <v>0.32</v>
      </c>
      <c r="D4800">
        <v>32</v>
      </c>
      <c r="E4800">
        <v>0.14299999999999999</v>
      </c>
    </row>
    <row r="4801" spans="1:5" x14ac:dyDescent="0.2">
      <c r="A4801" t="s">
        <v>679</v>
      </c>
      <c r="B4801" t="s">
        <v>694</v>
      </c>
      <c r="C4801">
        <v>0.32</v>
      </c>
      <c r="D4801">
        <v>33</v>
      </c>
      <c r="E4801">
        <v>0.14399999999999999</v>
      </c>
    </row>
    <row r="4802" spans="1:5" x14ac:dyDescent="0.2">
      <c r="A4802" t="s">
        <v>679</v>
      </c>
      <c r="B4802" t="s">
        <v>694</v>
      </c>
      <c r="C4802">
        <v>0.32</v>
      </c>
      <c r="D4802">
        <v>34</v>
      </c>
      <c r="E4802">
        <v>0.14599999999999999</v>
      </c>
    </row>
    <row r="4803" spans="1:5" x14ac:dyDescent="0.2">
      <c r="A4803" t="s">
        <v>679</v>
      </c>
      <c r="B4803" t="s">
        <v>694</v>
      </c>
      <c r="C4803">
        <v>0.32</v>
      </c>
      <c r="D4803">
        <v>35</v>
      </c>
      <c r="E4803">
        <v>0.14699999999999999</v>
      </c>
    </row>
    <row r="4804" spans="1:5" x14ac:dyDescent="0.2">
      <c r="A4804" t="s">
        <v>679</v>
      </c>
      <c r="B4804" t="s">
        <v>694</v>
      </c>
      <c r="C4804">
        <v>0.32</v>
      </c>
      <c r="D4804">
        <v>36</v>
      </c>
      <c r="E4804">
        <v>0.14799999999999999</v>
      </c>
    </row>
    <row r="4805" spans="1:5" x14ac:dyDescent="0.2">
      <c r="A4805" t="s">
        <v>679</v>
      </c>
      <c r="B4805" t="s">
        <v>694</v>
      </c>
      <c r="C4805">
        <v>0.32</v>
      </c>
      <c r="D4805">
        <v>37</v>
      </c>
      <c r="E4805">
        <v>0.14899999999999999</v>
      </c>
    </row>
    <row r="4806" spans="1:5" x14ac:dyDescent="0.2">
      <c r="A4806" t="s">
        <v>679</v>
      </c>
      <c r="B4806" t="s">
        <v>694</v>
      </c>
      <c r="C4806">
        <v>0.32</v>
      </c>
      <c r="D4806">
        <v>38</v>
      </c>
      <c r="E4806">
        <v>0.15</v>
      </c>
    </row>
    <row r="4807" spans="1:5" x14ac:dyDescent="0.2">
      <c r="A4807" t="s">
        <v>679</v>
      </c>
      <c r="B4807" t="s">
        <v>694</v>
      </c>
      <c r="C4807">
        <v>0.32</v>
      </c>
      <c r="D4807">
        <v>39</v>
      </c>
      <c r="E4807">
        <v>0.151</v>
      </c>
    </row>
    <row r="4808" spans="1:5" x14ac:dyDescent="0.2">
      <c r="A4808" t="s">
        <v>679</v>
      </c>
      <c r="B4808" t="s">
        <v>694</v>
      </c>
      <c r="C4808">
        <v>0.32</v>
      </c>
      <c r="D4808">
        <v>40</v>
      </c>
      <c r="E4808">
        <v>0.152</v>
      </c>
    </row>
    <row r="4809" spans="1:5" x14ac:dyDescent="0.2">
      <c r="A4809" t="s">
        <v>679</v>
      </c>
      <c r="B4809" t="s">
        <v>694</v>
      </c>
      <c r="C4809">
        <v>0.32</v>
      </c>
      <c r="D4809">
        <v>41</v>
      </c>
      <c r="E4809">
        <v>0.153</v>
      </c>
    </row>
    <row r="4810" spans="1:5" x14ac:dyDescent="0.2">
      <c r="A4810" t="s">
        <v>679</v>
      </c>
      <c r="B4810" t="s">
        <v>694</v>
      </c>
      <c r="C4810">
        <v>0.32</v>
      </c>
      <c r="D4810">
        <v>42</v>
      </c>
      <c r="E4810">
        <v>0.154</v>
      </c>
    </row>
    <row r="4811" spans="1:5" x14ac:dyDescent="0.2">
      <c r="A4811" t="s">
        <v>679</v>
      </c>
      <c r="B4811" t="s">
        <v>694</v>
      </c>
      <c r="C4811">
        <v>0.32</v>
      </c>
      <c r="D4811">
        <v>43</v>
      </c>
      <c r="E4811">
        <v>0.154</v>
      </c>
    </row>
    <row r="4812" spans="1:5" x14ac:dyDescent="0.2">
      <c r="A4812" t="s">
        <v>679</v>
      </c>
      <c r="B4812" t="s">
        <v>694</v>
      </c>
      <c r="C4812">
        <v>0.34</v>
      </c>
      <c r="D4812">
        <v>20</v>
      </c>
      <c r="E4812">
        <v>0.115</v>
      </c>
    </row>
    <row r="4813" spans="1:5" x14ac:dyDescent="0.2">
      <c r="A4813" t="s">
        <v>679</v>
      </c>
      <c r="B4813" t="s">
        <v>694</v>
      </c>
      <c r="C4813">
        <v>0.34</v>
      </c>
      <c r="D4813">
        <v>21</v>
      </c>
      <c r="E4813">
        <v>0.12</v>
      </c>
    </row>
    <row r="4814" spans="1:5" x14ac:dyDescent="0.2">
      <c r="A4814" t="s">
        <v>679</v>
      </c>
      <c r="B4814" t="s">
        <v>694</v>
      </c>
      <c r="C4814">
        <v>0.34</v>
      </c>
      <c r="D4814">
        <v>22</v>
      </c>
      <c r="E4814">
        <v>0.123</v>
      </c>
    </row>
    <row r="4815" spans="1:5" x14ac:dyDescent="0.2">
      <c r="A4815" t="s">
        <v>679</v>
      </c>
      <c r="B4815" t="s">
        <v>694</v>
      </c>
      <c r="C4815">
        <v>0.34</v>
      </c>
      <c r="D4815">
        <v>23</v>
      </c>
      <c r="E4815">
        <v>0.127</v>
      </c>
    </row>
    <row r="4816" spans="1:5" x14ac:dyDescent="0.2">
      <c r="A4816" t="s">
        <v>679</v>
      </c>
      <c r="B4816" t="s">
        <v>694</v>
      </c>
      <c r="C4816">
        <v>0.34</v>
      </c>
      <c r="D4816">
        <v>24</v>
      </c>
      <c r="E4816">
        <v>0.13200000000000001</v>
      </c>
    </row>
    <row r="4817" spans="1:5" x14ac:dyDescent="0.2">
      <c r="A4817" t="s">
        <v>679</v>
      </c>
      <c r="B4817" t="s">
        <v>694</v>
      </c>
      <c r="C4817">
        <v>0.34</v>
      </c>
      <c r="D4817">
        <v>25</v>
      </c>
      <c r="E4817">
        <v>0.13600000000000001</v>
      </c>
    </row>
    <row r="4818" spans="1:5" x14ac:dyDescent="0.2">
      <c r="A4818" t="s">
        <v>679</v>
      </c>
      <c r="B4818" t="s">
        <v>694</v>
      </c>
      <c r="C4818">
        <v>0.34</v>
      </c>
      <c r="D4818">
        <v>26</v>
      </c>
      <c r="E4818">
        <v>0.13900000000000001</v>
      </c>
    </row>
    <row r="4819" spans="1:5" x14ac:dyDescent="0.2">
      <c r="A4819" t="s">
        <v>679</v>
      </c>
      <c r="B4819" t="s">
        <v>694</v>
      </c>
      <c r="C4819">
        <v>0.34</v>
      </c>
      <c r="D4819">
        <v>27</v>
      </c>
      <c r="E4819">
        <v>0.14199999999999999</v>
      </c>
    </row>
    <row r="4820" spans="1:5" x14ac:dyDescent="0.2">
      <c r="A4820" t="s">
        <v>679</v>
      </c>
      <c r="B4820" t="s">
        <v>694</v>
      </c>
      <c r="C4820">
        <v>0.34</v>
      </c>
      <c r="D4820">
        <v>28</v>
      </c>
      <c r="E4820">
        <v>0.14499999999999999</v>
      </c>
    </row>
    <row r="4821" spans="1:5" x14ac:dyDescent="0.2">
      <c r="A4821" t="s">
        <v>679</v>
      </c>
      <c r="B4821" t="s">
        <v>694</v>
      </c>
      <c r="C4821">
        <v>0.34</v>
      </c>
      <c r="D4821">
        <v>29</v>
      </c>
      <c r="E4821">
        <v>0.14699999999999999</v>
      </c>
    </row>
    <row r="4822" spans="1:5" x14ac:dyDescent="0.2">
      <c r="A4822" t="s">
        <v>679</v>
      </c>
      <c r="B4822" t="s">
        <v>694</v>
      </c>
      <c r="C4822">
        <v>0.34</v>
      </c>
      <c r="D4822">
        <v>30</v>
      </c>
      <c r="E4822">
        <v>0.14799999999999999</v>
      </c>
    </row>
    <row r="4823" spans="1:5" x14ac:dyDescent="0.2">
      <c r="A4823" t="s">
        <v>679</v>
      </c>
      <c r="B4823" t="s">
        <v>694</v>
      </c>
      <c r="C4823">
        <v>0.34</v>
      </c>
      <c r="D4823">
        <v>31</v>
      </c>
      <c r="E4823">
        <v>0.15</v>
      </c>
    </row>
    <row r="4824" spans="1:5" x14ac:dyDescent="0.2">
      <c r="A4824" t="s">
        <v>679</v>
      </c>
      <c r="B4824" t="s">
        <v>694</v>
      </c>
      <c r="C4824">
        <v>0.34</v>
      </c>
      <c r="D4824">
        <v>32</v>
      </c>
      <c r="E4824">
        <v>0.151</v>
      </c>
    </row>
    <row r="4825" spans="1:5" x14ac:dyDescent="0.2">
      <c r="A4825" t="s">
        <v>679</v>
      </c>
      <c r="B4825" t="s">
        <v>694</v>
      </c>
      <c r="C4825">
        <v>0.34</v>
      </c>
      <c r="D4825">
        <v>33</v>
      </c>
      <c r="E4825">
        <v>0.153</v>
      </c>
    </row>
    <row r="4826" spans="1:5" x14ac:dyDescent="0.2">
      <c r="A4826" t="s">
        <v>679</v>
      </c>
      <c r="B4826" t="s">
        <v>694</v>
      </c>
      <c r="C4826">
        <v>0.34</v>
      </c>
      <c r="D4826">
        <v>34</v>
      </c>
      <c r="E4826">
        <v>0.154</v>
      </c>
    </row>
    <row r="4827" spans="1:5" x14ac:dyDescent="0.2">
      <c r="A4827" t="s">
        <v>679</v>
      </c>
      <c r="B4827" t="s">
        <v>694</v>
      </c>
      <c r="C4827">
        <v>0.34</v>
      </c>
      <c r="D4827">
        <v>35</v>
      </c>
      <c r="E4827">
        <v>0.155</v>
      </c>
    </row>
    <row r="4828" spans="1:5" x14ac:dyDescent="0.2">
      <c r="A4828" t="s">
        <v>679</v>
      </c>
      <c r="B4828" t="s">
        <v>694</v>
      </c>
      <c r="C4828">
        <v>0.34</v>
      </c>
      <c r="D4828">
        <v>36</v>
      </c>
      <c r="E4828">
        <v>0.156</v>
      </c>
    </row>
    <row r="4829" spans="1:5" x14ac:dyDescent="0.2">
      <c r="A4829" t="s">
        <v>679</v>
      </c>
      <c r="B4829" t="s">
        <v>694</v>
      </c>
      <c r="C4829">
        <v>0.34</v>
      </c>
      <c r="D4829">
        <v>37</v>
      </c>
      <c r="E4829">
        <v>0.157</v>
      </c>
    </row>
    <row r="4830" spans="1:5" x14ac:dyDescent="0.2">
      <c r="A4830" t="s">
        <v>679</v>
      </c>
      <c r="B4830" t="s">
        <v>694</v>
      </c>
      <c r="C4830">
        <v>0.34</v>
      </c>
      <c r="D4830">
        <v>38</v>
      </c>
      <c r="E4830">
        <v>0.158</v>
      </c>
    </row>
    <row r="4831" spans="1:5" x14ac:dyDescent="0.2">
      <c r="A4831" t="s">
        <v>679</v>
      </c>
      <c r="B4831" t="s">
        <v>694</v>
      </c>
      <c r="C4831">
        <v>0.34</v>
      </c>
      <c r="D4831">
        <v>39</v>
      </c>
      <c r="E4831">
        <v>0.159</v>
      </c>
    </row>
    <row r="4832" spans="1:5" x14ac:dyDescent="0.2">
      <c r="A4832" t="s">
        <v>679</v>
      </c>
      <c r="B4832" t="s">
        <v>694</v>
      </c>
      <c r="C4832">
        <v>0.34</v>
      </c>
      <c r="D4832">
        <v>40</v>
      </c>
      <c r="E4832">
        <v>0.16</v>
      </c>
    </row>
    <row r="4833" spans="1:5" x14ac:dyDescent="0.2">
      <c r="A4833" t="s">
        <v>679</v>
      </c>
      <c r="B4833" t="s">
        <v>694</v>
      </c>
      <c r="C4833">
        <v>0.34</v>
      </c>
      <c r="D4833">
        <v>41</v>
      </c>
      <c r="E4833">
        <v>0.161</v>
      </c>
    </row>
    <row r="4834" spans="1:5" x14ac:dyDescent="0.2">
      <c r="A4834" t="s">
        <v>679</v>
      </c>
      <c r="B4834" t="s">
        <v>694</v>
      </c>
      <c r="C4834">
        <v>0.34</v>
      </c>
      <c r="D4834">
        <v>42</v>
      </c>
      <c r="E4834">
        <v>0.16200000000000001</v>
      </c>
    </row>
    <row r="4835" spans="1:5" x14ac:dyDescent="0.2">
      <c r="A4835" t="s">
        <v>679</v>
      </c>
      <c r="B4835" t="s">
        <v>694</v>
      </c>
      <c r="C4835">
        <v>0.34</v>
      </c>
      <c r="D4835">
        <v>43</v>
      </c>
      <c r="E4835">
        <v>0.16200000000000001</v>
      </c>
    </row>
    <row r="4836" spans="1:5" x14ac:dyDescent="0.2">
      <c r="A4836" t="s">
        <v>679</v>
      </c>
      <c r="B4836" t="s">
        <v>694</v>
      </c>
      <c r="C4836">
        <v>0.34</v>
      </c>
      <c r="D4836">
        <v>44</v>
      </c>
      <c r="E4836">
        <v>0.16300000000000001</v>
      </c>
    </row>
    <row r="4837" spans="1:5" x14ac:dyDescent="0.2">
      <c r="A4837" t="s">
        <v>679</v>
      </c>
      <c r="B4837" t="s">
        <v>694</v>
      </c>
      <c r="C4837">
        <v>0.34</v>
      </c>
      <c r="D4837">
        <v>45</v>
      </c>
      <c r="E4837">
        <v>0.16400000000000001</v>
      </c>
    </row>
    <row r="4838" spans="1:5" x14ac:dyDescent="0.2">
      <c r="A4838" t="s">
        <v>679</v>
      </c>
      <c r="B4838" t="s">
        <v>694</v>
      </c>
      <c r="C4838">
        <v>0.34</v>
      </c>
      <c r="D4838">
        <v>46</v>
      </c>
      <c r="E4838">
        <v>0.16400000000000001</v>
      </c>
    </row>
    <row r="4839" spans="1:5" x14ac:dyDescent="0.2">
      <c r="A4839" t="s">
        <v>679</v>
      </c>
      <c r="B4839" t="s">
        <v>694</v>
      </c>
      <c r="C4839">
        <v>0.36</v>
      </c>
      <c r="D4839">
        <v>20</v>
      </c>
      <c r="E4839">
        <v>0.124</v>
      </c>
    </row>
    <row r="4840" spans="1:5" x14ac:dyDescent="0.2">
      <c r="A4840" t="s">
        <v>679</v>
      </c>
      <c r="B4840" t="s">
        <v>694</v>
      </c>
      <c r="C4840">
        <v>0.36</v>
      </c>
      <c r="D4840">
        <v>21</v>
      </c>
      <c r="E4840">
        <v>0.128</v>
      </c>
    </row>
    <row r="4841" spans="1:5" x14ac:dyDescent="0.2">
      <c r="A4841" t="s">
        <v>679</v>
      </c>
      <c r="B4841" t="s">
        <v>694</v>
      </c>
      <c r="C4841">
        <v>0.36</v>
      </c>
      <c r="D4841">
        <v>22</v>
      </c>
      <c r="E4841">
        <v>0.13200000000000001</v>
      </c>
    </row>
    <row r="4842" spans="1:5" x14ac:dyDescent="0.2">
      <c r="A4842" t="s">
        <v>679</v>
      </c>
      <c r="B4842" t="s">
        <v>694</v>
      </c>
      <c r="C4842">
        <v>0.36</v>
      </c>
      <c r="D4842">
        <v>23</v>
      </c>
      <c r="E4842">
        <v>0.13600000000000001</v>
      </c>
    </row>
    <row r="4843" spans="1:5" x14ac:dyDescent="0.2">
      <c r="A4843" t="s">
        <v>679</v>
      </c>
      <c r="B4843" t="s">
        <v>694</v>
      </c>
      <c r="C4843">
        <v>0.36</v>
      </c>
      <c r="D4843">
        <v>24</v>
      </c>
      <c r="E4843">
        <v>0.14000000000000001</v>
      </c>
    </row>
    <row r="4844" spans="1:5" x14ac:dyDescent="0.2">
      <c r="A4844" t="s">
        <v>679</v>
      </c>
      <c r="B4844" t="s">
        <v>694</v>
      </c>
      <c r="C4844">
        <v>0.36</v>
      </c>
      <c r="D4844">
        <v>25</v>
      </c>
      <c r="E4844">
        <v>0.14399999999999999</v>
      </c>
    </row>
    <row r="4845" spans="1:5" x14ac:dyDescent="0.2">
      <c r="A4845" t="s">
        <v>679</v>
      </c>
      <c r="B4845" t="s">
        <v>694</v>
      </c>
      <c r="C4845">
        <v>0.36</v>
      </c>
      <c r="D4845">
        <v>26</v>
      </c>
      <c r="E4845">
        <v>0.14799999999999999</v>
      </c>
    </row>
    <row r="4846" spans="1:5" x14ac:dyDescent="0.2">
      <c r="A4846" t="s">
        <v>679</v>
      </c>
      <c r="B4846" t="s">
        <v>694</v>
      </c>
      <c r="C4846">
        <v>0.36</v>
      </c>
      <c r="D4846">
        <v>27</v>
      </c>
      <c r="E4846">
        <v>0.151</v>
      </c>
    </row>
    <row r="4847" spans="1:5" x14ac:dyDescent="0.2">
      <c r="A4847" t="s">
        <v>679</v>
      </c>
      <c r="B4847" t="s">
        <v>694</v>
      </c>
      <c r="C4847">
        <v>0.36</v>
      </c>
      <c r="D4847">
        <v>28</v>
      </c>
      <c r="E4847">
        <v>0.153</v>
      </c>
    </row>
    <row r="4848" spans="1:5" x14ac:dyDescent="0.2">
      <c r="A4848" t="s">
        <v>679</v>
      </c>
      <c r="B4848" t="s">
        <v>694</v>
      </c>
      <c r="C4848">
        <v>0.36</v>
      </c>
      <c r="D4848">
        <v>29</v>
      </c>
      <c r="E4848">
        <v>0.155</v>
      </c>
    </row>
    <row r="4849" spans="1:5" x14ac:dyDescent="0.2">
      <c r="A4849" t="s">
        <v>679</v>
      </c>
      <c r="B4849" t="s">
        <v>694</v>
      </c>
      <c r="C4849">
        <v>0.36</v>
      </c>
      <c r="D4849">
        <v>30</v>
      </c>
      <c r="E4849">
        <v>0.157</v>
      </c>
    </row>
    <row r="4850" spans="1:5" x14ac:dyDescent="0.2">
      <c r="A4850" t="s">
        <v>679</v>
      </c>
      <c r="B4850" t="s">
        <v>694</v>
      </c>
      <c r="C4850">
        <v>0.36</v>
      </c>
      <c r="D4850">
        <v>31</v>
      </c>
      <c r="E4850">
        <v>0.158</v>
      </c>
    </row>
    <row r="4851" spans="1:5" x14ac:dyDescent="0.2">
      <c r="A4851" t="s">
        <v>679</v>
      </c>
      <c r="B4851" t="s">
        <v>694</v>
      </c>
      <c r="C4851">
        <v>0.36</v>
      </c>
      <c r="D4851">
        <v>32</v>
      </c>
      <c r="E4851">
        <v>0.159</v>
      </c>
    </row>
    <row r="4852" spans="1:5" x14ac:dyDescent="0.2">
      <c r="A4852" t="s">
        <v>679</v>
      </c>
      <c r="B4852" t="s">
        <v>694</v>
      </c>
      <c r="C4852">
        <v>0.36</v>
      </c>
      <c r="D4852">
        <v>33</v>
      </c>
      <c r="E4852">
        <v>0.16</v>
      </c>
    </row>
    <row r="4853" spans="1:5" x14ac:dyDescent="0.2">
      <c r="A4853" t="s">
        <v>679</v>
      </c>
      <c r="B4853" t="s">
        <v>694</v>
      </c>
      <c r="C4853">
        <v>0.36</v>
      </c>
      <c r="D4853">
        <v>34</v>
      </c>
      <c r="E4853">
        <v>0.16200000000000001</v>
      </c>
    </row>
    <row r="4854" spans="1:5" x14ac:dyDescent="0.2">
      <c r="A4854" t="s">
        <v>679</v>
      </c>
      <c r="B4854" t="s">
        <v>694</v>
      </c>
      <c r="C4854">
        <v>0.36</v>
      </c>
      <c r="D4854">
        <v>35</v>
      </c>
      <c r="E4854">
        <v>0.16300000000000001</v>
      </c>
    </row>
    <row r="4855" spans="1:5" x14ac:dyDescent="0.2">
      <c r="A4855" t="s">
        <v>679</v>
      </c>
      <c r="B4855" t="s">
        <v>694</v>
      </c>
      <c r="C4855">
        <v>0.36</v>
      </c>
      <c r="D4855">
        <v>36</v>
      </c>
      <c r="E4855">
        <v>0.16400000000000001</v>
      </c>
    </row>
    <row r="4856" spans="1:5" x14ac:dyDescent="0.2">
      <c r="A4856" t="s">
        <v>679</v>
      </c>
      <c r="B4856" t="s">
        <v>694</v>
      </c>
      <c r="C4856">
        <v>0.36</v>
      </c>
      <c r="D4856">
        <v>37</v>
      </c>
      <c r="E4856">
        <v>0.16500000000000001</v>
      </c>
    </row>
    <row r="4857" spans="1:5" x14ac:dyDescent="0.2">
      <c r="A4857" t="s">
        <v>679</v>
      </c>
      <c r="B4857" t="s">
        <v>694</v>
      </c>
      <c r="C4857">
        <v>0.36</v>
      </c>
      <c r="D4857">
        <v>38</v>
      </c>
      <c r="E4857">
        <v>0.16600000000000001</v>
      </c>
    </row>
    <row r="4858" spans="1:5" x14ac:dyDescent="0.2">
      <c r="A4858" t="s">
        <v>679</v>
      </c>
      <c r="B4858" t="s">
        <v>694</v>
      </c>
      <c r="C4858">
        <v>0.36</v>
      </c>
      <c r="D4858">
        <v>39</v>
      </c>
      <c r="E4858">
        <v>0.16700000000000001</v>
      </c>
    </row>
    <row r="4859" spans="1:5" x14ac:dyDescent="0.2">
      <c r="A4859" t="s">
        <v>679</v>
      </c>
      <c r="B4859" t="s">
        <v>694</v>
      </c>
      <c r="C4859">
        <v>0.36</v>
      </c>
      <c r="D4859">
        <v>40</v>
      </c>
      <c r="E4859">
        <v>0.16800000000000001</v>
      </c>
    </row>
    <row r="4860" spans="1:5" x14ac:dyDescent="0.2">
      <c r="A4860" t="s">
        <v>679</v>
      </c>
      <c r="B4860" t="s">
        <v>694</v>
      </c>
      <c r="C4860">
        <v>0.36</v>
      </c>
      <c r="D4860">
        <v>41</v>
      </c>
      <c r="E4860">
        <v>0.16800000000000001</v>
      </c>
    </row>
    <row r="4861" spans="1:5" x14ac:dyDescent="0.2">
      <c r="A4861" t="s">
        <v>679</v>
      </c>
      <c r="B4861" t="s">
        <v>694</v>
      </c>
      <c r="C4861">
        <v>0.36</v>
      </c>
      <c r="D4861">
        <v>42</v>
      </c>
      <c r="E4861">
        <v>0.16900000000000001</v>
      </c>
    </row>
    <row r="4862" spans="1:5" x14ac:dyDescent="0.2">
      <c r="A4862" t="s">
        <v>679</v>
      </c>
      <c r="B4862" t="s">
        <v>694</v>
      </c>
      <c r="C4862">
        <v>0.36</v>
      </c>
      <c r="D4862">
        <v>43</v>
      </c>
      <c r="E4862">
        <v>0.17</v>
      </c>
    </row>
    <row r="4863" spans="1:5" x14ac:dyDescent="0.2">
      <c r="A4863" t="s">
        <v>679</v>
      </c>
      <c r="B4863" t="s">
        <v>694</v>
      </c>
      <c r="C4863">
        <v>0.36</v>
      </c>
      <c r="D4863">
        <v>44</v>
      </c>
      <c r="E4863">
        <v>0.17100000000000001</v>
      </c>
    </row>
    <row r="4864" spans="1:5" x14ac:dyDescent="0.2">
      <c r="A4864" t="s">
        <v>679</v>
      </c>
      <c r="B4864" t="s">
        <v>694</v>
      </c>
      <c r="C4864">
        <v>0.36</v>
      </c>
      <c r="D4864">
        <v>45</v>
      </c>
      <c r="E4864">
        <v>0.17100000000000001</v>
      </c>
    </row>
    <row r="4865" spans="1:5" x14ac:dyDescent="0.2">
      <c r="A4865" t="s">
        <v>679</v>
      </c>
      <c r="B4865" t="s">
        <v>694</v>
      </c>
      <c r="C4865">
        <v>0.36</v>
      </c>
      <c r="D4865">
        <v>46</v>
      </c>
      <c r="E4865">
        <v>0.17199999999999999</v>
      </c>
    </row>
    <row r="4866" spans="1:5" x14ac:dyDescent="0.2">
      <c r="A4866" t="s">
        <v>679</v>
      </c>
      <c r="B4866" t="s">
        <v>694</v>
      </c>
      <c r="C4866">
        <v>0.36</v>
      </c>
      <c r="D4866">
        <v>47</v>
      </c>
      <c r="E4866">
        <v>0.17199999999999999</v>
      </c>
    </row>
    <row r="4867" spans="1:5" x14ac:dyDescent="0.2">
      <c r="A4867" t="s">
        <v>679</v>
      </c>
      <c r="B4867" t="s">
        <v>694</v>
      </c>
      <c r="C4867">
        <v>0.36</v>
      </c>
      <c r="D4867">
        <v>48</v>
      </c>
      <c r="E4867">
        <v>0.17299999999999999</v>
      </c>
    </row>
    <row r="4868" spans="1:5" x14ac:dyDescent="0.2">
      <c r="A4868" t="s">
        <v>679</v>
      </c>
      <c r="B4868" t="s">
        <v>694</v>
      </c>
      <c r="C4868">
        <v>0.36</v>
      </c>
      <c r="D4868">
        <v>49</v>
      </c>
      <c r="E4868">
        <v>0.17399999999999999</v>
      </c>
    </row>
    <row r="4869" spans="1:5" x14ac:dyDescent="0.2">
      <c r="A4869" t="s">
        <v>679</v>
      </c>
      <c r="B4869" t="s">
        <v>694</v>
      </c>
      <c r="C4869">
        <v>0.38</v>
      </c>
      <c r="D4869">
        <v>20</v>
      </c>
      <c r="E4869">
        <v>0.13200000000000001</v>
      </c>
    </row>
    <row r="4870" spans="1:5" x14ac:dyDescent="0.2">
      <c r="A4870" t="s">
        <v>679</v>
      </c>
      <c r="B4870" t="s">
        <v>694</v>
      </c>
      <c r="C4870">
        <v>0.38</v>
      </c>
      <c r="D4870">
        <v>21</v>
      </c>
      <c r="E4870">
        <v>0.13700000000000001</v>
      </c>
    </row>
    <row r="4871" spans="1:5" x14ac:dyDescent="0.2">
      <c r="A4871" t="s">
        <v>679</v>
      </c>
      <c r="B4871" t="s">
        <v>694</v>
      </c>
      <c r="C4871">
        <v>0.38</v>
      </c>
      <c r="D4871">
        <v>22</v>
      </c>
      <c r="E4871">
        <v>0.14099999999999999</v>
      </c>
    </row>
    <row r="4872" spans="1:5" x14ac:dyDescent="0.2">
      <c r="A4872" t="s">
        <v>679</v>
      </c>
      <c r="B4872" t="s">
        <v>694</v>
      </c>
      <c r="C4872">
        <v>0.38</v>
      </c>
      <c r="D4872">
        <v>23</v>
      </c>
      <c r="E4872">
        <v>0.14399999999999999</v>
      </c>
    </row>
    <row r="4873" spans="1:5" x14ac:dyDescent="0.2">
      <c r="A4873" t="s">
        <v>679</v>
      </c>
      <c r="B4873" t="s">
        <v>694</v>
      </c>
      <c r="C4873">
        <v>0.38</v>
      </c>
      <c r="D4873">
        <v>24</v>
      </c>
      <c r="E4873">
        <v>0.14899999999999999</v>
      </c>
    </row>
    <row r="4874" spans="1:5" x14ac:dyDescent="0.2">
      <c r="A4874" t="s">
        <v>679</v>
      </c>
      <c r="B4874" t="s">
        <v>694</v>
      </c>
      <c r="C4874">
        <v>0.38</v>
      </c>
      <c r="D4874">
        <v>25</v>
      </c>
      <c r="E4874">
        <v>0.153</v>
      </c>
    </row>
    <row r="4875" spans="1:5" x14ac:dyDescent="0.2">
      <c r="A4875" t="s">
        <v>679</v>
      </c>
      <c r="B4875" t="s">
        <v>694</v>
      </c>
      <c r="C4875">
        <v>0.38</v>
      </c>
      <c r="D4875">
        <v>26</v>
      </c>
      <c r="E4875">
        <v>0.156</v>
      </c>
    </row>
    <row r="4876" spans="1:5" x14ac:dyDescent="0.2">
      <c r="A4876" t="s">
        <v>679</v>
      </c>
      <c r="B4876" t="s">
        <v>694</v>
      </c>
      <c r="C4876">
        <v>0.38</v>
      </c>
      <c r="D4876">
        <v>27</v>
      </c>
      <c r="E4876">
        <v>0.159</v>
      </c>
    </row>
    <row r="4877" spans="1:5" x14ac:dyDescent="0.2">
      <c r="A4877" t="s">
        <v>679</v>
      </c>
      <c r="B4877" t="s">
        <v>694</v>
      </c>
      <c r="C4877">
        <v>0.38</v>
      </c>
      <c r="D4877">
        <v>28</v>
      </c>
      <c r="E4877">
        <v>0.161</v>
      </c>
    </row>
    <row r="4878" spans="1:5" x14ac:dyDescent="0.2">
      <c r="A4878" t="s">
        <v>679</v>
      </c>
      <c r="B4878" t="s">
        <v>694</v>
      </c>
      <c r="C4878">
        <v>0.38</v>
      </c>
      <c r="D4878">
        <v>29</v>
      </c>
      <c r="E4878">
        <v>0.16300000000000001</v>
      </c>
    </row>
    <row r="4879" spans="1:5" x14ac:dyDescent="0.2">
      <c r="A4879" t="s">
        <v>679</v>
      </c>
      <c r="B4879" t="s">
        <v>694</v>
      </c>
      <c r="C4879">
        <v>0.38</v>
      </c>
      <c r="D4879">
        <v>30</v>
      </c>
      <c r="E4879">
        <v>0.16400000000000001</v>
      </c>
    </row>
    <row r="4880" spans="1:5" x14ac:dyDescent="0.2">
      <c r="A4880" t="s">
        <v>679</v>
      </c>
      <c r="B4880" t="s">
        <v>694</v>
      </c>
      <c r="C4880">
        <v>0.38</v>
      </c>
      <c r="D4880">
        <v>31</v>
      </c>
      <c r="E4880">
        <v>0.16600000000000001</v>
      </c>
    </row>
    <row r="4881" spans="1:5" x14ac:dyDescent="0.2">
      <c r="A4881" t="s">
        <v>679</v>
      </c>
      <c r="B4881" t="s">
        <v>694</v>
      </c>
      <c r="C4881">
        <v>0.38</v>
      </c>
      <c r="D4881">
        <v>32</v>
      </c>
      <c r="E4881">
        <v>0.16700000000000001</v>
      </c>
    </row>
    <row r="4882" spans="1:5" x14ac:dyDescent="0.2">
      <c r="A4882" t="s">
        <v>679</v>
      </c>
      <c r="B4882" t="s">
        <v>694</v>
      </c>
      <c r="C4882">
        <v>0.38</v>
      </c>
      <c r="D4882">
        <v>33</v>
      </c>
      <c r="E4882">
        <v>0.16800000000000001</v>
      </c>
    </row>
    <row r="4883" spans="1:5" x14ac:dyDescent="0.2">
      <c r="A4883" t="s">
        <v>679</v>
      </c>
      <c r="B4883" t="s">
        <v>694</v>
      </c>
      <c r="C4883">
        <v>0.38</v>
      </c>
      <c r="D4883">
        <v>34</v>
      </c>
      <c r="E4883">
        <v>0.16900000000000001</v>
      </c>
    </row>
    <row r="4884" spans="1:5" x14ac:dyDescent="0.2">
      <c r="A4884" t="s">
        <v>679</v>
      </c>
      <c r="B4884" t="s">
        <v>694</v>
      </c>
      <c r="C4884">
        <v>0.38</v>
      </c>
      <c r="D4884">
        <v>35</v>
      </c>
      <c r="E4884">
        <v>0.17</v>
      </c>
    </row>
    <row r="4885" spans="1:5" x14ac:dyDescent="0.2">
      <c r="A4885" t="s">
        <v>679</v>
      </c>
      <c r="B4885" t="s">
        <v>694</v>
      </c>
      <c r="C4885">
        <v>0.38</v>
      </c>
      <c r="D4885">
        <v>36</v>
      </c>
      <c r="E4885">
        <v>0.17100000000000001</v>
      </c>
    </row>
    <row r="4886" spans="1:5" x14ac:dyDescent="0.2">
      <c r="A4886" t="s">
        <v>679</v>
      </c>
      <c r="B4886" t="s">
        <v>694</v>
      </c>
      <c r="C4886">
        <v>0.38</v>
      </c>
      <c r="D4886">
        <v>37</v>
      </c>
      <c r="E4886">
        <v>0.17199999999999999</v>
      </c>
    </row>
    <row r="4887" spans="1:5" x14ac:dyDescent="0.2">
      <c r="A4887" t="s">
        <v>679</v>
      </c>
      <c r="B4887" t="s">
        <v>694</v>
      </c>
      <c r="C4887">
        <v>0.38</v>
      </c>
      <c r="D4887">
        <v>38</v>
      </c>
      <c r="E4887">
        <v>0.17299999999999999</v>
      </c>
    </row>
    <row r="4888" spans="1:5" x14ac:dyDescent="0.2">
      <c r="A4888" t="s">
        <v>679</v>
      </c>
      <c r="B4888" t="s">
        <v>694</v>
      </c>
      <c r="C4888">
        <v>0.38</v>
      </c>
      <c r="D4888">
        <v>39</v>
      </c>
      <c r="E4888">
        <v>0.17399999999999999</v>
      </c>
    </row>
    <row r="4889" spans="1:5" x14ac:dyDescent="0.2">
      <c r="A4889" t="s">
        <v>679</v>
      </c>
      <c r="B4889" t="s">
        <v>694</v>
      </c>
      <c r="C4889">
        <v>0.38</v>
      </c>
      <c r="D4889">
        <v>40</v>
      </c>
      <c r="E4889">
        <v>0.17499999999999999</v>
      </c>
    </row>
    <row r="4890" spans="1:5" x14ac:dyDescent="0.2">
      <c r="A4890" t="s">
        <v>679</v>
      </c>
      <c r="B4890" t="s">
        <v>694</v>
      </c>
      <c r="C4890">
        <v>0.38</v>
      </c>
      <c r="D4890">
        <v>41</v>
      </c>
      <c r="E4890">
        <v>0.17599999999999999</v>
      </c>
    </row>
    <row r="4891" spans="1:5" x14ac:dyDescent="0.2">
      <c r="A4891" t="s">
        <v>679</v>
      </c>
      <c r="B4891" t="s">
        <v>694</v>
      </c>
      <c r="C4891">
        <v>0.38</v>
      </c>
      <c r="D4891">
        <v>42</v>
      </c>
      <c r="E4891">
        <v>0.17599999999999999</v>
      </c>
    </row>
    <row r="4892" spans="1:5" x14ac:dyDescent="0.2">
      <c r="A4892" t="s">
        <v>679</v>
      </c>
      <c r="B4892" t="s">
        <v>694</v>
      </c>
      <c r="C4892">
        <v>0.38</v>
      </c>
      <c r="D4892">
        <v>43</v>
      </c>
      <c r="E4892">
        <v>0.17699999999999999</v>
      </c>
    </row>
    <row r="4893" spans="1:5" x14ac:dyDescent="0.2">
      <c r="A4893" t="s">
        <v>679</v>
      </c>
      <c r="B4893" t="s">
        <v>694</v>
      </c>
      <c r="C4893">
        <v>0.38</v>
      </c>
      <c r="D4893">
        <v>44</v>
      </c>
      <c r="E4893">
        <v>0.17799999999999999</v>
      </c>
    </row>
    <row r="4894" spans="1:5" x14ac:dyDescent="0.2">
      <c r="A4894" t="s">
        <v>679</v>
      </c>
      <c r="B4894" t="s">
        <v>694</v>
      </c>
      <c r="C4894">
        <v>0.38</v>
      </c>
      <c r="D4894">
        <v>45</v>
      </c>
      <c r="E4894">
        <v>0.17799999999999999</v>
      </c>
    </row>
    <row r="4895" spans="1:5" x14ac:dyDescent="0.2">
      <c r="A4895" t="s">
        <v>679</v>
      </c>
      <c r="B4895" t="s">
        <v>694</v>
      </c>
      <c r="C4895">
        <v>0.38</v>
      </c>
      <c r="D4895">
        <v>46</v>
      </c>
      <c r="E4895">
        <v>0.17899999999999999</v>
      </c>
    </row>
    <row r="4896" spans="1:5" x14ac:dyDescent="0.2">
      <c r="A4896" t="s">
        <v>679</v>
      </c>
      <c r="B4896" t="s">
        <v>694</v>
      </c>
      <c r="C4896">
        <v>0.38</v>
      </c>
      <c r="D4896">
        <v>47</v>
      </c>
      <c r="E4896">
        <v>0.18</v>
      </c>
    </row>
    <row r="4897" spans="1:5" x14ac:dyDescent="0.2">
      <c r="A4897" t="s">
        <v>679</v>
      </c>
      <c r="B4897" t="s">
        <v>694</v>
      </c>
      <c r="C4897">
        <v>0.38</v>
      </c>
      <c r="D4897">
        <v>48</v>
      </c>
      <c r="E4897">
        <v>0.18</v>
      </c>
    </row>
    <row r="4898" spans="1:5" x14ac:dyDescent="0.2">
      <c r="A4898" t="s">
        <v>679</v>
      </c>
      <c r="B4898" t="s">
        <v>694</v>
      </c>
      <c r="C4898">
        <v>0.38</v>
      </c>
      <c r="D4898">
        <v>49</v>
      </c>
      <c r="E4898">
        <v>0.18099999999999999</v>
      </c>
    </row>
    <row r="4899" spans="1:5" x14ac:dyDescent="0.2">
      <c r="A4899" t="s">
        <v>679</v>
      </c>
      <c r="B4899" t="s">
        <v>694</v>
      </c>
      <c r="C4899">
        <v>0.4</v>
      </c>
      <c r="D4899">
        <v>20</v>
      </c>
      <c r="E4899">
        <v>0.14099999999999999</v>
      </c>
    </row>
    <row r="4900" spans="1:5" x14ac:dyDescent="0.2">
      <c r="A4900" t="s">
        <v>679</v>
      </c>
      <c r="B4900" t="s">
        <v>694</v>
      </c>
      <c r="C4900">
        <v>0.4</v>
      </c>
      <c r="D4900">
        <v>21</v>
      </c>
      <c r="E4900">
        <v>0.14599999999999999</v>
      </c>
    </row>
    <row r="4901" spans="1:5" x14ac:dyDescent="0.2">
      <c r="A4901" t="s">
        <v>679</v>
      </c>
      <c r="B4901" t="s">
        <v>694</v>
      </c>
      <c r="C4901">
        <v>0.4</v>
      </c>
      <c r="D4901">
        <v>22</v>
      </c>
      <c r="E4901">
        <v>0.14899999999999999</v>
      </c>
    </row>
    <row r="4902" spans="1:5" x14ac:dyDescent="0.2">
      <c r="A4902" t="s">
        <v>679</v>
      </c>
      <c r="B4902" t="s">
        <v>694</v>
      </c>
      <c r="C4902">
        <v>0.4</v>
      </c>
      <c r="D4902">
        <v>23</v>
      </c>
      <c r="E4902">
        <v>0.153</v>
      </c>
    </row>
    <row r="4903" spans="1:5" x14ac:dyDescent="0.2">
      <c r="A4903" t="s">
        <v>679</v>
      </c>
      <c r="B4903" t="s">
        <v>694</v>
      </c>
      <c r="C4903">
        <v>0.4</v>
      </c>
      <c r="D4903">
        <v>24</v>
      </c>
      <c r="E4903">
        <v>0.157</v>
      </c>
    </row>
    <row r="4904" spans="1:5" x14ac:dyDescent="0.2">
      <c r="A4904" t="s">
        <v>679</v>
      </c>
      <c r="B4904" t="s">
        <v>694</v>
      </c>
      <c r="C4904">
        <v>0.4</v>
      </c>
      <c r="D4904">
        <v>25</v>
      </c>
      <c r="E4904">
        <v>0.161</v>
      </c>
    </row>
    <row r="4905" spans="1:5" x14ac:dyDescent="0.2">
      <c r="A4905" t="s">
        <v>679</v>
      </c>
      <c r="B4905" t="s">
        <v>694</v>
      </c>
      <c r="C4905">
        <v>0.4</v>
      </c>
      <c r="D4905">
        <v>26</v>
      </c>
      <c r="E4905">
        <v>0.16500000000000001</v>
      </c>
    </row>
    <row r="4906" spans="1:5" x14ac:dyDescent="0.2">
      <c r="A4906" t="s">
        <v>679</v>
      </c>
      <c r="B4906" t="s">
        <v>694</v>
      </c>
      <c r="C4906">
        <v>0.4</v>
      </c>
      <c r="D4906">
        <v>27</v>
      </c>
      <c r="E4906">
        <v>0.16700000000000001</v>
      </c>
    </row>
    <row r="4907" spans="1:5" x14ac:dyDescent="0.2">
      <c r="A4907" t="s">
        <v>679</v>
      </c>
      <c r="B4907" t="s">
        <v>694</v>
      </c>
      <c r="C4907">
        <v>0.4</v>
      </c>
      <c r="D4907">
        <v>28</v>
      </c>
      <c r="E4907">
        <v>0.16900000000000001</v>
      </c>
    </row>
    <row r="4908" spans="1:5" x14ac:dyDescent="0.2">
      <c r="A4908" t="s">
        <v>679</v>
      </c>
      <c r="B4908" t="s">
        <v>694</v>
      </c>
      <c r="C4908">
        <v>0.4</v>
      </c>
      <c r="D4908">
        <v>29</v>
      </c>
      <c r="E4908">
        <v>0.17100000000000001</v>
      </c>
    </row>
    <row r="4909" spans="1:5" x14ac:dyDescent="0.2">
      <c r="A4909" t="s">
        <v>679</v>
      </c>
      <c r="B4909" t="s">
        <v>694</v>
      </c>
      <c r="C4909">
        <v>0.4</v>
      </c>
      <c r="D4909">
        <v>30</v>
      </c>
      <c r="E4909">
        <v>0.17199999999999999</v>
      </c>
    </row>
    <row r="4910" spans="1:5" x14ac:dyDescent="0.2">
      <c r="A4910" t="s">
        <v>679</v>
      </c>
      <c r="B4910" t="s">
        <v>694</v>
      </c>
      <c r="C4910">
        <v>0.4</v>
      </c>
      <c r="D4910">
        <v>31</v>
      </c>
      <c r="E4910">
        <v>0.17399999999999999</v>
      </c>
    </row>
    <row r="4911" spans="1:5" x14ac:dyDescent="0.2">
      <c r="A4911" t="s">
        <v>679</v>
      </c>
      <c r="B4911" t="s">
        <v>694</v>
      </c>
      <c r="C4911">
        <v>0.4</v>
      </c>
      <c r="D4911">
        <v>32</v>
      </c>
      <c r="E4911">
        <v>0.17499999999999999</v>
      </c>
    </row>
    <row r="4912" spans="1:5" x14ac:dyDescent="0.2">
      <c r="A4912" t="s">
        <v>679</v>
      </c>
      <c r="B4912" t="s">
        <v>694</v>
      </c>
      <c r="C4912">
        <v>0.4</v>
      </c>
      <c r="D4912">
        <v>33</v>
      </c>
      <c r="E4912">
        <v>0.17599999999999999</v>
      </c>
    </row>
    <row r="4913" spans="1:5" x14ac:dyDescent="0.2">
      <c r="A4913" t="s">
        <v>679</v>
      </c>
      <c r="B4913" t="s">
        <v>694</v>
      </c>
      <c r="C4913">
        <v>0.4</v>
      </c>
      <c r="D4913">
        <v>34</v>
      </c>
      <c r="E4913">
        <v>0.17699999999999999</v>
      </c>
    </row>
    <row r="4914" spans="1:5" x14ac:dyDescent="0.2">
      <c r="A4914" t="s">
        <v>679</v>
      </c>
      <c r="B4914" t="s">
        <v>694</v>
      </c>
      <c r="C4914">
        <v>0.4</v>
      </c>
      <c r="D4914">
        <v>35</v>
      </c>
      <c r="E4914">
        <v>0.17799999999999999</v>
      </c>
    </row>
    <row r="4915" spans="1:5" x14ac:dyDescent="0.2">
      <c r="A4915" t="s">
        <v>679</v>
      </c>
      <c r="B4915" t="s">
        <v>694</v>
      </c>
      <c r="C4915">
        <v>0.4</v>
      </c>
      <c r="D4915">
        <v>36</v>
      </c>
      <c r="E4915">
        <v>0.17899999999999999</v>
      </c>
    </row>
    <row r="4916" spans="1:5" x14ac:dyDescent="0.2">
      <c r="A4916" t="s">
        <v>679</v>
      </c>
      <c r="B4916" t="s">
        <v>694</v>
      </c>
      <c r="C4916">
        <v>0.4</v>
      </c>
      <c r="D4916">
        <v>37</v>
      </c>
      <c r="E4916">
        <v>0.18</v>
      </c>
    </row>
    <row r="4917" spans="1:5" x14ac:dyDescent="0.2">
      <c r="A4917" t="s">
        <v>679</v>
      </c>
      <c r="B4917" t="s">
        <v>694</v>
      </c>
      <c r="C4917">
        <v>0.4</v>
      </c>
      <c r="D4917">
        <v>38</v>
      </c>
      <c r="E4917">
        <v>0.18</v>
      </c>
    </row>
    <row r="4918" spans="1:5" x14ac:dyDescent="0.2">
      <c r="A4918" t="s">
        <v>679</v>
      </c>
      <c r="B4918" t="s">
        <v>694</v>
      </c>
      <c r="C4918">
        <v>0.4</v>
      </c>
      <c r="D4918">
        <v>39</v>
      </c>
      <c r="E4918">
        <v>0.18099999999999999</v>
      </c>
    </row>
    <row r="4919" spans="1:5" x14ac:dyDescent="0.2">
      <c r="A4919" t="s">
        <v>679</v>
      </c>
      <c r="B4919" t="s">
        <v>694</v>
      </c>
      <c r="C4919">
        <v>0.4</v>
      </c>
      <c r="D4919">
        <v>40</v>
      </c>
      <c r="E4919">
        <v>0.182</v>
      </c>
    </row>
    <row r="4920" spans="1:5" x14ac:dyDescent="0.2">
      <c r="A4920" t="s">
        <v>679</v>
      </c>
      <c r="B4920" t="s">
        <v>694</v>
      </c>
      <c r="C4920">
        <v>0.4</v>
      </c>
      <c r="D4920">
        <v>41</v>
      </c>
      <c r="E4920">
        <v>0.183</v>
      </c>
    </row>
    <row r="4921" spans="1:5" x14ac:dyDescent="0.2">
      <c r="A4921" t="s">
        <v>679</v>
      </c>
      <c r="B4921" t="s">
        <v>694</v>
      </c>
      <c r="C4921">
        <v>0.4</v>
      </c>
      <c r="D4921">
        <v>42</v>
      </c>
      <c r="E4921">
        <v>0.184</v>
      </c>
    </row>
    <row r="4922" spans="1:5" x14ac:dyDescent="0.2">
      <c r="A4922" t="s">
        <v>679</v>
      </c>
      <c r="B4922" t="s">
        <v>694</v>
      </c>
      <c r="C4922">
        <v>0.4</v>
      </c>
      <c r="D4922">
        <v>43</v>
      </c>
      <c r="E4922">
        <v>0.184</v>
      </c>
    </row>
    <row r="4923" spans="1:5" x14ac:dyDescent="0.2">
      <c r="A4923" t="s">
        <v>679</v>
      </c>
      <c r="B4923" t="s">
        <v>694</v>
      </c>
      <c r="C4923">
        <v>0.4</v>
      </c>
      <c r="D4923">
        <v>44</v>
      </c>
      <c r="E4923">
        <v>0.185</v>
      </c>
    </row>
    <row r="4924" spans="1:5" x14ac:dyDescent="0.2">
      <c r="A4924" t="s">
        <v>679</v>
      </c>
      <c r="B4924" t="s">
        <v>694</v>
      </c>
      <c r="C4924">
        <v>0.4</v>
      </c>
      <c r="D4924">
        <v>45</v>
      </c>
      <c r="E4924">
        <v>0.185</v>
      </c>
    </row>
    <row r="4925" spans="1:5" x14ac:dyDescent="0.2">
      <c r="A4925" t="s">
        <v>679</v>
      </c>
      <c r="B4925" t="s">
        <v>694</v>
      </c>
      <c r="C4925">
        <v>0.4</v>
      </c>
      <c r="D4925">
        <v>46</v>
      </c>
      <c r="E4925">
        <v>0.186</v>
      </c>
    </row>
    <row r="4926" spans="1:5" x14ac:dyDescent="0.2">
      <c r="A4926" t="s">
        <v>679</v>
      </c>
      <c r="B4926" t="s">
        <v>694</v>
      </c>
      <c r="C4926">
        <v>0.4</v>
      </c>
      <c r="D4926">
        <v>47</v>
      </c>
      <c r="E4926">
        <v>0.187</v>
      </c>
    </row>
    <row r="4927" spans="1:5" x14ac:dyDescent="0.2">
      <c r="A4927" t="s">
        <v>679</v>
      </c>
      <c r="B4927" t="s">
        <v>694</v>
      </c>
      <c r="C4927">
        <v>0.4</v>
      </c>
      <c r="D4927">
        <v>48</v>
      </c>
      <c r="E4927">
        <v>0.187</v>
      </c>
    </row>
    <row r="4928" spans="1:5" x14ac:dyDescent="0.2">
      <c r="A4928" t="s">
        <v>679</v>
      </c>
      <c r="B4928" t="s">
        <v>694</v>
      </c>
      <c r="C4928">
        <v>0.4</v>
      </c>
      <c r="D4928">
        <v>49</v>
      </c>
      <c r="E4928">
        <v>0.188</v>
      </c>
    </row>
    <row r="4929" spans="1:5" x14ac:dyDescent="0.2">
      <c r="A4929" t="s">
        <v>679</v>
      </c>
      <c r="B4929" t="s">
        <v>694</v>
      </c>
      <c r="C4929">
        <v>0.42</v>
      </c>
      <c r="D4929">
        <v>21</v>
      </c>
      <c r="E4929">
        <v>0.154</v>
      </c>
    </row>
    <row r="4930" spans="1:5" x14ac:dyDescent="0.2">
      <c r="A4930" t="s">
        <v>679</v>
      </c>
      <c r="B4930" t="s">
        <v>694</v>
      </c>
      <c r="C4930">
        <v>0.42</v>
      </c>
      <c r="D4930">
        <v>22</v>
      </c>
      <c r="E4930">
        <v>0.158</v>
      </c>
    </row>
    <row r="4931" spans="1:5" x14ac:dyDescent="0.2">
      <c r="A4931" t="s">
        <v>679</v>
      </c>
      <c r="B4931" t="s">
        <v>694</v>
      </c>
      <c r="C4931">
        <v>0.42</v>
      </c>
      <c r="D4931">
        <v>23</v>
      </c>
      <c r="E4931">
        <v>0.161</v>
      </c>
    </row>
    <row r="4932" spans="1:5" x14ac:dyDescent="0.2">
      <c r="A4932" t="s">
        <v>679</v>
      </c>
      <c r="B4932" t="s">
        <v>694</v>
      </c>
      <c r="C4932">
        <v>0.42</v>
      </c>
      <c r="D4932">
        <v>24</v>
      </c>
      <c r="E4932">
        <v>0.16600000000000001</v>
      </c>
    </row>
    <row r="4933" spans="1:5" x14ac:dyDescent="0.2">
      <c r="A4933" t="s">
        <v>679</v>
      </c>
      <c r="B4933" t="s">
        <v>694</v>
      </c>
      <c r="C4933">
        <v>0.42</v>
      </c>
      <c r="D4933">
        <v>25</v>
      </c>
      <c r="E4933">
        <v>0.16900000000000001</v>
      </c>
    </row>
    <row r="4934" spans="1:5" x14ac:dyDescent="0.2">
      <c r="A4934" t="s">
        <v>679</v>
      </c>
      <c r="B4934" t="s">
        <v>694</v>
      </c>
      <c r="C4934">
        <v>0.42</v>
      </c>
      <c r="D4934">
        <v>26</v>
      </c>
      <c r="E4934">
        <v>0.17299999999999999</v>
      </c>
    </row>
    <row r="4935" spans="1:5" x14ac:dyDescent="0.2">
      <c r="A4935" t="s">
        <v>679</v>
      </c>
      <c r="B4935" t="s">
        <v>694</v>
      </c>
      <c r="C4935">
        <v>0.42</v>
      </c>
      <c r="D4935">
        <v>27</v>
      </c>
      <c r="E4935">
        <v>0.17499999999999999</v>
      </c>
    </row>
    <row r="4936" spans="1:5" x14ac:dyDescent="0.2">
      <c r="A4936" t="s">
        <v>679</v>
      </c>
      <c r="B4936" t="s">
        <v>694</v>
      </c>
      <c r="C4936">
        <v>0.42</v>
      </c>
      <c r="D4936">
        <v>28</v>
      </c>
      <c r="E4936">
        <v>0.17699999999999999</v>
      </c>
    </row>
    <row r="4937" spans="1:5" x14ac:dyDescent="0.2">
      <c r="A4937" t="s">
        <v>679</v>
      </c>
      <c r="B4937" t="s">
        <v>694</v>
      </c>
      <c r="C4937">
        <v>0.42</v>
      </c>
      <c r="D4937">
        <v>29</v>
      </c>
      <c r="E4937">
        <v>0.17899999999999999</v>
      </c>
    </row>
    <row r="4938" spans="1:5" x14ac:dyDescent="0.2">
      <c r="A4938" t="s">
        <v>679</v>
      </c>
      <c r="B4938" t="s">
        <v>694</v>
      </c>
      <c r="C4938">
        <v>0.42</v>
      </c>
      <c r="D4938">
        <v>30</v>
      </c>
      <c r="E4938">
        <v>0.18</v>
      </c>
    </row>
    <row r="4939" spans="1:5" x14ac:dyDescent="0.2">
      <c r="A4939" t="s">
        <v>679</v>
      </c>
      <c r="B4939" t="s">
        <v>694</v>
      </c>
      <c r="C4939">
        <v>0.42</v>
      </c>
      <c r="D4939">
        <v>31</v>
      </c>
      <c r="E4939">
        <v>0.18099999999999999</v>
      </c>
    </row>
    <row r="4940" spans="1:5" x14ac:dyDescent="0.2">
      <c r="A4940" t="s">
        <v>679</v>
      </c>
      <c r="B4940" t="s">
        <v>694</v>
      </c>
      <c r="C4940">
        <v>0.42</v>
      </c>
      <c r="D4940">
        <v>32</v>
      </c>
      <c r="E4940">
        <v>0.182</v>
      </c>
    </row>
    <row r="4941" spans="1:5" x14ac:dyDescent="0.2">
      <c r="A4941" t="s">
        <v>679</v>
      </c>
      <c r="B4941" t="s">
        <v>694</v>
      </c>
      <c r="C4941">
        <v>0.42</v>
      </c>
      <c r="D4941">
        <v>33</v>
      </c>
      <c r="E4941">
        <v>0.183</v>
      </c>
    </row>
    <row r="4942" spans="1:5" x14ac:dyDescent="0.2">
      <c r="A4942" t="s">
        <v>679</v>
      </c>
      <c r="B4942" t="s">
        <v>694</v>
      </c>
      <c r="C4942">
        <v>0.42</v>
      </c>
      <c r="D4942">
        <v>34</v>
      </c>
      <c r="E4942">
        <v>0.184</v>
      </c>
    </row>
    <row r="4943" spans="1:5" x14ac:dyDescent="0.2">
      <c r="A4943" t="s">
        <v>679</v>
      </c>
      <c r="B4943" t="s">
        <v>694</v>
      </c>
      <c r="C4943">
        <v>0.42</v>
      </c>
      <c r="D4943">
        <v>35</v>
      </c>
      <c r="E4943">
        <v>0.185</v>
      </c>
    </row>
    <row r="4944" spans="1:5" x14ac:dyDescent="0.2">
      <c r="A4944" t="s">
        <v>679</v>
      </c>
      <c r="B4944" t="s">
        <v>694</v>
      </c>
      <c r="C4944">
        <v>0.42</v>
      </c>
      <c r="D4944">
        <v>36</v>
      </c>
      <c r="E4944">
        <v>0.186</v>
      </c>
    </row>
    <row r="4945" spans="1:5" x14ac:dyDescent="0.2">
      <c r="A4945" t="s">
        <v>679</v>
      </c>
      <c r="B4945" t="s">
        <v>694</v>
      </c>
      <c r="C4945">
        <v>0.42</v>
      </c>
      <c r="D4945">
        <v>37</v>
      </c>
      <c r="E4945">
        <v>0.187</v>
      </c>
    </row>
    <row r="4946" spans="1:5" x14ac:dyDescent="0.2">
      <c r="A4946" t="s">
        <v>679</v>
      </c>
      <c r="B4946" t="s">
        <v>694</v>
      </c>
      <c r="C4946">
        <v>0.42</v>
      </c>
      <c r="D4946">
        <v>38</v>
      </c>
      <c r="E4946">
        <v>0.187</v>
      </c>
    </row>
    <row r="4947" spans="1:5" x14ac:dyDescent="0.2">
      <c r="A4947" t="s">
        <v>679</v>
      </c>
      <c r="B4947" t="s">
        <v>694</v>
      </c>
      <c r="C4947">
        <v>0.42</v>
      </c>
      <c r="D4947">
        <v>39</v>
      </c>
      <c r="E4947">
        <v>0.188</v>
      </c>
    </row>
    <row r="4948" spans="1:5" x14ac:dyDescent="0.2">
      <c r="A4948" t="s">
        <v>679</v>
      </c>
      <c r="B4948" t="s">
        <v>694</v>
      </c>
      <c r="C4948">
        <v>0.42</v>
      </c>
      <c r="D4948">
        <v>40</v>
      </c>
      <c r="E4948">
        <v>0.189</v>
      </c>
    </row>
    <row r="4949" spans="1:5" x14ac:dyDescent="0.2">
      <c r="A4949" t="s">
        <v>679</v>
      </c>
      <c r="B4949" t="s">
        <v>694</v>
      </c>
      <c r="C4949">
        <v>0.42</v>
      </c>
      <c r="D4949">
        <v>41</v>
      </c>
      <c r="E4949">
        <v>0.19</v>
      </c>
    </row>
    <row r="4950" spans="1:5" x14ac:dyDescent="0.2">
      <c r="A4950" t="s">
        <v>679</v>
      </c>
      <c r="B4950" t="s">
        <v>694</v>
      </c>
      <c r="C4950">
        <v>0.42</v>
      </c>
      <c r="D4950">
        <v>42</v>
      </c>
      <c r="E4950">
        <v>0.19</v>
      </c>
    </row>
    <row r="4951" spans="1:5" x14ac:dyDescent="0.2">
      <c r="A4951" t="s">
        <v>679</v>
      </c>
      <c r="B4951" t="s">
        <v>694</v>
      </c>
      <c r="C4951">
        <v>0.42</v>
      </c>
      <c r="D4951">
        <v>43</v>
      </c>
      <c r="E4951">
        <v>0.191</v>
      </c>
    </row>
    <row r="4952" spans="1:5" x14ac:dyDescent="0.2">
      <c r="A4952" t="s">
        <v>679</v>
      </c>
      <c r="B4952" t="s">
        <v>694</v>
      </c>
      <c r="C4952">
        <v>0.42</v>
      </c>
      <c r="D4952">
        <v>44</v>
      </c>
      <c r="E4952">
        <v>0.192</v>
      </c>
    </row>
    <row r="4953" spans="1:5" x14ac:dyDescent="0.2">
      <c r="A4953" t="s">
        <v>679</v>
      </c>
      <c r="B4953" t="s">
        <v>694</v>
      </c>
      <c r="C4953">
        <v>0.42</v>
      </c>
      <c r="D4953">
        <v>45</v>
      </c>
      <c r="E4953">
        <v>0.192</v>
      </c>
    </row>
    <row r="4954" spans="1:5" x14ac:dyDescent="0.2">
      <c r="A4954" t="s">
        <v>679</v>
      </c>
      <c r="B4954" t="s">
        <v>694</v>
      </c>
      <c r="C4954">
        <v>0.42</v>
      </c>
      <c r="D4954">
        <v>46</v>
      </c>
      <c r="E4954">
        <v>0.193</v>
      </c>
    </row>
    <row r="4955" spans="1:5" x14ac:dyDescent="0.2">
      <c r="A4955" t="s">
        <v>679</v>
      </c>
      <c r="B4955" t="s">
        <v>694</v>
      </c>
      <c r="C4955">
        <v>0.42</v>
      </c>
      <c r="D4955">
        <v>47</v>
      </c>
      <c r="E4955">
        <v>0.193</v>
      </c>
    </row>
    <row r="4956" spans="1:5" x14ac:dyDescent="0.2">
      <c r="A4956" t="s">
        <v>679</v>
      </c>
      <c r="B4956" t="s">
        <v>694</v>
      </c>
      <c r="C4956">
        <v>0.42</v>
      </c>
      <c r="D4956">
        <v>48</v>
      </c>
      <c r="E4956">
        <v>0.19400000000000001</v>
      </c>
    </row>
    <row r="4957" spans="1:5" x14ac:dyDescent="0.2">
      <c r="A4957" t="s">
        <v>679</v>
      </c>
      <c r="B4957" t="s">
        <v>694</v>
      </c>
      <c r="C4957">
        <v>0.42</v>
      </c>
      <c r="D4957">
        <v>49</v>
      </c>
      <c r="E4957">
        <v>0.19400000000000001</v>
      </c>
    </row>
    <row r="4958" spans="1:5" x14ac:dyDescent="0.2">
      <c r="A4958" t="s">
        <v>679</v>
      </c>
      <c r="B4958" t="s">
        <v>694</v>
      </c>
      <c r="C4958">
        <v>0.44</v>
      </c>
      <c r="D4958">
        <v>21</v>
      </c>
      <c r="E4958">
        <v>0.16300000000000001</v>
      </c>
    </row>
    <row r="4959" spans="1:5" x14ac:dyDescent="0.2">
      <c r="A4959" t="s">
        <v>679</v>
      </c>
      <c r="B4959" t="s">
        <v>694</v>
      </c>
      <c r="C4959">
        <v>0.44</v>
      </c>
      <c r="D4959">
        <v>22</v>
      </c>
      <c r="E4959">
        <v>0.16600000000000001</v>
      </c>
    </row>
    <row r="4960" spans="1:5" x14ac:dyDescent="0.2">
      <c r="A4960" t="s">
        <v>679</v>
      </c>
      <c r="B4960" t="s">
        <v>694</v>
      </c>
      <c r="C4960">
        <v>0.44</v>
      </c>
      <c r="D4960">
        <v>23</v>
      </c>
      <c r="E4960">
        <v>0.17</v>
      </c>
    </row>
    <row r="4961" spans="1:5" x14ac:dyDescent="0.2">
      <c r="A4961" t="s">
        <v>679</v>
      </c>
      <c r="B4961" t="s">
        <v>694</v>
      </c>
      <c r="C4961">
        <v>0.44</v>
      </c>
      <c r="D4961">
        <v>24</v>
      </c>
      <c r="E4961">
        <v>0.17399999999999999</v>
      </c>
    </row>
    <row r="4962" spans="1:5" x14ac:dyDescent="0.2">
      <c r="A4962" t="s">
        <v>679</v>
      </c>
      <c r="B4962" t="s">
        <v>694</v>
      </c>
      <c r="C4962">
        <v>0.44</v>
      </c>
      <c r="D4962">
        <v>25</v>
      </c>
      <c r="E4962">
        <v>0.17699999999999999</v>
      </c>
    </row>
    <row r="4963" spans="1:5" x14ac:dyDescent="0.2">
      <c r="A4963" t="s">
        <v>679</v>
      </c>
      <c r="B4963" t="s">
        <v>694</v>
      </c>
      <c r="C4963">
        <v>0.44</v>
      </c>
      <c r="D4963">
        <v>26</v>
      </c>
      <c r="E4963">
        <v>0.18099999999999999</v>
      </c>
    </row>
    <row r="4964" spans="1:5" x14ac:dyDescent="0.2">
      <c r="A4964" t="s">
        <v>679</v>
      </c>
      <c r="B4964" t="s">
        <v>694</v>
      </c>
      <c r="C4964">
        <v>0.44</v>
      </c>
      <c r="D4964">
        <v>27</v>
      </c>
      <c r="E4964">
        <v>0.183</v>
      </c>
    </row>
    <row r="4965" spans="1:5" x14ac:dyDescent="0.2">
      <c r="A4965" t="s">
        <v>679</v>
      </c>
      <c r="B4965" t="s">
        <v>694</v>
      </c>
      <c r="C4965">
        <v>0.44</v>
      </c>
      <c r="D4965">
        <v>28</v>
      </c>
      <c r="E4965">
        <v>0.185</v>
      </c>
    </row>
    <row r="4966" spans="1:5" x14ac:dyDescent="0.2">
      <c r="A4966" t="s">
        <v>679</v>
      </c>
      <c r="B4966" t="s">
        <v>694</v>
      </c>
      <c r="C4966">
        <v>0.44</v>
      </c>
      <c r="D4966">
        <v>29</v>
      </c>
      <c r="E4966">
        <v>0.186</v>
      </c>
    </row>
    <row r="4967" spans="1:5" x14ac:dyDescent="0.2">
      <c r="A4967" t="s">
        <v>679</v>
      </c>
      <c r="B4967" t="s">
        <v>694</v>
      </c>
      <c r="C4967">
        <v>0.44</v>
      </c>
      <c r="D4967">
        <v>30</v>
      </c>
      <c r="E4967">
        <v>0.188</v>
      </c>
    </row>
    <row r="4968" spans="1:5" x14ac:dyDescent="0.2">
      <c r="A4968" t="s">
        <v>679</v>
      </c>
      <c r="B4968" t="s">
        <v>694</v>
      </c>
      <c r="C4968">
        <v>0.44</v>
      </c>
      <c r="D4968">
        <v>31</v>
      </c>
      <c r="E4968">
        <v>0.189</v>
      </c>
    </row>
    <row r="4969" spans="1:5" x14ac:dyDescent="0.2">
      <c r="A4969" t="s">
        <v>679</v>
      </c>
      <c r="B4969" t="s">
        <v>694</v>
      </c>
      <c r="C4969">
        <v>0.44</v>
      </c>
      <c r="D4969">
        <v>32</v>
      </c>
      <c r="E4969">
        <v>0.19</v>
      </c>
    </row>
    <row r="4970" spans="1:5" x14ac:dyDescent="0.2">
      <c r="A4970" t="s">
        <v>679</v>
      </c>
      <c r="B4970" t="s">
        <v>694</v>
      </c>
      <c r="C4970">
        <v>0.44</v>
      </c>
      <c r="D4970">
        <v>33</v>
      </c>
      <c r="E4970">
        <v>0.19</v>
      </c>
    </row>
    <row r="4971" spans="1:5" x14ac:dyDescent="0.2">
      <c r="A4971" t="s">
        <v>679</v>
      </c>
      <c r="B4971" t="s">
        <v>694</v>
      </c>
      <c r="C4971">
        <v>0.44</v>
      </c>
      <c r="D4971">
        <v>34</v>
      </c>
      <c r="E4971">
        <v>0.191</v>
      </c>
    </row>
    <row r="4972" spans="1:5" x14ac:dyDescent="0.2">
      <c r="A4972" t="s">
        <v>679</v>
      </c>
      <c r="B4972" t="s">
        <v>694</v>
      </c>
      <c r="C4972">
        <v>0.44</v>
      </c>
      <c r="D4972">
        <v>35</v>
      </c>
      <c r="E4972">
        <v>0.192</v>
      </c>
    </row>
    <row r="4973" spans="1:5" x14ac:dyDescent="0.2">
      <c r="A4973" t="s">
        <v>679</v>
      </c>
      <c r="B4973" t="s">
        <v>694</v>
      </c>
      <c r="C4973">
        <v>0.44</v>
      </c>
      <c r="D4973">
        <v>36</v>
      </c>
      <c r="E4973">
        <v>0.193</v>
      </c>
    </row>
    <row r="4974" spans="1:5" x14ac:dyDescent="0.2">
      <c r="A4974" t="s">
        <v>679</v>
      </c>
      <c r="B4974" t="s">
        <v>694</v>
      </c>
      <c r="C4974">
        <v>0.44</v>
      </c>
      <c r="D4974">
        <v>37</v>
      </c>
      <c r="E4974">
        <v>0.19400000000000001</v>
      </c>
    </row>
    <row r="4975" spans="1:5" x14ac:dyDescent="0.2">
      <c r="A4975" t="s">
        <v>679</v>
      </c>
      <c r="B4975" t="s">
        <v>694</v>
      </c>
      <c r="C4975">
        <v>0.44</v>
      </c>
      <c r="D4975">
        <v>38</v>
      </c>
      <c r="E4975">
        <v>0.19400000000000001</v>
      </c>
    </row>
    <row r="4976" spans="1:5" x14ac:dyDescent="0.2">
      <c r="A4976" t="s">
        <v>679</v>
      </c>
      <c r="B4976" t="s">
        <v>694</v>
      </c>
      <c r="C4976">
        <v>0.44</v>
      </c>
      <c r="D4976">
        <v>39</v>
      </c>
      <c r="E4976">
        <v>0.19500000000000001</v>
      </c>
    </row>
    <row r="4977" spans="1:5" x14ac:dyDescent="0.2">
      <c r="A4977" t="s">
        <v>679</v>
      </c>
      <c r="B4977" t="s">
        <v>694</v>
      </c>
      <c r="C4977">
        <v>0.44</v>
      </c>
      <c r="D4977">
        <v>40</v>
      </c>
      <c r="E4977">
        <v>0.19600000000000001</v>
      </c>
    </row>
    <row r="4978" spans="1:5" x14ac:dyDescent="0.2">
      <c r="A4978" t="s">
        <v>679</v>
      </c>
      <c r="B4978" t="s">
        <v>694</v>
      </c>
      <c r="C4978">
        <v>0.44</v>
      </c>
      <c r="D4978">
        <v>41</v>
      </c>
      <c r="E4978">
        <v>0.19600000000000001</v>
      </c>
    </row>
    <row r="4979" spans="1:5" x14ac:dyDescent="0.2">
      <c r="A4979" t="s">
        <v>679</v>
      </c>
      <c r="B4979" t="s">
        <v>694</v>
      </c>
      <c r="C4979">
        <v>0.44</v>
      </c>
      <c r="D4979">
        <v>42</v>
      </c>
      <c r="E4979">
        <v>0.19700000000000001</v>
      </c>
    </row>
    <row r="4980" spans="1:5" x14ac:dyDescent="0.2">
      <c r="A4980" t="s">
        <v>679</v>
      </c>
      <c r="B4980" t="s">
        <v>694</v>
      </c>
      <c r="C4980">
        <v>0.44</v>
      </c>
      <c r="D4980">
        <v>43</v>
      </c>
      <c r="E4980">
        <v>0.19800000000000001</v>
      </c>
    </row>
    <row r="4981" spans="1:5" x14ac:dyDescent="0.2">
      <c r="A4981" t="s">
        <v>679</v>
      </c>
      <c r="B4981" t="s">
        <v>694</v>
      </c>
      <c r="C4981">
        <v>0.44</v>
      </c>
      <c r="D4981">
        <v>44</v>
      </c>
      <c r="E4981">
        <v>0.19800000000000001</v>
      </c>
    </row>
    <row r="4982" spans="1:5" x14ac:dyDescent="0.2">
      <c r="A4982" t="s">
        <v>679</v>
      </c>
      <c r="B4982" t="s">
        <v>694</v>
      </c>
      <c r="C4982">
        <v>0.44</v>
      </c>
      <c r="D4982">
        <v>45</v>
      </c>
      <c r="E4982">
        <v>0.19900000000000001</v>
      </c>
    </row>
    <row r="4983" spans="1:5" x14ac:dyDescent="0.2">
      <c r="A4983" t="s">
        <v>679</v>
      </c>
      <c r="B4983" t="s">
        <v>694</v>
      </c>
      <c r="C4983">
        <v>0.44</v>
      </c>
      <c r="D4983">
        <v>46</v>
      </c>
      <c r="E4983">
        <v>0.2</v>
      </c>
    </row>
    <row r="4984" spans="1:5" x14ac:dyDescent="0.2">
      <c r="A4984" t="s">
        <v>679</v>
      </c>
      <c r="B4984" t="s">
        <v>694</v>
      </c>
      <c r="C4984">
        <v>0.44</v>
      </c>
      <c r="D4984">
        <v>47</v>
      </c>
      <c r="E4984">
        <v>0.2</v>
      </c>
    </row>
    <row r="4985" spans="1:5" x14ac:dyDescent="0.2">
      <c r="A4985" t="s">
        <v>679</v>
      </c>
      <c r="B4985" t="s">
        <v>694</v>
      </c>
      <c r="C4985">
        <v>0.44</v>
      </c>
      <c r="D4985">
        <v>48</v>
      </c>
      <c r="E4985">
        <v>0.20100000000000001</v>
      </c>
    </row>
    <row r="4986" spans="1:5" x14ac:dyDescent="0.2">
      <c r="A4986" t="s">
        <v>679</v>
      </c>
      <c r="B4986" t="s">
        <v>694</v>
      </c>
      <c r="C4986">
        <v>0.44</v>
      </c>
      <c r="D4986">
        <v>49</v>
      </c>
      <c r="E4986">
        <v>0.20100000000000001</v>
      </c>
    </row>
    <row r="4987" spans="1:5" x14ac:dyDescent="0.2">
      <c r="A4987" t="s">
        <v>679</v>
      </c>
      <c r="B4987" t="s">
        <v>694</v>
      </c>
      <c r="C4987">
        <v>0.46</v>
      </c>
      <c r="D4987">
        <v>22</v>
      </c>
      <c r="E4987">
        <v>0.17499999999999999</v>
      </c>
    </row>
    <row r="4988" spans="1:5" x14ac:dyDescent="0.2">
      <c r="A4988" t="s">
        <v>679</v>
      </c>
      <c r="B4988" t="s">
        <v>694</v>
      </c>
      <c r="C4988">
        <v>0.46</v>
      </c>
      <c r="D4988">
        <v>23</v>
      </c>
      <c r="E4988">
        <v>0.17799999999999999</v>
      </c>
    </row>
    <row r="4989" spans="1:5" x14ac:dyDescent="0.2">
      <c r="A4989" t="s">
        <v>679</v>
      </c>
      <c r="B4989" t="s">
        <v>694</v>
      </c>
      <c r="C4989">
        <v>0.46</v>
      </c>
      <c r="D4989">
        <v>24</v>
      </c>
      <c r="E4989">
        <v>0.182</v>
      </c>
    </row>
    <row r="4990" spans="1:5" x14ac:dyDescent="0.2">
      <c r="A4990" t="s">
        <v>679</v>
      </c>
      <c r="B4990" t="s">
        <v>694</v>
      </c>
      <c r="C4990">
        <v>0.46</v>
      </c>
      <c r="D4990">
        <v>25</v>
      </c>
      <c r="E4990">
        <v>0.185</v>
      </c>
    </row>
    <row r="4991" spans="1:5" x14ac:dyDescent="0.2">
      <c r="A4991" t="s">
        <v>679</v>
      </c>
      <c r="B4991" t="s">
        <v>694</v>
      </c>
      <c r="C4991">
        <v>0.46</v>
      </c>
      <c r="D4991">
        <v>26</v>
      </c>
      <c r="E4991">
        <v>0.189</v>
      </c>
    </row>
    <row r="4992" spans="1:5" x14ac:dyDescent="0.2">
      <c r="A4992" t="s">
        <v>679</v>
      </c>
      <c r="B4992" t="s">
        <v>694</v>
      </c>
      <c r="C4992">
        <v>0.46</v>
      </c>
      <c r="D4992">
        <v>27</v>
      </c>
      <c r="E4992">
        <v>0.191</v>
      </c>
    </row>
    <row r="4993" spans="1:5" x14ac:dyDescent="0.2">
      <c r="A4993" t="s">
        <v>679</v>
      </c>
      <c r="B4993" t="s">
        <v>694</v>
      </c>
      <c r="C4993">
        <v>0.46</v>
      </c>
      <c r="D4993">
        <v>28</v>
      </c>
      <c r="E4993">
        <v>0.193</v>
      </c>
    </row>
    <row r="4994" spans="1:5" x14ac:dyDescent="0.2">
      <c r="A4994" t="s">
        <v>679</v>
      </c>
      <c r="B4994" t="s">
        <v>694</v>
      </c>
      <c r="C4994">
        <v>0.46</v>
      </c>
      <c r="D4994">
        <v>29</v>
      </c>
      <c r="E4994">
        <v>0.19400000000000001</v>
      </c>
    </row>
    <row r="4995" spans="1:5" x14ac:dyDescent="0.2">
      <c r="A4995" t="s">
        <v>679</v>
      </c>
      <c r="B4995" t="s">
        <v>694</v>
      </c>
      <c r="C4995">
        <v>0.46</v>
      </c>
      <c r="D4995">
        <v>30</v>
      </c>
      <c r="E4995">
        <v>0.19500000000000001</v>
      </c>
    </row>
    <row r="4996" spans="1:5" x14ac:dyDescent="0.2">
      <c r="A4996" t="s">
        <v>679</v>
      </c>
      <c r="B4996" t="s">
        <v>694</v>
      </c>
      <c r="C4996">
        <v>0.46</v>
      </c>
      <c r="D4996">
        <v>31</v>
      </c>
      <c r="E4996">
        <v>0.19600000000000001</v>
      </c>
    </row>
    <row r="4997" spans="1:5" x14ac:dyDescent="0.2">
      <c r="A4997" t="s">
        <v>679</v>
      </c>
      <c r="B4997" t="s">
        <v>694</v>
      </c>
      <c r="C4997">
        <v>0.46</v>
      </c>
      <c r="D4997">
        <v>32</v>
      </c>
      <c r="E4997">
        <v>0.19700000000000001</v>
      </c>
    </row>
    <row r="4998" spans="1:5" x14ac:dyDescent="0.2">
      <c r="A4998" t="s">
        <v>679</v>
      </c>
      <c r="B4998" t="s">
        <v>694</v>
      </c>
      <c r="C4998">
        <v>0.46</v>
      </c>
      <c r="D4998">
        <v>33</v>
      </c>
      <c r="E4998">
        <v>0.19800000000000001</v>
      </c>
    </row>
    <row r="4999" spans="1:5" x14ac:dyDescent="0.2">
      <c r="A4999" t="s">
        <v>679</v>
      </c>
      <c r="B4999" t="s">
        <v>694</v>
      </c>
      <c r="C4999">
        <v>0.46</v>
      </c>
      <c r="D4999">
        <v>34</v>
      </c>
      <c r="E4999">
        <v>0.19800000000000001</v>
      </c>
    </row>
    <row r="5000" spans="1:5" x14ac:dyDescent="0.2">
      <c r="A5000" t="s">
        <v>679</v>
      </c>
      <c r="B5000" t="s">
        <v>694</v>
      </c>
      <c r="C5000">
        <v>0.46</v>
      </c>
      <c r="D5000">
        <v>35</v>
      </c>
      <c r="E5000">
        <v>0.19900000000000001</v>
      </c>
    </row>
    <row r="5001" spans="1:5" x14ac:dyDescent="0.2">
      <c r="A5001" t="s">
        <v>679</v>
      </c>
      <c r="B5001" t="s">
        <v>694</v>
      </c>
      <c r="C5001">
        <v>0.46</v>
      </c>
      <c r="D5001">
        <v>36</v>
      </c>
      <c r="E5001">
        <v>0.2</v>
      </c>
    </row>
    <row r="5002" spans="1:5" x14ac:dyDescent="0.2">
      <c r="A5002" t="s">
        <v>679</v>
      </c>
      <c r="B5002" t="s">
        <v>694</v>
      </c>
      <c r="C5002">
        <v>0.46</v>
      </c>
      <c r="D5002">
        <v>37</v>
      </c>
      <c r="E5002">
        <v>0.2</v>
      </c>
    </row>
    <row r="5003" spans="1:5" x14ac:dyDescent="0.2">
      <c r="A5003" t="s">
        <v>679</v>
      </c>
      <c r="B5003" t="s">
        <v>694</v>
      </c>
      <c r="C5003">
        <v>0.46</v>
      </c>
      <c r="D5003">
        <v>38</v>
      </c>
      <c r="E5003">
        <v>0.20100000000000001</v>
      </c>
    </row>
    <row r="5004" spans="1:5" x14ac:dyDescent="0.2">
      <c r="A5004" t="s">
        <v>679</v>
      </c>
      <c r="B5004" t="s">
        <v>694</v>
      </c>
      <c r="C5004">
        <v>0.46</v>
      </c>
      <c r="D5004">
        <v>39</v>
      </c>
      <c r="E5004">
        <v>0.20200000000000001</v>
      </c>
    </row>
    <row r="5005" spans="1:5" x14ac:dyDescent="0.2">
      <c r="A5005" t="s">
        <v>679</v>
      </c>
      <c r="B5005" t="s">
        <v>694</v>
      </c>
      <c r="C5005">
        <v>0.46</v>
      </c>
      <c r="D5005">
        <v>40</v>
      </c>
      <c r="E5005">
        <v>0.20300000000000001</v>
      </c>
    </row>
    <row r="5006" spans="1:5" x14ac:dyDescent="0.2">
      <c r="A5006" t="s">
        <v>679</v>
      </c>
      <c r="B5006" t="s">
        <v>694</v>
      </c>
      <c r="C5006">
        <v>0.46</v>
      </c>
      <c r="D5006">
        <v>41</v>
      </c>
      <c r="E5006">
        <v>0.20300000000000001</v>
      </c>
    </row>
    <row r="5007" spans="1:5" x14ac:dyDescent="0.2">
      <c r="A5007" t="s">
        <v>679</v>
      </c>
      <c r="B5007" t="s">
        <v>694</v>
      </c>
      <c r="C5007">
        <v>0.46</v>
      </c>
      <c r="D5007">
        <v>42</v>
      </c>
      <c r="E5007">
        <v>0.20399999999999999</v>
      </c>
    </row>
    <row r="5008" spans="1:5" x14ac:dyDescent="0.2">
      <c r="A5008" t="s">
        <v>679</v>
      </c>
      <c r="B5008" t="s">
        <v>694</v>
      </c>
      <c r="C5008">
        <v>0.46</v>
      </c>
      <c r="D5008">
        <v>43</v>
      </c>
      <c r="E5008">
        <v>0.20399999999999999</v>
      </c>
    </row>
    <row r="5009" spans="1:5" x14ac:dyDescent="0.2">
      <c r="A5009" t="s">
        <v>679</v>
      </c>
      <c r="B5009" t="s">
        <v>694</v>
      </c>
      <c r="C5009">
        <v>0.46</v>
      </c>
      <c r="D5009">
        <v>44</v>
      </c>
      <c r="E5009">
        <v>0.20499999999999999</v>
      </c>
    </row>
    <row r="5010" spans="1:5" x14ac:dyDescent="0.2">
      <c r="A5010" t="s">
        <v>679</v>
      </c>
      <c r="B5010" t="s">
        <v>694</v>
      </c>
      <c r="C5010">
        <v>0.46</v>
      </c>
      <c r="D5010">
        <v>45</v>
      </c>
      <c r="E5010">
        <v>0.20599999999999999</v>
      </c>
    </row>
    <row r="5011" spans="1:5" x14ac:dyDescent="0.2">
      <c r="A5011" t="s">
        <v>679</v>
      </c>
      <c r="B5011" t="s">
        <v>694</v>
      </c>
      <c r="C5011">
        <v>0.46</v>
      </c>
      <c r="D5011">
        <v>46</v>
      </c>
      <c r="E5011">
        <v>0.20599999999999999</v>
      </c>
    </row>
    <row r="5012" spans="1:5" x14ac:dyDescent="0.2">
      <c r="A5012" t="s">
        <v>679</v>
      </c>
      <c r="B5012" t="s">
        <v>694</v>
      </c>
      <c r="C5012">
        <v>0.46</v>
      </c>
      <c r="D5012">
        <v>47</v>
      </c>
      <c r="E5012">
        <v>0.20699999999999999</v>
      </c>
    </row>
    <row r="5013" spans="1:5" x14ac:dyDescent="0.2">
      <c r="A5013" t="s">
        <v>679</v>
      </c>
      <c r="B5013" t="s">
        <v>694</v>
      </c>
      <c r="C5013">
        <v>0.46</v>
      </c>
      <c r="D5013">
        <v>48</v>
      </c>
      <c r="E5013">
        <v>0.20699999999999999</v>
      </c>
    </row>
    <row r="5014" spans="1:5" x14ac:dyDescent="0.2">
      <c r="A5014" t="s">
        <v>679</v>
      </c>
      <c r="B5014" t="s">
        <v>694</v>
      </c>
      <c r="C5014">
        <v>0.46</v>
      </c>
      <c r="D5014">
        <v>49</v>
      </c>
      <c r="E5014">
        <v>0.20799999999999999</v>
      </c>
    </row>
    <row r="5015" spans="1:5" x14ac:dyDescent="0.2">
      <c r="A5015" t="s">
        <v>679</v>
      </c>
      <c r="B5015" t="s">
        <v>694</v>
      </c>
      <c r="C5015">
        <v>0.48</v>
      </c>
      <c r="D5015">
        <v>22</v>
      </c>
      <c r="E5015">
        <v>0.183</v>
      </c>
    </row>
    <row r="5016" spans="1:5" x14ac:dyDescent="0.2">
      <c r="A5016" t="s">
        <v>679</v>
      </c>
      <c r="B5016" t="s">
        <v>694</v>
      </c>
      <c r="C5016">
        <v>0.48</v>
      </c>
      <c r="D5016">
        <v>23</v>
      </c>
      <c r="E5016">
        <v>0.187</v>
      </c>
    </row>
    <row r="5017" spans="1:5" x14ac:dyDescent="0.2">
      <c r="A5017" t="s">
        <v>679</v>
      </c>
      <c r="B5017" t="s">
        <v>694</v>
      </c>
      <c r="C5017">
        <v>0.48</v>
      </c>
      <c r="D5017">
        <v>24</v>
      </c>
      <c r="E5017">
        <v>0.19</v>
      </c>
    </row>
    <row r="5018" spans="1:5" x14ac:dyDescent="0.2">
      <c r="A5018" t="s">
        <v>679</v>
      </c>
      <c r="B5018" t="s">
        <v>694</v>
      </c>
      <c r="C5018">
        <v>0.48</v>
      </c>
      <c r="D5018">
        <v>25</v>
      </c>
      <c r="E5018">
        <v>0.193</v>
      </c>
    </row>
    <row r="5019" spans="1:5" x14ac:dyDescent="0.2">
      <c r="A5019" t="s">
        <v>679</v>
      </c>
      <c r="B5019" t="s">
        <v>694</v>
      </c>
      <c r="C5019">
        <v>0.48</v>
      </c>
      <c r="D5019">
        <v>26</v>
      </c>
      <c r="E5019">
        <v>0.19600000000000001</v>
      </c>
    </row>
    <row r="5020" spans="1:5" x14ac:dyDescent="0.2">
      <c r="A5020" t="s">
        <v>679</v>
      </c>
      <c r="B5020" t="s">
        <v>694</v>
      </c>
      <c r="C5020">
        <v>0.48</v>
      </c>
      <c r="D5020">
        <v>27</v>
      </c>
      <c r="E5020">
        <v>0.19900000000000001</v>
      </c>
    </row>
    <row r="5021" spans="1:5" x14ac:dyDescent="0.2">
      <c r="A5021" t="s">
        <v>679</v>
      </c>
      <c r="B5021" t="s">
        <v>694</v>
      </c>
      <c r="C5021">
        <v>0.48</v>
      </c>
      <c r="D5021">
        <v>28</v>
      </c>
      <c r="E5021">
        <v>0.2</v>
      </c>
    </row>
    <row r="5022" spans="1:5" x14ac:dyDescent="0.2">
      <c r="A5022" t="s">
        <v>679</v>
      </c>
      <c r="B5022" t="s">
        <v>694</v>
      </c>
      <c r="C5022">
        <v>0.48</v>
      </c>
      <c r="D5022">
        <v>29</v>
      </c>
      <c r="E5022">
        <v>0.20100000000000001</v>
      </c>
    </row>
    <row r="5023" spans="1:5" x14ac:dyDescent="0.2">
      <c r="A5023" t="s">
        <v>679</v>
      </c>
      <c r="B5023" t="s">
        <v>694</v>
      </c>
      <c r="C5023">
        <v>0.48</v>
      </c>
      <c r="D5023">
        <v>30</v>
      </c>
      <c r="E5023">
        <v>0.20200000000000001</v>
      </c>
    </row>
    <row r="5024" spans="1:5" x14ac:dyDescent="0.2">
      <c r="A5024" t="s">
        <v>679</v>
      </c>
      <c r="B5024" t="s">
        <v>694</v>
      </c>
      <c r="C5024">
        <v>0.48</v>
      </c>
      <c r="D5024">
        <v>31</v>
      </c>
      <c r="E5024">
        <v>0.20300000000000001</v>
      </c>
    </row>
    <row r="5025" spans="1:5" x14ac:dyDescent="0.2">
      <c r="A5025" t="s">
        <v>679</v>
      </c>
      <c r="B5025" t="s">
        <v>694</v>
      </c>
      <c r="C5025">
        <v>0.48</v>
      </c>
      <c r="D5025">
        <v>32</v>
      </c>
      <c r="E5025">
        <v>0.20399999999999999</v>
      </c>
    </row>
    <row r="5026" spans="1:5" x14ac:dyDescent="0.2">
      <c r="A5026" t="s">
        <v>679</v>
      </c>
      <c r="B5026" t="s">
        <v>694</v>
      </c>
      <c r="C5026">
        <v>0.48</v>
      </c>
      <c r="D5026">
        <v>33</v>
      </c>
      <c r="E5026">
        <v>0.20499999999999999</v>
      </c>
    </row>
    <row r="5027" spans="1:5" x14ac:dyDescent="0.2">
      <c r="A5027" t="s">
        <v>679</v>
      </c>
      <c r="B5027" t="s">
        <v>694</v>
      </c>
      <c r="C5027">
        <v>0.48</v>
      </c>
      <c r="D5027">
        <v>34</v>
      </c>
      <c r="E5027">
        <v>0.20499999999999999</v>
      </c>
    </row>
    <row r="5028" spans="1:5" x14ac:dyDescent="0.2">
      <c r="A5028" t="s">
        <v>679</v>
      </c>
      <c r="B5028" t="s">
        <v>694</v>
      </c>
      <c r="C5028">
        <v>0.48</v>
      </c>
      <c r="D5028">
        <v>35</v>
      </c>
      <c r="E5028">
        <v>0.20599999999999999</v>
      </c>
    </row>
    <row r="5029" spans="1:5" x14ac:dyDescent="0.2">
      <c r="A5029" t="s">
        <v>679</v>
      </c>
      <c r="B5029" t="s">
        <v>694</v>
      </c>
      <c r="C5029">
        <v>0.48</v>
      </c>
      <c r="D5029">
        <v>36</v>
      </c>
      <c r="E5029">
        <v>0.20699999999999999</v>
      </c>
    </row>
    <row r="5030" spans="1:5" x14ac:dyDescent="0.2">
      <c r="A5030" t="s">
        <v>679</v>
      </c>
      <c r="B5030" t="s">
        <v>694</v>
      </c>
      <c r="C5030">
        <v>0.48</v>
      </c>
      <c r="D5030">
        <v>37</v>
      </c>
      <c r="E5030">
        <v>0.20699999999999999</v>
      </c>
    </row>
    <row r="5031" spans="1:5" x14ac:dyDescent="0.2">
      <c r="A5031" t="s">
        <v>679</v>
      </c>
      <c r="B5031" t="s">
        <v>694</v>
      </c>
      <c r="C5031">
        <v>0.48</v>
      </c>
      <c r="D5031">
        <v>38</v>
      </c>
      <c r="E5031">
        <v>0.20799999999999999</v>
      </c>
    </row>
    <row r="5032" spans="1:5" x14ac:dyDescent="0.2">
      <c r="A5032" t="s">
        <v>679</v>
      </c>
      <c r="B5032" t="s">
        <v>694</v>
      </c>
      <c r="C5032">
        <v>0.48</v>
      </c>
      <c r="D5032">
        <v>39</v>
      </c>
      <c r="E5032">
        <v>0.20899999999999999</v>
      </c>
    </row>
    <row r="5033" spans="1:5" x14ac:dyDescent="0.2">
      <c r="A5033" t="s">
        <v>679</v>
      </c>
      <c r="B5033" t="s">
        <v>694</v>
      </c>
      <c r="C5033">
        <v>0.48</v>
      </c>
      <c r="D5033">
        <v>40</v>
      </c>
      <c r="E5033">
        <v>0.20899999999999999</v>
      </c>
    </row>
    <row r="5034" spans="1:5" x14ac:dyDescent="0.2">
      <c r="A5034" t="s">
        <v>679</v>
      </c>
      <c r="B5034" t="s">
        <v>694</v>
      </c>
      <c r="C5034">
        <v>0.48</v>
      </c>
      <c r="D5034">
        <v>41</v>
      </c>
      <c r="E5034">
        <v>0.21</v>
      </c>
    </row>
    <row r="5035" spans="1:5" x14ac:dyDescent="0.2">
      <c r="A5035" t="s">
        <v>679</v>
      </c>
      <c r="B5035" t="s">
        <v>694</v>
      </c>
      <c r="C5035">
        <v>0.48</v>
      </c>
      <c r="D5035">
        <v>42</v>
      </c>
      <c r="E5035">
        <v>0.21</v>
      </c>
    </row>
    <row r="5036" spans="1:5" x14ac:dyDescent="0.2">
      <c r="A5036" t="s">
        <v>679</v>
      </c>
      <c r="B5036" t="s">
        <v>694</v>
      </c>
      <c r="C5036">
        <v>0.48</v>
      </c>
      <c r="D5036">
        <v>43</v>
      </c>
      <c r="E5036">
        <v>0.21099999999999999</v>
      </c>
    </row>
    <row r="5037" spans="1:5" x14ac:dyDescent="0.2">
      <c r="A5037" t="s">
        <v>679</v>
      </c>
      <c r="B5037" t="s">
        <v>694</v>
      </c>
      <c r="C5037">
        <v>0.48</v>
      </c>
      <c r="D5037">
        <v>44</v>
      </c>
      <c r="E5037">
        <v>0.21099999999999999</v>
      </c>
    </row>
    <row r="5038" spans="1:5" x14ac:dyDescent="0.2">
      <c r="A5038" t="s">
        <v>679</v>
      </c>
      <c r="B5038" t="s">
        <v>694</v>
      </c>
      <c r="C5038">
        <v>0.48</v>
      </c>
      <c r="D5038">
        <v>45</v>
      </c>
      <c r="E5038">
        <v>0.21199999999999999</v>
      </c>
    </row>
    <row r="5039" spans="1:5" x14ac:dyDescent="0.2">
      <c r="A5039" t="s">
        <v>679</v>
      </c>
      <c r="B5039" t="s">
        <v>694</v>
      </c>
      <c r="C5039">
        <v>0.48</v>
      </c>
      <c r="D5039">
        <v>46</v>
      </c>
      <c r="E5039">
        <v>0.21299999999999999</v>
      </c>
    </row>
    <row r="5040" spans="1:5" x14ac:dyDescent="0.2">
      <c r="A5040" t="s">
        <v>679</v>
      </c>
      <c r="B5040" t="s">
        <v>694</v>
      </c>
      <c r="C5040">
        <v>0.48</v>
      </c>
      <c r="D5040">
        <v>47</v>
      </c>
      <c r="E5040">
        <v>0.21299999999999999</v>
      </c>
    </row>
    <row r="5041" spans="1:5" x14ac:dyDescent="0.2">
      <c r="A5041" t="s">
        <v>679</v>
      </c>
      <c r="B5041" t="s">
        <v>694</v>
      </c>
      <c r="C5041">
        <v>0.48</v>
      </c>
      <c r="D5041">
        <v>48</v>
      </c>
      <c r="E5041">
        <v>0.21299999999999999</v>
      </c>
    </row>
    <row r="5042" spans="1:5" x14ac:dyDescent="0.2">
      <c r="A5042" t="s">
        <v>679</v>
      </c>
      <c r="B5042" t="s">
        <v>694</v>
      </c>
      <c r="C5042">
        <v>0.48</v>
      </c>
      <c r="D5042">
        <v>49</v>
      </c>
      <c r="E5042">
        <v>0.214</v>
      </c>
    </row>
    <row r="5043" spans="1:5" x14ac:dyDescent="0.2">
      <c r="A5043" t="s">
        <v>679</v>
      </c>
      <c r="B5043" t="s">
        <v>694</v>
      </c>
      <c r="C5043">
        <v>0.5</v>
      </c>
      <c r="D5043">
        <v>23</v>
      </c>
      <c r="E5043">
        <v>0.19500000000000001</v>
      </c>
    </row>
    <row r="5044" spans="1:5" x14ac:dyDescent="0.2">
      <c r="A5044" t="s">
        <v>679</v>
      </c>
      <c r="B5044" t="s">
        <v>694</v>
      </c>
      <c r="C5044">
        <v>0.5</v>
      </c>
      <c r="D5044">
        <v>24</v>
      </c>
      <c r="E5044">
        <v>0.19800000000000001</v>
      </c>
    </row>
    <row r="5045" spans="1:5" x14ac:dyDescent="0.2">
      <c r="A5045" t="s">
        <v>679</v>
      </c>
      <c r="B5045" t="s">
        <v>694</v>
      </c>
      <c r="C5045">
        <v>0.5</v>
      </c>
      <c r="D5045">
        <v>25</v>
      </c>
      <c r="E5045">
        <v>0.20100000000000001</v>
      </c>
    </row>
    <row r="5046" spans="1:5" x14ac:dyDescent="0.2">
      <c r="A5046" t="s">
        <v>679</v>
      </c>
      <c r="B5046" t="s">
        <v>694</v>
      </c>
      <c r="C5046">
        <v>0.5</v>
      </c>
      <c r="D5046">
        <v>26</v>
      </c>
      <c r="E5046">
        <v>0.20399999999999999</v>
      </c>
    </row>
    <row r="5047" spans="1:5" x14ac:dyDescent="0.2">
      <c r="A5047" t="s">
        <v>679</v>
      </c>
      <c r="B5047" t="s">
        <v>694</v>
      </c>
      <c r="C5047">
        <v>0.5</v>
      </c>
      <c r="D5047">
        <v>27</v>
      </c>
      <c r="E5047">
        <v>0.20599999999999999</v>
      </c>
    </row>
    <row r="5048" spans="1:5" x14ac:dyDescent="0.2">
      <c r="A5048" t="s">
        <v>679</v>
      </c>
      <c r="B5048" t="s">
        <v>694</v>
      </c>
      <c r="C5048">
        <v>0.5</v>
      </c>
      <c r="D5048">
        <v>28</v>
      </c>
      <c r="E5048">
        <v>0.20799999999999999</v>
      </c>
    </row>
    <row r="5049" spans="1:5" x14ac:dyDescent="0.2">
      <c r="A5049" t="s">
        <v>679</v>
      </c>
      <c r="B5049" t="s">
        <v>694</v>
      </c>
      <c r="C5049">
        <v>0.5</v>
      </c>
      <c r="D5049">
        <v>29</v>
      </c>
      <c r="E5049">
        <v>0.20899999999999999</v>
      </c>
    </row>
    <row r="5050" spans="1:5" x14ac:dyDescent="0.2">
      <c r="A5050" t="s">
        <v>679</v>
      </c>
      <c r="B5050" t="s">
        <v>694</v>
      </c>
      <c r="C5050">
        <v>0.5</v>
      </c>
      <c r="D5050">
        <v>30</v>
      </c>
      <c r="E5050">
        <v>0.21</v>
      </c>
    </row>
    <row r="5051" spans="1:5" x14ac:dyDescent="0.2">
      <c r="A5051" t="s">
        <v>679</v>
      </c>
      <c r="B5051" t="s">
        <v>694</v>
      </c>
      <c r="C5051">
        <v>0.5</v>
      </c>
      <c r="D5051">
        <v>31</v>
      </c>
      <c r="E5051">
        <v>0.21</v>
      </c>
    </row>
    <row r="5052" spans="1:5" x14ac:dyDescent="0.2">
      <c r="A5052" t="s">
        <v>679</v>
      </c>
      <c r="B5052" t="s">
        <v>694</v>
      </c>
      <c r="C5052">
        <v>0.5</v>
      </c>
      <c r="D5052">
        <v>32</v>
      </c>
      <c r="E5052">
        <v>0.21099999999999999</v>
      </c>
    </row>
    <row r="5053" spans="1:5" x14ac:dyDescent="0.2">
      <c r="A5053" t="s">
        <v>679</v>
      </c>
      <c r="B5053" t="s">
        <v>694</v>
      </c>
      <c r="C5053">
        <v>0.5</v>
      </c>
      <c r="D5053">
        <v>33</v>
      </c>
      <c r="E5053">
        <v>0.21199999999999999</v>
      </c>
    </row>
    <row r="5054" spans="1:5" x14ac:dyDescent="0.2">
      <c r="A5054" t="s">
        <v>679</v>
      </c>
      <c r="B5054" t="s">
        <v>694</v>
      </c>
      <c r="C5054">
        <v>0.5</v>
      </c>
      <c r="D5054">
        <v>34</v>
      </c>
      <c r="E5054">
        <v>0.21199999999999999</v>
      </c>
    </row>
    <row r="5055" spans="1:5" x14ac:dyDescent="0.2">
      <c r="A5055" t="s">
        <v>679</v>
      </c>
      <c r="B5055" t="s">
        <v>694</v>
      </c>
      <c r="C5055">
        <v>0.5</v>
      </c>
      <c r="D5055">
        <v>35</v>
      </c>
      <c r="E5055">
        <v>0.21299999999999999</v>
      </c>
    </row>
    <row r="5056" spans="1:5" x14ac:dyDescent="0.2">
      <c r="A5056" t="s">
        <v>679</v>
      </c>
      <c r="B5056" t="s">
        <v>694</v>
      </c>
      <c r="C5056">
        <v>0.5</v>
      </c>
      <c r="D5056">
        <v>36</v>
      </c>
      <c r="E5056">
        <v>0.21299999999999999</v>
      </c>
    </row>
    <row r="5057" spans="1:5" x14ac:dyDescent="0.2">
      <c r="A5057" t="s">
        <v>679</v>
      </c>
      <c r="B5057" t="s">
        <v>694</v>
      </c>
      <c r="C5057">
        <v>0.5</v>
      </c>
      <c r="D5057">
        <v>37</v>
      </c>
      <c r="E5057">
        <v>0.214</v>
      </c>
    </row>
    <row r="5058" spans="1:5" x14ac:dyDescent="0.2">
      <c r="A5058" t="s">
        <v>679</v>
      </c>
      <c r="B5058" t="s">
        <v>694</v>
      </c>
      <c r="C5058">
        <v>0.5</v>
      </c>
      <c r="D5058">
        <v>38</v>
      </c>
      <c r="E5058">
        <v>0.214</v>
      </c>
    </row>
    <row r="5059" spans="1:5" x14ac:dyDescent="0.2">
      <c r="A5059" t="s">
        <v>679</v>
      </c>
      <c r="B5059" t="s">
        <v>694</v>
      </c>
      <c r="C5059">
        <v>0.5</v>
      </c>
      <c r="D5059">
        <v>39</v>
      </c>
      <c r="E5059">
        <v>0.215</v>
      </c>
    </row>
    <row r="5060" spans="1:5" x14ac:dyDescent="0.2">
      <c r="A5060" t="s">
        <v>679</v>
      </c>
      <c r="B5060" t="s">
        <v>694</v>
      </c>
      <c r="C5060">
        <v>0.5</v>
      </c>
      <c r="D5060">
        <v>40</v>
      </c>
      <c r="E5060">
        <v>0.216</v>
      </c>
    </row>
    <row r="5061" spans="1:5" x14ac:dyDescent="0.2">
      <c r="A5061" t="s">
        <v>679</v>
      </c>
      <c r="B5061" t="s">
        <v>694</v>
      </c>
      <c r="C5061">
        <v>0.5</v>
      </c>
      <c r="D5061">
        <v>41</v>
      </c>
      <c r="E5061">
        <v>0.216</v>
      </c>
    </row>
    <row r="5062" spans="1:5" x14ac:dyDescent="0.2">
      <c r="A5062" t="s">
        <v>679</v>
      </c>
      <c r="B5062" t="s">
        <v>694</v>
      </c>
      <c r="C5062">
        <v>0.5</v>
      </c>
      <c r="D5062">
        <v>42</v>
      </c>
      <c r="E5062">
        <v>0.217</v>
      </c>
    </row>
    <row r="5063" spans="1:5" x14ac:dyDescent="0.2">
      <c r="A5063" t="s">
        <v>679</v>
      </c>
      <c r="B5063" t="s">
        <v>694</v>
      </c>
      <c r="C5063">
        <v>0.5</v>
      </c>
      <c r="D5063">
        <v>43</v>
      </c>
      <c r="E5063">
        <v>0.217</v>
      </c>
    </row>
    <row r="5064" spans="1:5" x14ac:dyDescent="0.2">
      <c r="A5064" t="s">
        <v>679</v>
      </c>
      <c r="B5064" t="s">
        <v>694</v>
      </c>
      <c r="C5064">
        <v>0.5</v>
      </c>
      <c r="D5064">
        <v>44</v>
      </c>
      <c r="E5064">
        <v>0.218</v>
      </c>
    </row>
    <row r="5065" spans="1:5" x14ac:dyDescent="0.2">
      <c r="A5065" t="s">
        <v>679</v>
      </c>
      <c r="B5065" t="s">
        <v>694</v>
      </c>
      <c r="C5065">
        <v>0.5</v>
      </c>
      <c r="D5065">
        <v>45</v>
      </c>
      <c r="E5065">
        <v>0.218</v>
      </c>
    </row>
    <row r="5066" spans="1:5" x14ac:dyDescent="0.2">
      <c r="A5066" t="s">
        <v>679</v>
      </c>
      <c r="B5066" t="s">
        <v>694</v>
      </c>
      <c r="C5066">
        <v>0.5</v>
      </c>
      <c r="D5066">
        <v>46</v>
      </c>
      <c r="E5066">
        <v>0.219</v>
      </c>
    </row>
    <row r="5067" spans="1:5" x14ac:dyDescent="0.2">
      <c r="A5067" t="s">
        <v>679</v>
      </c>
      <c r="B5067" t="s">
        <v>694</v>
      </c>
      <c r="C5067">
        <v>0.5</v>
      </c>
      <c r="D5067">
        <v>47</v>
      </c>
      <c r="E5067">
        <v>0.219</v>
      </c>
    </row>
    <row r="5068" spans="1:5" x14ac:dyDescent="0.2">
      <c r="A5068" t="s">
        <v>679</v>
      </c>
      <c r="B5068" t="s">
        <v>694</v>
      </c>
      <c r="C5068">
        <v>0.5</v>
      </c>
      <c r="D5068">
        <v>48</v>
      </c>
      <c r="E5068">
        <v>0.22</v>
      </c>
    </row>
    <row r="5069" spans="1:5" x14ac:dyDescent="0.2">
      <c r="A5069" t="s">
        <v>679</v>
      </c>
      <c r="B5069" t="s">
        <v>694</v>
      </c>
      <c r="C5069">
        <v>0.5</v>
      </c>
      <c r="D5069">
        <v>49</v>
      </c>
      <c r="E5069">
        <v>0.22</v>
      </c>
    </row>
    <row r="5070" spans="1:5" x14ac:dyDescent="0.2">
      <c r="A5070" t="s">
        <v>679</v>
      </c>
      <c r="B5070" t="s">
        <v>694</v>
      </c>
      <c r="C5070">
        <v>0.52</v>
      </c>
      <c r="D5070">
        <v>23</v>
      </c>
      <c r="E5070">
        <v>0.20300000000000001</v>
      </c>
    </row>
    <row r="5071" spans="1:5" x14ac:dyDescent="0.2">
      <c r="A5071" t="s">
        <v>679</v>
      </c>
      <c r="B5071" t="s">
        <v>694</v>
      </c>
      <c r="C5071">
        <v>0.52</v>
      </c>
      <c r="D5071">
        <v>24</v>
      </c>
      <c r="E5071">
        <v>0.20599999999999999</v>
      </c>
    </row>
    <row r="5072" spans="1:5" x14ac:dyDescent="0.2">
      <c r="A5072" t="s">
        <v>679</v>
      </c>
      <c r="B5072" t="s">
        <v>694</v>
      </c>
      <c r="C5072">
        <v>0.52</v>
      </c>
      <c r="D5072">
        <v>25</v>
      </c>
      <c r="E5072">
        <v>0.20899999999999999</v>
      </c>
    </row>
    <row r="5073" spans="1:5" x14ac:dyDescent="0.2">
      <c r="A5073" t="s">
        <v>679</v>
      </c>
      <c r="B5073" t="s">
        <v>694</v>
      </c>
      <c r="C5073">
        <v>0.52</v>
      </c>
      <c r="D5073">
        <v>26</v>
      </c>
      <c r="E5073">
        <v>0.21199999999999999</v>
      </c>
    </row>
    <row r="5074" spans="1:5" x14ac:dyDescent="0.2">
      <c r="A5074" t="s">
        <v>679</v>
      </c>
      <c r="B5074" t="s">
        <v>694</v>
      </c>
      <c r="C5074">
        <v>0.52</v>
      </c>
      <c r="D5074">
        <v>27</v>
      </c>
      <c r="E5074">
        <v>0.214</v>
      </c>
    </row>
    <row r="5075" spans="1:5" x14ac:dyDescent="0.2">
      <c r="A5075" t="s">
        <v>679</v>
      </c>
      <c r="B5075" t="s">
        <v>694</v>
      </c>
      <c r="C5075">
        <v>0.52</v>
      </c>
      <c r="D5075">
        <v>28</v>
      </c>
      <c r="E5075">
        <v>0.215</v>
      </c>
    </row>
    <row r="5076" spans="1:5" x14ac:dyDescent="0.2">
      <c r="A5076" t="s">
        <v>679</v>
      </c>
      <c r="B5076" t="s">
        <v>694</v>
      </c>
      <c r="C5076">
        <v>0.52</v>
      </c>
      <c r="D5076">
        <v>29</v>
      </c>
      <c r="E5076">
        <v>0.216</v>
      </c>
    </row>
    <row r="5077" spans="1:5" x14ac:dyDescent="0.2">
      <c r="A5077" t="s">
        <v>679</v>
      </c>
      <c r="B5077" t="s">
        <v>694</v>
      </c>
      <c r="C5077">
        <v>0.52</v>
      </c>
      <c r="D5077">
        <v>30</v>
      </c>
      <c r="E5077">
        <v>0.217</v>
      </c>
    </row>
    <row r="5078" spans="1:5" x14ac:dyDescent="0.2">
      <c r="A5078" t="s">
        <v>679</v>
      </c>
      <c r="B5078" t="s">
        <v>694</v>
      </c>
      <c r="C5078">
        <v>0.52</v>
      </c>
      <c r="D5078">
        <v>31</v>
      </c>
      <c r="E5078">
        <v>0.217</v>
      </c>
    </row>
    <row r="5079" spans="1:5" x14ac:dyDescent="0.2">
      <c r="A5079" t="s">
        <v>679</v>
      </c>
      <c r="B5079" t="s">
        <v>694</v>
      </c>
      <c r="C5079">
        <v>0.52</v>
      </c>
      <c r="D5079">
        <v>32</v>
      </c>
      <c r="E5079">
        <v>0.218</v>
      </c>
    </row>
    <row r="5080" spans="1:5" x14ac:dyDescent="0.2">
      <c r="A5080" t="s">
        <v>679</v>
      </c>
      <c r="B5080" t="s">
        <v>694</v>
      </c>
      <c r="C5080">
        <v>0.52</v>
      </c>
      <c r="D5080">
        <v>33</v>
      </c>
      <c r="E5080">
        <v>0.219</v>
      </c>
    </row>
    <row r="5081" spans="1:5" x14ac:dyDescent="0.2">
      <c r="A5081" t="s">
        <v>679</v>
      </c>
      <c r="B5081" t="s">
        <v>694</v>
      </c>
      <c r="C5081">
        <v>0.52</v>
      </c>
      <c r="D5081">
        <v>34</v>
      </c>
      <c r="E5081">
        <v>0.219</v>
      </c>
    </row>
    <row r="5082" spans="1:5" x14ac:dyDescent="0.2">
      <c r="A5082" t="s">
        <v>679</v>
      </c>
      <c r="B5082" t="s">
        <v>694</v>
      </c>
      <c r="C5082">
        <v>0.52</v>
      </c>
      <c r="D5082">
        <v>35</v>
      </c>
      <c r="E5082">
        <v>0.219</v>
      </c>
    </row>
    <row r="5083" spans="1:5" x14ac:dyDescent="0.2">
      <c r="A5083" t="s">
        <v>679</v>
      </c>
      <c r="B5083" t="s">
        <v>694</v>
      </c>
      <c r="C5083">
        <v>0.52</v>
      </c>
      <c r="D5083">
        <v>36</v>
      </c>
      <c r="E5083">
        <v>0.22</v>
      </c>
    </row>
    <row r="5084" spans="1:5" x14ac:dyDescent="0.2">
      <c r="A5084" t="s">
        <v>679</v>
      </c>
      <c r="B5084" t="s">
        <v>694</v>
      </c>
      <c r="C5084">
        <v>0.52</v>
      </c>
      <c r="D5084">
        <v>37</v>
      </c>
      <c r="E5084">
        <v>0.221</v>
      </c>
    </row>
    <row r="5085" spans="1:5" x14ac:dyDescent="0.2">
      <c r="A5085" t="s">
        <v>679</v>
      </c>
      <c r="B5085" t="s">
        <v>694</v>
      </c>
      <c r="C5085">
        <v>0.52</v>
      </c>
      <c r="D5085">
        <v>38</v>
      </c>
      <c r="E5085">
        <v>0.221</v>
      </c>
    </row>
    <row r="5086" spans="1:5" x14ac:dyDescent="0.2">
      <c r="A5086" t="s">
        <v>679</v>
      </c>
      <c r="B5086" t="s">
        <v>694</v>
      </c>
      <c r="C5086">
        <v>0.52</v>
      </c>
      <c r="D5086">
        <v>39</v>
      </c>
      <c r="E5086">
        <v>0.222</v>
      </c>
    </row>
    <row r="5087" spans="1:5" x14ac:dyDescent="0.2">
      <c r="A5087" t="s">
        <v>679</v>
      </c>
      <c r="B5087" t="s">
        <v>694</v>
      </c>
      <c r="C5087">
        <v>0.52</v>
      </c>
      <c r="D5087">
        <v>40</v>
      </c>
      <c r="E5087">
        <v>0.222</v>
      </c>
    </row>
    <row r="5088" spans="1:5" x14ac:dyDescent="0.2">
      <c r="A5088" t="s">
        <v>679</v>
      </c>
      <c r="B5088" t="s">
        <v>694</v>
      </c>
      <c r="C5088">
        <v>0.52</v>
      </c>
      <c r="D5088">
        <v>41</v>
      </c>
      <c r="E5088">
        <v>0.223</v>
      </c>
    </row>
    <row r="5089" spans="1:5" x14ac:dyDescent="0.2">
      <c r="A5089" t="s">
        <v>679</v>
      </c>
      <c r="B5089" t="s">
        <v>694</v>
      </c>
      <c r="C5089">
        <v>0.52</v>
      </c>
      <c r="D5089">
        <v>42</v>
      </c>
      <c r="E5089">
        <v>0.223</v>
      </c>
    </row>
    <row r="5090" spans="1:5" x14ac:dyDescent="0.2">
      <c r="A5090" t="s">
        <v>679</v>
      </c>
      <c r="B5090" t="s">
        <v>694</v>
      </c>
      <c r="C5090">
        <v>0.52</v>
      </c>
      <c r="D5090">
        <v>43</v>
      </c>
      <c r="E5090">
        <v>0.224</v>
      </c>
    </row>
    <row r="5091" spans="1:5" x14ac:dyDescent="0.2">
      <c r="A5091" t="s">
        <v>679</v>
      </c>
      <c r="B5091" t="s">
        <v>694</v>
      </c>
      <c r="C5091">
        <v>0.52</v>
      </c>
      <c r="D5091">
        <v>44</v>
      </c>
      <c r="E5091">
        <v>0.224</v>
      </c>
    </row>
    <row r="5092" spans="1:5" x14ac:dyDescent="0.2">
      <c r="A5092" t="s">
        <v>679</v>
      </c>
      <c r="B5092" t="s">
        <v>694</v>
      </c>
      <c r="C5092">
        <v>0.52</v>
      </c>
      <c r="D5092">
        <v>45</v>
      </c>
      <c r="E5092">
        <v>0.22500000000000001</v>
      </c>
    </row>
    <row r="5093" spans="1:5" x14ac:dyDescent="0.2">
      <c r="A5093" t="s">
        <v>679</v>
      </c>
      <c r="B5093" t="s">
        <v>694</v>
      </c>
      <c r="C5093">
        <v>0.52</v>
      </c>
      <c r="D5093">
        <v>46</v>
      </c>
      <c r="E5093">
        <v>0.22500000000000001</v>
      </c>
    </row>
    <row r="5094" spans="1:5" x14ac:dyDescent="0.2">
      <c r="A5094" t="s">
        <v>679</v>
      </c>
      <c r="B5094" t="s">
        <v>694</v>
      </c>
      <c r="C5094">
        <v>0.52</v>
      </c>
      <c r="D5094">
        <v>47</v>
      </c>
      <c r="E5094">
        <v>0.22600000000000001</v>
      </c>
    </row>
    <row r="5095" spans="1:5" x14ac:dyDescent="0.2">
      <c r="A5095" t="s">
        <v>679</v>
      </c>
      <c r="B5095" t="s">
        <v>694</v>
      </c>
      <c r="C5095">
        <v>0.52</v>
      </c>
      <c r="D5095">
        <v>48</v>
      </c>
      <c r="E5095">
        <v>0.22600000000000001</v>
      </c>
    </row>
    <row r="5096" spans="1:5" x14ac:dyDescent="0.2">
      <c r="A5096" t="s">
        <v>679</v>
      </c>
      <c r="B5096" t="s">
        <v>694</v>
      </c>
      <c r="C5096">
        <v>0.52</v>
      </c>
      <c r="D5096">
        <v>49</v>
      </c>
      <c r="E5096">
        <v>0.22700000000000001</v>
      </c>
    </row>
    <row r="5097" spans="1:5" x14ac:dyDescent="0.2">
      <c r="A5097" t="s">
        <v>679</v>
      </c>
      <c r="B5097" t="s">
        <v>694</v>
      </c>
      <c r="C5097">
        <v>0.54</v>
      </c>
      <c r="D5097">
        <v>24</v>
      </c>
      <c r="E5097">
        <v>0.214</v>
      </c>
    </row>
    <row r="5098" spans="1:5" x14ac:dyDescent="0.2">
      <c r="A5098" t="s">
        <v>679</v>
      </c>
      <c r="B5098" t="s">
        <v>694</v>
      </c>
      <c r="C5098">
        <v>0.54</v>
      </c>
      <c r="D5098">
        <v>25</v>
      </c>
      <c r="E5098">
        <v>0.217</v>
      </c>
    </row>
    <row r="5099" spans="1:5" x14ac:dyDescent="0.2">
      <c r="A5099" t="s">
        <v>679</v>
      </c>
      <c r="B5099" t="s">
        <v>694</v>
      </c>
      <c r="C5099">
        <v>0.54</v>
      </c>
      <c r="D5099">
        <v>26</v>
      </c>
      <c r="E5099">
        <v>0.219</v>
      </c>
    </row>
    <row r="5100" spans="1:5" x14ac:dyDescent="0.2">
      <c r="A5100" t="s">
        <v>679</v>
      </c>
      <c r="B5100" t="s">
        <v>694</v>
      </c>
      <c r="C5100">
        <v>0.54</v>
      </c>
      <c r="D5100">
        <v>27</v>
      </c>
      <c r="E5100">
        <v>0.221</v>
      </c>
    </row>
    <row r="5101" spans="1:5" x14ac:dyDescent="0.2">
      <c r="A5101" t="s">
        <v>679</v>
      </c>
      <c r="B5101" t="s">
        <v>694</v>
      </c>
      <c r="C5101">
        <v>0.54</v>
      </c>
      <c r="D5101">
        <v>28</v>
      </c>
      <c r="E5101">
        <v>0.222</v>
      </c>
    </row>
    <row r="5102" spans="1:5" x14ac:dyDescent="0.2">
      <c r="A5102" t="s">
        <v>679</v>
      </c>
      <c r="B5102" t="s">
        <v>694</v>
      </c>
      <c r="C5102">
        <v>0.54</v>
      </c>
      <c r="D5102">
        <v>29</v>
      </c>
      <c r="E5102">
        <v>0.223</v>
      </c>
    </row>
    <row r="5103" spans="1:5" x14ac:dyDescent="0.2">
      <c r="A5103" t="s">
        <v>679</v>
      </c>
      <c r="B5103" t="s">
        <v>694</v>
      </c>
      <c r="C5103">
        <v>0.54</v>
      </c>
      <c r="D5103">
        <v>30</v>
      </c>
      <c r="E5103">
        <v>0.224</v>
      </c>
    </row>
    <row r="5104" spans="1:5" x14ac:dyDescent="0.2">
      <c r="A5104" t="s">
        <v>679</v>
      </c>
      <c r="B5104" t="s">
        <v>694</v>
      </c>
      <c r="C5104">
        <v>0.54</v>
      </c>
      <c r="D5104">
        <v>31</v>
      </c>
      <c r="E5104">
        <v>0.22500000000000001</v>
      </c>
    </row>
    <row r="5105" spans="1:5" x14ac:dyDescent="0.2">
      <c r="A5105" t="s">
        <v>679</v>
      </c>
      <c r="B5105" t="s">
        <v>694</v>
      </c>
      <c r="C5105">
        <v>0.54</v>
      </c>
      <c r="D5105">
        <v>32</v>
      </c>
      <c r="E5105">
        <v>0.22500000000000001</v>
      </c>
    </row>
    <row r="5106" spans="1:5" x14ac:dyDescent="0.2">
      <c r="A5106" t="s">
        <v>679</v>
      </c>
      <c r="B5106" t="s">
        <v>694</v>
      </c>
      <c r="C5106">
        <v>0.54</v>
      </c>
      <c r="D5106">
        <v>33</v>
      </c>
      <c r="E5106">
        <v>0.22500000000000001</v>
      </c>
    </row>
    <row r="5107" spans="1:5" x14ac:dyDescent="0.2">
      <c r="A5107" t="s">
        <v>679</v>
      </c>
      <c r="B5107" t="s">
        <v>694</v>
      </c>
      <c r="C5107">
        <v>0.54</v>
      </c>
      <c r="D5107">
        <v>34</v>
      </c>
      <c r="E5107">
        <v>0.22600000000000001</v>
      </c>
    </row>
    <row r="5108" spans="1:5" x14ac:dyDescent="0.2">
      <c r="A5108" t="s">
        <v>679</v>
      </c>
      <c r="B5108" t="s">
        <v>694</v>
      </c>
      <c r="C5108">
        <v>0.54</v>
      </c>
      <c r="D5108">
        <v>35</v>
      </c>
      <c r="E5108">
        <v>0.22600000000000001</v>
      </c>
    </row>
    <row r="5109" spans="1:5" x14ac:dyDescent="0.2">
      <c r="A5109" t="s">
        <v>679</v>
      </c>
      <c r="B5109" t="s">
        <v>694</v>
      </c>
      <c r="C5109">
        <v>0.54</v>
      </c>
      <c r="D5109">
        <v>36</v>
      </c>
      <c r="E5109">
        <v>0.22700000000000001</v>
      </c>
    </row>
    <row r="5110" spans="1:5" x14ac:dyDescent="0.2">
      <c r="A5110" t="s">
        <v>679</v>
      </c>
      <c r="B5110" t="s">
        <v>694</v>
      </c>
      <c r="C5110">
        <v>0.54</v>
      </c>
      <c r="D5110">
        <v>37</v>
      </c>
      <c r="E5110">
        <v>0.22700000000000001</v>
      </c>
    </row>
    <row r="5111" spans="1:5" x14ac:dyDescent="0.2">
      <c r="A5111" t="s">
        <v>679</v>
      </c>
      <c r="B5111" t="s">
        <v>694</v>
      </c>
      <c r="C5111">
        <v>0.54</v>
      </c>
      <c r="D5111">
        <v>38</v>
      </c>
      <c r="E5111">
        <v>0.22800000000000001</v>
      </c>
    </row>
    <row r="5112" spans="1:5" x14ac:dyDescent="0.2">
      <c r="A5112" t="s">
        <v>679</v>
      </c>
      <c r="B5112" t="s">
        <v>694</v>
      </c>
      <c r="C5112">
        <v>0.54</v>
      </c>
      <c r="D5112">
        <v>39</v>
      </c>
      <c r="E5112">
        <v>0.22800000000000001</v>
      </c>
    </row>
    <row r="5113" spans="1:5" x14ac:dyDescent="0.2">
      <c r="A5113" t="s">
        <v>679</v>
      </c>
      <c r="B5113" t="s">
        <v>694</v>
      </c>
      <c r="C5113">
        <v>0.54</v>
      </c>
      <c r="D5113">
        <v>40</v>
      </c>
      <c r="E5113">
        <v>0.22900000000000001</v>
      </c>
    </row>
    <row r="5114" spans="1:5" x14ac:dyDescent="0.2">
      <c r="A5114" t="s">
        <v>679</v>
      </c>
      <c r="B5114" t="s">
        <v>694</v>
      </c>
      <c r="C5114">
        <v>0.54</v>
      </c>
      <c r="D5114">
        <v>41</v>
      </c>
      <c r="E5114">
        <v>0.22900000000000001</v>
      </c>
    </row>
    <row r="5115" spans="1:5" x14ac:dyDescent="0.2">
      <c r="A5115" t="s">
        <v>679</v>
      </c>
      <c r="B5115" t="s">
        <v>694</v>
      </c>
      <c r="C5115">
        <v>0.54</v>
      </c>
      <c r="D5115">
        <v>42</v>
      </c>
      <c r="E5115">
        <v>0.23</v>
      </c>
    </row>
    <row r="5116" spans="1:5" x14ac:dyDescent="0.2">
      <c r="A5116" t="s">
        <v>679</v>
      </c>
      <c r="B5116" t="s">
        <v>694</v>
      </c>
      <c r="C5116">
        <v>0.54</v>
      </c>
      <c r="D5116">
        <v>43</v>
      </c>
      <c r="E5116">
        <v>0.23</v>
      </c>
    </row>
    <row r="5117" spans="1:5" x14ac:dyDescent="0.2">
      <c r="A5117" t="s">
        <v>679</v>
      </c>
      <c r="B5117" t="s">
        <v>694</v>
      </c>
      <c r="C5117">
        <v>0.54</v>
      </c>
      <c r="D5117">
        <v>44</v>
      </c>
      <c r="E5117">
        <v>0.23100000000000001</v>
      </c>
    </row>
    <row r="5118" spans="1:5" x14ac:dyDescent="0.2">
      <c r="A5118" t="s">
        <v>679</v>
      </c>
      <c r="B5118" t="s">
        <v>694</v>
      </c>
      <c r="C5118">
        <v>0.54</v>
      </c>
      <c r="D5118">
        <v>45</v>
      </c>
      <c r="E5118">
        <v>0.23100000000000001</v>
      </c>
    </row>
    <row r="5119" spans="1:5" x14ac:dyDescent="0.2">
      <c r="A5119" t="s">
        <v>679</v>
      </c>
      <c r="B5119" t="s">
        <v>694</v>
      </c>
      <c r="C5119">
        <v>0.54</v>
      </c>
      <c r="D5119">
        <v>46</v>
      </c>
      <c r="E5119">
        <v>0.23100000000000001</v>
      </c>
    </row>
    <row r="5120" spans="1:5" x14ac:dyDescent="0.2">
      <c r="A5120" t="s">
        <v>679</v>
      </c>
      <c r="B5120" t="s">
        <v>694</v>
      </c>
      <c r="C5120">
        <v>0.54</v>
      </c>
      <c r="D5120">
        <v>47</v>
      </c>
      <c r="E5120">
        <v>0.23200000000000001</v>
      </c>
    </row>
    <row r="5121" spans="1:5" x14ac:dyDescent="0.2">
      <c r="A5121" t="s">
        <v>679</v>
      </c>
      <c r="B5121" t="s">
        <v>694</v>
      </c>
      <c r="C5121">
        <v>0.54</v>
      </c>
      <c r="D5121">
        <v>48</v>
      </c>
      <c r="E5121">
        <v>0.23200000000000001</v>
      </c>
    </row>
    <row r="5122" spans="1:5" x14ac:dyDescent="0.2">
      <c r="A5122" t="s">
        <v>679</v>
      </c>
      <c r="B5122" t="s">
        <v>694</v>
      </c>
      <c r="C5122">
        <v>0.54</v>
      </c>
      <c r="D5122">
        <v>49</v>
      </c>
      <c r="E5122">
        <v>0.23300000000000001</v>
      </c>
    </row>
    <row r="5123" spans="1:5" x14ac:dyDescent="0.2">
      <c r="A5123" t="s">
        <v>679</v>
      </c>
      <c r="B5123" t="s">
        <v>694</v>
      </c>
      <c r="C5123">
        <v>0.56000000000000005</v>
      </c>
      <c r="D5123">
        <v>26</v>
      </c>
      <c r="E5123">
        <v>0.22700000000000001</v>
      </c>
    </row>
    <row r="5124" spans="1:5" x14ac:dyDescent="0.2">
      <c r="A5124" t="s">
        <v>679</v>
      </c>
      <c r="B5124" t="s">
        <v>694</v>
      </c>
      <c r="C5124">
        <v>0.56000000000000005</v>
      </c>
      <c r="D5124">
        <v>27</v>
      </c>
      <c r="E5124">
        <v>0.22900000000000001</v>
      </c>
    </row>
    <row r="5125" spans="1:5" x14ac:dyDescent="0.2">
      <c r="A5125" t="s">
        <v>679</v>
      </c>
      <c r="B5125" t="s">
        <v>694</v>
      </c>
      <c r="C5125">
        <v>0.56000000000000005</v>
      </c>
      <c r="D5125">
        <v>28</v>
      </c>
      <c r="E5125">
        <v>0.23</v>
      </c>
    </row>
    <row r="5126" spans="1:5" x14ac:dyDescent="0.2">
      <c r="A5126" t="s">
        <v>679</v>
      </c>
      <c r="B5126" t="s">
        <v>694</v>
      </c>
      <c r="C5126">
        <v>0.56000000000000005</v>
      </c>
      <c r="D5126">
        <v>29</v>
      </c>
      <c r="E5126">
        <v>0.23</v>
      </c>
    </row>
    <row r="5127" spans="1:5" x14ac:dyDescent="0.2">
      <c r="A5127" t="s">
        <v>679</v>
      </c>
      <c r="B5127" t="s">
        <v>694</v>
      </c>
      <c r="C5127">
        <v>0.56000000000000005</v>
      </c>
      <c r="D5127">
        <v>30</v>
      </c>
      <c r="E5127">
        <v>0.23100000000000001</v>
      </c>
    </row>
    <row r="5128" spans="1:5" x14ac:dyDescent="0.2">
      <c r="A5128" t="s">
        <v>679</v>
      </c>
      <c r="B5128" t="s">
        <v>694</v>
      </c>
      <c r="C5128">
        <v>0.56000000000000005</v>
      </c>
      <c r="D5128">
        <v>31</v>
      </c>
      <c r="E5128">
        <v>0.23100000000000001</v>
      </c>
    </row>
    <row r="5129" spans="1:5" x14ac:dyDescent="0.2">
      <c r="A5129" t="s">
        <v>679</v>
      </c>
      <c r="B5129" t="s">
        <v>694</v>
      </c>
      <c r="C5129">
        <v>0.56000000000000005</v>
      </c>
      <c r="D5129">
        <v>32</v>
      </c>
      <c r="E5129">
        <v>0.23200000000000001</v>
      </c>
    </row>
    <row r="5130" spans="1:5" x14ac:dyDescent="0.2">
      <c r="A5130" t="s">
        <v>679</v>
      </c>
      <c r="B5130" t="s">
        <v>694</v>
      </c>
      <c r="C5130">
        <v>0.56000000000000005</v>
      </c>
      <c r="D5130">
        <v>33</v>
      </c>
      <c r="E5130">
        <v>0.23200000000000001</v>
      </c>
    </row>
    <row r="5131" spans="1:5" x14ac:dyDescent="0.2">
      <c r="A5131" t="s">
        <v>679</v>
      </c>
      <c r="B5131" t="s">
        <v>694</v>
      </c>
      <c r="C5131">
        <v>0.56000000000000005</v>
      </c>
      <c r="D5131">
        <v>34</v>
      </c>
      <c r="E5131">
        <v>0.23200000000000001</v>
      </c>
    </row>
    <row r="5132" spans="1:5" x14ac:dyDescent="0.2">
      <c r="A5132" t="s">
        <v>679</v>
      </c>
      <c r="B5132" t="s">
        <v>694</v>
      </c>
      <c r="C5132">
        <v>0.56000000000000005</v>
      </c>
      <c r="D5132">
        <v>35</v>
      </c>
      <c r="E5132">
        <v>0.23300000000000001</v>
      </c>
    </row>
    <row r="5133" spans="1:5" x14ac:dyDescent="0.2">
      <c r="A5133" t="s">
        <v>679</v>
      </c>
      <c r="B5133" t="s">
        <v>694</v>
      </c>
      <c r="C5133">
        <v>0.56000000000000005</v>
      </c>
      <c r="D5133">
        <v>36</v>
      </c>
      <c r="E5133">
        <v>0.23300000000000001</v>
      </c>
    </row>
    <row r="5134" spans="1:5" x14ac:dyDescent="0.2">
      <c r="A5134" t="s">
        <v>679</v>
      </c>
      <c r="B5134" t="s">
        <v>694</v>
      </c>
      <c r="C5134">
        <v>0.56000000000000005</v>
      </c>
      <c r="D5134">
        <v>37</v>
      </c>
      <c r="E5134">
        <v>0.23400000000000001</v>
      </c>
    </row>
    <row r="5135" spans="1:5" x14ac:dyDescent="0.2">
      <c r="A5135" t="s">
        <v>679</v>
      </c>
      <c r="B5135" t="s">
        <v>694</v>
      </c>
      <c r="C5135">
        <v>0.56000000000000005</v>
      </c>
      <c r="D5135">
        <v>38</v>
      </c>
      <c r="E5135">
        <v>0.23400000000000001</v>
      </c>
    </row>
    <row r="5136" spans="1:5" x14ac:dyDescent="0.2">
      <c r="A5136" t="s">
        <v>679</v>
      </c>
      <c r="B5136" t="s">
        <v>694</v>
      </c>
      <c r="C5136">
        <v>0.56000000000000005</v>
      </c>
      <c r="D5136">
        <v>39</v>
      </c>
      <c r="E5136">
        <v>0.23400000000000001</v>
      </c>
    </row>
    <row r="5137" spans="1:5" x14ac:dyDescent="0.2">
      <c r="A5137" t="s">
        <v>679</v>
      </c>
      <c r="B5137" t="s">
        <v>694</v>
      </c>
      <c r="C5137">
        <v>0.56000000000000005</v>
      </c>
      <c r="D5137">
        <v>40</v>
      </c>
      <c r="E5137">
        <v>0.23499999999999999</v>
      </c>
    </row>
    <row r="5138" spans="1:5" x14ac:dyDescent="0.2">
      <c r="A5138" t="s">
        <v>679</v>
      </c>
      <c r="B5138" t="s">
        <v>694</v>
      </c>
      <c r="C5138">
        <v>0.56000000000000005</v>
      </c>
      <c r="D5138">
        <v>41</v>
      </c>
      <c r="E5138">
        <v>0.23499999999999999</v>
      </c>
    </row>
    <row r="5139" spans="1:5" x14ac:dyDescent="0.2">
      <c r="A5139" t="s">
        <v>679</v>
      </c>
      <c r="B5139" t="s">
        <v>694</v>
      </c>
      <c r="C5139">
        <v>0.56000000000000005</v>
      </c>
      <c r="D5139">
        <v>42</v>
      </c>
      <c r="E5139">
        <v>0.23599999999999999</v>
      </c>
    </row>
    <row r="5140" spans="1:5" x14ac:dyDescent="0.2">
      <c r="A5140" t="s">
        <v>679</v>
      </c>
      <c r="B5140" t="s">
        <v>694</v>
      </c>
      <c r="C5140">
        <v>0.56000000000000005</v>
      </c>
      <c r="D5140">
        <v>43</v>
      </c>
      <c r="E5140">
        <v>0.23599999999999999</v>
      </c>
    </row>
    <row r="5141" spans="1:5" x14ac:dyDescent="0.2">
      <c r="A5141" t="s">
        <v>679</v>
      </c>
      <c r="B5141" t="s">
        <v>694</v>
      </c>
      <c r="C5141">
        <v>0.56000000000000005</v>
      </c>
      <c r="D5141">
        <v>44</v>
      </c>
      <c r="E5141">
        <v>0.23699999999999999</v>
      </c>
    </row>
    <row r="5142" spans="1:5" x14ac:dyDescent="0.2">
      <c r="A5142" t="s">
        <v>679</v>
      </c>
      <c r="B5142" t="s">
        <v>694</v>
      </c>
      <c r="C5142">
        <v>0.56000000000000005</v>
      </c>
      <c r="D5142">
        <v>45</v>
      </c>
      <c r="E5142">
        <v>0.23699999999999999</v>
      </c>
    </row>
    <row r="5143" spans="1:5" x14ac:dyDescent="0.2">
      <c r="A5143" t="s">
        <v>679</v>
      </c>
      <c r="B5143" t="s">
        <v>694</v>
      </c>
      <c r="C5143">
        <v>0.56000000000000005</v>
      </c>
      <c r="D5143">
        <v>46</v>
      </c>
      <c r="E5143">
        <v>0.23799999999999999</v>
      </c>
    </row>
    <row r="5144" spans="1:5" x14ac:dyDescent="0.2">
      <c r="A5144" t="s">
        <v>679</v>
      </c>
      <c r="B5144" t="s">
        <v>694</v>
      </c>
      <c r="C5144">
        <v>0.56000000000000005</v>
      </c>
      <c r="D5144">
        <v>47</v>
      </c>
      <c r="E5144">
        <v>0.23799999999999999</v>
      </c>
    </row>
    <row r="5145" spans="1:5" x14ac:dyDescent="0.2">
      <c r="A5145" t="s">
        <v>679</v>
      </c>
      <c r="B5145" t="s">
        <v>694</v>
      </c>
      <c r="C5145">
        <v>0.56000000000000005</v>
      </c>
      <c r="D5145">
        <v>48</v>
      </c>
      <c r="E5145">
        <v>0.23799999999999999</v>
      </c>
    </row>
    <row r="5146" spans="1:5" x14ac:dyDescent="0.2">
      <c r="A5146" t="s">
        <v>679</v>
      </c>
      <c r="B5146" t="s">
        <v>694</v>
      </c>
      <c r="C5146">
        <v>0.56000000000000005</v>
      </c>
      <c r="D5146">
        <v>49</v>
      </c>
      <c r="E5146">
        <v>0.23899999999999999</v>
      </c>
    </row>
    <row r="5147" spans="1:5" x14ac:dyDescent="0.2">
      <c r="A5147" t="s">
        <v>679</v>
      </c>
      <c r="B5147" t="s">
        <v>694</v>
      </c>
      <c r="C5147">
        <v>0.57999999999999996</v>
      </c>
      <c r="D5147">
        <v>28</v>
      </c>
      <c r="E5147">
        <v>0.23699999999999999</v>
      </c>
    </row>
    <row r="5148" spans="1:5" x14ac:dyDescent="0.2">
      <c r="A5148" t="s">
        <v>679</v>
      </c>
      <c r="B5148" t="s">
        <v>694</v>
      </c>
      <c r="C5148">
        <v>0.57999999999999996</v>
      </c>
      <c r="D5148">
        <v>29</v>
      </c>
      <c r="E5148">
        <v>0.23699999999999999</v>
      </c>
    </row>
    <row r="5149" spans="1:5" x14ac:dyDescent="0.2">
      <c r="A5149" t="s">
        <v>679</v>
      </c>
      <c r="B5149" t="s">
        <v>694</v>
      </c>
      <c r="C5149">
        <v>0.57999999999999996</v>
      </c>
      <c r="D5149">
        <v>30</v>
      </c>
      <c r="E5149">
        <v>0.23799999999999999</v>
      </c>
    </row>
    <row r="5150" spans="1:5" x14ac:dyDescent="0.2">
      <c r="A5150" t="s">
        <v>679</v>
      </c>
      <c r="B5150" t="s">
        <v>694</v>
      </c>
      <c r="C5150">
        <v>0.57999999999999996</v>
      </c>
      <c r="D5150">
        <v>31</v>
      </c>
      <c r="E5150">
        <v>0.23799999999999999</v>
      </c>
    </row>
    <row r="5151" spans="1:5" x14ac:dyDescent="0.2">
      <c r="A5151" t="s">
        <v>679</v>
      </c>
      <c r="B5151" t="s">
        <v>694</v>
      </c>
      <c r="C5151">
        <v>0.57999999999999996</v>
      </c>
      <c r="D5151">
        <v>32</v>
      </c>
      <c r="E5151">
        <v>0.23899999999999999</v>
      </c>
    </row>
    <row r="5152" spans="1:5" x14ac:dyDescent="0.2">
      <c r="A5152" t="s">
        <v>679</v>
      </c>
      <c r="B5152" t="s">
        <v>694</v>
      </c>
      <c r="C5152">
        <v>0.57999999999999996</v>
      </c>
      <c r="D5152">
        <v>33</v>
      </c>
      <c r="E5152">
        <v>0.23899999999999999</v>
      </c>
    </row>
    <row r="5153" spans="1:5" x14ac:dyDescent="0.2">
      <c r="A5153" t="s">
        <v>679</v>
      </c>
      <c r="B5153" t="s">
        <v>694</v>
      </c>
      <c r="C5153">
        <v>0.57999999999999996</v>
      </c>
      <c r="D5153">
        <v>34</v>
      </c>
      <c r="E5153">
        <v>0.23899999999999999</v>
      </c>
    </row>
    <row r="5154" spans="1:5" x14ac:dyDescent="0.2">
      <c r="A5154" t="s">
        <v>679</v>
      </c>
      <c r="B5154" t="s">
        <v>694</v>
      </c>
      <c r="C5154">
        <v>0.57999999999999996</v>
      </c>
      <c r="D5154">
        <v>35</v>
      </c>
      <c r="E5154">
        <v>0.23899999999999999</v>
      </c>
    </row>
    <row r="5155" spans="1:5" x14ac:dyDescent="0.2">
      <c r="A5155" t="s">
        <v>679</v>
      </c>
      <c r="B5155" t="s">
        <v>694</v>
      </c>
      <c r="C5155">
        <v>0.57999999999999996</v>
      </c>
      <c r="D5155">
        <v>36</v>
      </c>
      <c r="E5155">
        <v>0.24</v>
      </c>
    </row>
    <row r="5156" spans="1:5" x14ac:dyDescent="0.2">
      <c r="A5156" t="s">
        <v>679</v>
      </c>
      <c r="B5156" t="s">
        <v>694</v>
      </c>
      <c r="C5156">
        <v>0.57999999999999996</v>
      </c>
      <c r="D5156">
        <v>37</v>
      </c>
      <c r="E5156">
        <v>0.24</v>
      </c>
    </row>
    <row r="5157" spans="1:5" x14ac:dyDescent="0.2">
      <c r="A5157" t="s">
        <v>679</v>
      </c>
      <c r="B5157" t="s">
        <v>694</v>
      </c>
      <c r="C5157">
        <v>0.57999999999999996</v>
      </c>
      <c r="D5157">
        <v>38</v>
      </c>
      <c r="E5157">
        <v>0.24</v>
      </c>
    </row>
    <row r="5158" spans="1:5" x14ac:dyDescent="0.2">
      <c r="A5158" t="s">
        <v>679</v>
      </c>
      <c r="B5158" t="s">
        <v>694</v>
      </c>
      <c r="C5158">
        <v>0.57999999999999996</v>
      </c>
      <c r="D5158">
        <v>39</v>
      </c>
      <c r="E5158">
        <v>0.24099999999999999</v>
      </c>
    </row>
    <row r="5159" spans="1:5" x14ac:dyDescent="0.2">
      <c r="A5159" t="s">
        <v>679</v>
      </c>
      <c r="B5159" t="s">
        <v>694</v>
      </c>
      <c r="C5159">
        <v>0.57999999999999996</v>
      </c>
      <c r="D5159">
        <v>40</v>
      </c>
      <c r="E5159">
        <v>0.24099999999999999</v>
      </c>
    </row>
    <row r="5160" spans="1:5" x14ac:dyDescent="0.2">
      <c r="A5160" t="s">
        <v>679</v>
      </c>
      <c r="B5160" t="s">
        <v>694</v>
      </c>
      <c r="C5160">
        <v>0.57999999999999996</v>
      </c>
      <c r="D5160">
        <v>41</v>
      </c>
      <c r="E5160">
        <v>0.24199999999999999</v>
      </c>
    </row>
    <row r="5161" spans="1:5" x14ac:dyDescent="0.2">
      <c r="A5161" t="s">
        <v>679</v>
      </c>
      <c r="B5161" t="s">
        <v>694</v>
      </c>
      <c r="C5161">
        <v>0.57999999999999996</v>
      </c>
      <c r="D5161">
        <v>42</v>
      </c>
      <c r="E5161">
        <v>0.24199999999999999</v>
      </c>
    </row>
    <row r="5162" spans="1:5" x14ac:dyDescent="0.2">
      <c r="A5162" t="s">
        <v>679</v>
      </c>
      <c r="B5162" t="s">
        <v>694</v>
      </c>
      <c r="C5162">
        <v>0.57999999999999996</v>
      </c>
      <c r="D5162">
        <v>43</v>
      </c>
      <c r="E5162">
        <v>0.24299999999999999</v>
      </c>
    </row>
    <row r="5163" spans="1:5" x14ac:dyDescent="0.2">
      <c r="A5163" t="s">
        <v>679</v>
      </c>
      <c r="B5163" t="s">
        <v>694</v>
      </c>
      <c r="C5163">
        <v>0.57999999999999996</v>
      </c>
      <c r="D5163">
        <v>44</v>
      </c>
      <c r="E5163">
        <v>0.24299999999999999</v>
      </c>
    </row>
    <row r="5164" spans="1:5" x14ac:dyDescent="0.2">
      <c r="A5164" t="s">
        <v>679</v>
      </c>
      <c r="B5164" t="s">
        <v>694</v>
      </c>
      <c r="C5164">
        <v>0.57999999999999996</v>
      </c>
      <c r="D5164">
        <v>45</v>
      </c>
      <c r="E5164">
        <v>0.24299999999999999</v>
      </c>
    </row>
    <row r="5165" spans="1:5" x14ac:dyDescent="0.2">
      <c r="A5165" t="s">
        <v>679</v>
      </c>
      <c r="B5165" t="s">
        <v>694</v>
      </c>
      <c r="C5165">
        <v>0.57999999999999996</v>
      </c>
      <c r="D5165">
        <v>46</v>
      </c>
      <c r="E5165">
        <v>0.24399999999999999</v>
      </c>
    </row>
    <row r="5166" spans="1:5" x14ac:dyDescent="0.2">
      <c r="A5166" t="s">
        <v>679</v>
      </c>
      <c r="B5166" t="s">
        <v>694</v>
      </c>
      <c r="C5166">
        <v>0.57999999999999996</v>
      </c>
      <c r="D5166">
        <v>47</v>
      </c>
      <c r="E5166">
        <v>0.24399999999999999</v>
      </c>
    </row>
    <row r="5167" spans="1:5" x14ac:dyDescent="0.2">
      <c r="A5167" t="s">
        <v>679</v>
      </c>
      <c r="B5167" t="s">
        <v>694</v>
      </c>
      <c r="C5167">
        <v>0.57999999999999996</v>
      </c>
      <c r="D5167">
        <v>48</v>
      </c>
      <c r="E5167">
        <v>0.245</v>
      </c>
    </row>
    <row r="5168" spans="1:5" x14ac:dyDescent="0.2">
      <c r="A5168" t="s">
        <v>679</v>
      </c>
      <c r="B5168" t="s">
        <v>694</v>
      </c>
      <c r="C5168">
        <v>0.57999999999999996</v>
      </c>
      <c r="D5168">
        <v>49</v>
      </c>
      <c r="E5168">
        <v>0.245</v>
      </c>
    </row>
    <row r="5169" spans="1:5" x14ac:dyDescent="0.2">
      <c r="A5169" t="s">
        <v>679</v>
      </c>
      <c r="B5169" t="s">
        <v>694</v>
      </c>
      <c r="C5169">
        <v>0.6</v>
      </c>
      <c r="D5169">
        <v>30</v>
      </c>
      <c r="E5169">
        <v>0.245</v>
      </c>
    </row>
    <row r="5170" spans="1:5" x14ac:dyDescent="0.2">
      <c r="A5170" t="s">
        <v>679</v>
      </c>
      <c r="B5170" t="s">
        <v>694</v>
      </c>
      <c r="C5170">
        <v>0.6</v>
      </c>
      <c r="D5170">
        <v>31</v>
      </c>
      <c r="E5170">
        <v>0.245</v>
      </c>
    </row>
    <row r="5171" spans="1:5" x14ac:dyDescent="0.2">
      <c r="A5171" t="s">
        <v>679</v>
      </c>
      <c r="B5171" t="s">
        <v>694</v>
      </c>
      <c r="C5171">
        <v>0.6</v>
      </c>
      <c r="D5171">
        <v>32</v>
      </c>
      <c r="E5171">
        <v>0.245</v>
      </c>
    </row>
    <row r="5172" spans="1:5" x14ac:dyDescent="0.2">
      <c r="A5172" t="s">
        <v>679</v>
      </c>
      <c r="B5172" t="s">
        <v>694</v>
      </c>
      <c r="C5172">
        <v>0.6</v>
      </c>
      <c r="D5172">
        <v>33</v>
      </c>
      <c r="E5172">
        <v>0.246</v>
      </c>
    </row>
    <row r="5173" spans="1:5" x14ac:dyDescent="0.2">
      <c r="A5173" t="s">
        <v>679</v>
      </c>
      <c r="B5173" t="s">
        <v>694</v>
      </c>
      <c r="C5173">
        <v>0.6</v>
      </c>
      <c r="D5173">
        <v>34</v>
      </c>
      <c r="E5173">
        <v>0.246</v>
      </c>
    </row>
    <row r="5174" spans="1:5" x14ac:dyDescent="0.2">
      <c r="A5174" t="s">
        <v>679</v>
      </c>
      <c r="B5174" t="s">
        <v>694</v>
      </c>
      <c r="C5174">
        <v>0.6</v>
      </c>
      <c r="D5174">
        <v>35</v>
      </c>
      <c r="E5174">
        <v>0.246</v>
      </c>
    </row>
    <row r="5175" spans="1:5" x14ac:dyDescent="0.2">
      <c r="A5175" t="s">
        <v>679</v>
      </c>
      <c r="B5175" t="s">
        <v>694</v>
      </c>
      <c r="C5175">
        <v>0.6</v>
      </c>
      <c r="D5175">
        <v>36</v>
      </c>
      <c r="E5175">
        <v>0.246</v>
      </c>
    </row>
    <row r="5176" spans="1:5" x14ac:dyDescent="0.2">
      <c r="A5176" t="s">
        <v>679</v>
      </c>
      <c r="B5176" t="s">
        <v>694</v>
      </c>
      <c r="C5176">
        <v>0.6</v>
      </c>
      <c r="D5176">
        <v>37</v>
      </c>
      <c r="E5176">
        <v>0.246</v>
      </c>
    </row>
    <row r="5177" spans="1:5" x14ac:dyDescent="0.2">
      <c r="A5177" t="s">
        <v>679</v>
      </c>
      <c r="B5177" t="s">
        <v>694</v>
      </c>
      <c r="C5177">
        <v>0.6</v>
      </c>
      <c r="D5177">
        <v>38</v>
      </c>
      <c r="E5177">
        <v>0.247</v>
      </c>
    </row>
    <row r="5178" spans="1:5" x14ac:dyDescent="0.2">
      <c r="A5178" t="s">
        <v>679</v>
      </c>
      <c r="B5178" t="s">
        <v>694</v>
      </c>
      <c r="C5178">
        <v>0.6</v>
      </c>
      <c r="D5178">
        <v>39</v>
      </c>
      <c r="E5178">
        <v>0.247</v>
      </c>
    </row>
    <row r="5179" spans="1:5" x14ac:dyDescent="0.2">
      <c r="A5179" t="s">
        <v>679</v>
      </c>
      <c r="B5179" t="s">
        <v>694</v>
      </c>
      <c r="C5179">
        <v>0.6</v>
      </c>
      <c r="D5179">
        <v>40</v>
      </c>
      <c r="E5179">
        <v>0.248</v>
      </c>
    </row>
    <row r="5180" spans="1:5" x14ac:dyDescent="0.2">
      <c r="A5180" t="s">
        <v>679</v>
      </c>
      <c r="B5180" t="s">
        <v>694</v>
      </c>
      <c r="C5180">
        <v>0.6</v>
      </c>
      <c r="D5180">
        <v>41</v>
      </c>
      <c r="E5180">
        <v>0.248</v>
      </c>
    </row>
    <row r="5181" spans="1:5" x14ac:dyDescent="0.2">
      <c r="A5181" t="s">
        <v>679</v>
      </c>
      <c r="B5181" t="s">
        <v>694</v>
      </c>
      <c r="C5181">
        <v>0.6</v>
      </c>
      <c r="D5181">
        <v>42</v>
      </c>
      <c r="E5181">
        <v>0.248</v>
      </c>
    </row>
    <row r="5182" spans="1:5" x14ac:dyDescent="0.2">
      <c r="A5182" t="s">
        <v>679</v>
      </c>
      <c r="B5182" t="s">
        <v>694</v>
      </c>
      <c r="C5182">
        <v>0.6</v>
      </c>
      <c r="D5182">
        <v>43</v>
      </c>
      <c r="E5182">
        <v>0.249</v>
      </c>
    </row>
    <row r="5183" spans="1:5" x14ac:dyDescent="0.2">
      <c r="A5183" t="s">
        <v>679</v>
      </c>
      <c r="B5183" t="s">
        <v>694</v>
      </c>
      <c r="C5183">
        <v>0.6</v>
      </c>
      <c r="D5183">
        <v>44</v>
      </c>
      <c r="E5183">
        <v>0.249</v>
      </c>
    </row>
    <row r="5184" spans="1:5" x14ac:dyDescent="0.2">
      <c r="A5184" t="s">
        <v>679</v>
      </c>
      <c r="B5184" t="s">
        <v>694</v>
      </c>
      <c r="C5184">
        <v>0.6</v>
      </c>
      <c r="D5184">
        <v>45</v>
      </c>
      <c r="E5184">
        <v>0.249</v>
      </c>
    </row>
    <row r="5185" spans="1:5" x14ac:dyDescent="0.2">
      <c r="A5185" t="s">
        <v>679</v>
      </c>
      <c r="B5185" t="s">
        <v>694</v>
      </c>
      <c r="C5185">
        <v>0.6</v>
      </c>
      <c r="D5185">
        <v>46</v>
      </c>
      <c r="E5185">
        <v>0.25</v>
      </c>
    </row>
    <row r="5186" spans="1:5" x14ac:dyDescent="0.2">
      <c r="A5186" t="s">
        <v>679</v>
      </c>
      <c r="B5186" t="s">
        <v>694</v>
      </c>
      <c r="C5186">
        <v>0.6</v>
      </c>
      <c r="D5186">
        <v>47</v>
      </c>
      <c r="E5186">
        <v>0.25</v>
      </c>
    </row>
    <row r="5187" spans="1:5" x14ac:dyDescent="0.2">
      <c r="A5187" t="s">
        <v>679</v>
      </c>
      <c r="B5187" t="s">
        <v>694</v>
      </c>
      <c r="C5187">
        <v>0.6</v>
      </c>
      <c r="D5187">
        <v>48</v>
      </c>
      <c r="E5187">
        <v>0.251</v>
      </c>
    </row>
    <row r="5188" spans="1:5" x14ac:dyDescent="0.2">
      <c r="A5188" t="s">
        <v>679</v>
      </c>
      <c r="B5188" t="s">
        <v>694</v>
      </c>
      <c r="C5188">
        <v>0.6</v>
      </c>
      <c r="D5188">
        <v>49</v>
      </c>
      <c r="E5188">
        <v>0.251</v>
      </c>
    </row>
    <row r="5189" spans="1:5" x14ac:dyDescent="0.2">
      <c r="A5189" t="s">
        <v>679</v>
      </c>
      <c r="B5189" t="s">
        <v>694</v>
      </c>
      <c r="C5189">
        <v>0.62</v>
      </c>
      <c r="D5189">
        <v>33</v>
      </c>
      <c r="E5189">
        <v>0.252</v>
      </c>
    </row>
    <row r="5190" spans="1:5" x14ac:dyDescent="0.2">
      <c r="A5190" t="s">
        <v>679</v>
      </c>
      <c r="B5190" t="s">
        <v>694</v>
      </c>
      <c r="C5190">
        <v>0.62</v>
      </c>
      <c r="D5190">
        <v>34</v>
      </c>
      <c r="E5190">
        <v>0.252</v>
      </c>
    </row>
    <row r="5191" spans="1:5" x14ac:dyDescent="0.2">
      <c r="A5191" t="s">
        <v>679</v>
      </c>
      <c r="B5191" t="s">
        <v>694</v>
      </c>
      <c r="C5191">
        <v>0.62</v>
      </c>
      <c r="D5191">
        <v>35</v>
      </c>
      <c r="E5191">
        <v>0.252</v>
      </c>
    </row>
    <row r="5192" spans="1:5" x14ac:dyDescent="0.2">
      <c r="A5192" t="s">
        <v>679</v>
      </c>
      <c r="B5192" t="s">
        <v>694</v>
      </c>
      <c r="C5192">
        <v>0.62</v>
      </c>
      <c r="D5192">
        <v>36</v>
      </c>
      <c r="E5192">
        <v>0.253</v>
      </c>
    </row>
    <row r="5193" spans="1:5" x14ac:dyDescent="0.2">
      <c r="A5193" t="s">
        <v>679</v>
      </c>
      <c r="B5193" t="s">
        <v>694</v>
      </c>
      <c r="C5193">
        <v>0.62</v>
      </c>
      <c r="D5193">
        <v>37</v>
      </c>
      <c r="E5193">
        <v>0.253</v>
      </c>
    </row>
    <row r="5194" spans="1:5" x14ac:dyDescent="0.2">
      <c r="A5194" t="s">
        <v>679</v>
      </c>
      <c r="B5194" t="s">
        <v>694</v>
      </c>
      <c r="C5194">
        <v>0.62</v>
      </c>
      <c r="D5194">
        <v>38</v>
      </c>
      <c r="E5194">
        <v>0.253</v>
      </c>
    </row>
    <row r="5195" spans="1:5" x14ac:dyDescent="0.2">
      <c r="A5195" t="s">
        <v>679</v>
      </c>
      <c r="B5195" t="s">
        <v>694</v>
      </c>
      <c r="C5195">
        <v>0.62</v>
      </c>
      <c r="D5195">
        <v>39</v>
      </c>
      <c r="E5195">
        <v>0.254</v>
      </c>
    </row>
    <row r="5196" spans="1:5" x14ac:dyDescent="0.2">
      <c r="A5196" t="s">
        <v>679</v>
      </c>
      <c r="B5196" t="s">
        <v>694</v>
      </c>
      <c r="C5196">
        <v>0.62</v>
      </c>
      <c r="D5196">
        <v>40</v>
      </c>
      <c r="E5196">
        <v>0.254</v>
      </c>
    </row>
    <row r="5197" spans="1:5" x14ac:dyDescent="0.2">
      <c r="A5197" t="s">
        <v>679</v>
      </c>
      <c r="B5197" t="s">
        <v>694</v>
      </c>
      <c r="C5197">
        <v>0.62</v>
      </c>
      <c r="D5197">
        <v>41</v>
      </c>
      <c r="E5197">
        <v>0.254</v>
      </c>
    </row>
    <row r="5198" spans="1:5" x14ac:dyDescent="0.2">
      <c r="A5198" t="s">
        <v>679</v>
      </c>
      <c r="B5198" t="s">
        <v>694</v>
      </c>
      <c r="C5198">
        <v>0.62</v>
      </c>
      <c r="D5198">
        <v>42</v>
      </c>
      <c r="E5198">
        <v>0.255</v>
      </c>
    </row>
    <row r="5199" spans="1:5" x14ac:dyDescent="0.2">
      <c r="A5199" t="s">
        <v>679</v>
      </c>
      <c r="B5199" t="s">
        <v>694</v>
      </c>
      <c r="C5199">
        <v>0.62</v>
      </c>
      <c r="D5199">
        <v>43</v>
      </c>
      <c r="E5199">
        <v>0.255</v>
      </c>
    </row>
    <row r="5200" spans="1:5" x14ac:dyDescent="0.2">
      <c r="A5200" t="s">
        <v>679</v>
      </c>
      <c r="B5200" t="s">
        <v>694</v>
      </c>
      <c r="C5200">
        <v>0.62</v>
      </c>
      <c r="D5200">
        <v>44</v>
      </c>
      <c r="E5200">
        <v>0.255</v>
      </c>
    </row>
    <row r="5201" spans="1:5" x14ac:dyDescent="0.2">
      <c r="A5201" t="s">
        <v>679</v>
      </c>
      <c r="B5201" t="s">
        <v>694</v>
      </c>
      <c r="C5201">
        <v>0.62</v>
      </c>
      <c r="D5201">
        <v>45</v>
      </c>
      <c r="E5201">
        <v>0.25600000000000001</v>
      </c>
    </row>
    <row r="5202" spans="1:5" x14ac:dyDescent="0.2">
      <c r="A5202" t="s">
        <v>679</v>
      </c>
      <c r="B5202" t="s">
        <v>694</v>
      </c>
      <c r="C5202">
        <v>0.62</v>
      </c>
      <c r="D5202">
        <v>46</v>
      </c>
      <c r="E5202">
        <v>0.25600000000000001</v>
      </c>
    </row>
    <row r="5203" spans="1:5" x14ac:dyDescent="0.2">
      <c r="A5203" t="s">
        <v>679</v>
      </c>
      <c r="B5203" t="s">
        <v>694</v>
      </c>
      <c r="C5203">
        <v>0.62</v>
      </c>
      <c r="D5203">
        <v>47</v>
      </c>
      <c r="E5203">
        <v>0.25600000000000001</v>
      </c>
    </row>
    <row r="5204" spans="1:5" x14ac:dyDescent="0.2">
      <c r="A5204" t="s">
        <v>679</v>
      </c>
      <c r="B5204" t="s">
        <v>694</v>
      </c>
      <c r="C5204">
        <v>0.62</v>
      </c>
      <c r="D5204">
        <v>48</v>
      </c>
      <c r="E5204">
        <v>0.25700000000000001</v>
      </c>
    </row>
    <row r="5205" spans="1:5" x14ac:dyDescent="0.2">
      <c r="A5205" t="s">
        <v>679</v>
      </c>
      <c r="B5205" t="s">
        <v>694</v>
      </c>
      <c r="C5205">
        <v>0.62</v>
      </c>
      <c r="D5205">
        <v>49</v>
      </c>
      <c r="E5205">
        <v>0.25700000000000001</v>
      </c>
    </row>
    <row r="5206" spans="1:5" x14ac:dyDescent="0.2">
      <c r="A5206" t="s">
        <v>679</v>
      </c>
      <c r="B5206" t="s">
        <v>694</v>
      </c>
      <c r="C5206">
        <v>0.64</v>
      </c>
      <c r="D5206">
        <v>35</v>
      </c>
      <c r="E5206">
        <v>0.25900000000000001</v>
      </c>
    </row>
    <row r="5207" spans="1:5" x14ac:dyDescent="0.2">
      <c r="A5207" t="s">
        <v>679</v>
      </c>
      <c r="B5207" t="s">
        <v>694</v>
      </c>
      <c r="C5207">
        <v>0.64</v>
      </c>
      <c r="D5207">
        <v>36</v>
      </c>
      <c r="E5207">
        <v>0.25900000000000001</v>
      </c>
    </row>
    <row r="5208" spans="1:5" x14ac:dyDescent="0.2">
      <c r="A5208" t="s">
        <v>679</v>
      </c>
      <c r="B5208" t="s">
        <v>694</v>
      </c>
      <c r="C5208">
        <v>0.64</v>
      </c>
      <c r="D5208">
        <v>37</v>
      </c>
      <c r="E5208">
        <v>0.25900000000000001</v>
      </c>
    </row>
    <row r="5209" spans="1:5" x14ac:dyDescent="0.2">
      <c r="A5209" t="s">
        <v>679</v>
      </c>
      <c r="B5209" t="s">
        <v>694</v>
      </c>
      <c r="C5209">
        <v>0.64</v>
      </c>
      <c r="D5209">
        <v>38</v>
      </c>
      <c r="E5209">
        <v>0.26</v>
      </c>
    </row>
    <row r="5210" spans="1:5" x14ac:dyDescent="0.2">
      <c r="A5210" t="s">
        <v>679</v>
      </c>
      <c r="B5210" t="s">
        <v>694</v>
      </c>
      <c r="C5210">
        <v>0.64</v>
      </c>
      <c r="D5210">
        <v>39</v>
      </c>
      <c r="E5210">
        <v>0.26</v>
      </c>
    </row>
    <row r="5211" spans="1:5" x14ac:dyDescent="0.2">
      <c r="A5211" t="s">
        <v>679</v>
      </c>
      <c r="B5211" t="s">
        <v>694</v>
      </c>
      <c r="C5211">
        <v>0.64</v>
      </c>
      <c r="D5211">
        <v>40</v>
      </c>
      <c r="E5211">
        <v>0.26</v>
      </c>
    </row>
    <row r="5212" spans="1:5" x14ac:dyDescent="0.2">
      <c r="A5212" t="s">
        <v>679</v>
      </c>
      <c r="B5212" t="s">
        <v>694</v>
      </c>
      <c r="C5212">
        <v>0.64</v>
      </c>
      <c r="D5212">
        <v>41</v>
      </c>
      <c r="E5212">
        <v>0.26</v>
      </c>
    </row>
    <row r="5213" spans="1:5" x14ac:dyDescent="0.2">
      <c r="A5213" t="s">
        <v>679</v>
      </c>
      <c r="B5213" t="s">
        <v>694</v>
      </c>
      <c r="C5213">
        <v>0.64</v>
      </c>
      <c r="D5213">
        <v>42</v>
      </c>
      <c r="E5213">
        <v>0.26100000000000001</v>
      </c>
    </row>
    <row r="5214" spans="1:5" x14ac:dyDescent="0.2">
      <c r="A5214" t="s">
        <v>679</v>
      </c>
      <c r="B5214" t="s">
        <v>694</v>
      </c>
      <c r="C5214">
        <v>0.64</v>
      </c>
      <c r="D5214">
        <v>43</v>
      </c>
      <c r="E5214">
        <v>0.26100000000000001</v>
      </c>
    </row>
    <row r="5215" spans="1:5" x14ac:dyDescent="0.2">
      <c r="A5215" t="s">
        <v>679</v>
      </c>
      <c r="B5215" t="s">
        <v>694</v>
      </c>
      <c r="C5215">
        <v>0.64</v>
      </c>
      <c r="D5215">
        <v>44</v>
      </c>
      <c r="E5215">
        <v>0.26100000000000001</v>
      </c>
    </row>
    <row r="5216" spans="1:5" x14ac:dyDescent="0.2">
      <c r="A5216" t="s">
        <v>679</v>
      </c>
      <c r="B5216" t="s">
        <v>694</v>
      </c>
      <c r="C5216">
        <v>0.64</v>
      </c>
      <c r="D5216">
        <v>45</v>
      </c>
      <c r="E5216">
        <v>0.26200000000000001</v>
      </c>
    </row>
    <row r="5217" spans="1:5" x14ac:dyDescent="0.2">
      <c r="A5217" t="s">
        <v>679</v>
      </c>
      <c r="B5217" t="s">
        <v>694</v>
      </c>
      <c r="C5217">
        <v>0.64</v>
      </c>
      <c r="D5217">
        <v>46</v>
      </c>
      <c r="E5217">
        <v>0.26200000000000001</v>
      </c>
    </row>
    <row r="5218" spans="1:5" x14ac:dyDescent="0.2">
      <c r="A5218" t="s">
        <v>679</v>
      </c>
      <c r="B5218" t="s">
        <v>694</v>
      </c>
      <c r="C5218">
        <v>0.64</v>
      </c>
      <c r="D5218">
        <v>47</v>
      </c>
      <c r="E5218">
        <v>0.26200000000000001</v>
      </c>
    </row>
    <row r="5219" spans="1:5" x14ac:dyDescent="0.2">
      <c r="A5219" t="s">
        <v>679</v>
      </c>
      <c r="B5219" t="s">
        <v>694</v>
      </c>
      <c r="C5219">
        <v>0.64</v>
      </c>
      <c r="D5219">
        <v>48</v>
      </c>
      <c r="E5219">
        <v>0.26300000000000001</v>
      </c>
    </row>
    <row r="5220" spans="1:5" x14ac:dyDescent="0.2">
      <c r="A5220" t="s">
        <v>679</v>
      </c>
      <c r="B5220" t="s">
        <v>694</v>
      </c>
      <c r="C5220">
        <v>0.64</v>
      </c>
      <c r="D5220">
        <v>49</v>
      </c>
      <c r="E5220">
        <v>0.26300000000000001</v>
      </c>
    </row>
    <row r="5221" spans="1:5" x14ac:dyDescent="0.2">
      <c r="A5221" t="s">
        <v>679</v>
      </c>
      <c r="B5221" t="s">
        <v>694</v>
      </c>
      <c r="C5221">
        <v>0.66</v>
      </c>
      <c r="D5221">
        <v>38</v>
      </c>
      <c r="E5221">
        <v>0.26600000000000001</v>
      </c>
    </row>
    <row r="5222" spans="1:5" x14ac:dyDescent="0.2">
      <c r="A5222" t="s">
        <v>679</v>
      </c>
      <c r="B5222" t="s">
        <v>694</v>
      </c>
      <c r="C5222">
        <v>0.66</v>
      </c>
      <c r="D5222">
        <v>39</v>
      </c>
      <c r="E5222">
        <v>0.26600000000000001</v>
      </c>
    </row>
    <row r="5223" spans="1:5" x14ac:dyDescent="0.2">
      <c r="A5223" t="s">
        <v>679</v>
      </c>
      <c r="B5223" t="s">
        <v>694</v>
      </c>
      <c r="C5223">
        <v>0.66</v>
      </c>
      <c r="D5223">
        <v>40</v>
      </c>
      <c r="E5223">
        <v>0.26600000000000001</v>
      </c>
    </row>
    <row r="5224" spans="1:5" x14ac:dyDescent="0.2">
      <c r="A5224" t="s">
        <v>679</v>
      </c>
      <c r="B5224" t="s">
        <v>694</v>
      </c>
      <c r="C5224">
        <v>0.66</v>
      </c>
      <c r="D5224">
        <v>41</v>
      </c>
      <c r="E5224">
        <v>0.26700000000000002</v>
      </c>
    </row>
    <row r="5225" spans="1:5" x14ac:dyDescent="0.2">
      <c r="A5225" t="s">
        <v>679</v>
      </c>
      <c r="B5225" t="s">
        <v>694</v>
      </c>
      <c r="C5225">
        <v>0.66</v>
      </c>
      <c r="D5225">
        <v>42</v>
      </c>
      <c r="E5225">
        <v>0.26700000000000002</v>
      </c>
    </row>
    <row r="5226" spans="1:5" x14ac:dyDescent="0.2">
      <c r="A5226" t="s">
        <v>679</v>
      </c>
      <c r="B5226" t="s">
        <v>694</v>
      </c>
      <c r="C5226">
        <v>0.66</v>
      </c>
      <c r="D5226">
        <v>43</v>
      </c>
      <c r="E5226">
        <v>0.26700000000000002</v>
      </c>
    </row>
    <row r="5227" spans="1:5" x14ac:dyDescent="0.2">
      <c r="A5227" t="s">
        <v>679</v>
      </c>
      <c r="B5227" t="s">
        <v>694</v>
      </c>
      <c r="C5227">
        <v>0.66</v>
      </c>
      <c r="D5227">
        <v>44</v>
      </c>
      <c r="E5227">
        <v>0.26700000000000002</v>
      </c>
    </row>
    <row r="5228" spans="1:5" x14ac:dyDescent="0.2">
      <c r="A5228" t="s">
        <v>679</v>
      </c>
      <c r="B5228" t="s">
        <v>694</v>
      </c>
      <c r="C5228">
        <v>0.66</v>
      </c>
      <c r="D5228">
        <v>45</v>
      </c>
      <c r="E5228">
        <v>0.26800000000000002</v>
      </c>
    </row>
    <row r="5229" spans="1:5" x14ac:dyDescent="0.2">
      <c r="A5229" t="s">
        <v>679</v>
      </c>
      <c r="B5229" t="s">
        <v>694</v>
      </c>
      <c r="C5229">
        <v>0.66</v>
      </c>
      <c r="D5229">
        <v>46</v>
      </c>
      <c r="E5229">
        <v>0.26800000000000002</v>
      </c>
    </row>
    <row r="5230" spans="1:5" x14ac:dyDescent="0.2">
      <c r="A5230" t="s">
        <v>679</v>
      </c>
      <c r="B5230" t="s">
        <v>694</v>
      </c>
      <c r="C5230">
        <v>0.66</v>
      </c>
      <c r="D5230">
        <v>47</v>
      </c>
      <c r="E5230">
        <v>0.26800000000000002</v>
      </c>
    </row>
    <row r="5231" spans="1:5" x14ac:dyDescent="0.2">
      <c r="A5231" t="s">
        <v>679</v>
      </c>
      <c r="B5231" t="s">
        <v>694</v>
      </c>
      <c r="C5231">
        <v>0.66</v>
      </c>
      <c r="D5231">
        <v>48</v>
      </c>
      <c r="E5231">
        <v>0.26900000000000002</v>
      </c>
    </row>
    <row r="5232" spans="1:5" x14ac:dyDescent="0.2">
      <c r="A5232" t="s">
        <v>679</v>
      </c>
      <c r="B5232" t="s">
        <v>694</v>
      </c>
      <c r="C5232">
        <v>0.66</v>
      </c>
      <c r="D5232">
        <v>49</v>
      </c>
      <c r="E5232">
        <v>0.26900000000000002</v>
      </c>
    </row>
    <row r="5233" spans="1:5" x14ac:dyDescent="0.2">
      <c r="A5233" t="s">
        <v>679</v>
      </c>
      <c r="B5233" t="s">
        <v>694</v>
      </c>
      <c r="C5233">
        <v>0.68</v>
      </c>
      <c r="D5233">
        <v>44</v>
      </c>
      <c r="E5233">
        <v>0.27400000000000002</v>
      </c>
    </row>
    <row r="5234" spans="1:5" x14ac:dyDescent="0.2">
      <c r="A5234" t="s">
        <v>679</v>
      </c>
      <c r="B5234" t="s">
        <v>694</v>
      </c>
      <c r="C5234">
        <v>0.68</v>
      </c>
      <c r="D5234">
        <v>45</v>
      </c>
      <c r="E5234">
        <v>0.27400000000000002</v>
      </c>
    </row>
    <row r="5235" spans="1:5" x14ac:dyDescent="0.2">
      <c r="A5235" t="s">
        <v>679</v>
      </c>
      <c r="B5235" t="s">
        <v>694</v>
      </c>
      <c r="C5235">
        <v>0.68</v>
      </c>
      <c r="D5235">
        <v>46</v>
      </c>
      <c r="E5235">
        <v>0.27400000000000002</v>
      </c>
    </row>
    <row r="5236" spans="1:5" x14ac:dyDescent="0.2">
      <c r="A5236" t="s">
        <v>679</v>
      </c>
      <c r="B5236" t="s">
        <v>694</v>
      </c>
      <c r="C5236">
        <v>0.68</v>
      </c>
      <c r="D5236">
        <v>47</v>
      </c>
      <c r="E5236">
        <v>0.27500000000000002</v>
      </c>
    </row>
    <row r="5237" spans="1:5" x14ac:dyDescent="0.2">
      <c r="A5237" t="s">
        <v>679</v>
      </c>
      <c r="B5237" t="s">
        <v>694</v>
      </c>
      <c r="C5237">
        <v>0.68</v>
      </c>
      <c r="D5237">
        <v>48</v>
      </c>
      <c r="E5237">
        <v>0.27500000000000002</v>
      </c>
    </row>
    <row r="5238" spans="1:5" x14ac:dyDescent="0.2">
      <c r="A5238" t="s">
        <v>679</v>
      </c>
      <c r="B5238" t="s">
        <v>694</v>
      </c>
      <c r="C5238">
        <v>0.68</v>
      </c>
      <c r="D5238">
        <v>49</v>
      </c>
      <c r="E5238">
        <v>0.27500000000000002</v>
      </c>
    </row>
    <row r="5239" spans="1:5" x14ac:dyDescent="0.2">
      <c r="A5239" t="s">
        <v>679</v>
      </c>
      <c r="B5239" t="s">
        <v>694</v>
      </c>
      <c r="C5239">
        <v>0.7</v>
      </c>
      <c r="D5239">
        <v>47</v>
      </c>
      <c r="E5239">
        <v>0.28100000000000003</v>
      </c>
    </row>
    <row r="5240" spans="1:5" x14ac:dyDescent="0.2">
      <c r="A5240" t="s">
        <v>679</v>
      </c>
      <c r="B5240" t="s">
        <v>694</v>
      </c>
      <c r="C5240">
        <v>0.7</v>
      </c>
      <c r="D5240">
        <v>48</v>
      </c>
      <c r="E5240">
        <v>0.28100000000000003</v>
      </c>
    </row>
    <row r="5241" spans="1:5" x14ac:dyDescent="0.2">
      <c r="A5241" t="s">
        <v>679</v>
      </c>
      <c r="B5241" t="s">
        <v>694</v>
      </c>
      <c r="C5241">
        <v>0.7</v>
      </c>
      <c r="D5241">
        <v>49</v>
      </c>
      <c r="E5241">
        <v>0.28100000000000003</v>
      </c>
    </row>
    <row r="5242" spans="1:5" x14ac:dyDescent="0.2">
      <c r="A5242" t="s">
        <v>679</v>
      </c>
      <c r="B5242" t="s">
        <v>693</v>
      </c>
      <c r="C5242">
        <v>0.16</v>
      </c>
      <c r="D5242">
        <v>20</v>
      </c>
      <c r="E5242">
        <v>3.6999999999999998E-2</v>
      </c>
    </row>
    <row r="5243" spans="1:5" x14ac:dyDescent="0.2">
      <c r="A5243" t="s">
        <v>679</v>
      </c>
      <c r="B5243" t="s">
        <v>693</v>
      </c>
      <c r="C5243">
        <v>0.18</v>
      </c>
      <c r="D5243">
        <v>20</v>
      </c>
      <c r="E5243">
        <v>4.5999999999999999E-2</v>
      </c>
    </row>
    <row r="5244" spans="1:5" x14ac:dyDescent="0.2">
      <c r="A5244" t="s">
        <v>679</v>
      </c>
      <c r="B5244" t="s">
        <v>693</v>
      </c>
      <c r="C5244">
        <v>0.18</v>
      </c>
      <c r="D5244">
        <v>21</v>
      </c>
      <c r="E5244">
        <v>4.9000000000000002E-2</v>
      </c>
    </row>
    <row r="5245" spans="1:5" x14ac:dyDescent="0.2">
      <c r="A5245" t="s">
        <v>679</v>
      </c>
      <c r="B5245" t="s">
        <v>693</v>
      </c>
      <c r="C5245">
        <v>0.18</v>
      </c>
      <c r="D5245">
        <v>22</v>
      </c>
      <c r="E5245">
        <v>5.0999999999999997E-2</v>
      </c>
    </row>
    <row r="5246" spans="1:5" x14ac:dyDescent="0.2">
      <c r="A5246" t="s">
        <v>679</v>
      </c>
      <c r="B5246" t="s">
        <v>693</v>
      </c>
      <c r="C5246">
        <v>0.18</v>
      </c>
      <c r="D5246">
        <v>23</v>
      </c>
      <c r="E5246">
        <v>5.2999999999999999E-2</v>
      </c>
    </row>
    <row r="5247" spans="1:5" x14ac:dyDescent="0.2">
      <c r="A5247" t="s">
        <v>679</v>
      </c>
      <c r="B5247" t="s">
        <v>693</v>
      </c>
      <c r="C5247">
        <v>0.2</v>
      </c>
      <c r="D5247">
        <v>20</v>
      </c>
      <c r="E5247">
        <v>5.5E-2</v>
      </c>
    </row>
    <row r="5248" spans="1:5" x14ac:dyDescent="0.2">
      <c r="A5248" t="s">
        <v>679</v>
      </c>
      <c r="B5248" t="s">
        <v>693</v>
      </c>
      <c r="C5248">
        <v>0.2</v>
      </c>
      <c r="D5248">
        <v>21</v>
      </c>
      <c r="E5248">
        <v>5.8000000000000003E-2</v>
      </c>
    </row>
    <row r="5249" spans="1:5" x14ac:dyDescent="0.2">
      <c r="A5249" t="s">
        <v>679</v>
      </c>
      <c r="B5249" t="s">
        <v>693</v>
      </c>
      <c r="C5249">
        <v>0.2</v>
      </c>
      <c r="D5249">
        <v>22</v>
      </c>
      <c r="E5249">
        <v>0.06</v>
      </c>
    </row>
    <row r="5250" spans="1:5" x14ac:dyDescent="0.2">
      <c r="A5250" t="s">
        <v>679</v>
      </c>
      <c r="B5250" t="s">
        <v>693</v>
      </c>
      <c r="C5250">
        <v>0.2</v>
      </c>
      <c r="D5250">
        <v>23</v>
      </c>
      <c r="E5250">
        <v>6.3E-2</v>
      </c>
    </row>
    <row r="5251" spans="1:5" x14ac:dyDescent="0.2">
      <c r="A5251" t="s">
        <v>679</v>
      </c>
      <c r="B5251" t="s">
        <v>693</v>
      </c>
      <c r="C5251">
        <v>0.2</v>
      </c>
      <c r="D5251">
        <v>24</v>
      </c>
      <c r="E5251">
        <v>6.6000000000000003E-2</v>
      </c>
    </row>
    <row r="5252" spans="1:5" x14ac:dyDescent="0.2">
      <c r="A5252" t="s">
        <v>679</v>
      </c>
      <c r="B5252" t="s">
        <v>693</v>
      </c>
      <c r="C5252">
        <v>0.2</v>
      </c>
      <c r="D5252">
        <v>25</v>
      </c>
      <c r="E5252">
        <v>6.9000000000000006E-2</v>
      </c>
    </row>
    <row r="5253" spans="1:5" x14ac:dyDescent="0.2">
      <c r="A5253" t="s">
        <v>679</v>
      </c>
      <c r="B5253" t="s">
        <v>693</v>
      </c>
      <c r="C5253">
        <v>0.22</v>
      </c>
      <c r="D5253">
        <v>20</v>
      </c>
      <c r="E5253">
        <v>6.4000000000000001E-2</v>
      </c>
    </row>
    <row r="5254" spans="1:5" x14ac:dyDescent="0.2">
      <c r="A5254" t="s">
        <v>679</v>
      </c>
      <c r="B5254" t="s">
        <v>693</v>
      </c>
      <c r="C5254">
        <v>0.22</v>
      </c>
      <c r="D5254">
        <v>21</v>
      </c>
      <c r="E5254">
        <v>6.7000000000000004E-2</v>
      </c>
    </row>
    <row r="5255" spans="1:5" x14ac:dyDescent="0.2">
      <c r="A5255" t="s">
        <v>679</v>
      </c>
      <c r="B5255" t="s">
        <v>693</v>
      </c>
      <c r="C5255">
        <v>0.22</v>
      </c>
      <c r="D5255">
        <v>22</v>
      </c>
      <c r="E5255">
        <v>7.0000000000000007E-2</v>
      </c>
    </row>
    <row r="5256" spans="1:5" x14ac:dyDescent="0.2">
      <c r="A5256" t="s">
        <v>679</v>
      </c>
      <c r="B5256" t="s">
        <v>693</v>
      </c>
      <c r="C5256">
        <v>0.22</v>
      </c>
      <c r="D5256">
        <v>23</v>
      </c>
      <c r="E5256">
        <v>7.2999999999999995E-2</v>
      </c>
    </row>
    <row r="5257" spans="1:5" x14ac:dyDescent="0.2">
      <c r="A5257" t="s">
        <v>679</v>
      </c>
      <c r="B5257" t="s">
        <v>693</v>
      </c>
      <c r="C5257">
        <v>0.22</v>
      </c>
      <c r="D5257">
        <v>24</v>
      </c>
      <c r="E5257">
        <v>7.5999999999999998E-2</v>
      </c>
    </row>
    <row r="5258" spans="1:5" x14ac:dyDescent="0.2">
      <c r="A5258" t="s">
        <v>679</v>
      </c>
      <c r="B5258" t="s">
        <v>693</v>
      </c>
      <c r="C5258">
        <v>0.22</v>
      </c>
      <c r="D5258">
        <v>25</v>
      </c>
      <c r="E5258">
        <v>0.08</v>
      </c>
    </row>
    <row r="5259" spans="1:5" x14ac:dyDescent="0.2">
      <c r="A5259" t="s">
        <v>679</v>
      </c>
      <c r="B5259" t="s">
        <v>693</v>
      </c>
      <c r="C5259">
        <v>0.22</v>
      </c>
      <c r="D5259">
        <v>26</v>
      </c>
      <c r="E5259">
        <v>8.2000000000000003E-2</v>
      </c>
    </row>
    <row r="5260" spans="1:5" x14ac:dyDescent="0.2">
      <c r="A5260" t="s">
        <v>679</v>
      </c>
      <c r="B5260" t="s">
        <v>693</v>
      </c>
      <c r="C5260">
        <v>0.22</v>
      </c>
      <c r="D5260">
        <v>27</v>
      </c>
      <c r="E5260">
        <v>8.5000000000000006E-2</v>
      </c>
    </row>
    <row r="5261" spans="1:5" x14ac:dyDescent="0.2">
      <c r="A5261" t="s">
        <v>679</v>
      </c>
      <c r="B5261" t="s">
        <v>693</v>
      </c>
      <c r="C5261">
        <v>0.24</v>
      </c>
      <c r="D5261">
        <v>20</v>
      </c>
      <c r="E5261">
        <v>7.1999999999999995E-2</v>
      </c>
    </row>
    <row r="5262" spans="1:5" x14ac:dyDescent="0.2">
      <c r="A5262" t="s">
        <v>679</v>
      </c>
      <c r="B5262" t="s">
        <v>693</v>
      </c>
      <c r="C5262">
        <v>0.24</v>
      </c>
      <c r="D5262">
        <v>21</v>
      </c>
      <c r="E5262">
        <v>7.5999999999999998E-2</v>
      </c>
    </row>
    <row r="5263" spans="1:5" x14ac:dyDescent="0.2">
      <c r="A5263" t="s">
        <v>679</v>
      </c>
      <c r="B5263" t="s">
        <v>693</v>
      </c>
      <c r="C5263">
        <v>0.24</v>
      </c>
      <c r="D5263">
        <v>22</v>
      </c>
      <c r="E5263">
        <v>7.9000000000000001E-2</v>
      </c>
    </row>
    <row r="5264" spans="1:5" x14ac:dyDescent="0.2">
      <c r="A5264" t="s">
        <v>679</v>
      </c>
      <c r="B5264" t="s">
        <v>693</v>
      </c>
      <c r="C5264">
        <v>0.24</v>
      </c>
      <c r="D5264">
        <v>23</v>
      </c>
      <c r="E5264">
        <v>8.2000000000000003E-2</v>
      </c>
    </row>
    <row r="5265" spans="1:5" x14ac:dyDescent="0.2">
      <c r="A5265" t="s">
        <v>679</v>
      </c>
      <c r="B5265" t="s">
        <v>693</v>
      </c>
      <c r="C5265">
        <v>0.24</v>
      </c>
      <c r="D5265">
        <v>24</v>
      </c>
      <c r="E5265">
        <v>8.5999999999999993E-2</v>
      </c>
    </row>
    <row r="5266" spans="1:5" x14ac:dyDescent="0.2">
      <c r="A5266" t="s">
        <v>679</v>
      </c>
      <c r="B5266" t="s">
        <v>693</v>
      </c>
      <c r="C5266">
        <v>0.24</v>
      </c>
      <c r="D5266">
        <v>25</v>
      </c>
      <c r="E5266">
        <v>0.09</v>
      </c>
    </row>
    <row r="5267" spans="1:5" x14ac:dyDescent="0.2">
      <c r="A5267" t="s">
        <v>679</v>
      </c>
      <c r="B5267" t="s">
        <v>693</v>
      </c>
      <c r="C5267">
        <v>0.24</v>
      </c>
      <c r="D5267">
        <v>26</v>
      </c>
      <c r="E5267">
        <v>9.2999999999999999E-2</v>
      </c>
    </row>
    <row r="5268" spans="1:5" x14ac:dyDescent="0.2">
      <c r="A5268" t="s">
        <v>679</v>
      </c>
      <c r="B5268" t="s">
        <v>693</v>
      </c>
      <c r="C5268">
        <v>0.24</v>
      </c>
      <c r="D5268">
        <v>27</v>
      </c>
      <c r="E5268">
        <v>9.5000000000000001E-2</v>
      </c>
    </row>
    <row r="5269" spans="1:5" x14ac:dyDescent="0.2">
      <c r="A5269" t="s">
        <v>679</v>
      </c>
      <c r="B5269" t="s">
        <v>693</v>
      </c>
      <c r="C5269">
        <v>0.24</v>
      </c>
      <c r="D5269">
        <v>28</v>
      </c>
      <c r="E5269">
        <v>9.7000000000000003E-2</v>
      </c>
    </row>
    <row r="5270" spans="1:5" x14ac:dyDescent="0.2">
      <c r="A5270" t="s">
        <v>679</v>
      </c>
      <c r="B5270" t="s">
        <v>693</v>
      </c>
      <c r="C5270">
        <v>0.24</v>
      </c>
      <c r="D5270">
        <v>29</v>
      </c>
      <c r="E5270">
        <v>0.1</v>
      </c>
    </row>
    <row r="5271" spans="1:5" x14ac:dyDescent="0.2">
      <c r="A5271" t="s">
        <v>679</v>
      </c>
      <c r="B5271" t="s">
        <v>693</v>
      </c>
      <c r="C5271">
        <v>0.26</v>
      </c>
      <c r="D5271">
        <v>20</v>
      </c>
      <c r="E5271">
        <v>8.1000000000000003E-2</v>
      </c>
    </row>
    <row r="5272" spans="1:5" x14ac:dyDescent="0.2">
      <c r="A5272" t="s">
        <v>679</v>
      </c>
      <c r="B5272" t="s">
        <v>693</v>
      </c>
      <c r="C5272">
        <v>0.26</v>
      </c>
      <c r="D5272">
        <v>21</v>
      </c>
      <c r="E5272">
        <v>8.5000000000000006E-2</v>
      </c>
    </row>
    <row r="5273" spans="1:5" x14ac:dyDescent="0.2">
      <c r="A5273" t="s">
        <v>679</v>
      </c>
      <c r="B5273" t="s">
        <v>693</v>
      </c>
      <c r="C5273">
        <v>0.26</v>
      </c>
      <c r="D5273">
        <v>22</v>
      </c>
      <c r="E5273">
        <v>8.7999999999999995E-2</v>
      </c>
    </row>
    <row r="5274" spans="1:5" x14ac:dyDescent="0.2">
      <c r="A5274" t="s">
        <v>679</v>
      </c>
      <c r="B5274" t="s">
        <v>693</v>
      </c>
      <c r="C5274">
        <v>0.26</v>
      </c>
      <c r="D5274">
        <v>23</v>
      </c>
      <c r="E5274">
        <v>9.0999999999999998E-2</v>
      </c>
    </row>
    <row r="5275" spans="1:5" x14ac:dyDescent="0.2">
      <c r="A5275" t="s">
        <v>679</v>
      </c>
      <c r="B5275" t="s">
        <v>693</v>
      </c>
      <c r="C5275">
        <v>0.26</v>
      </c>
      <c r="D5275">
        <v>24</v>
      </c>
      <c r="E5275">
        <v>9.6000000000000002E-2</v>
      </c>
    </row>
    <row r="5276" spans="1:5" x14ac:dyDescent="0.2">
      <c r="A5276" t="s">
        <v>679</v>
      </c>
      <c r="B5276" t="s">
        <v>693</v>
      </c>
      <c r="C5276">
        <v>0.26</v>
      </c>
      <c r="D5276">
        <v>25</v>
      </c>
      <c r="E5276">
        <v>9.9000000000000005E-2</v>
      </c>
    </row>
    <row r="5277" spans="1:5" x14ac:dyDescent="0.2">
      <c r="A5277" t="s">
        <v>679</v>
      </c>
      <c r="B5277" t="s">
        <v>693</v>
      </c>
      <c r="C5277">
        <v>0.26</v>
      </c>
      <c r="D5277">
        <v>26</v>
      </c>
      <c r="E5277">
        <v>0.10199999999999999</v>
      </c>
    </row>
    <row r="5278" spans="1:5" x14ac:dyDescent="0.2">
      <c r="A5278" t="s">
        <v>679</v>
      </c>
      <c r="B5278" t="s">
        <v>693</v>
      </c>
      <c r="C5278">
        <v>0.26</v>
      </c>
      <c r="D5278">
        <v>27</v>
      </c>
      <c r="E5278">
        <v>0.105</v>
      </c>
    </row>
    <row r="5279" spans="1:5" x14ac:dyDescent="0.2">
      <c r="A5279" t="s">
        <v>679</v>
      </c>
      <c r="B5279" t="s">
        <v>693</v>
      </c>
      <c r="C5279">
        <v>0.26</v>
      </c>
      <c r="D5279">
        <v>28</v>
      </c>
      <c r="E5279">
        <v>0.107</v>
      </c>
    </row>
    <row r="5280" spans="1:5" x14ac:dyDescent="0.2">
      <c r="A5280" t="s">
        <v>679</v>
      </c>
      <c r="B5280" t="s">
        <v>693</v>
      </c>
      <c r="C5280">
        <v>0.26</v>
      </c>
      <c r="D5280">
        <v>29</v>
      </c>
      <c r="E5280">
        <v>0.109</v>
      </c>
    </row>
    <row r="5281" spans="1:5" x14ac:dyDescent="0.2">
      <c r="A5281" t="s">
        <v>679</v>
      </c>
      <c r="B5281" t="s">
        <v>693</v>
      </c>
      <c r="C5281">
        <v>0.26</v>
      </c>
      <c r="D5281">
        <v>30</v>
      </c>
      <c r="E5281">
        <v>0.111</v>
      </c>
    </row>
    <row r="5282" spans="1:5" x14ac:dyDescent="0.2">
      <c r="A5282" t="s">
        <v>679</v>
      </c>
      <c r="B5282" t="s">
        <v>693</v>
      </c>
      <c r="C5282">
        <v>0.26</v>
      </c>
      <c r="D5282">
        <v>31</v>
      </c>
      <c r="E5282">
        <v>0.113</v>
      </c>
    </row>
    <row r="5283" spans="1:5" x14ac:dyDescent="0.2">
      <c r="A5283" t="s">
        <v>679</v>
      </c>
      <c r="B5283" t="s">
        <v>693</v>
      </c>
      <c r="C5283">
        <v>0.26</v>
      </c>
      <c r="D5283">
        <v>32</v>
      </c>
      <c r="E5283">
        <v>0.115</v>
      </c>
    </row>
    <row r="5284" spans="1:5" x14ac:dyDescent="0.2">
      <c r="A5284" t="s">
        <v>679</v>
      </c>
      <c r="B5284" t="s">
        <v>693</v>
      </c>
      <c r="C5284">
        <v>0.28000000000000003</v>
      </c>
      <c r="D5284">
        <v>20</v>
      </c>
      <c r="E5284">
        <v>8.8999999999999996E-2</v>
      </c>
    </row>
    <row r="5285" spans="1:5" x14ac:dyDescent="0.2">
      <c r="A5285" t="s">
        <v>679</v>
      </c>
      <c r="B5285" t="s">
        <v>693</v>
      </c>
      <c r="C5285">
        <v>0.28000000000000003</v>
      </c>
      <c r="D5285">
        <v>21</v>
      </c>
      <c r="E5285">
        <v>9.4E-2</v>
      </c>
    </row>
    <row r="5286" spans="1:5" x14ac:dyDescent="0.2">
      <c r="A5286" t="s">
        <v>679</v>
      </c>
      <c r="B5286" t="s">
        <v>693</v>
      </c>
      <c r="C5286">
        <v>0.28000000000000003</v>
      </c>
      <c r="D5286">
        <v>22</v>
      </c>
      <c r="E5286">
        <v>9.7000000000000003E-2</v>
      </c>
    </row>
    <row r="5287" spans="1:5" x14ac:dyDescent="0.2">
      <c r="A5287" t="s">
        <v>679</v>
      </c>
      <c r="B5287" t="s">
        <v>693</v>
      </c>
      <c r="C5287">
        <v>0.28000000000000003</v>
      </c>
      <c r="D5287">
        <v>23</v>
      </c>
      <c r="E5287">
        <v>0.1</v>
      </c>
    </row>
    <row r="5288" spans="1:5" x14ac:dyDescent="0.2">
      <c r="A5288" t="s">
        <v>679</v>
      </c>
      <c r="B5288" t="s">
        <v>693</v>
      </c>
      <c r="C5288">
        <v>0.28000000000000003</v>
      </c>
      <c r="D5288">
        <v>24</v>
      </c>
      <c r="E5288">
        <v>0.105</v>
      </c>
    </row>
    <row r="5289" spans="1:5" x14ac:dyDescent="0.2">
      <c r="A5289" t="s">
        <v>679</v>
      </c>
      <c r="B5289" t="s">
        <v>693</v>
      </c>
      <c r="C5289">
        <v>0.28000000000000003</v>
      </c>
      <c r="D5289">
        <v>25</v>
      </c>
      <c r="E5289">
        <v>0.109</v>
      </c>
    </row>
    <row r="5290" spans="1:5" x14ac:dyDescent="0.2">
      <c r="A5290" t="s">
        <v>679</v>
      </c>
      <c r="B5290" t="s">
        <v>693</v>
      </c>
      <c r="C5290">
        <v>0.28000000000000003</v>
      </c>
      <c r="D5290">
        <v>26</v>
      </c>
      <c r="E5290">
        <v>0.112</v>
      </c>
    </row>
    <row r="5291" spans="1:5" x14ac:dyDescent="0.2">
      <c r="A5291" t="s">
        <v>679</v>
      </c>
      <c r="B5291" t="s">
        <v>693</v>
      </c>
      <c r="C5291">
        <v>0.28000000000000003</v>
      </c>
      <c r="D5291">
        <v>27</v>
      </c>
      <c r="E5291">
        <v>0.114</v>
      </c>
    </row>
    <row r="5292" spans="1:5" x14ac:dyDescent="0.2">
      <c r="A5292" t="s">
        <v>679</v>
      </c>
      <c r="B5292" t="s">
        <v>693</v>
      </c>
      <c r="C5292">
        <v>0.28000000000000003</v>
      </c>
      <c r="D5292">
        <v>28</v>
      </c>
      <c r="E5292">
        <v>0.11600000000000001</v>
      </c>
    </row>
    <row r="5293" spans="1:5" x14ac:dyDescent="0.2">
      <c r="A5293" t="s">
        <v>679</v>
      </c>
      <c r="B5293" t="s">
        <v>693</v>
      </c>
      <c r="C5293">
        <v>0.28000000000000003</v>
      </c>
      <c r="D5293">
        <v>29</v>
      </c>
      <c r="E5293">
        <v>0.11799999999999999</v>
      </c>
    </row>
    <row r="5294" spans="1:5" x14ac:dyDescent="0.2">
      <c r="A5294" t="s">
        <v>679</v>
      </c>
      <c r="B5294" t="s">
        <v>693</v>
      </c>
      <c r="C5294">
        <v>0.28000000000000003</v>
      </c>
      <c r="D5294">
        <v>30</v>
      </c>
      <c r="E5294">
        <v>0.12</v>
      </c>
    </row>
    <row r="5295" spans="1:5" x14ac:dyDescent="0.2">
      <c r="A5295" t="s">
        <v>679</v>
      </c>
      <c r="B5295" t="s">
        <v>693</v>
      </c>
      <c r="C5295">
        <v>0.28000000000000003</v>
      </c>
      <c r="D5295">
        <v>31</v>
      </c>
      <c r="E5295">
        <v>0.122</v>
      </c>
    </row>
    <row r="5296" spans="1:5" x14ac:dyDescent="0.2">
      <c r="A5296" t="s">
        <v>679</v>
      </c>
      <c r="B5296" t="s">
        <v>693</v>
      </c>
      <c r="C5296">
        <v>0.28000000000000003</v>
      </c>
      <c r="D5296">
        <v>32</v>
      </c>
      <c r="E5296">
        <v>0.124</v>
      </c>
    </row>
    <row r="5297" spans="1:5" x14ac:dyDescent="0.2">
      <c r="A5297" t="s">
        <v>679</v>
      </c>
      <c r="B5297" t="s">
        <v>693</v>
      </c>
      <c r="C5297">
        <v>0.28000000000000003</v>
      </c>
      <c r="D5297">
        <v>33</v>
      </c>
      <c r="E5297">
        <v>0.125</v>
      </c>
    </row>
    <row r="5298" spans="1:5" x14ac:dyDescent="0.2">
      <c r="A5298" t="s">
        <v>679</v>
      </c>
      <c r="B5298" t="s">
        <v>693</v>
      </c>
      <c r="C5298">
        <v>0.28000000000000003</v>
      </c>
      <c r="D5298">
        <v>34</v>
      </c>
      <c r="E5298">
        <v>0.127</v>
      </c>
    </row>
    <row r="5299" spans="1:5" x14ac:dyDescent="0.2">
      <c r="A5299" t="s">
        <v>679</v>
      </c>
      <c r="B5299" t="s">
        <v>693</v>
      </c>
      <c r="C5299">
        <v>0.3</v>
      </c>
      <c r="D5299">
        <v>20</v>
      </c>
      <c r="E5299">
        <v>9.8000000000000004E-2</v>
      </c>
    </row>
    <row r="5300" spans="1:5" x14ac:dyDescent="0.2">
      <c r="A5300" t="s">
        <v>679</v>
      </c>
      <c r="B5300" t="s">
        <v>693</v>
      </c>
      <c r="C5300">
        <v>0.3</v>
      </c>
      <c r="D5300">
        <v>21</v>
      </c>
      <c r="E5300">
        <v>0.10299999999999999</v>
      </c>
    </row>
    <row r="5301" spans="1:5" x14ac:dyDescent="0.2">
      <c r="A5301" t="s">
        <v>679</v>
      </c>
      <c r="B5301" t="s">
        <v>693</v>
      </c>
      <c r="C5301">
        <v>0.3</v>
      </c>
      <c r="D5301">
        <v>22</v>
      </c>
      <c r="E5301">
        <v>0.106</v>
      </c>
    </row>
    <row r="5302" spans="1:5" x14ac:dyDescent="0.2">
      <c r="A5302" t="s">
        <v>679</v>
      </c>
      <c r="B5302" t="s">
        <v>693</v>
      </c>
      <c r="C5302">
        <v>0.3</v>
      </c>
      <c r="D5302">
        <v>23</v>
      </c>
      <c r="E5302">
        <v>0.109</v>
      </c>
    </row>
    <row r="5303" spans="1:5" x14ac:dyDescent="0.2">
      <c r="A5303" t="s">
        <v>679</v>
      </c>
      <c r="B5303" t="s">
        <v>693</v>
      </c>
      <c r="C5303">
        <v>0.3</v>
      </c>
      <c r="D5303">
        <v>24</v>
      </c>
      <c r="E5303">
        <v>0.114</v>
      </c>
    </row>
    <row r="5304" spans="1:5" x14ac:dyDescent="0.2">
      <c r="A5304" t="s">
        <v>679</v>
      </c>
      <c r="B5304" t="s">
        <v>693</v>
      </c>
      <c r="C5304">
        <v>0.3</v>
      </c>
      <c r="D5304">
        <v>25</v>
      </c>
      <c r="E5304">
        <v>0.11799999999999999</v>
      </c>
    </row>
    <row r="5305" spans="1:5" x14ac:dyDescent="0.2">
      <c r="A5305" t="s">
        <v>679</v>
      </c>
      <c r="B5305" t="s">
        <v>693</v>
      </c>
      <c r="C5305">
        <v>0.3</v>
      </c>
      <c r="D5305">
        <v>26</v>
      </c>
      <c r="E5305">
        <v>0.121</v>
      </c>
    </row>
    <row r="5306" spans="1:5" x14ac:dyDescent="0.2">
      <c r="A5306" t="s">
        <v>679</v>
      </c>
      <c r="B5306" t="s">
        <v>693</v>
      </c>
      <c r="C5306">
        <v>0.3</v>
      </c>
      <c r="D5306">
        <v>27</v>
      </c>
      <c r="E5306">
        <v>0.123</v>
      </c>
    </row>
    <row r="5307" spans="1:5" x14ac:dyDescent="0.2">
      <c r="A5307" t="s">
        <v>679</v>
      </c>
      <c r="B5307" t="s">
        <v>693</v>
      </c>
      <c r="C5307">
        <v>0.3</v>
      </c>
      <c r="D5307">
        <v>28</v>
      </c>
      <c r="E5307">
        <v>0.125</v>
      </c>
    </row>
    <row r="5308" spans="1:5" x14ac:dyDescent="0.2">
      <c r="A5308" t="s">
        <v>679</v>
      </c>
      <c r="B5308" t="s">
        <v>693</v>
      </c>
      <c r="C5308">
        <v>0.3</v>
      </c>
      <c r="D5308">
        <v>29</v>
      </c>
      <c r="E5308">
        <v>0.127</v>
      </c>
    </row>
    <row r="5309" spans="1:5" x14ac:dyDescent="0.2">
      <c r="A5309" t="s">
        <v>679</v>
      </c>
      <c r="B5309" t="s">
        <v>693</v>
      </c>
      <c r="C5309">
        <v>0.3</v>
      </c>
      <c r="D5309">
        <v>30</v>
      </c>
      <c r="E5309">
        <v>0.129</v>
      </c>
    </row>
    <row r="5310" spans="1:5" x14ac:dyDescent="0.2">
      <c r="A5310" t="s">
        <v>679</v>
      </c>
      <c r="B5310" t="s">
        <v>693</v>
      </c>
      <c r="C5310">
        <v>0.3</v>
      </c>
      <c r="D5310">
        <v>31</v>
      </c>
      <c r="E5310">
        <v>0.13100000000000001</v>
      </c>
    </row>
    <row r="5311" spans="1:5" x14ac:dyDescent="0.2">
      <c r="A5311" t="s">
        <v>679</v>
      </c>
      <c r="B5311" t="s">
        <v>693</v>
      </c>
      <c r="C5311">
        <v>0.3</v>
      </c>
      <c r="D5311">
        <v>32</v>
      </c>
      <c r="E5311">
        <v>0.13200000000000001</v>
      </c>
    </row>
    <row r="5312" spans="1:5" x14ac:dyDescent="0.2">
      <c r="A5312" t="s">
        <v>679</v>
      </c>
      <c r="B5312" t="s">
        <v>693</v>
      </c>
      <c r="C5312">
        <v>0.3</v>
      </c>
      <c r="D5312">
        <v>33</v>
      </c>
      <c r="E5312">
        <v>0.13400000000000001</v>
      </c>
    </row>
    <row r="5313" spans="1:5" x14ac:dyDescent="0.2">
      <c r="A5313" t="s">
        <v>679</v>
      </c>
      <c r="B5313" t="s">
        <v>693</v>
      </c>
      <c r="C5313">
        <v>0.3</v>
      </c>
      <c r="D5313">
        <v>34</v>
      </c>
      <c r="E5313">
        <v>0.13500000000000001</v>
      </c>
    </row>
    <row r="5314" spans="1:5" x14ac:dyDescent="0.2">
      <c r="A5314" t="s">
        <v>679</v>
      </c>
      <c r="B5314" t="s">
        <v>693</v>
      </c>
      <c r="C5314">
        <v>0.3</v>
      </c>
      <c r="D5314">
        <v>35</v>
      </c>
      <c r="E5314">
        <v>0.13700000000000001</v>
      </c>
    </row>
    <row r="5315" spans="1:5" x14ac:dyDescent="0.2">
      <c r="A5315" t="s">
        <v>679</v>
      </c>
      <c r="B5315" t="s">
        <v>693</v>
      </c>
      <c r="C5315">
        <v>0.3</v>
      </c>
      <c r="D5315">
        <v>36</v>
      </c>
      <c r="E5315">
        <v>0.13800000000000001</v>
      </c>
    </row>
    <row r="5316" spans="1:5" x14ac:dyDescent="0.2">
      <c r="A5316" t="s">
        <v>679</v>
      </c>
      <c r="B5316" t="s">
        <v>693</v>
      </c>
      <c r="C5316">
        <v>0.3</v>
      </c>
      <c r="D5316">
        <v>37</v>
      </c>
      <c r="E5316">
        <v>0.13900000000000001</v>
      </c>
    </row>
    <row r="5317" spans="1:5" x14ac:dyDescent="0.2">
      <c r="A5317" t="s">
        <v>679</v>
      </c>
      <c r="B5317" t="s">
        <v>693</v>
      </c>
      <c r="C5317">
        <v>0.32</v>
      </c>
      <c r="D5317">
        <v>20</v>
      </c>
      <c r="E5317">
        <v>0.107</v>
      </c>
    </row>
    <row r="5318" spans="1:5" x14ac:dyDescent="0.2">
      <c r="A5318" t="s">
        <v>679</v>
      </c>
      <c r="B5318" t="s">
        <v>693</v>
      </c>
      <c r="C5318">
        <v>0.32</v>
      </c>
      <c r="D5318">
        <v>21</v>
      </c>
      <c r="E5318">
        <v>0.111</v>
      </c>
    </row>
    <row r="5319" spans="1:5" x14ac:dyDescent="0.2">
      <c r="A5319" t="s">
        <v>679</v>
      </c>
      <c r="B5319" t="s">
        <v>693</v>
      </c>
      <c r="C5319">
        <v>0.32</v>
      </c>
      <c r="D5319">
        <v>22</v>
      </c>
      <c r="E5319">
        <v>0.114</v>
      </c>
    </row>
    <row r="5320" spans="1:5" x14ac:dyDescent="0.2">
      <c r="A5320" t="s">
        <v>679</v>
      </c>
      <c r="B5320" t="s">
        <v>693</v>
      </c>
      <c r="C5320">
        <v>0.32</v>
      </c>
      <c r="D5320">
        <v>23</v>
      </c>
      <c r="E5320">
        <v>0.11799999999999999</v>
      </c>
    </row>
    <row r="5321" spans="1:5" x14ac:dyDescent="0.2">
      <c r="A5321" t="s">
        <v>679</v>
      </c>
      <c r="B5321" t="s">
        <v>693</v>
      </c>
      <c r="C5321">
        <v>0.32</v>
      </c>
      <c r="D5321">
        <v>24</v>
      </c>
      <c r="E5321">
        <v>0.123</v>
      </c>
    </row>
    <row r="5322" spans="1:5" x14ac:dyDescent="0.2">
      <c r="A5322" t="s">
        <v>679</v>
      </c>
      <c r="B5322" t="s">
        <v>693</v>
      </c>
      <c r="C5322">
        <v>0.32</v>
      </c>
      <c r="D5322">
        <v>25</v>
      </c>
      <c r="E5322">
        <v>0.127</v>
      </c>
    </row>
    <row r="5323" spans="1:5" x14ac:dyDescent="0.2">
      <c r="A5323" t="s">
        <v>679</v>
      </c>
      <c r="B5323" t="s">
        <v>693</v>
      </c>
      <c r="C5323">
        <v>0.32</v>
      </c>
      <c r="D5323">
        <v>26</v>
      </c>
      <c r="E5323">
        <v>0.13</v>
      </c>
    </row>
    <row r="5324" spans="1:5" x14ac:dyDescent="0.2">
      <c r="A5324" t="s">
        <v>679</v>
      </c>
      <c r="B5324" t="s">
        <v>693</v>
      </c>
      <c r="C5324">
        <v>0.32</v>
      </c>
      <c r="D5324">
        <v>27</v>
      </c>
      <c r="E5324">
        <v>0.13200000000000001</v>
      </c>
    </row>
    <row r="5325" spans="1:5" x14ac:dyDescent="0.2">
      <c r="A5325" t="s">
        <v>679</v>
      </c>
      <c r="B5325" t="s">
        <v>693</v>
      </c>
      <c r="C5325">
        <v>0.32</v>
      </c>
      <c r="D5325">
        <v>28</v>
      </c>
      <c r="E5325">
        <v>0.13400000000000001</v>
      </c>
    </row>
    <row r="5326" spans="1:5" x14ac:dyDescent="0.2">
      <c r="A5326" t="s">
        <v>679</v>
      </c>
      <c r="B5326" t="s">
        <v>693</v>
      </c>
      <c r="C5326">
        <v>0.32</v>
      </c>
      <c r="D5326">
        <v>29</v>
      </c>
      <c r="E5326">
        <v>0.13600000000000001</v>
      </c>
    </row>
    <row r="5327" spans="1:5" x14ac:dyDescent="0.2">
      <c r="A5327" t="s">
        <v>679</v>
      </c>
      <c r="B5327" t="s">
        <v>693</v>
      </c>
      <c r="C5327">
        <v>0.32</v>
      </c>
      <c r="D5327">
        <v>30</v>
      </c>
      <c r="E5327">
        <v>0.13800000000000001</v>
      </c>
    </row>
    <row r="5328" spans="1:5" x14ac:dyDescent="0.2">
      <c r="A5328" t="s">
        <v>679</v>
      </c>
      <c r="B5328" t="s">
        <v>693</v>
      </c>
      <c r="C5328">
        <v>0.32</v>
      </c>
      <c r="D5328">
        <v>31</v>
      </c>
      <c r="E5328">
        <v>0.13900000000000001</v>
      </c>
    </row>
    <row r="5329" spans="1:5" x14ac:dyDescent="0.2">
      <c r="A5329" t="s">
        <v>679</v>
      </c>
      <c r="B5329" t="s">
        <v>693</v>
      </c>
      <c r="C5329">
        <v>0.32</v>
      </c>
      <c r="D5329">
        <v>32</v>
      </c>
      <c r="E5329">
        <v>0.14099999999999999</v>
      </c>
    </row>
    <row r="5330" spans="1:5" x14ac:dyDescent="0.2">
      <c r="A5330" t="s">
        <v>679</v>
      </c>
      <c r="B5330" t="s">
        <v>693</v>
      </c>
      <c r="C5330">
        <v>0.32</v>
      </c>
      <c r="D5330">
        <v>33</v>
      </c>
      <c r="E5330">
        <v>0.14199999999999999</v>
      </c>
    </row>
    <row r="5331" spans="1:5" x14ac:dyDescent="0.2">
      <c r="A5331" t="s">
        <v>679</v>
      </c>
      <c r="B5331" t="s">
        <v>693</v>
      </c>
      <c r="C5331">
        <v>0.32</v>
      </c>
      <c r="D5331">
        <v>34</v>
      </c>
      <c r="E5331">
        <v>0.14399999999999999</v>
      </c>
    </row>
    <row r="5332" spans="1:5" x14ac:dyDescent="0.2">
      <c r="A5332" t="s">
        <v>679</v>
      </c>
      <c r="B5332" t="s">
        <v>693</v>
      </c>
      <c r="C5332">
        <v>0.32</v>
      </c>
      <c r="D5332">
        <v>35</v>
      </c>
      <c r="E5332">
        <v>0.14499999999999999</v>
      </c>
    </row>
    <row r="5333" spans="1:5" x14ac:dyDescent="0.2">
      <c r="A5333" t="s">
        <v>679</v>
      </c>
      <c r="B5333" t="s">
        <v>693</v>
      </c>
      <c r="C5333">
        <v>0.32</v>
      </c>
      <c r="D5333">
        <v>36</v>
      </c>
      <c r="E5333">
        <v>0.14599999999999999</v>
      </c>
    </row>
    <row r="5334" spans="1:5" x14ac:dyDescent="0.2">
      <c r="A5334" t="s">
        <v>679</v>
      </c>
      <c r="B5334" t="s">
        <v>693</v>
      </c>
      <c r="C5334">
        <v>0.32</v>
      </c>
      <c r="D5334">
        <v>37</v>
      </c>
      <c r="E5334">
        <v>0.14699999999999999</v>
      </c>
    </row>
    <row r="5335" spans="1:5" x14ac:dyDescent="0.2">
      <c r="A5335" t="s">
        <v>679</v>
      </c>
      <c r="B5335" t="s">
        <v>693</v>
      </c>
      <c r="C5335">
        <v>0.32</v>
      </c>
      <c r="D5335">
        <v>38</v>
      </c>
      <c r="E5335">
        <v>0.14799999999999999</v>
      </c>
    </row>
    <row r="5336" spans="1:5" x14ac:dyDescent="0.2">
      <c r="A5336" t="s">
        <v>679</v>
      </c>
      <c r="B5336" t="s">
        <v>693</v>
      </c>
      <c r="C5336">
        <v>0.32</v>
      </c>
      <c r="D5336">
        <v>39</v>
      </c>
      <c r="E5336">
        <v>0.15</v>
      </c>
    </row>
    <row r="5337" spans="1:5" x14ac:dyDescent="0.2">
      <c r="A5337" t="s">
        <v>679</v>
      </c>
      <c r="B5337" t="s">
        <v>693</v>
      </c>
      <c r="C5337">
        <v>0.34</v>
      </c>
      <c r="D5337">
        <v>20</v>
      </c>
      <c r="E5337">
        <v>0.115</v>
      </c>
    </row>
    <row r="5338" spans="1:5" x14ac:dyDescent="0.2">
      <c r="A5338" t="s">
        <v>679</v>
      </c>
      <c r="B5338" t="s">
        <v>693</v>
      </c>
      <c r="C5338">
        <v>0.34</v>
      </c>
      <c r="D5338">
        <v>21</v>
      </c>
      <c r="E5338">
        <v>0.12</v>
      </c>
    </row>
    <row r="5339" spans="1:5" x14ac:dyDescent="0.2">
      <c r="A5339" t="s">
        <v>679</v>
      </c>
      <c r="B5339" t="s">
        <v>693</v>
      </c>
      <c r="C5339">
        <v>0.34</v>
      </c>
      <c r="D5339">
        <v>22</v>
      </c>
      <c r="E5339">
        <v>0.123</v>
      </c>
    </row>
    <row r="5340" spans="1:5" x14ac:dyDescent="0.2">
      <c r="A5340" t="s">
        <v>679</v>
      </c>
      <c r="B5340" t="s">
        <v>693</v>
      </c>
      <c r="C5340">
        <v>0.34</v>
      </c>
      <c r="D5340">
        <v>23</v>
      </c>
      <c r="E5340">
        <v>0.127</v>
      </c>
    </row>
    <row r="5341" spans="1:5" x14ac:dyDescent="0.2">
      <c r="A5341" t="s">
        <v>679</v>
      </c>
      <c r="B5341" t="s">
        <v>693</v>
      </c>
      <c r="C5341">
        <v>0.34</v>
      </c>
      <c r="D5341">
        <v>24</v>
      </c>
      <c r="E5341">
        <v>0.13200000000000001</v>
      </c>
    </row>
    <row r="5342" spans="1:5" x14ac:dyDescent="0.2">
      <c r="A5342" t="s">
        <v>679</v>
      </c>
      <c r="B5342" t="s">
        <v>693</v>
      </c>
      <c r="C5342">
        <v>0.34</v>
      </c>
      <c r="D5342">
        <v>25</v>
      </c>
      <c r="E5342">
        <v>0.13500000000000001</v>
      </c>
    </row>
    <row r="5343" spans="1:5" x14ac:dyDescent="0.2">
      <c r="A5343" t="s">
        <v>679</v>
      </c>
      <c r="B5343" t="s">
        <v>693</v>
      </c>
      <c r="C5343">
        <v>0.34</v>
      </c>
      <c r="D5343">
        <v>26</v>
      </c>
      <c r="E5343">
        <v>0.13800000000000001</v>
      </c>
    </row>
    <row r="5344" spans="1:5" x14ac:dyDescent="0.2">
      <c r="A5344" t="s">
        <v>679</v>
      </c>
      <c r="B5344" t="s">
        <v>693</v>
      </c>
      <c r="C5344">
        <v>0.34</v>
      </c>
      <c r="D5344">
        <v>27</v>
      </c>
      <c r="E5344">
        <v>0.14099999999999999</v>
      </c>
    </row>
    <row r="5345" spans="1:5" x14ac:dyDescent="0.2">
      <c r="A5345" t="s">
        <v>679</v>
      </c>
      <c r="B5345" t="s">
        <v>693</v>
      </c>
      <c r="C5345">
        <v>0.34</v>
      </c>
      <c r="D5345">
        <v>28</v>
      </c>
      <c r="E5345">
        <v>0.14199999999999999</v>
      </c>
    </row>
    <row r="5346" spans="1:5" x14ac:dyDescent="0.2">
      <c r="A5346" t="s">
        <v>679</v>
      </c>
      <c r="B5346" t="s">
        <v>693</v>
      </c>
      <c r="C5346">
        <v>0.34</v>
      </c>
      <c r="D5346">
        <v>29</v>
      </c>
      <c r="E5346">
        <v>0.14399999999999999</v>
      </c>
    </row>
    <row r="5347" spans="1:5" x14ac:dyDescent="0.2">
      <c r="A5347" t="s">
        <v>679</v>
      </c>
      <c r="B5347" t="s">
        <v>693</v>
      </c>
      <c r="C5347">
        <v>0.34</v>
      </c>
      <c r="D5347">
        <v>30</v>
      </c>
      <c r="E5347">
        <v>0.14599999999999999</v>
      </c>
    </row>
    <row r="5348" spans="1:5" x14ac:dyDescent="0.2">
      <c r="A5348" t="s">
        <v>679</v>
      </c>
      <c r="B5348" t="s">
        <v>693</v>
      </c>
      <c r="C5348">
        <v>0.34</v>
      </c>
      <c r="D5348">
        <v>31</v>
      </c>
      <c r="E5348">
        <v>0.14699999999999999</v>
      </c>
    </row>
    <row r="5349" spans="1:5" x14ac:dyDescent="0.2">
      <c r="A5349" t="s">
        <v>679</v>
      </c>
      <c r="B5349" t="s">
        <v>693</v>
      </c>
      <c r="C5349">
        <v>0.34</v>
      </c>
      <c r="D5349">
        <v>32</v>
      </c>
      <c r="E5349">
        <v>0.14899999999999999</v>
      </c>
    </row>
    <row r="5350" spans="1:5" x14ac:dyDescent="0.2">
      <c r="A5350" t="s">
        <v>679</v>
      </c>
      <c r="B5350" t="s">
        <v>693</v>
      </c>
      <c r="C5350">
        <v>0.34</v>
      </c>
      <c r="D5350">
        <v>33</v>
      </c>
      <c r="E5350">
        <v>0.15</v>
      </c>
    </row>
    <row r="5351" spans="1:5" x14ac:dyDescent="0.2">
      <c r="A5351" t="s">
        <v>679</v>
      </c>
      <c r="B5351" t="s">
        <v>693</v>
      </c>
      <c r="C5351">
        <v>0.34</v>
      </c>
      <c r="D5351">
        <v>34</v>
      </c>
      <c r="E5351">
        <v>0.151</v>
      </c>
    </row>
    <row r="5352" spans="1:5" x14ac:dyDescent="0.2">
      <c r="A5352" t="s">
        <v>679</v>
      </c>
      <c r="B5352" t="s">
        <v>693</v>
      </c>
      <c r="C5352">
        <v>0.34</v>
      </c>
      <c r="D5352">
        <v>35</v>
      </c>
      <c r="E5352">
        <v>0.153</v>
      </c>
    </row>
    <row r="5353" spans="1:5" x14ac:dyDescent="0.2">
      <c r="A5353" t="s">
        <v>679</v>
      </c>
      <c r="B5353" t="s">
        <v>693</v>
      </c>
      <c r="C5353">
        <v>0.34</v>
      </c>
      <c r="D5353">
        <v>36</v>
      </c>
      <c r="E5353">
        <v>0.154</v>
      </c>
    </row>
    <row r="5354" spans="1:5" x14ac:dyDescent="0.2">
      <c r="A5354" t="s">
        <v>679</v>
      </c>
      <c r="B5354" t="s">
        <v>693</v>
      </c>
      <c r="C5354">
        <v>0.34</v>
      </c>
      <c r="D5354">
        <v>37</v>
      </c>
      <c r="E5354">
        <v>0.155</v>
      </c>
    </row>
    <row r="5355" spans="1:5" x14ac:dyDescent="0.2">
      <c r="A5355" t="s">
        <v>679</v>
      </c>
      <c r="B5355" t="s">
        <v>693</v>
      </c>
      <c r="C5355">
        <v>0.34</v>
      </c>
      <c r="D5355">
        <v>38</v>
      </c>
      <c r="E5355">
        <v>0.156</v>
      </c>
    </row>
    <row r="5356" spans="1:5" x14ac:dyDescent="0.2">
      <c r="A5356" t="s">
        <v>679</v>
      </c>
      <c r="B5356" t="s">
        <v>693</v>
      </c>
      <c r="C5356">
        <v>0.34</v>
      </c>
      <c r="D5356">
        <v>39</v>
      </c>
      <c r="E5356">
        <v>0.157</v>
      </c>
    </row>
    <row r="5357" spans="1:5" x14ac:dyDescent="0.2">
      <c r="A5357" t="s">
        <v>679</v>
      </c>
      <c r="B5357" t="s">
        <v>693</v>
      </c>
      <c r="C5357">
        <v>0.34</v>
      </c>
      <c r="D5357">
        <v>40</v>
      </c>
      <c r="E5357">
        <v>0.158</v>
      </c>
    </row>
    <row r="5358" spans="1:5" x14ac:dyDescent="0.2">
      <c r="A5358" t="s">
        <v>679</v>
      </c>
      <c r="B5358" t="s">
        <v>693</v>
      </c>
      <c r="C5358">
        <v>0.34</v>
      </c>
      <c r="D5358">
        <v>41</v>
      </c>
      <c r="E5358">
        <v>0.159</v>
      </c>
    </row>
    <row r="5359" spans="1:5" x14ac:dyDescent="0.2">
      <c r="A5359" t="s">
        <v>679</v>
      </c>
      <c r="B5359" t="s">
        <v>693</v>
      </c>
      <c r="C5359">
        <v>0.34</v>
      </c>
      <c r="D5359">
        <v>42</v>
      </c>
      <c r="E5359">
        <v>0.16</v>
      </c>
    </row>
    <row r="5360" spans="1:5" x14ac:dyDescent="0.2">
      <c r="A5360" t="s">
        <v>679</v>
      </c>
      <c r="B5360" t="s">
        <v>693</v>
      </c>
      <c r="C5360">
        <v>0.36</v>
      </c>
      <c r="D5360">
        <v>20</v>
      </c>
      <c r="E5360">
        <v>0.124</v>
      </c>
    </row>
    <row r="5361" spans="1:5" x14ac:dyDescent="0.2">
      <c r="A5361" t="s">
        <v>679</v>
      </c>
      <c r="B5361" t="s">
        <v>693</v>
      </c>
      <c r="C5361">
        <v>0.36</v>
      </c>
      <c r="D5361">
        <v>21</v>
      </c>
      <c r="E5361">
        <v>0.128</v>
      </c>
    </row>
    <row r="5362" spans="1:5" x14ac:dyDescent="0.2">
      <c r="A5362" t="s">
        <v>679</v>
      </c>
      <c r="B5362" t="s">
        <v>693</v>
      </c>
      <c r="C5362">
        <v>0.36</v>
      </c>
      <c r="D5362">
        <v>22</v>
      </c>
      <c r="E5362">
        <v>0.13200000000000001</v>
      </c>
    </row>
    <row r="5363" spans="1:5" x14ac:dyDescent="0.2">
      <c r="A5363" t="s">
        <v>679</v>
      </c>
      <c r="B5363" t="s">
        <v>693</v>
      </c>
      <c r="C5363">
        <v>0.36</v>
      </c>
      <c r="D5363">
        <v>23</v>
      </c>
      <c r="E5363">
        <v>0.13600000000000001</v>
      </c>
    </row>
    <row r="5364" spans="1:5" x14ac:dyDescent="0.2">
      <c r="A5364" t="s">
        <v>679</v>
      </c>
      <c r="B5364" t="s">
        <v>693</v>
      </c>
      <c r="C5364">
        <v>0.36</v>
      </c>
      <c r="D5364">
        <v>24</v>
      </c>
      <c r="E5364">
        <v>0.14000000000000001</v>
      </c>
    </row>
    <row r="5365" spans="1:5" x14ac:dyDescent="0.2">
      <c r="A5365" t="s">
        <v>679</v>
      </c>
      <c r="B5365" t="s">
        <v>693</v>
      </c>
      <c r="C5365">
        <v>0.36</v>
      </c>
      <c r="D5365">
        <v>25</v>
      </c>
      <c r="E5365">
        <v>0.14399999999999999</v>
      </c>
    </row>
    <row r="5366" spans="1:5" x14ac:dyDescent="0.2">
      <c r="A5366" t="s">
        <v>679</v>
      </c>
      <c r="B5366" t="s">
        <v>693</v>
      </c>
      <c r="C5366">
        <v>0.36</v>
      </c>
      <c r="D5366">
        <v>26</v>
      </c>
      <c r="E5366">
        <v>0.14699999999999999</v>
      </c>
    </row>
    <row r="5367" spans="1:5" x14ac:dyDescent="0.2">
      <c r="A5367" t="s">
        <v>679</v>
      </c>
      <c r="B5367" t="s">
        <v>693</v>
      </c>
      <c r="C5367">
        <v>0.36</v>
      </c>
      <c r="D5367">
        <v>27</v>
      </c>
      <c r="E5367">
        <v>0.14899999999999999</v>
      </c>
    </row>
    <row r="5368" spans="1:5" x14ac:dyDescent="0.2">
      <c r="A5368" t="s">
        <v>679</v>
      </c>
      <c r="B5368" t="s">
        <v>693</v>
      </c>
      <c r="C5368">
        <v>0.36</v>
      </c>
      <c r="D5368">
        <v>28</v>
      </c>
      <c r="E5368">
        <v>0.151</v>
      </c>
    </row>
    <row r="5369" spans="1:5" x14ac:dyDescent="0.2">
      <c r="A5369" t="s">
        <v>679</v>
      </c>
      <c r="B5369" t="s">
        <v>693</v>
      </c>
      <c r="C5369">
        <v>0.36</v>
      </c>
      <c r="D5369">
        <v>29</v>
      </c>
      <c r="E5369">
        <v>0.152</v>
      </c>
    </row>
    <row r="5370" spans="1:5" x14ac:dyDescent="0.2">
      <c r="A5370" t="s">
        <v>679</v>
      </c>
      <c r="B5370" t="s">
        <v>693</v>
      </c>
      <c r="C5370">
        <v>0.36</v>
      </c>
      <c r="D5370">
        <v>30</v>
      </c>
      <c r="E5370">
        <v>0.154</v>
      </c>
    </row>
    <row r="5371" spans="1:5" x14ac:dyDescent="0.2">
      <c r="A5371" t="s">
        <v>679</v>
      </c>
      <c r="B5371" t="s">
        <v>693</v>
      </c>
      <c r="C5371">
        <v>0.36</v>
      </c>
      <c r="D5371">
        <v>31</v>
      </c>
      <c r="E5371">
        <v>0.155</v>
      </c>
    </row>
    <row r="5372" spans="1:5" x14ac:dyDescent="0.2">
      <c r="A5372" t="s">
        <v>679</v>
      </c>
      <c r="B5372" t="s">
        <v>693</v>
      </c>
      <c r="C5372">
        <v>0.36</v>
      </c>
      <c r="D5372">
        <v>32</v>
      </c>
      <c r="E5372">
        <v>0.157</v>
      </c>
    </row>
    <row r="5373" spans="1:5" x14ac:dyDescent="0.2">
      <c r="A5373" t="s">
        <v>679</v>
      </c>
      <c r="B5373" t="s">
        <v>693</v>
      </c>
      <c r="C5373">
        <v>0.36</v>
      </c>
      <c r="D5373">
        <v>33</v>
      </c>
      <c r="E5373">
        <v>0.158</v>
      </c>
    </row>
    <row r="5374" spans="1:5" x14ac:dyDescent="0.2">
      <c r="A5374" t="s">
        <v>679</v>
      </c>
      <c r="B5374" t="s">
        <v>693</v>
      </c>
      <c r="C5374">
        <v>0.36</v>
      </c>
      <c r="D5374">
        <v>34</v>
      </c>
      <c r="E5374">
        <v>0.159</v>
      </c>
    </row>
    <row r="5375" spans="1:5" x14ac:dyDescent="0.2">
      <c r="A5375" t="s">
        <v>679</v>
      </c>
      <c r="B5375" t="s">
        <v>693</v>
      </c>
      <c r="C5375">
        <v>0.36</v>
      </c>
      <c r="D5375">
        <v>35</v>
      </c>
      <c r="E5375">
        <v>0.16</v>
      </c>
    </row>
    <row r="5376" spans="1:5" x14ac:dyDescent="0.2">
      <c r="A5376" t="s">
        <v>679</v>
      </c>
      <c r="B5376" t="s">
        <v>693</v>
      </c>
      <c r="C5376">
        <v>0.36</v>
      </c>
      <c r="D5376">
        <v>36</v>
      </c>
      <c r="E5376">
        <v>0.161</v>
      </c>
    </row>
    <row r="5377" spans="1:5" x14ac:dyDescent="0.2">
      <c r="A5377" t="s">
        <v>679</v>
      </c>
      <c r="B5377" t="s">
        <v>693</v>
      </c>
      <c r="C5377">
        <v>0.36</v>
      </c>
      <c r="D5377">
        <v>37</v>
      </c>
      <c r="E5377">
        <v>0.16300000000000001</v>
      </c>
    </row>
    <row r="5378" spans="1:5" x14ac:dyDescent="0.2">
      <c r="A5378" t="s">
        <v>679</v>
      </c>
      <c r="B5378" t="s">
        <v>693</v>
      </c>
      <c r="C5378">
        <v>0.36</v>
      </c>
      <c r="D5378">
        <v>38</v>
      </c>
      <c r="E5378">
        <v>0.16400000000000001</v>
      </c>
    </row>
    <row r="5379" spans="1:5" x14ac:dyDescent="0.2">
      <c r="A5379" t="s">
        <v>679</v>
      </c>
      <c r="B5379" t="s">
        <v>693</v>
      </c>
      <c r="C5379">
        <v>0.36</v>
      </c>
      <c r="D5379">
        <v>39</v>
      </c>
      <c r="E5379">
        <v>0.16500000000000001</v>
      </c>
    </row>
    <row r="5380" spans="1:5" x14ac:dyDescent="0.2">
      <c r="A5380" t="s">
        <v>679</v>
      </c>
      <c r="B5380" t="s">
        <v>693</v>
      </c>
      <c r="C5380">
        <v>0.36</v>
      </c>
      <c r="D5380">
        <v>40</v>
      </c>
      <c r="E5380">
        <v>0.16600000000000001</v>
      </c>
    </row>
    <row r="5381" spans="1:5" x14ac:dyDescent="0.2">
      <c r="A5381" t="s">
        <v>679</v>
      </c>
      <c r="B5381" t="s">
        <v>693</v>
      </c>
      <c r="C5381">
        <v>0.36</v>
      </c>
      <c r="D5381">
        <v>41</v>
      </c>
      <c r="E5381">
        <v>0.16700000000000001</v>
      </c>
    </row>
    <row r="5382" spans="1:5" x14ac:dyDescent="0.2">
      <c r="A5382" t="s">
        <v>679</v>
      </c>
      <c r="B5382" t="s">
        <v>693</v>
      </c>
      <c r="C5382">
        <v>0.36</v>
      </c>
      <c r="D5382">
        <v>42</v>
      </c>
      <c r="E5382">
        <v>0.16700000000000001</v>
      </c>
    </row>
    <row r="5383" spans="1:5" x14ac:dyDescent="0.2">
      <c r="A5383" t="s">
        <v>679</v>
      </c>
      <c r="B5383" t="s">
        <v>693</v>
      </c>
      <c r="C5383">
        <v>0.36</v>
      </c>
      <c r="D5383">
        <v>43</v>
      </c>
      <c r="E5383">
        <v>0.16800000000000001</v>
      </c>
    </row>
    <row r="5384" spans="1:5" x14ac:dyDescent="0.2">
      <c r="A5384" t="s">
        <v>679</v>
      </c>
      <c r="B5384" t="s">
        <v>693</v>
      </c>
      <c r="C5384">
        <v>0.36</v>
      </c>
      <c r="D5384">
        <v>44</v>
      </c>
      <c r="E5384">
        <v>0.16900000000000001</v>
      </c>
    </row>
    <row r="5385" spans="1:5" x14ac:dyDescent="0.2">
      <c r="A5385" t="s">
        <v>679</v>
      </c>
      <c r="B5385" t="s">
        <v>693</v>
      </c>
      <c r="C5385">
        <v>0.36</v>
      </c>
      <c r="D5385">
        <v>45</v>
      </c>
      <c r="E5385">
        <v>0.17</v>
      </c>
    </row>
    <row r="5386" spans="1:5" x14ac:dyDescent="0.2">
      <c r="A5386" t="s">
        <v>679</v>
      </c>
      <c r="B5386" t="s">
        <v>693</v>
      </c>
      <c r="C5386">
        <v>0.36</v>
      </c>
      <c r="D5386">
        <v>46</v>
      </c>
      <c r="E5386">
        <v>0.17100000000000001</v>
      </c>
    </row>
    <row r="5387" spans="1:5" x14ac:dyDescent="0.2">
      <c r="A5387" t="s">
        <v>679</v>
      </c>
      <c r="B5387" t="s">
        <v>693</v>
      </c>
      <c r="C5387">
        <v>0.38</v>
      </c>
      <c r="D5387">
        <v>20</v>
      </c>
      <c r="E5387">
        <v>0.13200000000000001</v>
      </c>
    </row>
    <row r="5388" spans="1:5" x14ac:dyDescent="0.2">
      <c r="A5388" t="s">
        <v>679</v>
      </c>
      <c r="B5388" t="s">
        <v>693</v>
      </c>
      <c r="C5388">
        <v>0.38</v>
      </c>
      <c r="D5388">
        <v>21</v>
      </c>
      <c r="E5388">
        <v>0.13700000000000001</v>
      </c>
    </row>
    <row r="5389" spans="1:5" x14ac:dyDescent="0.2">
      <c r="A5389" t="s">
        <v>679</v>
      </c>
      <c r="B5389" t="s">
        <v>693</v>
      </c>
      <c r="C5389">
        <v>0.38</v>
      </c>
      <c r="D5389">
        <v>22</v>
      </c>
      <c r="E5389">
        <v>0.14000000000000001</v>
      </c>
    </row>
    <row r="5390" spans="1:5" x14ac:dyDescent="0.2">
      <c r="A5390" t="s">
        <v>679</v>
      </c>
      <c r="B5390" t="s">
        <v>693</v>
      </c>
      <c r="C5390">
        <v>0.38</v>
      </c>
      <c r="D5390">
        <v>23</v>
      </c>
      <c r="E5390">
        <v>0.14399999999999999</v>
      </c>
    </row>
    <row r="5391" spans="1:5" x14ac:dyDescent="0.2">
      <c r="A5391" t="s">
        <v>679</v>
      </c>
      <c r="B5391" t="s">
        <v>693</v>
      </c>
      <c r="C5391">
        <v>0.38</v>
      </c>
      <c r="D5391">
        <v>24</v>
      </c>
      <c r="E5391">
        <v>0.14899999999999999</v>
      </c>
    </row>
    <row r="5392" spans="1:5" x14ac:dyDescent="0.2">
      <c r="A5392" t="s">
        <v>679</v>
      </c>
      <c r="B5392" t="s">
        <v>693</v>
      </c>
      <c r="C5392">
        <v>0.38</v>
      </c>
      <c r="D5392">
        <v>25</v>
      </c>
      <c r="E5392">
        <v>0.152</v>
      </c>
    </row>
    <row r="5393" spans="1:5" x14ac:dyDescent="0.2">
      <c r="A5393" t="s">
        <v>679</v>
      </c>
      <c r="B5393" t="s">
        <v>693</v>
      </c>
      <c r="C5393">
        <v>0.38</v>
      </c>
      <c r="D5393">
        <v>26</v>
      </c>
      <c r="E5393">
        <v>0.155</v>
      </c>
    </row>
    <row r="5394" spans="1:5" x14ac:dyDescent="0.2">
      <c r="A5394" t="s">
        <v>679</v>
      </c>
      <c r="B5394" t="s">
        <v>693</v>
      </c>
      <c r="C5394">
        <v>0.38</v>
      </c>
      <c r="D5394">
        <v>27</v>
      </c>
      <c r="E5394">
        <v>0.157</v>
      </c>
    </row>
    <row r="5395" spans="1:5" x14ac:dyDescent="0.2">
      <c r="A5395" t="s">
        <v>679</v>
      </c>
      <c r="B5395" t="s">
        <v>693</v>
      </c>
      <c r="C5395">
        <v>0.38</v>
      </c>
      <c r="D5395">
        <v>28</v>
      </c>
      <c r="E5395">
        <v>0.159</v>
      </c>
    </row>
    <row r="5396" spans="1:5" x14ac:dyDescent="0.2">
      <c r="A5396" t="s">
        <v>679</v>
      </c>
      <c r="B5396" t="s">
        <v>693</v>
      </c>
      <c r="C5396">
        <v>0.38</v>
      </c>
      <c r="D5396">
        <v>29</v>
      </c>
      <c r="E5396">
        <v>0.16</v>
      </c>
    </row>
    <row r="5397" spans="1:5" x14ac:dyDescent="0.2">
      <c r="A5397" t="s">
        <v>679</v>
      </c>
      <c r="B5397" t="s">
        <v>693</v>
      </c>
      <c r="C5397">
        <v>0.38</v>
      </c>
      <c r="D5397">
        <v>30</v>
      </c>
      <c r="E5397">
        <v>0.16200000000000001</v>
      </c>
    </row>
    <row r="5398" spans="1:5" x14ac:dyDescent="0.2">
      <c r="A5398" t="s">
        <v>679</v>
      </c>
      <c r="B5398" t="s">
        <v>693</v>
      </c>
      <c r="C5398">
        <v>0.38</v>
      </c>
      <c r="D5398">
        <v>31</v>
      </c>
      <c r="E5398">
        <v>0.16300000000000001</v>
      </c>
    </row>
    <row r="5399" spans="1:5" x14ac:dyDescent="0.2">
      <c r="A5399" t="s">
        <v>679</v>
      </c>
      <c r="B5399" t="s">
        <v>693</v>
      </c>
      <c r="C5399">
        <v>0.38</v>
      </c>
      <c r="D5399">
        <v>32</v>
      </c>
      <c r="E5399">
        <v>0.16400000000000001</v>
      </c>
    </row>
    <row r="5400" spans="1:5" x14ac:dyDescent="0.2">
      <c r="A5400" t="s">
        <v>679</v>
      </c>
      <c r="B5400" t="s">
        <v>693</v>
      </c>
      <c r="C5400">
        <v>0.38</v>
      </c>
      <c r="D5400">
        <v>33</v>
      </c>
      <c r="E5400">
        <v>0.16500000000000001</v>
      </c>
    </row>
    <row r="5401" spans="1:5" x14ac:dyDescent="0.2">
      <c r="A5401" t="s">
        <v>679</v>
      </c>
      <c r="B5401" t="s">
        <v>693</v>
      </c>
      <c r="C5401">
        <v>0.38</v>
      </c>
      <c r="D5401">
        <v>34</v>
      </c>
      <c r="E5401">
        <v>0.16700000000000001</v>
      </c>
    </row>
    <row r="5402" spans="1:5" x14ac:dyDescent="0.2">
      <c r="A5402" t="s">
        <v>679</v>
      </c>
      <c r="B5402" t="s">
        <v>693</v>
      </c>
      <c r="C5402">
        <v>0.38</v>
      </c>
      <c r="D5402">
        <v>35</v>
      </c>
      <c r="E5402">
        <v>0.16800000000000001</v>
      </c>
    </row>
    <row r="5403" spans="1:5" x14ac:dyDescent="0.2">
      <c r="A5403" t="s">
        <v>679</v>
      </c>
      <c r="B5403" t="s">
        <v>693</v>
      </c>
      <c r="C5403">
        <v>0.38</v>
      </c>
      <c r="D5403">
        <v>36</v>
      </c>
      <c r="E5403">
        <v>0.16900000000000001</v>
      </c>
    </row>
    <row r="5404" spans="1:5" x14ac:dyDescent="0.2">
      <c r="A5404" t="s">
        <v>679</v>
      </c>
      <c r="B5404" t="s">
        <v>693</v>
      </c>
      <c r="C5404">
        <v>0.38</v>
      </c>
      <c r="D5404">
        <v>37</v>
      </c>
      <c r="E5404">
        <v>0.17</v>
      </c>
    </row>
    <row r="5405" spans="1:5" x14ac:dyDescent="0.2">
      <c r="A5405" t="s">
        <v>679</v>
      </c>
      <c r="B5405" t="s">
        <v>693</v>
      </c>
      <c r="C5405">
        <v>0.38</v>
      </c>
      <c r="D5405">
        <v>38</v>
      </c>
      <c r="E5405">
        <v>0.17100000000000001</v>
      </c>
    </row>
    <row r="5406" spans="1:5" x14ac:dyDescent="0.2">
      <c r="A5406" t="s">
        <v>679</v>
      </c>
      <c r="B5406" t="s">
        <v>693</v>
      </c>
      <c r="C5406">
        <v>0.38</v>
      </c>
      <c r="D5406">
        <v>39</v>
      </c>
      <c r="E5406">
        <v>0.17199999999999999</v>
      </c>
    </row>
    <row r="5407" spans="1:5" x14ac:dyDescent="0.2">
      <c r="A5407" t="s">
        <v>679</v>
      </c>
      <c r="B5407" t="s">
        <v>693</v>
      </c>
      <c r="C5407">
        <v>0.38</v>
      </c>
      <c r="D5407">
        <v>40</v>
      </c>
      <c r="E5407">
        <v>0.17299999999999999</v>
      </c>
    </row>
    <row r="5408" spans="1:5" x14ac:dyDescent="0.2">
      <c r="A5408" t="s">
        <v>679</v>
      </c>
      <c r="B5408" t="s">
        <v>693</v>
      </c>
      <c r="C5408">
        <v>0.38</v>
      </c>
      <c r="D5408">
        <v>41</v>
      </c>
      <c r="E5408">
        <v>0.17399999999999999</v>
      </c>
    </row>
    <row r="5409" spans="1:5" x14ac:dyDescent="0.2">
      <c r="A5409" t="s">
        <v>679</v>
      </c>
      <c r="B5409" t="s">
        <v>693</v>
      </c>
      <c r="C5409">
        <v>0.38</v>
      </c>
      <c r="D5409">
        <v>42</v>
      </c>
      <c r="E5409">
        <v>0.17499999999999999</v>
      </c>
    </row>
    <row r="5410" spans="1:5" x14ac:dyDescent="0.2">
      <c r="A5410" t="s">
        <v>679</v>
      </c>
      <c r="B5410" t="s">
        <v>693</v>
      </c>
      <c r="C5410">
        <v>0.38</v>
      </c>
      <c r="D5410">
        <v>43</v>
      </c>
      <c r="E5410">
        <v>0.17499999999999999</v>
      </c>
    </row>
    <row r="5411" spans="1:5" x14ac:dyDescent="0.2">
      <c r="A5411" t="s">
        <v>679</v>
      </c>
      <c r="B5411" t="s">
        <v>693</v>
      </c>
      <c r="C5411">
        <v>0.38</v>
      </c>
      <c r="D5411">
        <v>44</v>
      </c>
      <c r="E5411">
        <v>0.17599999999999999</v>
      </c>
    </row>
    <row r="5412" spans="1:5" x14ac:dyDescent="0.2">
      <c r="A5412" t="s">
        <v>679</v>
      </c>
      <c r="B5412" t="s">
        <v>693</v>
      </c>
      <c r="C5412">
        <v>0.38</v>
      </c>
      <c r="D5412">
        <v>45</v>
      </c>
      <c r="E5412">
        <v>0.17699999999999999</v>
      </c>
    </row>
    <row r="5413" spans="1:5" x14ac:dyDescent="0.2">
      <c r="A5413" t="s">
        <v>679</v>
      </c>
      <c r="B5413" t="s">
        <v>693</v>
      </c>
      <c r="C5413">
        <v>0.38</v>
      </c>
      <c r="D5413">
        <v>46</v>
      </c>
      <c r="E5413">
        <v>0.17799999999999999</v>
      </c>
    </row>
    <row r="5414" spans="1:5" x14ac:dyDescent="0.2">
      <c r="A5414" t="s">
        <v>679</v>
      </c>
      <c r="B5414" t="s">
        <v>693</v>
      </c>
      <c r="C5414">
        <v>0.38</v>
      </c>
      <c r="D5414">
        <v>47</v>
      </c>
      <c r="E5414">
        <v>0.17799999999999999</v>
      </c>
    </row>
    <row r="5415" spans="1:5" x14ac:dyDescent="0.2">
      <c r="A5415" t="s">
        <v>679</v>
      </c>
      <c r="B5415" t="s">
        <v>693</v>
      </c>
      <c r="C5415">
        <v>0.38</v>
      </c>
      <c r="D5415">
        <v>48</v>
      </c>
      <c r="E5415">
        <v>0.17899999999999999</v>
      </c>
    </row>
    <row r="5416" spans="1:5" x14ac:dyDescent="0.2">
      <c r="A5416" t="s">
        <v>679</v>
      </c>
      <c r="B5416" t="s">
        <v>693</v>
      </c>
      <c r="C5416">
        <v>0.38</v>
      </c>
      <c r="D5416">
        <v>49</v>
      </c>
      <c r="E5416">
        <v>0.17899999999999999</v>
      </c>
    </row>
    <row r="5417" spans="1:5" x14ac:dyDescent="0.2">
      <c r="A5417" t="s">
        <v>679</v>
      </c>
      <c r="B5417" t="s">
        <v>693</v>
      </c>
      <c r="C5417">
        <v>0.4</v>
      </c>
      <c r="D5417">
        <v>20</v>
      </c>
      <c r="E5417">
        <v>0.14099999999999999</v>
      </c>
    </row>
    <row r="5418" spans="1:5" x14ac:dyDescent="0.2">
      <c r="A5418" t="s">
        <v>679</v>
      </c>
      <c r="B5418" t="s">
        <v>693</v>
      </c>
      <c r="C5418">
        <v>0.4</v>
      </c>
      <c r="D5418">
        <v>21</v>
      </c>
      <c r="E5418">
        <v>0.14599999999999999</v>
      </c>
    </row>
    <row r="5419" spans="1:5" x14ac:dyDescent="0.2">
      <c r="A5419" t="s">
        <v>679</v>
      </c>
      <c r="B5419" t="s">
        <v>693</v>
      </c>
      <c r="C5419">
        <v>0.4</v>
      </c>
      <c r="D5419">
        <v>22</v>
      </c>
      <c r="E5419">
        <v>0.14899999999999999</v>
      </c>
    </row>
    <row r="5420" spans="1:5" x14ac:dyDescent="0.2">
      <c r="A5420" t="s">
        <v>679</v>
      </c>
      <c r="B5420" t="s">
        <v>693</v>
      </c>
      <c r="C5420">
        <v>0.4</v>
      </c>
      <c r="D5420">
        <v>23</v>
      </c>
      <c r="E5420">
        <v>0.153</v>
      </c>
    </row>
    <row r="5421" spans="1:5" x14ac:dyDescent="0.2">
      <c r="A5421" t="s">
        <v>679</v>
      </c>
      <c r="B5421" t="s">
        <v>693</v>
      </c>
      <c r="C5421">
        <v>0.4</v>
      </c>
      <c r="D5421">
        <v>24</v>
      </c>
      <c r="E5421">
        <v>0.157</v>
      </c>
    </row>
    <row r="5422" spans="1:5" x14ac:dyDescent="0.2">
      <c r="A5422" t="s">
        <v>679</v>
      </c>
      <c r="B5422" t="s">
        <v>693</v>
      </c>
      <c r="C5422">
        <v>0.4</v>
      </c>
      <c r="D5422">
        <v>25</v>
      </c>
      <c r="E5422">
        <v>0.161</v>
      </c>
    </row>
    <row r="5423" spans="1:5" x14ac:dyDescent="0.2">
      <c r="A5423" t="s">
        <v>679</v>
      </c>
      <c r="B5423" t="s">
        <v>693</v>
      </c>
      <c r="C5423">
        <v>0.4</v>
      </c>
      <c r="D5423">
        <v>26</v>
      </c>
      <c r="E5423">
        <v>0.16300000000000001</v>
      </c>
    </row>
    <row r="5424" spans="1:5" x14ac:dyDescent="0.2">
      <c r="A5424" t="s">
        <v>679</v>
      </c>
      <c r="B5424" t="s">
        <v>693</v>
      </c>
      <c r="C5424">
        <v>0.4</v>
      </c>
      <c r="D5424">
        <v>27</v>
      </c>
      <c r="E5424">
        <v>0.16500000000000001</v>
      </c>
    </row>
    <row r="5425" spans="1:5" x14ac:dyDescent="0.2">
      <c r="A5425" t="s">
        <v>679</v>
      </c>
      <c r="B5425" t="s">
        <v>693</v>
      </c>
      <c r="C5425">
        <v>0.4</v>
      </c>
      <c r="D5425">
        <v>28</v>
      </c>
      <c r="E5425">
        <v>0.16700000000000001</v>
      </c>
    </row>
    <row r="5426" spans="1:5" x14ac:dyDescent="0.2">
      <c r="A5426" t="s">
        <v>679</v>
      </c>
      <c r="B5426" t="s">
        <v>693</v>
      </c>
      <c r="C5426">
        <v>0.4</v>
      </c>
      <c r="D5426">
        <v>29</v>
      </c>
      <c r="E5426">
        <v>0.16800000000000001</v>
      </c>
    </row>
    <row r="5427" spans="1:5" x14ac:dyDescent="0.2">
      <c r="A5427" t="s">
        <v>679</v>
      </c>
      <c r="B5427" t="s">
        <v>693</v>
      </c>
      <c r="C5427">
        <v>0.4</v>
      </c>
      <c r="D5427">
        <v>30</v>
      </c>
      <c r="E5427">
        <v>0.16900000000000001</v>
      </c>
    </row>
    <row r="5428" spans="1:5" x14ac:dyDescent="0.2">
      <c r="A5428" t="s">
        <v>679</v>
      </c>
      <c r="B5428" t="s">
        <v>693</v>
      </c>
      <c r="C5428">
        <v>0.4</v>
      </c>
      <c r="D5428">
        <v>31</v>
      </c>
      <c r="E5428">
        <v>0.17100000000000001</v>
      </c>
    </row>
    <row r="5429" spans="1:5" x14ac:dyDescent="0.2">
      <c r="A5429" t="s">
        <v>679</v>
      </c>
      <c r="B5429" t="s">
        <v>693</v>
      </c>
      <c r="C5429">
        <v>0.4</v>
      </c>
      <c r="D5429">
        <v>32</v>
      </c>
      <c r="E5429">
        <v>0.17199999999999999</v>
      </c>
    </row>
    <row r="5430" spans="1:5" x14ac:dyDescent="0.2">
      <c r="A5430" t="s">
        <v>679</v>
      </c>
      <c r="B5430" t="s">
        <v>693</v>
      </c>
      <c r="C5430">
        <v>0.4</v>
      </c>
      <c r="D5430">
        <v>33</v>
      </c>
      <c r="E5430">
        <v>0.17299999999999999</v>
      </c>
    </row>
    <row r="5431" spans="1:5" x14ac:dyDescent="0.2">
      <c r="A5431" t="s">
        <v>679</v>
      </c>
      <c r="B5431" t="s">
        <v>693</v>
      </c>
      <c r="C5431">
        <v>0.4</v>
      </c>
      <c r="D5431">
        <v>34</v>
      </c>
      <c r="E5431">
        <v>0.17399999999999999</v>
      </c>
    </row>
    <row r="5432" spans="1:5" x14ac:dyDescent="0.2">
      <c r="A5432" t="s">
        <v>679</v>
      </c>
      <c r="B5432" t="s">
        <v>693</v>
      </c>
      <c r="C5432">
        <v>0.4</v>
      </c>
      <c r="D5432">
        <v>35</v>
      </c>
      <c r="E5432">
        <v>0.17499999999999999</v>
      </c>
    </row>
    <row r="5433" spans="1:5" x14ac:dyDescent="0.2">
      <c r="A5433" t="s">
        <v>679</v>
      </c>
      <c r="B5433" t="s">
        <v>693</v>
      </c>
      <c r="C5433">
        <v>0.4</v>
      </c>
      <c r="D5433">
        <v>36</v>
      </c>
      <c r="E5433">
        <v>0.17599999999999999</v>
      </c>
    </row>
    <row r="5434" spans="1:5" x14ac:dyDescent="0.2">
      <c r="A5434" t="s">
        <v>679</v>
      </c>
      <c r="B5434" t="s">
        <v>693</v>
      </c>
      <c r="C5434">
        <v>0.4</v>
      </c>
      <c r="D5434">
        <v>37</v>
      </c>
      <c r="E5434">
        <v>0.17699999999999999</v>
      </c>
    </row>
    <row r="5435" spans="1:5" x14ac:dyDescent="0.2">
      <c r="A5435" t="s">
        <v>679</v>
      </c>
      <c r="B5435" t="s">
        <v>693</v>
      </c>
      <c r="C5435">
        <v>0.4</v>
      </c>
      <c r="D5435">
        <v>38</v>
      </c>
      <c r="E5435">
        <v>0.17799999999999999</v>
      </c>
    </row>
    <row r="5436" spans="1:5" x14ac:dyDescent="0.2">
      <c r="A5436" t="s">
        <v>679</v>
      </c>
      <c r="B5436" t="s">
        <v>693</v>
      </c>
      <c r="C5436">
        <v>0.4</v>
      </c>
      <c r="D5436">
        <v>39</v>
      </c>
      <c r="E5436">
        <v>0.17899999999999999</v>
      </c>
    </row>
    <row r="5437" spans="1:5" x14ac:dyDescent="0.2">
      <c r="A5437" t="s">
        <v>679</v>
      </c>
      <c r="B5437" t="s">
        <v>693</v>
      </c>
      <c r="C5437">
        <v>0.4</v>
      </c>
      <c r="D5437">
        <v>40</v>
      </c>
      <c r="E5437">
        <v>0.18</v>
      </c>
    </row>
    <row r="5438" spans="1:5" x14ac:dyDescent="0.2">
      <c r="A5438" t="s">
        <v>679</v>
      </c>
      <c r="B5438" t="s">
        <v>693</v>
      </c>
      <c r="C5438">
        <v>0.4</v>
      </c>
      <c r="D5438">
        <v>41</v>
      </c>
      <c r="E5438">
        <v>0.18099999999999999</v>
      </c>
    </row>
    <row r="5439" spans="1:5" x14ac:dyDescent="0.2">
      <c r="A5439" t="s">
        <v>679</v>
      </c>
      <c r="B5439" t="s">
        <v>693</v>
      </c>
      <c r="C5439">
        <v>0.4</v>
      </c>
      <c r="D5439">
        <v>42</v>
      </c>
      <c r="E5439">
        <v>0.182</v>
      </c>
    </row>
    <row r="5440" spans="1:5" x14ac:dyDescent="0.2">
      <c r="A5440" t="s">
        <v>679</v>
      </c>
      <c r="B5440" t="s">
        <v>693</v>
      </c>
      <c r="C5440">
        <v>0.4</v>
      </c>
      <c r="D5440">
        <v>43</v>
      </c>
      <c r="E5440">
        <v>0.182</v>
      </c>
    </row>
    <row r="5441" spans="1:5" x14ac:dyDescent="0.2">
      <c r="A5441" t="s">
        <v>679</v>
      </c>
      <c r="B5441" t="s">
        <v>693</v>
      </c>
      <c r="C5441">
        <v>0.4</v>
      </c>
      <c r="D5441">
        <v>44</v>
      </c>
      <c r="E5441">
        <v>0.183</v>
      </c>
    </row>
    <row r="5442" spans="1:5" x14ac:dyDescent="0.2">
      <c r="A5442" t="s">
        <v>679</v>
      </c>
      <c r="B5442" t="s">
        <v>693</v>
      </c>
      <c r="C5442">
        <v>0.4</v>
      </c>
      <c r="D5442">
        <v>45</v>
      </c>
      <c r="E5442">
        <v>0.184</v>
      </c>
    </row>
    <row r="5443" spans="1:5" x14ac:dyDescent="0.2">
      <c r="A5443" t="s">
        <v>679</v>
      </c>
      <c r="B5443" t="s">
        <v>693</v>
      </c>
      <c r="C5443">
        <v>0.4</v>
      </c>
      <c r="D5443">
        <v>46</v>
      </c>
      <c r="E5443">
        <v>0.184</v>
      </c>
    </row>
    <row r="5444" spans="1:5" x14ac:dyDescent="0.2">
      <c r="A5444" t="s">
        <v>679</v>
      </c>
      <c r="B5444" t="s">
        <v>693</v>
      </c>
      <c r="C5444">
        <v>0.4</v>
      </c>
      <c r="D5444">
        <v>47</v>
      </c>
      <c r="E5444">
        <v>0.185</v>
      </c>
    </row>
    <row r="5445" spans="1:5" x14ac:dyDescent="0.2">
      <c r="A5445" t="s">
        <v>679</v>
      </c>
      <c r="B5445" t="s">
        <v>693</v>
      </c>
      <c r="C5445">
        <v>0.4</v>
      </c>
      <c r="D5445">
        <v>48</v>
      </c>
      <c r="E5445">
        <v>0.186</v>
      </c>
    </row>
    <row r="5446" spans="1:5" x14ac:dyDescent="0.2">
      <c r="A5446" t="s">
        <v>679</v>
      </c>
      <c r="B5446" t="s">
        <v>693</v>
      </c>
      <c r="C5446">
        <v>0.4</v>
      </c>
      <c r="D5446">
        <v>49</v>
      </c>
      <c r="E5446">
        <v>0.186</v>
      </c>
    </row>
    <row r="5447" spans="1:5" x14ac:dyDescent="0.2">
      <c r="A5447" t="s">
        <v>679</v>
      </c>
      <c r="B5447" t="s">
        <v>693</v>
      </c>
      <c r="C5447">
        <v>0.42</v>
      </c>
      <c r="D5447">
        <v>21</v>
      </c>
      <c r="E5447">
        <v>0.154</v>
      </c>
    </row>
    <row r="5448" spans="1:5" x14ac:dyDescent="0.2">
      <c r="A5448" t="s">
        <v>679</v>
      </c>
      <c r="B5448" t="s">
        <v>693</v>
      </c>
      <c r="C5448">
        <v>0.42</v>
      </c>
      <c r="D5448">
        <v>22</v>
      </c>
      <c r="E5448">
        <v>0.158</v>
      </c>
    </row>
    <row r="5449" spans="1:5" x14ac:dyDescent="0.2">
      <c r="A5449" t="s">
        <v>679</v>
      </c>
      <c r="B5449" t="s">
        <v>693</v>
      </c>
      <c r="C5449">
        <v>0.42</v>
      </c>
      <c r="D5449">
        <v>23</v>
      </c>
      <c r="E5449">
        <v>0.161</v>
      </c>
    </row>
    <row r="5450" spans="1:5" x14ac:dyDescent="0.2">
      <c r="A5450" t="s">
        <v>679</v>
      </c>
      <c r="B5450" t="s">
        <v>693</v>
      </c>
      <c r="C5450">
        <v>0.42</v>
      </c>
      <c r="D5450">
        <v>24</v>
      </c>
      <c r="E5450">
        <v>0.16600000000000001</v>
      </c>
    </row>
    <row r="5451" spans="1:5" x14ac:dyDescent="0.2">
      <c r="A5451" t="s">
        <v>679</v>
      </c>
      <c r="B5451" t="s">
        <v>693</v>
      </c>
      <c r="C5451">
        <v>0.42</v>
      </c>
      <c r="D5451">
        <v>25</v>
      </c>
      <c r="E5451">
        <v>0.16900000000000001</v>
      </c>
    </row>
    <row r="5452" spans="1:5" x14ac:dyDescent="0.2">
      <c r="A5452" t="s">
        <v>679</v>
      </c>
      <c r="B5452" t="s">
        <v>693</v>
      </c>
      <c r="C5452">
        <v>0.42</v>
      </c>
      <c r="D5452">
        <v>26</v>
      </c>
      <c r="E5452">
        <v>0.17100000000000001</v>
      </c>
    </row>
    <row r="5453" spans="1:5" x14ac:dyDescent="0.2">
      <c r="A5453" t="s">
        <v>679</v>
      </c>
      <c r="B5453" t="s">
        <v>693</v>
      </c>
      <c r="C5453">
        <v>0.42</v>
      </c>
      <c r="D5453">
        <v>27</v>
      </c>
      <c r="E5453">
        <v>0.17299999999999999</v>
      </c>
    </row>
    <row r="5454" spans="1:5" x14ac:dyDescent="0.2">
      <c r="A5454" t="s">
        <v>679</v>
      </c>
      <c r="B5454" t="s">
        <v>693</v>
      </c>
      <c r="C5454">
        <v>0.42</v>
      </c>
      <c r="D5454">
        <v>28</v>
      </c>
      <c r="E5454">
        <v>0.17499999999999999</v>
      </c>
    </row>
    <row r="5455" spans="1:5" x14ac:dyDescent="0.2">
      <c r="A5455" t="s">
        <v>679</v>
      </c>
      <c r="B5455" t="s">
        <v>693</v>
      </c>
      <c r="C5455">
        <v>0.42</v>
      </c>
      <c r="D5455">
        <v>29</v>
      </c>
      <c r="E5455">
        <v>0.17599999999999999</v>
      </c>
    </row>
    <row r="5456" spans="1:5" x14ac:dyDescent="0.2">
      <c r="A5456" t="s">
        <v>679</v>
      </c>
      <c r="B5456" t="s">
        <v>693</v>
      </c>
      <c r="C5456">
        <v>0.42</v>
      </c>
      <c r="D5456">
        <v>30</v>
      </c>
      <c r="E5456">
        <v>0.17699999999999999</v>
      </c>
    </row>
    <row r="5457" spans="1:5" x14ac:dyDescent="0.2">
      <c r="A5457" t="s">
        <v>679</v>
      </c>
      <c r="B5457" t="s">
        <v>693</v>
      </c>
      <c r="C5457">
        <v>0.42</v>
      </c>
      <c r="D5457">
        <v>31</v>
      </c>
      <c r="E5457">
        <v>0.17799999999999999</v>
      </c>
    </row>
    <row r="5458" spans="1:5" x14ac:dyDescent="0.2">
      <c r="A5458" t="s">
        <v>679</v>
      </c>
      <c r="B5458" t="s">
        <v>693</v>
      </c>
      <c r="C5458">
        <v>0.42</v>
      </c>
      <c r="D5458">
        <v>32</v>
      </c>
      <c r="E5458">
        <v>0.17899999999999999</v>
      </c>
    </row>
    <row r="5459" spans="1:5" x14ac:dyDescent="0.2">
      <c r="A5459" t="s">
        <v>679</v>
      </c>
      <c r="B5459" t="s">
        <v>693</v>
      </c>
      <c r="C5459">
        <v>0.42</v>
      </c>
      <c r="D5459">
        <v>33</v>
      </c>
      <c r="E5459">
        <v>0.18</v>
      </c>
    </row>
    <row r="5460" spans="1:5" x14ac:dyDescent="0.2">
      <c r="A5460" t="s">
        <v>679</v>
      </c>
      <c r="B5460" t="s">
        <v>693</v>
      </c>
      <c r="C5460">
        <v>0.42</v>
      </c>
      <c r="D5460">
        <v>34</v>
      </c>
      <c r="E5460">
        <v>0.18099999999999999</v>
      </c>
    </row>
    <row r="5461" spans="1:5" x14ac:dyDescent="0.2">
      <c r="A5461" t="s">
        <v>679</v>
      </c>
      <c r="B5461" t="s">
        <v>693</v>
      </c>
      <c r="C5461">
        <v>0.42</v>
      </c>
      <c r="D5461">
        <v>35</v>
      </c>
      <c r="E5461">
        <v>0.182</v>
      </c>
    </row>
    <row r="5462" spans="1:5" x14ac:dyDescent="0.2">
      <c r="A5462" t="s">
        <v>679</v>
      </c>
      <c r="B5462" t="s">
        <v>693</v>
      </c>
      <c r="C5462">
        <v>0.42</v>
      </c>
      <c r="D5462">
        <v>36</v>
      </c>
      <c r="E5462">
        <v>0.183</v>
      </c>
    </row>
    <row r="5463" spans="1:5" x14ac:dyDescent="0.2">
      <c r="A5463" t="s">
        <v>679</v>
      </c>
      <c r="B5463" t="s">
        <v>693</v>
      </c>
      <c r="C5463">
        <v>0.42</v>
      </c>
      <c r="D5463">
        <v>37</v>
      </c>
      <c r="E5463">
        <v>0.184</v>
      </c>
    </row>
    <row r="5464" spans="1:5" x14ac:dyDescent="0.2">
      <c r="A5464" t="s">
        <v>679</v>
      </c>
      <c r="B5464" t="s">
        <v>693</v>
      </c>
      <c r="C5464">
        <v>0.42</v>
      </c>
      <c r="D5464">
        <v>38</v>
      </c>
      <c r="E5464">
        <v>0.185</v>
      </c>
    </row>
    <row r="5465" spans="1:5" x14ac:dyDescent="0.2">
      <c r="A5465" t="s">
        <v>679</v>
      </c>
      <c r="B5465" t="s">
        <v>693</v>
      </c>
      <c r="C5465">
        <v>0.42</v>
      </c>
      <c r="D5465">
        <v>39</v>
      </c>
      <c r="E5465">
        <v>0.186</v>
      </c>
    </row>
    <row r="5466" spans="1:5" x14ac:dyDescent="0.2">
      <c r="A5466" t="s">
        <v>679</v>
      </c>
      <c r="B5466" t="s">
        <v>693</v>
      </c>
      <c r="C5466">
        <v>0.42</v>
      </c>
      <c r="D5466">
        <v>40</v>
      </c>
      <c r="E5466">
        <v>0.187</v>
      </c>
    </row>
    <row r="5467" spans="1:5" x14ac:dyDescent="0.2">
      <c r="A5467" t="s">
        <v>679</v>
      </c>
      <c r="B5467" t="s">
        <v>693</v>
      </c>
      <c r="C5467">
        <v>0.42</v>
      </c>
      <c r="D5467">
        <v>41</v>
      </c>
      <c r="E5467">
        <v>0.187</v>
      </c>
    </row>
    <row r="5468" spans="1:5" x14ac:dyDescent="0.2">
      <c r="A5468" t="s">
        <v>679</v>
      </c>
      <c r="B5468" t="s">
        <v>693</v>
      </c>
      <c r="C5468">
        <v>0.42</v>
      </c>
      <c r="D5468">
        <v>42</v>
      </c>
      <c r="E5468">
        <v>0.188</v>
      </c>
    </row>
    <row r="5469" spans="1:5" x14ac:dyDescent="0.2">
      <c r="A5469" t="s">
        <v>679</v>
      </c>
      <c r="B5469" t="s">
        <v>693</v>
      </c>
      <c r="C5469">
        <v>0.42</v>
      </c>
      <c r="D5469">
        <v>43</v>
      </c>
      <c r="E5469">
        <v>0.189</v>
      </c>
    </row>
    <row r="5470" spans="1:5" x14ac:dyDescent="0.2">
      <c r="A5470" t="s">
        <v>679</v>
      </c>
      <c r="B5470" t="s">
        <v>693</v>
      </c>
      <c r="C5470">
        <v>0.42</v>
      </c>
      <c r="D5470">
        <v>44</v>
      </c>
      <c r="E5470">
        <v>0.19</v>
      </c>
    </row>
    <row r="5471" spans="1:5" x14ac:dyDescent="0.2">
      <c r="A5471" t="s">
        <v>679</v>
      </c>
      <c r="B5471" t="s">
        <v>693</v>
      </c>
      <c r="C5471">
        <v>0.42</v>
      </c>
      <c r="D5471">
        <v>45</v>
      </c>
      <c r="E5471">
        <v>0.19</v>
      </c>
    </row>
    <row r="5472" spans="1:5" x14ac:dyDescent="0.2">
      <c r="A5472" t="s">
        <v>679</v>
      </c>
      <c r="B5472" t="s">
        <v>693</v>
      </c>
      <c r="C5472">
        <v>0.42</v>
      </c>
      <c r="D5472">
        <v>46</v>
      </c>
      <c r="E5472">
        <v>0.191</v>
      </c>
    </row>
    <row r="5473" spans="1:5" x14ac:dyDescent="0.2">
      <c r="A5473" t="s">
        <v>679</v>
      </c>
      <c r="B5473" t="s">
        <v>693</v>
      </c>
      <c r="C5473">
        <v>0.42</v>
      </c>
      <c r="D5473">
        <v>47</v>
      </c>
      <c r="E5473">
        <v>0.192</v>
      </c>
    </row>
    <row r="5474" spans="1:5" x14ac:dyDescent="0.2">
      <c r="A5474" t="s">
        <v>679</v>
      </c>
      <c r="B5474" t="s">
        <v>693</v>
      </c>
      <c r="C5474">
        <v>0.42</v>
      </c>
      <c r="D5474">
        <v>48</v>
      </c>
      <c r="E5474">
        <v>0.192</v>
      </c>
    </row>
    <row r="5475" spans="1:5" x14ac:dyDescent="0.2">
      <c r="A5475" t="s">
        <v>679</v>
      </c>
      <c r="B5475" t="s">
        <v>693</v>
      </c>
      <c r="C5475">
        <v>0.42</v>
      </c>
      <c r="D5475">
        <v>49</v>
      </c>
      <c r="E5475">
        <v>0.193</v>
      </c>
    </row>
    <row r="5476" spans="1:5" x14ac:dyDescent="0.2">
      <c r="A5476" t="s">
        <v>679</v>
      </c>
      <c r="B5476" t="s">
        <v>693</v>
      </c>
      <c r="C5476">
        <v>0.44</v>
      </c>
      <c r="D5476">
        <v>21</v>
      </c>
      <c r="E5476">
        <v>0.16300000000000001</v>
      </c>
    </row>
    <row r="5477" spans="1:5" x14ac:dyDescent="0.2">
      <c r="A5477" t="s">
        <v>679</v>
      </c>
      <c r="B5477" t="s">
        <v>693</v>
      </c>
      <c r="C5477">
        <v>0.44</v>
      </c>
      <c r="D5477">
        <v>22</v>
      </c>
      <c r="E5477">
        <v>0.16600000000000001</v>
      </c>
    </row>
    <row r="5478" spans="1:5" x14ac:dyDescent="0.2">
      <c r="A5478" t="s">
        <v>679</v>
      </c>
      <c r="B5478" t="s">
        <v>693</v>
      </c>
      <c r="C5478">
        <v>0.44</v>
      </c>
      <c r="D5478">
        <v>23</v>
      </c>
      <c r="E5478">
        <v>0.17</v>
      </c>
    </row>
    <row r="5479" spans="1:5" x14ac:dyDescent="0.2">
      <c r="A5479" t="s">
        <v>679</v>
      </c>
      <c r="B5479" t="s">
        <v>693</v>
      </c>
      <c r="C5479">
        <v>0.44</v>
      </c>
      <c r="D5479">
        <v>24</v>
      </c>
      <c r="E5479">
        <v>0.17399999999999999</v>
      </c>
    </row>
    <row r="5480" spans="1:5" x14ac:dyDescent="0.2">
      <c r="A5480" t="s">
        <v>679</v>
      </c>
      <c r="B5480" t="s">
        <v>693</v>
      </c>
      <c r="C5480">
        <v>0.44</v>
      </c>
      <c r="D5480">
        <v>25</v>
      </c>
      <c r="E5480">
        <v>0.17699999999999999</v>
      </c>
    </row>
    <row r="5481" spans="1:5" x14ac:dyDescent="0.2">
      <c r="A5481" t="s">
        <v>679</v>
      </c>
      <c r="B5481" t="s">
        <v>693</v>
      </c>
      <c r="C5481">
        <v>0.44</v>
      </c>
      <c r="D5481">
        <v>26</v>
      </c>
      <c r="E5481">
        <v>0.17899999999999999</v>
      </c>
    </row>
    <row r="5482" spans="1:5" x14ac:dyDescent="0.2">
      <c r="A5482" t="s">
        <v>679</v>
      </c>
      <c r="B5482" t="s">
        <v>693</v>
      </c>
      <c r="C5482">
        <v>0.44</v>
      </c>
      <c r="D5482">
        <v>27</v>
      </c>
      <c r="E5482">
        <v>0.18099999999999999</v>
      </c>
    </row>
    <row r="5483" spans="1:5" x14ac:dyDescent="0.2">
      <c r="A5483" t="s">
        <v>679</v>
      </c>
      <c r="B5483" t="s">
        <v>693</v>
      </c>
      <c r="C5483">
        <v>0.44</v>
      </c>
      <c r="D5483">
        <v>28</v>
      </c>
      <c r="E5483">
        <v>0.182</v>
      </c>
    </row>
    <row r="5484" spans="1:5" x14ac:dyDescent="0.2">
      <c r="A5484" t="s">
        <v>679</v>
      </c>
      <c r="B5484" t="s">
        <v>693</v>
      </c>
      <c r="C5484">
        <v>0.44</v>
      </c>
      <c r="D5484">
        <v>29</v>
      </c>
      <c r="E5484">
        <v>0.183</v>
      </c>
    </row>
    <row r="5485" spans="1:5" x14ac:dyDescent="0.2">
      <c r="A5485" t="s">
        <v>679</v>
      </c>
      <c r="B5485" t="s">
        <v>693</v>
      </c>
      <c r="C5485">
        <v>0.44</v>
      </c>
      <c r="D5485">
        <v>30</v>
      </c>
      <c r="E5485">
        <v>0.184</v>
      </c>
    </row>
    <row r="5486" spans="1:5" x14ac:dyDescent="0.2">
      <c r="A5486" t="s">
        <v>679</v>
      </c>
      <c r="B5486" t="s">
        <v>693</v>
      </c>
      <c r="C5486">
        <v>0.44</v>
      </c>
      <c r="D5486">
        <v>31</v>
      </c>
      <c r="E5486">
        <v>0.185</v>
      </c>
    </row>
    <row r="5487" spans="1:5" x14ac:dyDescent="0.2">
      <c r="A5487" t="s">
        <v>679</v>
      </c>
      <c r="B5487" t="s">
        <v>693</v>
      </c>
      <c r="C5487">
        <v>0.44</v>
      </c>
      <c r="D5487">
        <v>32</v>
      </c>
      <c r="E5487">
        <v>0.186</v>
      </c>
    </row>
    <row r="5488" spans="1:5" x14ac:dyDescent="0.2">
      <c r="A5488" t="s">
        <v>679</v>
      </c>
      <c r="B5488" t="s">
        <v>693</v>
      </c>
      <c r="C5488">
        <v>0.44</v>
      </c>
      <c r="D5488">
        <v>33</v>
      </c>
      <c r="E5488">
        <v>0.187</v>
      </c>
    </row>
    <row r="5489" spans="1:5" x14ac:dyDescent="0.2">
      <c r="A5489" t="s">
        <v>679</v>
      </c>
      <c r="B5489" t="s">
        <v>693</v>
      </c>
      <c r="C5489">
        <v>0.44</v>
      </c>
      <c r="D5489">
        <v>34</v>
      </c>
      <c r="E5489">
        <v>0.188</v>
      </c>
    </row>
    <row r="5490" spans="1:5" x14ac:dyDescent="0.2">
      <c r="A5490" t="s">
        <v>679</v>
      </c>
      <c r="B5490" t="s">
        <v>693</v>
      </c>
      <c r="C5490">
        <v>0.44</v>
      </c>
      <c r="D5490">
        <v>35</v>
      </c>
      <c r="E5490">
        <v>0.189</v>
      </c>
    </row>
    <row r="5491" spans="1:5" x14ac:dyDescent="0.2">
      <c r="A5491" t="s">
        <v>679</v>
      </c>
      <c r="B5491" t="s">
        <v>693</v>
      </c>
      <c r="C5491">
        <v>0.44</v>
      </c>
      <c r="D5491">
        <v>36</v>
      </c>
      <c r="E5491">
        <v>0.19</v>
      </c>
    </row>
    <row r="5492" spans="1:5" x14ac:dyDescent="0.2">
      <c r="A5492" t="s">
        <v>679</v>
      </c>
      <c r="B5492" t="s">
        <v>693</v>
      </c>
      <c r="C5492">
        <v>0.44</v>
      </c>
      <c r="D5492">
        <v>37</v>
      </c>
      <c r="E5492">
        <v>0.191</v>
      </c>
    </row>
    <row r="5493" spans="1:5" x14ac:dyDescent="0.2">
      <c r="A5493" t="s">
        <v>679</v>
      </c>
      <c r="B5493" t="s">
        <v>693</v>
      </c>
      <c r="C5493">
        <v>0.44</v>
      </c>
      <c r="D5493">
        <v>38</v>
      </c>
      <c r="E5493">
        <v>0.192</v>
      </c>
    </row>
    <row r="5494" spans="1:5" x14ac:dyDescent="0.2">
      <c r="A5494" t="s">
        <v>679</v>
      </c>
      <c r="B5494" t="s">
        <v>693</v>
      </c>
      <c r="C5494">
        <v>0.44</v>
      </c>
      <c r="D5494">
        <v>39</v>
      </c>
      <c r="E5494">
        <v>0.193</v>
      </c>
    </row>
    <row r="5495" spans="1:5" x14ac:dyDescent="0.2">
      <c r="A5495" t="s">
        <v>679</v>
      </c>
      <c r="B5495" t="s">
        <v>693</v>
      </c>
      <c r="C5495">
        <v>0.44</v>
      </c>
      <c r="D5495">
        <v>40</v>
      </c>
      <c r="E5495">
        <v>0.193</v>
      </c>
    </row>
    <row r="5496" spans="1:5" x14ac:dyDescent="0.2">
      <c r="A5496" t="s">
        <v>679</v>
      </c>
      <c r="B5496" t="s">
        <v>693</v>
      </c>
      <c r="C5496">
        <v>0.44</v>
      </c>
      <c r="D5496">
        <v>41</v>
      </c>
      <c r="E5496">
        <v>0.19400000000000001</v>
      </c>
    </row>
    <row r="5497" spans="1:5" x14ac:dyDescent="0.2">
      <c r="A5497" t="s">
        <v>679</v>
      </c>
      <c r="B5497" t="s">
        <v>693</v>
      </c>
      <c r="C5497">
        <v>0.44</v>
      </c>
      <c r="D5497">
        <v>42</v>
      </c>
      <c r="E5497">
        <v>0.19500000000000001</v>
      </c>
    </row>
    <row r="5498" spans="1:5" x14ac:dyDescent="0.2">
      <c r="A5498" t="s">
        <v>679</v>
      </c>
      <c r="B5498" t="s">
        <v>693</v>
      </c>
      <c r="C5498">
        <v>0.44</v>
      </c>
      <c r="D5498">
        <v>43</v>
      </c>
      <c r="E5498">
        <v>0.19600000000000001</v>
      </c>
    </row>
    <row r="5499" spans="1:5" x14ac:dyDescent="0.2">
      <c r="A5499" t="s">
        <v>679</v>
      </c>
      <c r="B5499" t="s">
        <v>693</v>
      </c>
      <c r="C5499">
        <v>0.44</v>
      </c>
      <c r="D5499">
        <v>44</v>
      </c>
      <c r="E5499">
        <v>0.19600000000000001</v>
      </c>
    </row>
    <row r="5500" spans="1:5" x14ac:dyDescent="0.2">
      <c r="A5500" t="s">
        <v>679</v>
      </c>
      <c r="B5500" t="s">
        <v>693</v>
      </c>
      <c r="C5500">
        <v>0.44</v>
      </c>
      <c r="D5500">
        <v>45</v>
      </c>
      <c r="E5500">
        <v>0.19700000000000001</v>
      </c>
    </row>
    <row r="5501" spans="1:5" x14ac:dyDescent="0.2">
      <c r="A5501" t="s">
        <v>679</v>
      </c>
      <c r="B5501" t="s">
        <v>693</v>
      </c>
      <c r="C5501">
        <v>0.44</v>
      </c>
      <c r="D5501">
        <v>46</v>
      </c>
      <c r="E5501">
        <v>0.19800000000000001</v>
      </c>
    </row>
    <row r="5502" spans="1:5" x14ac:dyDescent="0.2">
      <c r="A5502" t="s">
        <v>679</v>
      </c>
      <c r="B5502" t="s">
        <v>693</v>
      </c>
      <c r="C5502">
        <v>0.44</v>
      </c>
      <c r="D5502">
        <v>47</v>
      </c>
      <c r="E5502">
        <v>0.19800000000000001</v>
      </c>
    </row>
    <row r="5503" spans="1:5" x14ac:dyDescent="0.2">
      <c r="A5503" t="s">
        <v>679</v>
      </c>
      <c r="B5503" t="s">
        <v>693</v>
      </c>
      <c r="C5503">
        <v>0.44</v>
      </c>
      <c r="D5503">
        <v>48</v>
      </c>
      <c r="E5503">
        <v>0.19900000000000001</v>
      </c>
    </row>
    <row r="5504" spans="1:5" x14ac:dyDescent="0.2">
      <c r="A5504" t="s">
        <v>679</v>
      </c>
      <c r="B5504" t="s">
        <v>693</v>
      </c>
      <c r="C5504">
        <v>0.44</v>
      </c>
      <c r="D5504">
        <v>49</v>
      </c>
      <c r="E5504">
        <v>0.19900000000000001</v>
      </c>
    </row>
    <row r="5505" spans="1:5" x14ac:dyDescent="0.2">
      <c r="A5505" t="s">
        <v>679</v>
      </c>
      <c r="B5505" t="s">
        <v>693</v>
      </c>
      <c r="C5505">
        <v>0.46</v>
      </c>
      <c r="D5505">
        <v>22</v>
      </c>
      <c r="E5505">
        <v>0.17499999999999999</v>
      </c>
    </row>
    <row r="5506" spans="1:5" x14ac:dyDescent="0.2">
      <c r="A5506" t="s">
        <v>679</v>
      </c>
      <c r="B5506" t="s">
        <v>693</v>
      </c>
      <c r="C5506">
        <v>0.46</v>
      </c>
      <c r="D5506">
        <v>23</v>
      </c>
      <c r="E5506">
        <v>0.17799999999999999</v>
      </c>
    </row>
    <row r="5507" spans="1:5" x14ac:dyDescent="0.2">
      <c r="A5507" t="s">
        <v>679</v>
      </c>
      <c r="B5507" t="s">
        <v>693</v>
      </c>
      <c r="C5507">
        <v>0.46</v>
      </c>
      <c r="D5507">
        <v>24</v>
      </c>
      <c r="E5507">
        <v>0.182</v>
      </c>
    </row>
    <row r="5508" spans="1:5" x14ac:dyDescent="0.2">
      <c r="A5508" t="s">
        <v>679</v>
      </c>
      <c r="B5508" t="s">
        <v>693</v>
      </c>
      <c r="C5508">
        <v>0.46</v>
      </c>
      <c r="D5508">
        <v>25</v>
      </c>
      <c r="E5508">
        <v>0.185</v>
      </c>
    </row>
    <row r="5509" spans="1:5" x14ac:dyDescent="0.2">
      <c r="A5509" t="s">
        <v>679</v>
      </c>
      <c r="B5509" t="s">
        <v>693</v>
      </c>
      <c r="C5509">
        <v>0.46</v>
      </c>
      <c r="D5509">
        <v>26</v>
      </c>
      <c r="E5509">
        <v>0.187</v>
      </c>
    </row>
    <row r="5510" spans="1:5" x14ac:dyDescent="0.2">
      <c r="A5510" t="s">
        <v>679</v>
      </c>
      <c r="B5510" t="s">
        <v>693</v>
      </c>
      <c r="C5510">
        <v>0.46</v>
      </c>
      <c r="D5510">
        <v>27</v>
      </c>
      <c r="E5510">
        <v>0.188</v>
      </c>
    </row>
    <row r="5511" spans="1:5" x14ac:dyDescent="0.2">
      <c r="A5511" t="s">
        <v>679</v>
      </c>
      <c r="B5511" t="s">
        <v>693</v>
      </c>
      <c r="C5511">
        <v>0.46</v>
      </c>
      <c r="D5511">
        <v>28</v>
      </c>
      <c r="E5511">
        <v>0.19</v>
      </c>
    </row>
    <row r="5512" spans="1:5" x14ac:dyDescent="0.2">
      <c r="A5512" t="s">
        <v>679</v>
      </c>
      <c r="B5512" t="s">
        <v>693</v>
      </c>
      <c r="C5512">
        <v>0.46</v>
      </c>
      <c r="D5512">
        <v>29</v>
      </c>
      <c r="E5512">
        <v>0.191</v>
      </c>
    </row>
    <row r="5513" spans="1:5" x14ac:dyDescent="0.2">
      <c r="A5513" t="s">
        <v>679</v>
      </c>
      <c r="B5513" t="s">
        <v>693</v>
      </c>
      <c r="C5513">
        <v>0.46</v>
      </c>
      <c r="D5513">
        <v>30</v>
      </c>
      <c r="E5513">
        <v>0.192</v>
      </c>
    </row>
    <row r="5514" spans="1:5" x14ac:dyDescent="0.2">
      <c r="A5514" t="s">
        <v>679</v>
      </c>
      <c r="B5514" t="s">
        <v>693</v>
      </c>
      <c r="C5514">
        <v>0.46</v>
      </c>
      <c r="D5514">
        <v>31</v>
      </c>
      <c r="E5514">
        <v>0.193</v>
      </c>
    </row>
    <row r="5515" spans="1:5" x14ac:dyDescent="0.2">
      <c r="A5515" t="s">
        <v>679</v>
      </c>
      <c r="B5515" t="s">
        <v>693</v>
      </c>
      <c r="C5515">
        <v>0.46</v>
      </c>
      <c r="D5515">
        <v>32</v>
      </c>
      <c r="E5515">
        <v>0.193</v>
      </c>
    </row>
    <row r="5516" spans="1:5" x14ac:dyDescent="0.2">
      <c r="A5516" t="s">
        <v>679</v>
      </c>
      <c r="B5516" t="s">
        <v>693</v>
      </c>
      <c r="C5516">
        <v>0.46</v>
      </c>
      <c r="D5516">
        <v>33</v>
      </c>
      <c r="E5516">
        <v>0.19400000000000001</v>
      </c>
    </row>
    <row r="5517" spans="1:5" x14ac:dyDescent="0.2">
      <c r="A5517" t="s">
        <v>679</v>
      </c>
      <c r="B5517" t="s">
        <v>693</v>
      </c>
      <c r="C5517">
        <v>0.46</v>
      </c>
      <c r="D5517">
        <v>34</v>
      </c>
      <c r="E5517">
        <v>0.19500000000000001</v>
      </c>
    </row>
    <row r="5518" spans="1:5" x14ac:dyDescent="0.2">
      <c r="A5518" t="s">
        <v>679</v>
      </c>
      <c r="B5518" t="s">
        <v>693</v>
      </c>
      <c r="C5518">
        <v>0.46</v>
      </c>
      <c r="D5518">
        <v>35</v>
      </c>
      <c r="E5518">
        <v>0.19600000000000001</v>
      </c>
    </row>
    <row r="5519" spans="1:5" x14ac:dyDescent="0.2">
      <c r="A5519" t="s">
        <v>679</v>
      </c>
      <c r="B5519" t="s">
        <v>693</v>
      </c>
      <c r="C5519">
        <v>0.46</v>
      </c>
      <c r="D5519">
        <v>36</v>
      </c>
      <c r="E5519">
        <v>0.19700000000000001</v>
      </c>
    </row>
    <row r="5520" spans="1:5" x14ac:dyDescent="0.2">
      <c r="A5520" t="s">
        <v>679</v>
      </c>
      <c r="B5520" t="s">
        <v>693</v>
      </c>
      <c r="C5520">
        <v>0.46</v>
      </c>
      <c r="D5520">
        <v>37</v>
      </c>
      <c r="E5520">
        <v>0.19700000000000001</v>
      </c>
    </row>
    <row r="5521" spans="1:5" x14ac:dyDescent="0.2">
      <c r="A5521" t="s">
        <v>679</v>
      </c>
      <c r="B5521" t="s">
        <v>693</v>
      </c>
      <c r="C5521">
        <v>0.46</v>
      </c>
      <c r="D5521">
        <v>38</v>
      </c>
      <c r="E5521">
        <v>0.19800000000000001</v>
      </c>
    </row>
    <row r="5522" spans="1:5" x14ac:dyDescent="0.2">
      <c r="A5522" t="s">
        <v>679</v>
      </c>
      <c r="B5522" t="s">
        <v>693</v>
      </c>
      <c r="C5522">
        <v>0.46</v>
      </c>
      <c r="D5522">
        <v>39</v>
      </c>
      <c r="E5522">
        <v>0.19900000000000001</v>
      </c>
    </row>
    <row r="5523" spans="1:5" x14ac:dyDescent="0.2">
      <c r="A5523" t="s">
        <v>679</v>
      </c>
      <c r="B5523" t="s">
        <v>693</v>
      </c>
      <c r="C5523">
        <v>0.46</v>
      </c>
      <c r="D5523">
        <v>40</v>
      </c>
      <c r="E5523">
        <v>0.2</v>
      </c>
    </row>
    <row r="5524" spans="1:5" x14ac:dyDescent="0.2">
      <c r="A5524" t="s">
        <v>679</v>
      </c>
      <c r="B5524" t="s">
        <v>693</v>
      </c>
      <c r="C5524">
        <v>0.46</v>
      </c>
      <c r="D5524">
        <v>41</v>
      </c>
      <c r="E5524">
        <v>0.20100000000000001</v>
      </c>
    </row>
    <row r="5525" spans="1:5" x14ac:dyDescent="0.2">
      <c r="A5525" t="s">
        <v>679</v>
      </c>
      <c r="B5525" t="s">
        <v>693</v>
      </c>
      <c r="C5525">
        <v>0.46</v>
      </c>
      <c r="D5525">
        <v>42</v>
      </c>
      <c r="E5525">
        <v>0.20100000000000001</v>
      </c>
    </row>
    <row r="5526" spans="1:5" x14ac:dyDescent="0.2">
      <c r="A5526" t="s">
        <v>679</v>
      </c>
      <c r="B5526" t="s">
        <v>693</v>
      </c>
      <c r="C5526">
        <v>0.46</v>
      </c>
      <c r="D5526">
        <v>43</v>
      </c>
      <c r="E5526">
        <v>0.20200000000000001</v>
      </c>
    </row>
    <row r="5527" spans="1:5" x14ac:dyDescent="0.2">
      <c r="A5527" t="s">
        <v>679</v>
      </c>
      <c r="B5527" t="s">
        <v>693</v>
      </c>
      <c r="C5527">
        <v>0.46</v>
      </c>
      <c r="D5527">
        <v>44</v>
      </c>
      <c r="E5527">
        <v>0.20300000000000001</v>
      </c>
    </row>
    <row r="5528" spans="1:5" x14ac:dyDescent="0.2">
      <c r="A5528" t="s">
        <v>679</v>
      </c>
      <c r="B5528" t="s">
        <v>693</v>
      </c>
      <c r="C5528">
        <v>0.46</v>
      </c>
      <c r="D5528">
        <v>45</v>
      </c>
      <c r="E5528">
        <v>0.20300000000000001</v>
      </c>
    </row>
    <row r="5529" spans="1:5" x14ac:dyDescent="0.2">
      <c r="A5529" t="s">
        <v>679</v>
      </c>
      <c r="B5529" t="s">
        <v>693</v>
      </c>
      <c r="C5529">
        <v>0.46</v>
      </c>
      <c r="D5529">
        <v>46</v>
      </c>
      <c r="E5529">
        <v>0.20399999999999999</v>
      </c>
    </row>
    <row r="5530" spans="1:5" x14ac:dyDescent="0.2">
      <c r="A5530" t="s">
        <v>679</v>
      </c>
      <c r="B5530" t="s">
        <v>693</v>
      </c>
      <c r="C5530">
        <v>0.46</v>
      </c>
      <c r="D5530">
        <v>47</v>
      </c>
      <c r="E5530">
        <v>0.20499999999999999</v>
      </c>
    </row>
    <row r="5531" spans="1:5" x14ac:dyDescent="0.2">
      <c r="A5531" t="s">
        <v>679</v>
      </c>
      <c r="B5531" t="s">
        <v>693</v>
      </c>
      <c r="C5531">
        <v>0.46</v>
      </c>
      <c r="D5531">
        <v>48</v>
      </c>
      <c r="E5531">
        <v>0.20499999999999999</v>
      </c>
    </row>
    <row r="5532" spans="1:5" x14ac:dyDescent="0.2">
      <c r="A5532" t="s">
        <v>679</v>
      </c>
      <c r="B5532" t="s">
        <v>693</v>
      </c>
      <c r="C5532">
        <v>0.46</v>
      </c>
      <c r="D5532">
        <v>49</v>
      </c>
      <c r="E5532">
        <v>0.20599999999999999</v>
      </c>
    </row>
    <row r="5533" spans="1:5" x14ac:dyDescent="0.2">
      <c r="A5533" t="s">
        <v>679</v>
      </c>
      <c r="B5533" t="s">
        <v>693</v>
      </c>
      <c r="C5533">
        <v>0.48</v>
      </c>
      <c r="D5533">
        <v>22</v>
      </c>
      <c r="E5533">
        <v>0.183</v>
      </c>
    </row>
    <row r="5534" spans="1:5" x14ac:dyDescent="0.2">
      <c r="A5534" t="s">
        <v>679</v>
      </c>
      <c r="B5534" t="s">
        <v>693</v>
      </c>
      <c r="C5534">
        <v>0.48</v>
      </c>
      <c r="D5534">
        <v>23</v>
      </c>
      <c r="E5534">
        <v>0.186</v>
      </c>
    </row>
    <row r="5535" spans="1:5" x14ac:dyDescent="0.2">
      <c r="A5535" t="s">
        <v>679</v>
      </c>
      <c r="B5535" t="s">
        <v>693</v>
      </c>
      <c r="C5535">
        <v>0.48</v>
      </c>
      <c r="D5535">
        <v>24</v>
      </c>
      <c r="E5535">
        <v>0.19</v>
      </c>
    </row>
    <row r="5536" spans="1:5" x14ac:dyDescent="0.2">
      <c r="A5536" t="s">
        <v>679</v>
      </c>
      <c r="B5536" t="s">
        <v>693</v>
      </c>
      <c r="C5536">
        <v>0.48</v>
      </c>
      <c r="D5536">
        <v>25</v>
      </c>
      <c r="E5536">
        <v>0.193</v>
      </c>
    </row>
    <row r="5537" spans="1:5" x14ac:dyDescent="0.2">
      <c r="A5537" t="s">
        <v>679</v>
      </c>
      <c r="B5537" t="s">
        <v>693</v>
      </c>
      <c r="C5537">
        <v>0.48</v>
      </c>
      <c r="D5537">
        <v>26</v>
      </c>
      <c r="E5537">
        <v>0.19500000000000001</v>
      </c>
    </row>
    <row r="5538" spans="1:5" x14ac:dyDescent="0.2">
      <c r="A5538" t="s">
        <v>679</v>
      </c>
      <c r="B5538" t="s">
        <v>693</v>
      </c>
      <c r="C5538">
        <v>0.48</v>
      </c>
      <c r="D5538">
        <v>27</v>
      </c>
      <c r="E5538">
        <v>0.19600000000000001</v>
      </c>
    </row>
    <row r="5539" spans="1:5" x14ac:dyDescent="0.2">
      <c r="A5539" t="s">
        <v>679</v>
      </c>
      <c r="B5539" t="s">
        <v>693</v>
      </c>
      <c r="C5539">
        <v>0.48</v>
      </c>
      <c r="D5539">
        <v>28</v>
      </c>
      <c r="E5539">
        <v>0.19700000000000001</v>
      </c>
    </row>
    <row r="5540" spans="1:5" x14ac:dyDescent="0.2">
      <c r="A5540" t="s">
        <v>679</v>
      </c>
      <c r="B5540" t="s">
        <v>693</v>
      </c>
      <c r="C5540">
        <v>0.48</v>
      </c>
      <c r="D5540">
        <v>29</v>
      </c>
      <c r="E5540">
        <v>0.19800000000000001</v>
      </c>
    </row>
    <row r="5541" spans="1:5" x14ac:dyDescent="0.2">
      <c r="A5541" t="s">
        <v>679</v>
      </c>
      <c r="B5541" t="s">
        <v>693</v>
      </c>
      <c r="C5541">
        <v>0.48</v>
      </c>
      <c r="D5541">
        <v>30</v>
      </c>
      <c r="E5541">
        <v>0.19900000000000001</v>
      </c>
    </row>
    <row r="5542" spans="1:5" x14ac:dyDescent="0.2">
      <c r="A5542" t="s">
        <v>679</v>
      </c>
      <c r="B5542" t="s">
        <v>693</v>
      </c>
      <c r="C5542">
        <v>0.48</v>
      </c>
      <c r="D5542">
        <v>31</v>
      </c>
      <c r="E5542">
        <v>0.2</v>
      </c>
    </row>
    <row r="5543" spans="1:5" x14ac:dyDescent="0.2">
      <c r="A5543" t="s">
        <v>679</v>
      </c>
      <c r="B5543" t="s">
        <v>693</v>
      </c>
      <c r="C5543">
        <v>0.48</v>
      </c>
      <c r="D5543">
        <v>32</v>
      </c>
      <c r="E5543">
        <v>0.2</v>
      </c>
    </row>
    <row r="5544" spans="1:5" x14ac:dyDescent="0.2">
      <c r="A5544" t="s">
        <v>679</v>
      </c>
      <c r="B5544" t="s">
        <v>693</v>
      </c>
      <c r="C5544">
        <v>0.48</v>
      </c>
      <c r="D5544">
        <v>33</v>
      </c>
      <c r="E5544">
        <v>0.20100000000000001</v>
      </c>
    </row>
    <row r="5545" spans="1:5" x14ac:dyDescent="0.2">
      <c r="A5545" t="s">
        <v>679</v>
      </c>
      <c r="B5545" t="s">
        <v>693</v>
      </c>
      <c r="C5545">
        <v>0.48</v>
      </c>
      <c r="D5545">
        <v>34</v>
      </c>
      <c r="E5545">
        <v>0.20200000000000001</v>
      </c>
    </row>
    <row r="5546" spans="1:5" x14ac:dyDescent="0.2">
      <c r="A5546" t="s">
        <v>679</v>
      </c>
      <c r="B5546" t="s">
        <v>693</v>
      </c>
      <c r="C5546">
        <v>0.48</v>
      </c>
      <c r="D5546">
        <v>35</v>
      </c>
      <c r="E5546">
        <v>0.20300000000000001</v>
      </c>
    </row>
    <row r="5547" spans="1:5" x14ac:dyDescent="0.2">
      <c r="A5547" t="s">
        <v>679</v>
      </c>
      <c r="B5547" t="s">
        <v>693</v>
      </c>
      <c r="C5547">
        <v>0.48</v>
      </c>
      <c r="D5547">
        <v>36</v>
      </c>
      <c r="E5547">
        <v>0.20300000000000001</v>
      </c>
    </row>
    <row r="5548" spans="1:5" x14ac:dyDescent="0.2">
      <c r="A5548" t="s">
        <v>679</v>
      </c>
      <c r="B5548" t="s">
        <v>693</v>
      </c>
      <c r="C5548">
        <v>0.48</v>
      </c>
      <c r="D5548">
        <v>37</v>
      </c>
      <c r="E5548">
        <v>0.20399999999999999</v>
      </c>
    </row>
    <row r="5549" spans="1:5" x14ac:dyDescent="0.2">
      <c r="A5549" t="s">
        <v>679</v>
      </c>
      <c r="B5549" t="s">
        <v>693</v>
      </c>
      <c r="C5549">
        <v>0.48</v>
      </c>
      <c r="D5549">
        <v>38</v>
      </c>
      <c r="E5549">
        <v>0.20499999999999999</v>
      </c>
    </row>
    <row r="5550" spans="1:5" x14ac:dyDescent="0.2">
      <c r="A5550" t="s">
        <v>679</v>
      </c>
      <c r="B5550" t="s">
        <v>693</v>
      </c>
      <c r="C5550">
        <v>0.48</v>
      </c>
      <c r="D5550">
        <v>39</v>
      </c>
      <c r="E5550">
        <v>0.20599999999999999</v>
      </c>
    </row>
    <row r="5551" spans="1:5" x14ac:dyDescent="0.2">
      <c r="A5551" t="s">
        <v>679</v>
      </c>
      <c r="B5551" t="s">
        <v>693</v>
      </c>
      <c r="C5551">
        <v>0.48</v>
      </c>
      <c r="D5551">
        <v>40</v>
      </c>
      <c r="E5551">
        <v>0.20599999999999999</v>
      </c>
    </row>
    <row r="5552" spans="1:5" x14ac:dyDescent="0.2">
      <c r="A5552" t="s">
        <v>679</v>
      </c>
      <c r="B5552" t="s">
        <v>693</v>
      </c>
      <c r="C5552">
        <v>0.48</v>
      </c>
      <c r="D5552">
        <v>41</v>
      </c>
      <c r="E5552">
        <v>0.20699999999999999</v>
      </c>
    </row>
    <row r="5553" spans="1:5" x14ac:dyDescent="0.2">
      <c r="A5553" t="s">
        <v>679</v>
      </c>
      <c r="B5553" t="s">
        <v>693</v>
      </c>
      <c r="C5553">
        <v>0.48</v>
      </c>
      <c r="D5553">
        <v>42</v>
      </c>
      <c r="E5553">
        <v>0.20799999999999999</v>
      </c>
    </row>
    <row r="5554" spans="1:5" x14ac:dyDescent="0.2">
      <c r="A5554" t="s">
        <v>679</v>
      </c>
      <c r="B5554" t="s">
        <v>693</v>
      </c>
      <c r="C5554">
        <v>0.48</v>
      </c>
      <c r="D5554">
        <v>43</v>
      </c>
      <c r="E5554">
        <v>0.20899999999999999</v>
      </c>
    </row>
    <row r="5555" spans="1:5" x14ac:dyDescent="0.2">
      <c r="A5555" t="s">
        <v>679</v>
      </c>
      <c r="B5555" t="s">
        <v>693</v>
      </c>
      <c r="C5555">
        <v>0.48</v>
      </c>
      <c r="D5555">
        <v>44</v>
      </c>
      <c r="E5555">
        <v>0.20899999999999999</v>
      </c>
    </row>
    <row r="5556" spans="1:5" x14ac:dyDescent="0.2">
      <c r="A5556" t="s">
        <v>679</v>
      </c>
      <c r="B5556" t="s">
        <v>693</v>
      </c>
      <c r="C5556">
        <v>0.48</v>
      </c>
      <c r="D5556">
        <v>45</v>
      </c>
      <c r="E5556">
        <v>0.21</v>
      </c>
    </row>
    <row r="5557" spans="1:5" x14ac:dyDescent="0.2">
      <c r="A5557" t="s">
        <v>679</v>
      </c>
      <c r="B5557" t="s">
        <v>693</v>
      </c>
      <c r="C5557">
        <v>0.48</v>
      </c>
      <c r="D5557">
        <v>46</v>
      </c>
      <c r="E5557">
        <v>0.21</v>
      </c>
    </row>
    <row r="5558" spans="1:5" x14ac:dyDescent="0.2">
      <c r="A5558" t="s">
        <v>679</v>
      </c>
      <c r="B5558" t="s">
        <v>693</v>
      </c>
      <c r="C5558">
        <v>0.48</v>
      </c>
      <c r="D5558">
        <v>47</v>
      </c>
      <c r="E5558">
        <v>0.21099999999999999</v>
      </c>
    </row>
    <row r="5559" spans="1:5" x14ac:dyDescent="0.2">
      <c r="A5559" t="s">
        <v>679</v>
      </c>
      <c r="B5559" t="s">
        <v>693</v>
      </c>
      <c r="C5559">
        <v>0.48</v>
      </c>
      <c r="D5559">
        <v>48</v>
      </c>
      <c r="E5559">
        <v>0.21199999999999999</v>
      </c>
    </row>
    <row r="5560" spans="1:5" x14ac:dyDescent="0.2">
      <c r="A5560" t="s">
        <v>679</v>
      </c>
      <c r="B5560" t="s">
        <v>693</v>
      </c>
      <c r="C5560">
        <v>0.48</v>
      </c>
      <c r="D5560">
        <v>49</v>
      </c>
      <c r="E5560">
        <v>0.21199999999999999</v>
      </c>
    </row>
    <row r="5561" spans="1:5" x14ac:dyDescent="0.2">
      <c r="A5561" t="s">
        <v>679</v>
      </c>
      <c r="B5561" t="s">
        <v>693</v>
      </c>
      <c r="C5561">
        <v>0.5</v>
      </c>
      <c r="D5561">
        <v>23</v>
      </c>
      <c r="E5561">
        <v>0.19500000000000001</v>
      </c>
    </row>
    <row r="5562" spans="1:5" x14ac:dyDescent="0.2">
      <c r="A5562" t="s">
        <v>679</v>
      </c>
      <c r="B5562" t="s">
        <v>693</v>
      </c>
      <c r="C5562">
        <v>0.5</v>
      </c>
      <c r="D5562">
        <v>24</v>
      </c>
      <c r="E5562">
        <v>0.19800000000000001</v>
      </c>
    </row>
    <row r="5563" spans="1:5" x14ac:dyDescent="0.2">
      <c r="A5563" t="s">
        <v>679</v>
      </c>
      <c r="B5563" t="s">
        <v>693</v>
      </c>
      <c r="C5563">
        <v>0.5</v>
      </c>
      <c r="D5563">
        <v>25</v>
      </c>
      <c r="E5563">
        <v>0.20100000000000001</v>
      </c>
    </row>
    <row r="5564" spans="1:5" x14ac:dyDescent="0.2">
      <c r="A5564" t="s">
        <v>679</v>
      </c>
      <c r="B5564" t="s">
        <v>693</v>
      </c>
      <c r="C5564">
        <v>0.5</v>
      </c>
      <c r="D5564">
        <v>26</v>
      </c>
      <c r="E5564">
        <v>0.20300000000000001</v>
      </c>
    </row>
    <row r="5565" spans="1:5" x14ac:dyDescent="0.2">
      <c r="A5565" t="s">
        <v>679</v>
      </c>
      <c r="B5565" t="s">
        <v>693</v>
      </c>
      <c r="C5565">
        <v>0.5</v>
      </c>
      <c r="D5565">
        <v>27</v>
      </c>
      <c r="E5565">
        <v>0.20399999999999999</v>
      </c>
    </row>
    <row r="5566" spans="1:5" x14ac:dyDescent="0.2">
      <c r="A5566" t="s">
        <v>679</v>
      </c>
      <c r="B5566" t="s">
        <v>693</v>
      </c>
      <c r="C5566">
        <v>0.5</v>
      </c>
      <c r="D5566">
        <v>28</v>
      </c>
      <c r="E5566">
        <v>0.20499999999999999</v>
      </c>
    </row>
    <row r="5567" spans="1:5" x14ac:dyDescent="0.2">
      <c r="A5567" t="s">
        <v>679</v>
      </c>
      <c r="B5567" t="s">
        <v>693</v>
      </c>
      <c r="C5567">
        <v>0.5</v>
      </c>
      <c r="D5567">
        <v>29</v>
      </c>
      <c r="E5567">
        <v>0.20499999999999999</v>
      </c>
    </row>
    <row r="5568" spans="1:5" x14ac:dyDescent="0.2">
      <c r="A5568" t="s">
        <v>679</v>
      </c>
      <c r="B5568" t="s">
        <v>693</v>
      </c>
      <c r="C5568">
        <v>0.5</v>
      </c>
      <c r="D5568">
        <v>30</v>
      </c>
      <c r="E5568">
        <v>0.20599999999999999</v>
      </c>
    </row>
    <row r="5569" spans="1:5" x14ac:dyDescent="0.2">
      <c r="A5569" t="s">
        <v>679</v>
      </c>
      <c r="B5569" t="s">
        <v>693</v>
      </c>
      <c r="C5569">
        <v>0.5</v>
      </c>
      <c r="D5569">
        <v>31</v>
      </c>
      <c r="E5569">
        <v>0.20699999999999999</v>
      </c>
    </row>
    <row r="5570" spans="1:5" x14ac:dyDescent="0.2">
      <c r="A5570" t="s">
        <v>679</v>
      </c>
      <c r="B5570" t="s">
        <v>693</v>
      </c>
      <c r="C5570">
        <v>0.5</v>
      </c>
      <c r="D5570">
        <v>32</v>
      </c>
      <c r="E5570">
        <v>0.20699999999999999</v>
      </c>
    </row>
    <row r="5571" spans="1:5" x14ac:dyDescent="0.2">
      <c r="A5571" t="s">
        <v>679</v>
      </c>
      <c r="B5571" t="s">
        <v>693</v>
      </c>
      <c r="C5571">
        <v>0.5</v>
      </c>
      <c r="D5571">
        <v>33</v>
      </c>
      <c r="E5571">
        <v>0.20799999999999999</v>
      </c>
    </row>
    <row r="5572" spans="1:5" x14ac:dyDescent="0.2">
      <c r="A5572" t="s">
        <v>679</v>
      </c>
      <c r="B5572" t="s">
        <v>693</v>
      </c>
      <c r="C5572">
        <v>0.5</v>
      </c>
      <c r="D5572">
        <v>34</v>
      </c>
      <c r="E5572">
        <v>0.20899999999999999</v>
      </c>
    </row>
    <row r="5573" spans="1:5" x14ac:dyDescent="0.2">
      <c r="A5573" t="s">
        <v>679</v>
      </c>
      <c r="B5573" t="s">
        <v>693</v>
      </c>
      <c r="C5573">
        <v>0.5</v>
      </c>
      <c r="D5573">
        <v>35</v>
      </c>
      <c r="E5573">
        <v>0.20899999999999999</v>
      </c>
    </row>
    <row r="5574" spans="1:5" x14ac:dyDescent="0.2">
      <c r="A5574" t="s">
        <v>679</v>
      </c>
      <c r="B5574" t="s">
        <v>693</v>
      </c>
      <c r="C5574">
        <v>0.5</v>
      </c>
      <c r="D5574">
        <v>36</v>
      </c>
      <c r="E5574">
        <v>0.21</v>
      </c>
    </row>
    <row r="5575" spans="1:5" x14ac:dyDescent="0.2">
      <c r="A5575" t="s">
        <v>679</v>
      </c>
      <c r="B5575" t="s">
        <v>693</v>
      </c>
      <c r="C5575">
        <v>0.5</v>
      </c>
      <c r="D5575">
        <v>37</v>
      </c>
      <c r="E5575">
        <v>0.21099999999999999</v>
      </c>
    </row>
    <row r="5576" spans="1:5" x14ac:dyDescent="0.2">
      <c r="A5576" t="s">
        <v>679</v>
      </c>
      <c r="B5576" t="s">
        <v>693</v>
      </c>
      <c r="C5576">
        <v>0.5</v>
      </c>
      <c r="D5576">
        <v>38</v>
      </c>
      <c r="E5576">
        <v>0.21199999999999999</v>
      </c>
    </row>
    <row r="5577" spans="1:5" x14ac:dyDescent="0.2">
      <c r="A5577" t="s">
        <v>679</v>
      </c>
      <c r="B5577" t="s">
        <v>693</v>
      </c>
      <c r="C5577">
        <v>0.5</v>
      </c>
      <c r="D5577">
        <v>39</v>
      </c>
      <c r="E5577">
        <v>0.21199999999999999</v>
      </c>
    </row>
    <row r="5578" spans="1:5" x14ac:dyDescent="0.2">
      <c r="A5578" t="s">
        <v>679</v>
      </c>
      <c r="B5578" t="s">
        <v>693</v>
      </c>
      <c r="C5578">
        <v>0.5</v>
      </c>
      <c r="D5578">
        <v>40</v>
      </c>
      <c r="E5578">
        <v>0.21299999999999999</v>
      </c>
    </row>
    <row r="5579" spans="1:5" x14ac:dyDescent="0.2">
      <c r="A5579" t="s">
        <v>679</v>
      </c>
      <c r="B5579" t="s">
        <v>693</v>
      </c>
      <c r="C5579">
        <v>0.5</v>
      </c>
      <c r="D5579">
        <v>41</v>
      </c>
      <c r="E5579">
        <v>0.214</v>
      </c>
    </row>
    <row r="5580" spans="1:5" x14ac:dyDescent="0.2">
      <c r="A5580" t="s">
        <v>679</v>
      </c>
      <c r="B5580" t="s">
        <v>693</v>
      </c>
      <c r="C5580">
        <v>0.5</v>
      </c>
      <c r="D5580">
        <v>42</v>
      </c>
      <c r="E5580">
        <v>0.214</v>
      </c>
    </row>
    <row r="5581" spans="1:5" x14ac:dyDescent="0.2">
      <c r="A5581" t="s">
        <v>679</v>
      </c>
      <c r="B5581" t="s">
        <v>693</v>
      </c>
      <c r="C5581">
        <v>0.5</v>
      </c>
      <c r="D5581">
        <v>43</v>
      </c>
      <c r="E5581">
        <v>0.215</v>
      </c>
    </row>
    <row r="5582" spans="1:5" x14ac:dyDescent="0.2">
      <c r="A5582" t="s">
        <v>679</v>
      </c>
      <c r="B5582" t="s">
        <v>693</v>
      </c>
      <c r="C5582">
        <v>0.5</v>
      </c>
      <c r="D5582">
        <v>44</v>
      </c>
      <c r="E5582">
        <v>0.215</v>
      </c>
    </row>
    <row r="5583" spans="1:5" x14ac:dyDescent="0.2">
      <c r="A5583" t="s">
        <v>679</v>
      </c>
      <c r="B5583" t="s">
        <v>693</v>
      </c>
      <c r="C5583">
        <v>0.5</v>
      </c>
      <c r="D5583">
        <v>45</v>
      </c>
      <c r="E5583">
        <v>0.216</v>
      </c>
    </row>
    <row r="5584" spans="1:5" x14ac:dyDescent="0.2">
      <c r="A5584" t="s">
        <v>679</v>
      </c>
      <c r="B5584" t="s">
        <v>693</v>
      </c>
      <c r="C5584">
        <v>0.5</v>
      </c>
      <c r="D5584">
        <v>46</v>
      </c>
      <c r="E5584">
        <v>0.217</v>
      </c>
    </row>
    <row r="5585" spans="1:5" x14ac:dyDescent="0.2">
      <c r="A5585" t="s">
        <v>679</v>
      </c>
      <c r="B5585" t="s">
        <v>693</v>
      </c>
      <c r="C5585">
        <v>0.5</v>
      </c>
      <c r="D5585">
        <v>47</v>
      </c>
      <c r="E5585">
        <v>0.217</v>
      </c>
    </row>
    <row r="5586" spans="1:5" x14ac:dyDescent="0.2">
      <c r="A5586" t="s">
        <v>679</v>
      </c>
      <c r="B5586" t="s">
        <v>693</v>
      </c>
      <c r="C5586">
        <v>0.5</v>
      </c>
      <c r="D5586">
        <v>48</v>
      </c>
      <c r="E5586">
        <v>0.218</v>
      </c>
    </row>
    <row r="5587" spans="1:5" x14ac:dyDescent="0.2">
      <c r="A5587" t="s">
        <v>679</v>
      </c>
      <c r="B5587" t="s">
        <v>693</v>
      </c>
      <c r="C5587">
        <v>0.5</v>
      </c>
      <c r="D5587">
        <v>49</v>
      </c>
      <c r="E5587">
        <v>0.218</v>
      </c>
    </row>
    <row r="5588" spans="1:5" x14ac:dyDescent="0.2">
      <c r="A5588" t="s">
        <v>679</v>
      </c>
      <c r="B5588" t="s">
        <v>693</v>
      </c>
      <c r="C5588">
        <v>0.52</v>
      </c>
      <c r="D5588">
        <v>23</v>
      </c>
      <c r="E5588">
        <v>0.20300000000000001</v>
      </c>
    </row>
    <row r="5589" spans="1:5" x14ac:dyDescent="0.2">
      <c r="A5589" t="s">
        <v>679</v>
      </c>
      <c r="B5589" t="s">
        <v>693</v>
      </c>
      <c r="C5589">
        <v>0.52</v>
      </c>
      <c r="D5589">
        <v>24</v>
      </c>
      <c r="E5589">
        <v>0.20599999999999999</v>
      </c>
    </row>
    <row r="5590" spans="1:5" x14ac:dyDescent="0.2">
      <c r="A5590" t="s">
        <v>679</v>
      </c>
      <c r="B5590" t="s">
        <v>693</v>
      </c>
      <c r="C5590">
        <v>0.52</v>
      </c>
      <c r="D5590">
        <v>25</v>
      </c>
      <c r="E5590">
        <v>0.20899999999999999</v>
      </c>
    </row>
    <row r="5591" spans="1:5" x14ac:dyDescent="0.2">
      <c r="A5591" t="s">
        <v>679</v>
      </c>
      <c r="B5591" t="s">
        <v>693</v>
      </c>
      <c r="C5591">
        <v>0.52</v>
      </c>
      <c r="D5591">
        <v>26</v>
      </c>
      <c r="E5591">
        <v>0.21</v>
      </c>
    </row>
    <row r="5592" spans="1:5" x14ac:dyDescent="0.2">
      <c r="A5592" t="s">
        <v>679</v>
      </c>
      <c r="B5592" t="s">
        <v>693</v>
      </c>
      <c r="C5592">
        <v>0.52</v>
      </c>
      <c r="D5592">
        <v>27</v>
      </c>
      <c r="E5592">
        <v>0.21099999999999999</v>
      </c>
    </row>
    <row r="5593" spans="1:5" x14ac:dyDescent="0.2">
      <c r="A5593" t="s">
        <v>679</v>
      </c>
      <c r="B5593" t="s">
        <v>693</v>
      </c>
      <c r="C5593">
        <v>0.52</v>
      </c>
      <c r="D5593">
        <v>28</v>
      </c>
      <c r="E5593">
        <v>0.21199999999999999</v>
      </c>
    </row>
    <row r="5594" spans="1:5" x14ac:dyDescent="0.2">
      <c r="A5594" t="s">
        <v>679</v>
      </c>
      <c r="B5594" t="s">
        <v>693</v>
      </c>
      <c r="C5594">
        <v>0.52</v>
      </c>
      <c r="D5594">
        <v>29</v>
      </c>
      <c r="E5594">
        <v>0.21299999999999999</v>
      </c>
    </row>
    <row r="5595" spans="1:5" x14ac:dyDescent="0.2">
      <c r="A5595" t="s">
        <v>679</v>
      </c>
      <c r="B5595" t="s">
        <v>693</v>
      </c>
      <c r="C5595">
        <v>0.52</v>
      </c>
      <c r="D5595">
        <v>30</v>
      </c>
      <c r="E5595">
        <v>0.21299999999999999</v>
      </c>
    </row>
    <row r="5596" spans="1:5" x14ac:dyDescent="0.2">
      <c r="A5596" t="s">
        <v>679</v>
      </c>
      <c r="B5596" t="s">
        <v>693</v>
      </c>
      <c r="C5596">
        <v>0.52</v>
      </c>
      <c r="D5596">
        <v>31</v>
      </c>
      <c r="E5596">
        <v>0.214</v>
      </c>
    </row>
    <row r="5597" spans="1:5" x14ac:dyDescent="0.2">
      <c r="A5597" t="s">
        <v>679</v>
      </c>
      <c r="B5597" t="s">
        <v>693</v>
      </c>
      <c r="C5597">
        <v>0.52</v>
      </c>
      <c r="D5597">
        <v>32</v>
      </c>
      <c r="E5597">
        <v>0.214</v>
      </c>
    </row>
    <row r="5598" spans="1:5" x14ac:dyDescent="0.2">
      <c r="A5598" t="s">
        <v>679</v>
      </c>
      <c r="B5598" t="s">
        <v>693</v>
      </c>
      <c r="C5598">
        <v>0.52</v>
      </c>
      <c r="D5598">
        <v>33</v>
      </c>
      <c r="E5598">
        <v>0.215</v>
      </c>
    </row>
    <row r="5599" spans="1:5" x14ac:dyDescent="0.2">
      <c r="A5599" t="s">
        <v>679</v>
      </c>
      <c r="B5599" t="s">
        <v>693</v>
      </c>
      <c r="C5599">
        <v>0.52</v>
      </c>
      <c r="D5599">
        <v>34</v>
      </c>
      <c r="E5599">
        <v>0.216</v>
      </c>
    </row>
    <row r="5600" spans="1:5" x14ac:dyDescent="0.2">
      <c r="A5600" t="s">
        <v>679</v>
      </c>
      <c r="B5600" t="s">
        <v>693</v>
      </c>
      <c r="C5600">
        <v>0.52</v>
      </c>
      <c r="D5600">
        <v>35</v>
      </c>
      <c r="E5600">
        <v>0.216</v>
      </c>
    </row>
    <row r="5601" spans="1:5" x14ac:dyDescent="0.2">
      <c r="A5601" t="s">
        <v>679</v>
      </c>
      <c r="B5601" t="s">
        <v>693</v>
      </c>
      <c r="C5601">
        <v>0.52</v>
      </c>
      <c r="D5601">
        <v>36</v>
      </c>
      <c r="E5601">
        <v>0.217</v>
      </c>
    </row>
    <row r="5602" spans="1:5" x14ac:dyDescent="0.2">
      <c r="A5602" t="s">
        <v>679</v>
      </c>
      <c r="B5602" t="s">
        <v>693</v>
      </c>
      <c r="C5602">
        <v>0.52</v>
      </c>
      <c r="D5602">
        <v>37</v>
      </c>
      <c r="E5602">
        <v>0.217</v>
      </c>
    </row>
    <row r="5603" spans="1:5" x14ac:dyDescent="0.2">
      <c r="A5603" t="s">
        <v>679</v>
      </c>
      <c r="B5603" t="s">
        <v>693</v>
      </c>
      <c r="C5603">
        <v>0.52</v>
      </c>
      <c r="D5603">
        <v>38</v>
      </c>
      <c r="E5603">
        <v>0.218</v>
      </c>
    </row>
    <row r="5604" spans="1:5" x14ac:dyDescent="0.2">
      <c r="A5604" t="s">
        <v>679</v>
      </c>
      <c r="B5604" t="s">
        <v>693</v>
      </c>
      <c r="C5604">
        <v>0.52</v>
      </c>
      <c r="D5604">
        <v>39</v>
      </c>
      <c r="E5604">
        <v>0.219</v>
      </c>
    </row>
    <row r="5605" spans="1:5" x14ac:dyDescent="0.2">
      <c r="A5605" t="s">
        <v>679</v>
      </c>
      <c r="B5605" t="s">
        <v>693</v>
      </c>
      <c r="C5605">
        <v>0.52</v>
      </c>
      <c r="D5605">
        <v>40</v>
      </c>
      <c r="E5605">
        <v>0.219</v>
      </c>
    </row>
    <row r="5606" spans="1:5" x14ac:dyDescent="0.2">
      <c r="A5606" t="s">
        <v>679</v>
      </c>
      <c r="B5606" t="s">
        <v>693</v>
      </c>
      <c r="C5606">
        <v>0.52</v>
      </c>
      <c r="D5606">
        <v>41</v>
      </c>
      <c r="E5606">
        <v>0.22</v>
      </c>
    </row>
    <row r="5607" spans="1:5" x14ac:dyDescent="0.2">
      <c r="A5607" t="s">
        <v>679</v>
      </c>
      <c r="B5607" t="s">
        <v>693</v>
      </c>
      <c r="C5607">
        <v>0.52</v>
      </c>
      <c r="D5607">
        <v>42</v>
      </c>
      <c r="E5607">
        <v>0.221</v>
      </c>
    </row>
    <row r="5608" spans="1:5" x14ac:dyDescent="0.2">
      <c r="A5608" t="s">
        <v>679</v>
      </c>
      <c r="B5608" t="s">
        <v>693</v>
      </c>
      <c r="C5608">
        <v>0.52</v>
      </c>
      <c r="D5608">
        <v>43</v>
      </c>
      <c r="E5608">
        <v>0.221</v>
      </c>
    </row>
    <row r="5609" spans="1:5" x14ac:dyDescent="0.2">
      <c r="A5609" t="s">
        <v>679</v>
      </c>
      <c r="B5609" t="s">
        <v>693</v>
      </c>
      <c r="C5609">
        <v>0.52</v>
      </c>
      <c r="D5609">
        <v>44</v>
      </c>
      <c r="E5609">
        <v>0.222</v>
      </c>
    </row>
    <row r="5610" spans="1:5" x14ac:dyDescent="0.2">
      <c r="A5610" t="s">
        <v>679</v>
      </c>
      <c r="B5610" t="s">
        <v>693</v>
      </c>
      <c r="C5610">
        <v>0.52</v>
      </c>
      <c r="D5610">
        <v>45</v>
      </c>
      <c r="E5610">
        <v>0.222</v>
      </c>
    </row>
    <row r="5611" spans="1:5" x14ac:dyDescent="0.2">
      <c r="A5611" t="s">
        <v>679</v>
      </c>
      <c r="B5611" t="s">
        <v>693</v>
      </c>
      <c r="C5611">
        <v>0.52</v>
      </c>
      <c r="D5611">
        <v>46</v>
      </c>
      <c r="E5611">
        <v>0.223</v>
      </c>
    </row>
    <row r="5612" spans="1:5" x14ac:dyDescent="0.2">
      <c r="A5612" t="s">
        <v>679</v>
      </c>
      <c r="B5612" t="s">
        <v>693</v>
      </c>
      <c r="C5612">
        <v>0.52</v>
      </c>
      <c r="D5612">
        <v>47</v>
      </c>
      <c r="E5612">
        <v>0.223</v>
      </c>
    </row>
    <row r="5613" spans="1:5" x14ac:dyDescent="0.2">
      <c r="A5613" t="s">
        <v>679</v>
      </c>
      <c r="B5613" t="s">
        <v>693</v>
      </c>
      <c r="C5613">
        <v>0.52</v>
      </c>
      <c r="D5613">
        <v>48</v>
      </c>
      <c r="E5613">
        <v>0.224</v>
      </c>
    </row>
    <row r="5614" spans="1:5" x14ac:dyDescent="0.2">
      <c r="A5614" t="s">
        <v>679</v>
      </c>
      <c r="B5614" t="s">
        <v>693</v>
      </c>
      <c r="C5614">
        <v>0.52</v>
      </c>
      <c r="D5614">
        <v>49</v>
      </c>
      <c r="E5614">
        <v>0.224</v>
      </c>
    </row>
    <row r="5615" spans="1:5" x14ac:dyDescent="0.2">
      <c r="A5615" t="s">
        <v>679</v>
      </c>
      <c r="B5615" t="s">
        <v>693</v>
      </c>
      <c r="C5615">
        <v>0.54</v>
      </c>
      <c r="D5615">
        <v>24</v>
      </c>
      <c r="E5615">
        <v>0.214</v>
      </c>
    </row>
    <row r="5616" spans="1:5" x14ac:dyDescent="0.2">
      <c r="A5616" t="s">
        <v>679</v>
      </c>
      <c r="B5616" t="s">
        <v>693</v>
      </c>
      <c r="C5616">
        <v>0.54</v>
      </c>
      <c r="D5616">
        <v>25</v>
      </c>
      <c r="E5616">
        <v>0.216</v>
      </c>
    </row>
    <row r="5617" spans="1:5" x14ac:dyDescent="0.2">
      <c r="A5617" t="s">
        <v>679</v>
      </c>
      <c r="B5617" t="s">
        <v>693</v>
      </c>
      <c r="C5617">
        <v>0.54</v>
      </c>
      <c r="D5617">
        <v>26</v>
      </c>
      <c r="E5617">
        <v>0.218</v>
      </c>
    </row>
    <row r="5618" spans="1:5" x14ac:dyDescent="0.2">
      <c r="A5618" t="s">
        <v>679</v>
      </c>
      <c r="B5618" t="s">
        <v>693</v>
      </c>
      <c r="C5618">
        <v>0.54</v>
      </c>
      <c r="D5618">
        <v>27</v>
      </c>
      <c r="E5618">
        <v>0.219</v>
      </c>
    </row>
    <row r="5619" spans="1:5" x14ac:dyDescent="0.2">
      <c r="A5619" t="s">
        <v>679</v>
      </c>
      <c r="B5619" t="s">
        <v>693</v>
      </c>
      <c r="C5619">
        <v>0.54</v>
      </c>
      <c r="D5619">
        <v>28</v>
      </c>
      <c r="E5619">
        <v>0.219</v>
      </c>
    </row>
    <row r="5620" spans="1:5" x14ac:dyDescent="0.2">
      <c r="A5620" t="s">
        <v>679</v>
      </c>
      <c r="B5620" t="s">
        <v>693</v>
      </c>
      <c r="C5620">
        <v>0.54</v>
      </c>
      <c r="D5620">
        <v>29</v>
      </c>
      <c r="E5620">
        <v>0.22</v>
      </c>
    </row>
    <row r="5621" spans="1:5" x14ac:dyDescent="0.2">
      <c r="A5621" t="s">
        <v>679</v>
      </c>
      <c r="B5621" t="s">
        <v>693</v>
      </c>
      <c r="C5621">
        <v>0.54</v>
      </c>
      <c r="D5621">
        <v>30</v>
      </c>
      <c r="E5621">
        <v>0.22</v>
      </c>
    </row>
    <row r="5622" spans="1:5" x14ac:dyDescent="0.2">
      <c r="A5622" t="s">
        <v>679</v>
      </c>
      <c r="B5622" t="s">
        <v>693</v>
      </c>
      <c r="C5622">
        <v>0.54</v>
      </c>
      <c r="D5622">
        <v>31</v>
      </c>
      <c r="E5622">
        <v>0.221</v>
      </c>
    </row>
    <row r="5623" spans="1:5" x14ac:dyDescent="0.2">
      <c r="A5623" t="s">
        <v>679</v>
      </c>
      <c r="B5623" t="s">
        <v>693</v>
      </c>
      <c r="C5623">
        <v>0.54</v>
      </c>
      <c r="D5623">
        <v>32</v>
      </c>
      <c r="E5623">
        <v>0.221</v>
      </c>
    </row>
    <row r="5624" spans="1:5" x14ac:dyDescent="0.2">
      <c r="A5624" t="s">
        <v>679</v>
      </c>
      <c r="B5624" t="s">
        <v>693</v>
      </c>
      <c r="C5624">
        <v>0.54</v>
      </c>
      <c r="D5624">
        <v>33</v>
      </c>
      <c r="E5624">
        <v>0.222</v>
      </c>
    </row>
    <row r="5625" spans="1:5" x14ac:dyDescent="0.2">
      <c r="A5625" t="s">
        <v>679</v>
      </c>
      <c r="B5625" t="s">
        <v>693</v>
      </c>
      <c r="C5625">
        <v>0.54</v>
      </c>
      <c r="D5625">
        <v>34</v>
      </c>
      <c r="E5625">
        <v>0.222</v>
      </c>
    </row>
    <row r="5626" spans="1:5" x14ac:dyDescent="0.2">
      <c r="A5626" t="s">
        <v>679</v>
      </c>
      <c r="B5626" t="s">
        <v>693</v>
      </c>
      <c r="C5626">
        <v>0.54</v>
      </c>
      <c r="D5626">
        <v>35</v>
      </c>
      <c r="E5626">
        <v>0.223</v>
      </c>
    </row>
    <row r="5627" spans="1:5" x14ac:dyDescent="0.2">
      <c r="A5627" t="s">
        <v>679</v>
      </c>
      <c r="B5627" t="s">
        <v>693</v>
      </c>
      <c r="C5627">
        <v>0.54</v>
      </c>
      <c r="D5627">
        <v>36</v>
      </c>
      <c r="E5627">
        <v>0.223</v>
      </c>
    </row>
    <row r="5628" spans="1:5" x14ac:dyDescent="0.2">
      <c r="A5628" t="s">
        <v>679</v>
      </c>
      <c r="B5628" t="s">
        <v>693</v>
      </c>
      <c r="C5628">
        <v>0.54</v>
      </c>
      <c r="D5628">
        <v>37</v>
      </c>
      <c r="E5628">
        <v>0.224</v>
      </c>
    </row>
    <row r="5629" spans="1:5" x14ac:dyDescent="0.2">
      <c r="A5629" t="s">
        <v>679</v>
      </c>
      <c r="B5629" t="s">
        <v>693</v>
      </c>
      <c r="C5629">
        <v>0.54</v>
      </c>
      <c r="D5629">
        <v>38</v>
      </c>
      <c r="E5629">
        <v>0.224</v>
      </c>
    </row>
    <row r="5630" spans="1:5" x14ac:dyDescent="0.2">
      <c r="A5630" t="s">
        <v>679</v>
      </c>
      <c r="B5630" t="s">
        <v>693</v>
      </c>
      <c r="C5630">
        <v>0.54</v>
      </c>
      <c r="D5630">
        <v>39</v>
      </c>
      <c r="E5630">
        <v>0.22500000000000001</v>
      </c>
    </row>
    <row r="5631" spans="1:5" x14ac:dyDescent="0.2">
      <c r="A5631" t="s">
        <v>679</v>
      </c>
      <c r="B5631" t="s">
        <v>693</v>
      </c>
      <c r="C5631">
        <v>0.54</v>
      </c>
      <c r="D5631">
        <v>40</v>
      </c>
      <c r="E5631">
        <v>0.22600000000000001</v>
      </c>
    </row>
    <row r="5632" spans="1:5" x14ac:dyDescent="0.2">
      <c r="A5632" t="s">
        <v>679</v>
      </c>
      <c r="B5632" t="s">
        <v>693</v>
      </c>
      <c r="C5632">
        <v>0.54</v>
      </c>
      <c r="D5632">
        <v>41</v>
      </c>
      <c r="E5632">
        <v>0.22600000000000001</v>
      </c>
    </row>
    <row r="5633" spans="1:5" x14ac:dyDescent="0.2">
      <c r="A5633" t="s">
        <v>679</v>
      </c>
      <c r="B5633" t="s">
        <v>693</v>
      </c>
      <c r="C5633">
        <v>0.54</v>
      </c>
      <c r="D5633">
        <v>42</v>
      </c>
      <c r="E5633">
        <v>0.22700000000000001</v>
      </c>
    </row>
    <row r="5634" spans="1:5" x14ac:dyDescent="0.2">
      <c r="A5634" t="s">
        <v>679</v>
      </c>
      <c r="B5634" t="s">
        <v>693</v>
      </c>
      <c r="C5634">
        <v>0.54</v>
      </c>
      <c r="D5634">
        <v>43</v>
      </c>
      <c r="E5634">
        <v>0.22700000000000001</v>
      </c>
    </row>
    <row r="5635" spans="1:5" x14ac:dyDescent="0.2">
      <c r="A5635" t="s">
        <v>679</v>
      </c>
      <c r="B5635" t="s">
        <v>693</v>
      </c>
      <c r="C5635">
        <v>0.54</v>
      </c>
      <c r="D5635">
        <v>44</v>
      </c>
      <c r="E5635">
        <v>0.22800000000000001</v>
      </c>
    </row>
    <row r="5636" spans="1:5" x14ac:dyDescent="0.2">
      <c r="A5636" t="s">
        <v>679</v>
      </c>
      <c r="B5636" t="s">
        <v>693</v>
      </c>
      <c r="C5636">
        <v>0.54</v>
      </c>
      <c r="D5636">
        <v>45</v>
      </c>
      <c r="E5636">
        <v>0.22800000000000001</v>
      </c>
    </row>
    <row r="5637" spans="1:5" x14ac:dyDescent="0.2">
      <c r="A5637" t="s">
        <v>679</v>
      </c>
      <c r="B5637" t="s">
        <v>693</v>
      </c>
      <c r="C5637">
        <v>0.54</v>
      </c>
      <c r="D5637">
        <v>46</v>
      </c>
      <c r="E5637">
        <v>0.22900000000000001</v>
      </c>
    </row>
    <row r="5638" spans="1:5" x14ac:dyDescent="0.2">
      <c r="A5638" t="s">
        <v>679</v>
      </c>
      <c r="B5638" t="s">
        <v>693</v>
      </c>
      <c r="C5638">
        <v>0.54</v>
      </c>
      <c r="D5638">
        <v>47</v>
      </c>
      <c r="E5638">
        <v>0.22900000000000001</v>
      </c>
    </row>
    <row r="5639" spans="1:5" x14ac:dyDescent="0.2">
      <c r="A5639" t="s">
        <v>679</v>
      </c>
      <c r="B5639" t="s">
        <v>693</v>
      </c>
      <c r="C5639">
        <v>0.54</v>
      </c>
      <c r="D5639">
        <v>48</v>
      </c>
      <c r="E5639">
        <v>0.23</v>
      </c>
    </row>
    <row r="5640" spans="1:5" x14ac:dyDescent="0.2">
      <c r="A5640" t="s">
        <v>679</v>
      </c>
      <c r="B5640" t="s">
        <v>693</v>
      </c>
      <c r="C5640">
        <v>0.54</v>
      </c>
      <c r="D5640">
        <v>49</v>
      </c>
      <c r="E5640">
        <v>0.23</v>
      </c>
    </row>
    <row r="5641" spans="1:5" x14ac:dyDescent="0.2">
      <c r="A5641" t="s">
        <v>679</v>
      </c>
      <c r="B5641" t="s">
        <v>693</v>
      </c>
      <c r="C5641">
        <v>0.56000000000000005</v>
      </c>
      <c r="D5641">
        <v>26</v>
      </c>
      <c r="E5641">
        <v>0.22500000000000001</v>
      </c>
    </row>
    <row r="5642" spans="1:5" x14ac:dyDescent="0.2">
      <c r="A5642" t="s">
        <v>679</v>
      </c>
      <c r="B5642" t="s">
        <v>693</v>
      </c>
      <c r="C5642">
        <v>0.56000000000000005</v>
      </c>
      <c r="D5642">
        <v>27</v>
      </c>
      <c r="E5642">
        <v>0.22600000000000001</v>
      </c>
    </row>
    <row r="5643" spans="1:5" x14ac:dyDescent="0.2">
      <c r="A5643" t="s">
        <v>679</v>
      </c>
      <c r="B5643" t="s">
        <v>693</v>
      </c>
      <c r="C5643">
        <v>0.56000000000000005</v>
      </c>
      <c r="D5643">
        <v>28</v>
      </c>
      <c r="E5643">
        <v>0.22600000000000001</v>
      </c>
    </row>
    <row r="5644" spans="1:5" x14ac:dyDescent="0.2">
      <c r="A5644" t="s">
        <v>679</v>
      </c>
      <c r="B5644" t="s">
        <v>693</v>
      </c>
      <c r="C5644">
        <v>0.56000000000000005</v>
      </c>
      <c r="D5644">
        <v>29</v>
      </c>
      <c r="E5644">
        <v>0.22700000000000001</v>
      </c>
    </row>
    <row r="5645" spans="1:5" x14ac:dyDescent="0.2">
      <c r="A5645" t="s">
        <v>679</v>
      </c>
      <c r="B5645" t="s">
        <v>693</v>
      </c>
      <c r="C5645">
        <v>0.56000000000000005</v>
      </c>
      <c r="D5645">
        <v>30</v>
      </c>
      <c r="E5645">
        <v>0.22700000000000001</v>
      </c>
    </row>
    <row r="5646" spans="1:5" x14ac:dyDescent="0.2">
      <c r="A5646" t="s">
        <v>679</v>
      </c>
      <c r="B5646" t="s">
        <v>693</v>
      </c>
      <c r="C5646">
        <v>0.56000000000000005</v>
      </c>
      <c r="D5646">
        <v>31</v>
      </c>
      <c r="E5646">
        <v>0.22800000000000001</v>
      </c>
    </row>
    <row r="5647" spans="1:5" x14ac:dyDescent="0.2">
      <c r="A5647" t="s">
        <v>679</v>
      </c>
      <c r="B5647" t="s">
        <v>693</v>
      </c>
      <c r="C5647">
        <v>0.56000000000000005</v>
      </c>
      <c r="D5647">
        <v>32</v>
      </c>
      <c r="E5647">
        <v>0.22800000000000001</v>
      </c>
    </row>
    <row r="5648" spans="1:5" x14ac:dyDescent="0.2">
      <c r="A5648" t="s">
        <v>679</v>
      </c>
      <c r="B5648" t="s">
        <v>693</v>
      </c>
      <c r="C5648">
        <v>0.56000000000000005</v>
      </c>
      <c r="D5648">
        <v>33</v>
      </c>
      <c r="E5648">
        <v>0.22800000000000001</v>
      </c>
    </row>
    <row r="5649" spans="1:5" x14ac:dyDescent="0.2">
      <c r="A5649" t="s">
        <v>679</v>
      </c>
      <c r="B5649" t="s">
        <v>693</v>
      </c>
      <c r="C5649">
        <v>0.56000000000000005</v>
      </c>
      <c r="D5649">
        <v>34</v>
      </c>
      <c r="E5649">
        <v>0.22900000000000001</v>
      </c>
    </row>
    <row r="5650" spans="1:5" x14ac:dyDescent="0.2">
      <c r="A5650" t="s">
        <v>679</v>
      </c>
      <c r="B5650" t="s">
        <v>693</v>
      </c>
      <c r="C5650">
        <v>0.56000000000000005</v>
      </c>
      <c r="D5650">
        <v>35</v>
      </c>
      <c r="E5650">
        <v>0.22900000000000001</v>
      </c>
    </row>
    <row r="5651" spans="1:5" x14ac:dyDescent="0.2">
      <c r="A5651" t="s">
        <v>679</v>
      </c>
      <c r="B5651" t="s">
        <v>693</v>
      </c>
      <c r="C5651">
        <v>0.56000000000000005</v>
      </c>
      <c r="D5651">
        <v>36</v>
      </c>
      <c r="E5651">
        <v>0.23</v>
      </c>
    </row>
    <row r="5652" spans="1:5" x14ac:dyDescent="0.2">
      <c r="A5652" t="s">
        <v>679</v>
      </c>
      <c r="B5652" t="s">
        <v>693</v>
      </c>
      <c r="C5652">
        <v>0.56000000000000005</v>
      </c>
      <c r="D5652">
        <v>37</v>
      </c>
      <c r="E5652">
        <v>0.23</v>
      </c>
    </row>
    <row r="5653" spans="1:5" x14ac:dyDescent="0.2">
      <c r="A5653" t="s">
        <v>679</v>
      </c>
      <c r="B5653" t="s">
        <v>693</v>
      </c>
      <c r="C5653">
        <v>0.56000000000000005</v>
      </c>
      <c r="D5653">
        <v>38</v>
      </c>
      <c r="E5653">
        <v>0.23100000000000001</v>
      </c>
    </row>
    <row r="5654" spans="1:5" x14ac:dyDescent="0.2">
      <c r="A5654" t="s">
        <v>679</v>
      </c>
      <c r="B5654" t="s">
        <v>693</v>
      </c>
      <c r="C5654">
        <v>0.56000000000000005</v>
      </c>
      <c r="D5654">
        <v>39</v>
      </c>
      <c r="E5654">
        <v>0.23100000000000001</v>
      </c>
    </row>
    <row r="5655" spans="1:5" x14ac:dyDescent="0.2">
      <c r="A5655" t="s">
        <v>679</v>
      </c>
      <c r="B5655" t="s">
        <v>693</v>
      </c>
      <c r="C5655">
        <v>0.56000000000000005</v>
      </c>
      <c r="D5655">
        <v>40</v>
      </c>
      <c r="E5655">
        <v>0.23200000000000001</v>
      </c>
    </row>
    <row r="5656" spans="1:5" x14ac:dyDescent="0.2">
      <c r="A5656" t="s">
        <v>679</v>
      </c>
      <c r="B5656" t="s">
        <v>693</v>
      </c>
      <c r="C5656">
        <v>0.56000000000000005</v>
      </c>
      <c r="D5656">
        <v>41</v>
      </c>
      <c r="E5656">
        <v>0.23200000000000001</v>
      </c>
    </row>
    <row r="5657" spans="1:5" x14ac:dyDescent="0.2">
      <c r="A5657" t="s">
        <v>679</v>
      </c>
      <c r="B5657" t="s">
        <v>693</v>
      </c>
      <c r="C5657">
        <v>0.56000000000000005</v>
      </c>
      <c r="D5657">
        <v>42</v>
      </c>
      <c r="E5657">
        <v>0.23300000000000001</v>
      </c>
    </row>
    <row r="5658" spans="1:5" x14ac:dyDescent="0.2">
      <c r="A5658" t="s">
        <v>679</v>
      </c>
      <c r="B5658" t="s">
        <v>693</v>
      </c>
      <c r="C5658">
        <v>0.56000000000000005</v>
      </c>
      <c r="D5658">
        <v>43</v>
      </c>
      <c r="E5658">
        <v>0.23400000000000001</v>
      </c>
    </row>
    <row r="5659" spans="1:5" x14ac:dyDescent="0.2">
      <c r="A5659" t="s">
        <v>679</v>
      </c>
      <c r="B5659" t="s">
        <v>693</v>
      </c>
      <c r="C5659">
        <v>0.56000000000000005</v>
      </c>
      <c r="D5659">
        <v>44</v>
      </c>
      <c r="E5659">
        <v>0.23400000000000001</v>
      </c>
    </row>
    <row r="5660" spans="1:5" x14ac:dyDescent="0.2">
      <c r="A5660" t="s">
        <v>679</v>
      </c>
      <c r="B5660" t="s">
        <v>693</v>
      </c>
      <c r="C5660">
        <v>0.56000000000000005</v>
      </c>
      <c r="D5660">
        <v>45</v>
      </c>
      <c r="E5660">
        <v>0.23499999999999999</v>
      </c>
    </row>
    <row r="5661" spans="1:5" x14ac:dyDescent="0.2">
      <c r="A5661" t="s">
        <v>679</v>
      </c>
      <c r="B5661" t="s">
        <v>693</v>
      </c>
      <c r="C5661">
        <v>0.56000000000000005</v>
      </c>
      <c r="D5661">
        <v>46</v>
      </c>
      <c r="E5661">
        <v>0.23499999999999999</v>
      </c>
    </row>
    <row r="5662" spans="1:5" x14ac:dyDescent="0.2">
      <c r="A5662" t="s">
        <v>679</v>
      </c>
      <c r="B5662" t="s">
        <v>693</v>
      </c>
      <c r="C5662">
        <v>0.56000000000000005</v>
      </c>
      <c r="D5662">
        <v>47</v>
      </c>
      <c r="E5662">
        <v>0.23599999999999999</v>
      </c>
    </row>
    <row r="5663" spans="1:5" x14ac:dyDescent="0.2">
      <c r="A5663" t="s">
        <v>679</v>
      </c>
      <c r="B5663" t="s">
        <v>693</v>
      </c>
      <c r="C5663">
        <v>0.56000000000000005</v>
      </c>
      <c r="D5663">
        <v>48</v>
      </c>
      <c r="E5663">
        <v>0.23599999999999999</v>
      </c>
    </row>
    <row r="5664" spans="1:5" x14ac:dyDescent="0.2">
      <c r="A5664" t="s">
        <v>679</v>
      </c>
      <c r="B5664" t="s">
        <v>693</v>
      </c>
      <c r="C5664">
        <v>0.56000000000000005</v>
      </c>
      <c r="D5664">
        <v>49</v>
      </c>
      <c r="E5664">
        <v>0.23699999999999999</v>
      </c>
    </row>
    <row r="5665" spans="1:5" x14ac:dyDescent="0.2">
      <c r="A5665" t="s">
        <v>679</v>
      </c>
      <c r="B5665" t="s">
        <v>693</v>
      </c>
      <c r="C5665">
        <v>0.57999999999999996</v>
      </c>
      <c r="D5665">
        <v>28</v>
      </c>
      <c r="E5665">
        <v>0.23400000000000001</v>
      </c>
    </row>
    <row r="5666" spans="1:5" x14ac:dyDescent="0.2">
      <c r="A5666" t="s">
        <v>679</v>
      </c>
      <c r="B5666" t="s">
        <v>693</v>
      </c>
      <c r="C5666">
        <v>0.57999999999999996</v>
      </c>
      <c r="D5666">
        <v>29</v>
      </c>
      <c r="E5666">
        <v>0.23400000000000001</v>
      </c>
    </row>
    <row r="5667" spans="1:5" x14ac:dyDescent="0.2">
      <c r="A5667" t="s">
        <v>679</v>
      </c>
      <c r="B5667" t="s">
        <v>693</v>
      </c>
      <c r="C5667">
        <v>0.57999999999999996</v>
      </c>
      <c r="D5667">
        <v>30</v>
      </c>
      <c r="E5667">
        <v>0.23400000000000001</v>
      </c>
    </row>
    <row r="5668" spans="1:5" x14ac:dyDescent="0.2">
      <c r="A5668" t="s">
        <v>679</v>
      </c>
      <c r="B5668" t="s">
        <v>693</v>
      </c>
      <c r="C5668">
        <v>0.57999999999999996</v>
      </c>
      <c r="D5668">
        <v>31</v>
      </c>
      <c r="E5668">
        <v>0.23499999999999999</v>
      </c>
    </row>
    <row r="5669" spans="1:5" x14ac:dyDescent="0.2">
      <c r="A5669" t="s">
        <v>679</v>
      </c>
      <c r="B5669" t="s">
        <v>693</v>
      </c>
      <c r="C5669">
        <v>0.57999999999999996</v>
      </c>
      <c r="D5669">
        <v>32</v>
      </c>
      <c r="E5669">
        <v>0.23499999999999999</v>
      </c>
    </row>
    <row r="5670" spans="1:5" x14ac:dyDescent="0.2">
      <c r="A5670" t="s">
        <v>679</v>
      </c>
      <c r="B5670" t="s">
        <v>693</v>
      </c>
      <c r="C5670">
        <v>0.57999999999999996</v>
      </c>
      <c r="D5670">
        <v>33</v>
      </c>
      <c r="E5670">
        <v>0.23499999999999999</v>
      </c>
    </row>
    <row r="5671" spans="1:5" x14ac:dyDescent="0.2">
      <c r="A5671" t="s">
        <v>679</v>
      </c>
      <c r="B5671" t="s">
        <v>693</v>
      </c>
      <c r="C5671">
        <v>0.57999999999999996</v>
      </c>
      <c r="D5671">
        <v>34</v>
      </c>
      <c r="E5671">
        <v>0.23599999999999999</v>
      </c>
    </row>
    <row r="5672" spans="1:5" x14ac:dyDescent="0.2">
      <c r="A5672" t="s">
        <v>679</v>
      </c>
      <c r="B5672" t="s">
        <v>693</v>
      </c>
      <c r="C5672">
        <v>0.57999999999999996</v>
      </c>
      <c r="D5672">
        <v>35</v>
      </c>
      <c r="E5672">
        <v>0.23599999999999999</v>
      </c>
    </row>
    <row r="5673" spans="1:5" x14ac:dyDescent="0.2">
      <c r="A5673" t="s">
        <v>679</v>
      </c>
      <c r="B5673" t="s">
        <v>693</v>
      </c>
      <c r="C5673">
        <v>0.57999999999999996</v>
      </c>
      <c r="D5673">
        <v>36</v>
      </c>
      <c r="E5673">
        <v>0.23599999999999999</v>
      </c>
    </row>
    <row r="5674" spans="1:5" x14ac:dyDescent="0.2">
      <c r="A5674" t="s">
        <v>679</v>
      </c>
      <c r="B5674" t="s">
        <v>693</v>
      </c>
      <c r="C5674">
        <v>0.57999999999999996</v>
      </c>
      <c r="D5674">
        <v>37</v>
      </c>
      <c r="E5674">
        <v>0.23699999999999999</v>
      </c>
    </row>
    <row r="5675" spans="1:5" x14ac:dyDescent="0.2">
      <c r="A5675" t="s">
        <v>679</v>
      </c>
      <c r="B5675" t="s">
        <v>693</v>
      </c>
      <c r="C5675">
        <v>0.57999999999999996</v>
      </c>
      <c r="D5675">
        <v>38</v>
      </c>
      <c r="E5675">
        <v>0.23699999999999999</v>
      </c>
    </row>
    <row r="5676" spans="1:5" x14ac:dyDescent="0.2">
      <c r="A5676" t="s">
        <v>679</v>
      </c>
      <c r="B5676" t="s">
        <v>693</v>
      </c>
      <c r="C5676">
        <v>0.57999999999999996</v>
      </c>
      <c r="D5676">
        <v>39</v>
      </c>
      <c r="E5676">
        <v>0.23799999999999999</v>
      </c>
    </row>
    <row r="5677" spans="1:5" x14ac:dyDescent="0.2">
      <c r="A5677" t="s">
        <v>679</v>
      </c>
      <c r="B5677" t="s">
        <v>693</v>
      </c>
      <c r="C5677">
        <v>0.57999999999999996</v>
      </c>
      <c r="D5677">
        <v>40</v>
      </c>
      <c r="E5677">
        <v>0.23799999999999999</v>
      </c>
    </row>
    <row r="5678" spans="1:5" x14ac:dyDescent="0.2">
      <c r="A5678" t="s">
        <v>679</v>
      </c>
      <c r="B5678" t="s">
        <v>693</v>
      </c>
      <c r="C5678">
        <v>0.57999999999999996</v>
      </c>
      <c r="D5678">
        <v>41</v>
      </c>
      <c r="E5678">
        <v>0.23899999999999999</v>
      </c>
    </row>
    <row r="5679" spans="1:5" x14ac:dyDescent="0.2">
      <c r="A5679" t="s">
        <v>679</v>
      </c>
      <c r="B5679" t="s">
        <v>693</v>
      </c>
      <c r="C5679">
        <v>0.57999999999999996</v>
      </c>
      <c r="D5679">
        <v>42</v>
      </c>
      <c r="E5679">
        <v>0.23899999999999999</v>
      </c>
    </row>
    <row r="5680" spans="1:5" x14ac:dyDescent="0.2">
      <c r="A5680" t="s">
        <v>679</v>
      </c>
      <c r="B5680" t="s">
        <v>693</v>
      </c>
      <c r="C5680">
        <v>0.57999999999999996</v>
      </c>
      <c r="D5680">
        <v>43</v>
      </c>
      <c r="E5680">
        <v>0.24</v>
      </c>
    </row>
    <row r="5681" spans="1:5" x14ac:dyDescent="0.2">
      <c r="A5681" t="s">
        <v>679</v>
      </c>
      <c r="B5681" t="s">
        <v>693</v>
      </c>
      <c r="C5681">
        <v>0.57999999999999996</v>
      </c>
      <c r="D5681">
        <v>44</v>
      </c>
      <c r="E5681">
        <v>0.24</v>
      </c>
    </row>
    <row r="5682" spans="1:5" x14ac:dyDescent="0.2">
      <c r="A5682" t="s">
        <v>679</v>
      </c>
      <c r="B5682" t="s">
        <v>693</v>
      </c>
      <c r="C5682">
        <v>0.57999999999999996</v>
      </c>
      <c r="D5682">
        <v>45</v>
      </c>
      <c r="E5682">
        <v>0.24099999999999999</v>
      </c>
    </row>
    <row r="5683" spans="1:5" x14ac:dyDescent="0.2">
      <c r="A5683" t="s">
        <v>679</v>
      </c>
      <c r="B5683" t="s">
        <v>693</v>
      </c>
      <c r="C5683">
        <v>0.57999999999999996</v>
      </c>
      <c r="D5683">
        <v>46</v>
      </c>
      <c r="E5683">
        <v>0.24099999999999999</v>
      </c>
    </row>
    <row r="5684" spans="1:5" x14ac:dyDescent="0.2">
      <c r="A5684" t="s">
        <v>679</v>
      </c>
      <c r="B5684" t="s">
        <v>693</v>
      </c>
      <c r="C5684">
        <v>0.57999999999999996</v>
      </c>
      <c r="D5684">
        <v>47</v>
      </c>
      <c r="E5684">
        <v>0.24199999999999999</v>
      </c>
    </row>
    <row r="5685" spans="1:5" x14ac:dyDescent="0.2">
      <c r="A5685" t="s">
        <v>679</v>
      </c>
      <c r="B5685" t="s">
        <v>693</v>
      </c>
      <c r="C5685">
        <v>0.57999999999999996</v>
      </c>
      <c r="D5685">
        <v>48</v>
      </c>
      <c r="E5685">
        <v>0.24199999999999999</v>
      </c>
    </row>
    <row r="5686" spans="1:5" x14ac:dyDescent="0.2">
      <c r="A5686" t="s">
        <v>679</v>
      </c>
      <c r="B5686" t="s">
        <v>693</v>
      </c>
      <c r="C5686">
        <v>0.57999999999999996</v>
      </c>
      <c r="D5686">
        <v>49</v>
      </c>
      <c r="E5686">
        <v>0.24299999999999999</v>
      </c>
    </row>
    <row r="5687" spans="1:5" x14ac:dyDescent="0.2">
      <c r="A5687" t="s">
        <v>679</v>
      </c>
      <c r="B5687" t="s">
        <v>693</v>
      </c>
      <c r="C5687">
        <v>0.6</v>
      </c>
      <c r="D5687">
        <v>30</v>
      </c>
      <c r="E5687">
        <v>0.24099999999999999</v>
      </c>
    </row>
    <row r="5688" spans="1:5" x14ac:dyDescent="0.2">
      <c r="A5688" t="s">
        <v>679</v>
      </c>
      <c r="B5688" t="s">
        <v>693</v>
      </c>
      <c r="C5688">
        <v>0.6</v>
      </c>
      <c r="D5688">
        <v>31</v>
      </c>
      <c r="E5688">
        <v>0.24099999999999999</v>
      </c>
    </row>
    <row r="5689" spans="1:5" x14ac:dyDescent="0.2">
      <c r="A5689" t="s">
        <v>679</v>
      </c>
      <c r="B5689" t="s">
        <v>693</v>
      </c>
      <c r="C5689">
        <v>0.6</v>
      </c>
      <c r="D5689">
        <v>32</v>
      </c>
      <c r="E5689">
        <v>0.24199999999999999</v>
      </c>
    </row>
    <row r="5690" spans="1:5" x14ac:dyDescent="0.2">
      <c r="A5690" t="s">
        <v>679</v>
      </c>
      <c r="B5690" t="s">
        <v>693</v>
      </c>
      <c r="C5690">
        <v>0.6</v>
      </c>
      <c r="D5690">
        <v>33</v>
      </c>
      <c r="E5690">
        <v>0.24199999999999999</v>
      </c>
    </row>
    <row r="5691" spans="1:5" x14ac:dyDescent="0.2">
      <c r="A5691" t="s">
        <v>679</v>
      </c>
      <c r="B5691" t="s">
        <v>693</v>
      </c>
      <c r="C5691">
        <v>0.6</v>
      </c>
      <c r="D5691">
        <v>34</v>
      </c>
      <c r="E5691">
        <v>0.24199999999999999</v>
      </c>
    </row>
    <row r="5692" spans="1:5" x14ac:dyDescent="0.2">
      <c r="A5692" t="s">
        <v>679</v>
      </c>
      <c r="B5692" t="s">
        <v>693</v>
      </c>
      <c r="C5692">
        <v>0.6</v>
      </c>
      <c r="D5692">
        <v>35</v>
      </c>
      <c r="E5692">
        <v>0.24199999999999999</v>
      </c>
    </row>
    <row r="5693" spans="1:5" x14ac:dyDescent="0.2">
      <c r="A5693" t="s">
        <v>679</v>
      </c>
      <c r="B5693" t="s">
        <v>693</v>
      </c>
      <c r="C5693">
        <v>0.6</v>
      </c>
      <c r="D5693">
        <v>36</v>
      </c>
      <c r="E5693">
        <v>0.24299999999999999</v>
      </c>
    </row>
    <row r="5694" spans="1:5" x14ac:dyDescent="0.2">
      <c r="A5694" t="s">
        <v>679</v>
      </c>
      <c r="B5694" t="s">
        <v>693</v>
      </c>
      <c r="C5694">
        <v>0.6</v>
      </c>
      <c r="D5694">
        <v>37</v>
      </c>
      <c r="E5694">
        <v>0.24299999999999999</v>
      </c>
    </row>
    <row r="5695" spans="1:5" x14ac:dyDescent="0.2">
      <c r="A5695" t="s">
        <v>679</v>
      </c>
      <c r="B5695" t="s">
        <v>693</v>
      </c>
      <c r="C5695">
        <v>0.6</v>
      </c>
      <c r="D5695">
        <v>38</v>
      </c>
      <c r="E5695">
        <v>0.24299999999999999</v>
      </c>
    </row>
    <row r="5696" spans="1:5" x14ac:dyDescent="0.2">
      <c r="A5696" t="s">
        <v>679</v>
      </c>
      <c r="B5696" t="s">
        <v>693</v>
      </c>
      <c r="C5696">
        <v>0.6</v>
      </c>
      <c r="D5696">
        <v>39</v>
      </c>
      <c r="E5696">
        <v>0.24399999999999999</v>
      </c>
    </row>
    <row r="5697" spans="1:5" x14ac:dyDescent="0.2">
      <c r="A5697" t="s">
        <v>679</v>
      </c>
      <c r="B5697" t="s">
        <v>693</v>
      </c>
      <c r="C5697">
        <v>0.6</v>
      </c>
      <c r="D5697">
        <v>40</v>
      </c>
      <c r="E5697">
        <v>0.24399999999999999</v>
      </c>
    </row>
    <row r="5698" spans="1:5" x14ac:dyDescent="0.2">
      <c r="A5698" t="s">
        <v>679</v>
      </c>
      <c r="B5698" t="s">
        <v>693</v>
      </c>
      <c r="C5698">
        <v>0.6</v>
      </c>
      <c r="D5698">
        <v>41</v>
      </c>
      <c r="E5698">
        <v>0.245</v>
      </c>
    </row>
    <row r="5699" spans="1:5" x14ac:dyDescent="0.2">
      <c r="A5699" t="s">
        <v>679</v>
      </c>
      <c r="B5699" t="s">
        <v>693</v>
      </c>
      <c r="C5699">
        <v>0.6</v>
      </c>
      <c r="D5699">
        <v>42</v>
      </c>
      <c r="E5699">
        <v>0.245</v>
      </c>
    </row>
    <row r="5700" spans="1:5" x14ac:dyDescent="0.2">
      <c r="A5700" t="s">
        <v>679</v>
      </c>
      <c r="B5700" t="s">
        <v>693</v>
      </c>
      <c r="C5700">
        <v>0.6</v>
      </c>
      <c r="D5700">
        <v>43</v>
      </c>
      <c r="E5700">
        <v>0.246</v>
      </c>
    </row>
    <row r="5701" spans="1:5" x14ac:dyDescent="0.2">
      <c r="A5701" t="s">
        <v>679</v>
      </c>
      <c r="B5701" t="s">
        <v>693</v>
      </c>
      <c r="C5701">
        <v>0.6</v>
      </c>
      <c r="D5701">
        <v>44</v>
      </c>
      <c r="E5701">
        <v>0.246</v>
      </c>
    </row>
    <row r="5702" spans="1:5" x14ac:dyDescent="0.2">
      <c r="A5702" t="s">
        <v>679</v>
      </c>
      <c r="B5702" t="s">
        <v>693</v>
      </c>
      <c r="C5702">
        <v>0.6</v>
      </c>
      <c r="D5702">
        <v>45</v>
      </c>
      <c r="E5702">
        <v>0.247</v>
      </c>
    </row>
    <row r="5703" spans="1:5" x14ac:dyDescent="0.2">
      <c r="A5703" t="s">
        <v>679</v>
      </c>
      <c r="B5703" t="s">
        <v>693</v>
      </c>
      <c r="C5703">
        <v>0.6</v>
      </c>
      <c r="D5703">
        <v>46</v>
      </c>
      <c r="E5703">
        <v>0.247</v>
      </c>
    </row>
    <row r="5704" spans="1:5" x14ac:dyDescent="0.2">
      <c r="A5704" t="s">
        <v>679</v>
      </c>
      <c r="B5704" t="s">
        <v>693</v>
      </c>
      <c r="C5704">
        <v>0.6</v>
      </c>
      <c r="D5704">
        <v>47</v>
      </c>
      <c r="E5704">
        <v>0.248</v>
      </c>
    </row>
    <row r="5705" spans="1:5" x14ac:dyDescent="0.2">
      <c r="A5705" t="s">
        <v>679</v>
      </c>
      <c r="B5705" t="s">
        <v>693</v>
      </c>
      <c r="C5705">
        <v>0.6</v>
      </c>
      <c r="D5705">
        <v>48</v>
      </c>
      <c r="E5705">
        <v>0.248</v>
      </c>
    </row>
    <row r="5706" spans="1:5" x14ac:dyDescent="0.2">
      <c r="A5706" t="s">
        <v>679</v>
      </c>
      <c r="B5706" t="s">
        <v>693</v>
      </c>
      <c r="C5706">
        <v>0.6</v>
      </c>
      <c r="D5706">
        <v>49</v>
      </c>
      <c r="E5706">
        <v>0.249</v>
      </c>
    </row>
    <row r="5707" spans="1:5" x14ac:dyDescent="0.2">
      <c r="A5707" t="s">
        <v>679</v>
      </c>
      <c r="B5707" t="s">
        <v>693</v>
      </c>
      <c r="C5707">
        <v>0.62</v>
      </c>
      <c r="D5707">
        <v>33</v>
      </c>
      <c r="E5707">
        <v>0.249</v>
      </c>
    </row>
    <row r="5708" spans="1:5" x14ac:dyDescent="0.2">
      <c r="A5708" t="s">
        <v>679</v>
      </c>
      <c r="B5708" t="s">
        <v>693</v>
      </c>
      <c r="C5708">
        <v>0.62</v>
      </c>
      <c r="D5708">
        <v>34</v>
      </c>
      <c r="E5708">
        <v>0.249</v>
      </c>
    </row>
    <row r="5709" spans="1:5" x14ac:dyDescent="0.2">
      <c r="A5709" t="s">
        <v>679</v>
      </c>
      <c r="B5709" t="s">
        <v>693</v>
      </c>
      <c r="C5709">
        <v>0.62</v>
      </c>
      <c r="D5709">
        <v>35</v>
      </c>
      <c r="E5709">
        <v>0.249</v>
      </c>
    </row>
    <row r="5710" spans="1:5" x14ac:dyDescent="0.2">
      <c r="A5710" t="s">
        <v>679</v>
      </c>
      <c r="B5710" t="s">
        <v>693</v>
      </c>
      <c r="C5710">
        <v>0.62</v>
      </c>
      <c r="D5710">
        <v>36</v>
      </c>
      <c r="E5710">
        <v>0.249</v>
      </c>
    </row>
    <row r="5711" spans="1:5" x14ac:dyDescent="0.2">
      <c r="A5711" t="s">
        <v>679</v>
      </c>
      <c r="B5711" t="s">
        <v>693</v>
      </c>
      <c r="C5711">
        <v>0.62</v>
      </c>
      <c r="D5711">
        <v>37</v>
      </c>
      <c r="E5711">
        <v>0.25</v>
      </c>
    </row>
    <row r="5712" spans="1:5" x14ac:dyDescent="0.2">
      <c r="A5712" t="s">
        <v>679</v>
      </c>
      <c r="B5712" t="s">
        <v>693</v>
      </c>
      <c r="C5712">
        <v>0.62</v>
      </c>
      <c r="D5712">
        <v>38</v>
      </c>
      <c r="E5712">
        <v>0.25</v>
      </c>
    </row>
    <row r="5713" spans="1:5" x14ac:dyDescent="0.2">
      <c r="A5713" t="s">
        <v>679</v>
      </c>
      <c r="B5713" t="s">
        <v>693</v>
      </c>
      <c r="C5713">
        <v>0.62</v>
      </c>
      <c r="D5713">
        <v>39</v>
      </c>
      <c r="E5713">
        <v>0.25</v>
      </c>
    </row>
    <row r="5714" spans="1:5" x14ac:dyDescent="0.2">
      <c r="A5714" t="s">
        <v>679</v>
      </c>
      <c r="B5714" t="s">
        <v>693</v>
      </c>
      <c r="C5714">
        <v>0.62</v>
      </c>
      <c r="D5714">
        <v>40</v>
      </c>
      <c r="E5714">
        <v>0.251</v>
      </c>
    </row>
    <row r="5715" spans="1:5" x14ac:dyDescent="0.2">
      <c r="A5715" t="s">
        <v>679</v>
      </c>
      <c r="B5715" t="s">
        <v>693</v>
      </c>
      <c r="C5715">
        <v>0.62</v>
      </c>
      <c r="D5715">
        <v>41</v>
      </c>
      <c r="E5715">
        <v>0.251</v>
      </c>
    </row>
    <row r="5716" spans="1:5" x14ac:dyDescent="0.2">
      <c r="A5716" t="s">
        <v>679</v>
      </c>
      <c r="B5716" t="s">
        <v>693</v>
      </c>
      <c r="C5716">
        <v>0.62</v>
      </c>
      <c r="D5716">
        <v>42</v>
      </c>
      <c r="E5716">
        <v>0.251</v>
      </c>
    </row>
    <row r="5717" spans="1:5" x14ac:dyDescent="0.2">
      <c r="A5717" t="s">
        <v>679</v>
      </c>
      <c r="B5717" t="s">
        <v>693</v>
      </c>
      <c r="C5717">
        <v>0.62</v>
      </c>
      <c r="D5717">
        <v>43</v>
      </c>
      <c r="E5717">
        <v>0.252</v>
      </c>
    </row>
    <row r="5718" spans="1:5" x14ac:dyDescent="0.2">
      <c r="A5718" t="s">
        <v>679</v>
      </c>
      <c r="B5718" t="s">
        <v>693</v>
      </c>
      <c r="C5718">
        <v>0.62</v>
      </c>
      <c r="D5718">
        <v>44</v>
      </c>
      <c r="E5718">
        <v>0.252</v>
      </c>
    </row>
    <row r="5719" spans="1:5" x14ac:dyDescent="0.2">
      <c r="A5719" t="s">
        <v>679</v>
      </c>
      <c r="B5719" t="s">
        <v>693</v>
      </c>
      <c r="C5719">
        <v>0.62</v>
      </c>
      <c r="D5719">
        <v>45</v>
      </c>
      <c r="E5719">
        <v>0.253</v>
      </c>
    </row>
    <row r="5720" spans="1:5" x14ac:dyDescent="0.2">
      <c r="A5720" t="s">
        <v>679</v>
      </c>
      <c r="B5720" t="s">
        <v>693</v>
      </c>
      <c r="C5720">
        <v>0.62</v>
      </c>
      <c r="D5720">
        <v>46</v>
      </c>
      <c r="E5720">
        <v>0.253</v>
      </c>
    </row>
    <row r="5721" spans="1:5" x14ac:dyDescent="0.2">
      <c r="A5721" t="s">
        <v>679</v>
      </c>
      <c r="B5721" t="s">
        <v>693</v>
      </c>
      <c r="C5721">
        <v>0.62</v>
      </c>
      <c r="D5721">
        <v>47</v>
      </c>
      <c r="E5721">
        <v>0.254</v>
      </c>
    </row>
    <row r="5722" spans="1:5" x14ac:dyDescent="0.2">
      <c r="A5722" t="s">
        <v>679</v>
      </c>
      <c r="B5722" t="s">
        <v>693</v>
      </c>
      <c r="C5722">
        <v>0.62</v>
      </c>
      <c r="D5722">
        <v>48</v>
      </c>
      <c r="E5722">
        <v>0.254</v>
      </c>
    </row>
    <row r="5723" spans="1:5" x14ac:dyDescent="0.2">
      <c r="A5723" t="s">
        <v>679</v>
      </c>
      <c r="B5723" t="s">
        <v>693</v>
      </c>
      <c r="C5723">
        <v>0.62</v>
      </c>
      <c r="D5723">
        <v>49</v>
      </c>
      <c r="E5723">
        <v>0.255</v>
      </c>
    </row>
    <row r="5724" spans="1:5" x14ac:dyDescent="0.2">
      <c r="A5724" t="s">
        <v>679</v>
      </c>
      <c r="B5724" t="s">
        <v>693</v>
      </c>
      <c r="C5724">
        <v>0.64</v>
      </c>
      <c r="D5724">
        <v>35</v>
      </c>
      <c r="E5724">
        <v>0.25600000000000001</v>
      </c>
    </row>
    <row r="5725" spans="1:5" x14ac:dyDescent="0.2">
      <c r="A5725" t="s">
        <v>679</v>
      </c>
      <c r="B5725" t="s">
        <v>693</v>
      </c>
      <c r="C5725">
        <v>0.64</v>
      </c>
      <c r="D5725">
        <v>36</v>
      </c>
      <c r="E5725">
        <v>0.25600000000000001</v>
      </c>
    </row>
    <row r="5726" spans="1:5" x14ac:dyDescent="0.2">
      <c r="A5726" t="s">
        <v>679</v>
      </c>
      <c r="B5726" t="s">
        <v>693</v>
      </c>
      <c r="C5726">
        <v>0.64</v>
      </c>
      <c r="D5726">
        <v>37</v>
      </c>
      <c r="E5726">
        <v>0.25600000000000001</v>
      </c>
    </row>
    <row r="5727" spans="1:5" x14ac:dyDescent="0.2">
      <c r="A5727" t="s">
        <v>679</v>
      </c>
      <c r="B5727" t="s">
        <v>693</v>
      </c>
      <c r="C5727">
        <v>0.64</v>
      </c>
      <c r="D5727">
        <v>38</v>
      </c>
      <c r="E5727">
        <v>0.25600000000000001</v>
      </c>
    </row>
    <row r="5728" spans="1:5" x14ac:dyDescent="0.2">
      <c r="A5728" t="s">
        <v>679</v>
      </c>
      <c r="B5728" t="s">
        <v>693</v>
      </c>
      <c r="C5728">
        <v>0.64</v>
      </c>
      <c r="D5728">
        <v>39</v>
      </c>
      <c r="E5728">
        <v>0.25700000000000001</v>
      </c>
    </row>
    <row r="5729" spans="1:5" x14ac:dyDescent="0.2">
      <c r="A5729" t="s">
        <v>679</v>
      </c>
      <c r="B5729" t="s">
        <v>693</v>
      </c>
      <c r="C5729">
        <v>0.64</v>
      </c>
      <c r="D5729">
        <v>40</v>
      </c>
      <c r="E5729">
        <v>0.25700000000000001</v>
      </c>
    </row>
    <row r="5730" spans="1:5" x14ac:dyDescent="0.2">
      <c r="A5730" t="s">
        <v>679</v>
      </c>
      <c r="B5730" t="s">
        <v>693</v>
      </c>
      <c r="C5730">
        <v>0.64</v>
      </c>
      <c r="D5730">
        <v>41</v>
      </c>
      <c r="E5730">
        <v>0.25700000000000001</v>
      </c>
    </row>
    <row r="5731" spans="1:5" x14ac:dyDescent="0.2">
      <c r="A5731" t="s">
        <v>679</v>
      </c>
      <c r="B5731" t="s">
        <v>693</v>
      </c>
      <c r="C5731">
        <v>0.64</v>
      </c>
      <c r="D5731">
        <v>42</v>
      </c>
      <c r="E5731">
        <v>0.25800000000000001</v>
      </c>
    </row>
    <row r="5732" spans="1:5" x14ac:dyDescent="0.2">
      <c r="A5732" t="s">
        <v>679</v>
      </c>
      <c r="B5732" t="s">
        <v>693</v>
      </c>
      <c r="C5732">
        <v>0.64</v>
      </c>
      <c r="D5732">
        <v>43</v>
      </c>
      <c r="E5732">
        <v>0.25800000000000001</v>
      </c>
    </row>
    <row r="5733" spans="1:5" x14ac:dyDescent="0.2">
      <c r="A5733" t="s">
        <v>679</v>
      </c>
      <c r="B5733" t="s">
        <v>693</v>
      </c>
      <c r="C5733">
        <v>0.64</v>
      </c>
      <c r="D5733">
        <v>44</v>
      </c>
      <c r="E5733">
        <v>0.25800000000000001</v>
      </c>
    </row>
    <row r="5734" spans="1:5" x14ac:dyDescent="0.2">
      <c r="A5734" t="s">
        <v>679</v>
      </c>
      <c r="B5734" t="s">
        <v>693</v>
      </c>
      <c r="C5734">
        <v>0.64</v>
      </c>
      <c r="D5734">
        <v>45</v>
      </c>
      <c r="E5734">
        <v>0.25900000000000001</v>
      </c>
    </row>
    <row r="5735" spans="1:5" x14ac:dyDescent="0.2">
      <c r="A5735" t="s">
        <v>679</v>
      </c>
      <c r="B5735" t="s">
        <v>693</v>
      </c>
      <c r="C5735">
        <v>0.64</v>
      </c>
      <c r="D5735">
        <v>46</v>
      </c>
      <c r="E5735">
        <v>0.25900000000000001</v>
      </c>
    </row>
    <row r="5736" spans="1:5" x14ac:dyDescent="0.2">
      <c r="A5736" t="s">
        <v>679</v>
      </c>
      <c r="B5736" t="s">
        <v>693</v>
      </c>
      <c r="C5736">
        <v>0.64</v>
      </c>
      <c r="D5736">
        <v>47</v>
      </c>
      <c r="E5736">
        <v>0.26</v>
      </c>
    </row>
    <row r="5737" spans="1:5" x14ac:dyDescent="0.2">
      <c r="A5737" t="s">
        <v>679</v>
      </c>
      <c r="B5737" t="s">
        <v>693</v>
      </c>
      <c r="C5737">
        <v>0.64</v>
      </c>
      <c r="D5737">
        <v>48</v>
      </c>
      <c r="E5737">
        <v>0.26</v>
      </c>
    </row>
    <row r="5738" spans="1:5" x14ac:dyDescent="0.2">
      <c r="A5738" t="s">
        <v>679</v>
      </c>
      <c r="B5738" t="s">
        <v>693</v>
      </c>
      <c r="C5738">
        <v>0.64</v>
      </c>
      <c r="D5738">
        <v>49</v>
      </c>
      <c r="E5738">
        <v>0.26100000000000001</v>
      </c>
    </row>
    <row r="5739" spans="1:5" x14ac:dyDescent="0.2">
      <c r="A5739" t="s">
        <v>679</v>
      </c>
      <c r="B5739" t="s">
        <v>693</v>
      </c>
      <c r="C5739">
        <v>0.66</v>
      </c>
      <c r="D5739">
        <v>38</v>
      </c>
      <c r="E5739">
        <v>0.26300000000000001</v>
      </c>
    </row>
    <row r="5740" spans="1:5" x14ac:dyDescent="0.2">
      <c r="A5740" t="s">
        <v>679</v>
      </c>
      <c r="B5740" t="s">
        <v>693</v>
      </c>
      <c r="C5740">
        <v>0.66</v>
      </c>
      <c r="D5740">
        <v>39</v>
      </c>
      <c r="E5740">
        <v>0.26300000000000001</v>
      </c>
    </row>
    <row r="5741" spans="1:5" x14ac:dyDescent="0.2">
      <c r="A5741" t="s">
        <v>679</v>
      </c>
      <c r="B5741" t="s">
        <v>693</v>
      </c>
      <c r="C5741">
        <v>0.66</v>
      </c>
      <c r="D5741">
        <v>40</v>
      </c>
      <c r="E5741">
        <v>0.26300000000000001</v>
      </c>
    </row>
    <row r="5742" spans="1:5" x14ac:dyDescent="0.2">
      <c r="A5742" t="s">
        <v>679</v>
      </c>
      <c r="B5742" t="s">
        <v>693</v>
      </c>
      <c r="C5742">
        <v>0.66</v>
      </c>
      <c r="D5742">
        <v>41</v>
      </c>
      <c r="E5742">
        <v>0.26300000000000001</v>
      </c>
    </row>
    <row r="5743" spans="1:5" x14ac:dyDescent="0.2">
      <c r="A5743" t="s">
        <v>679</v>
      </c>
      <c r="B5743" t="s">
        <v>693</v>
      </c>
      <c r="C5743">
        <v>0.66</v>
      </c>
      <c r="D5743">
        <v>42</v>
      </c>
      <c r="E5743">
        <v>0.26400000000000001</v>
      </c>
    </row>
    <row r="5744" spans="1:5" x14ac:dyDescent="0.2">
      <c r="A5744" t="s">
        <v>679</v>
      </c>
      <c r="B5744" t="s">
        <v>693</v>
      </c>
      <c r="C5744">
        <v>0.66</v>
      </c>
      <c r="D5744">
        <v>43</v>
      </c>
      <c r="E5744">
        <v>0.26400000000000001</v>
      </c>
    </row>
    <row r="5745" spans="1:5" x14ac:dyDescent="0.2">
      <c r="A5745" t="s">
        <v>679</v>
      </c>
      <c r="B5745" t="s">
        <v>693</v>
      </c>
      <c r="C5745">
        <v>0.66</v>
      </c>
      <c r="D5745">
        <v>44</v>
      </c>
      <c r="E5745">
        <v>0.26500000000000001</v>
      </c>
    </row>
    <row r="5746" spans="1:5" x14ac:dyDescent="0.2">
      <c r="A5746" t="s">
        <v>679</v>
      </c>
      <c r="B5746" t="s">
        <v>693</v>
      </c>
      <c r="C5746">
        <v>0.66</v>
      </c>
      <c r="D5746">
        <v>45</v>
      </c>
      <c r="E5746">
        <v>0.26500000000000001</v>
      </c>
    </row>
    <row r="5747" spans="1:5" x14ac:dyDescent="0.2">
      <c r="A5747" t="s">
        <v>679</v>
      </c>
      <c r="B5747" t="s">
        <v>693</v>
      </c>
      <c r="C5747">
        <v>0.66</v>
      </c>
      <c r="D5747">
        <v>46</v>
      </c>
      <c r="E5747">
        <v>0.26500000000000001</v>
      </c>
    </row>
    <row r="5748" spans="1:5" x14ac:dyDescent="0.2">
      <c r="A5748" t="s">
        <v>679</v>
      </c>
      <c r="B5748" t="s">
        <v>693</v>
      </c>
      <c r="C5748">
        <v>0.66</v>
      </c>
      <c r="D5748">
        <v>47</v>
      </c>
      <c r="E5748">
        <v>0.26600000000000001</v>
      </c>
    </row>
    <row r="5749" spans="1:5" x14ac:dyDescent="0.2">
      <c r="A5749" t="s">
        <v>679</v>
      </c>
      <c r="B5749" t="s">
        <v>693</v>
      </c>
      <c r="C5749">
        <v>0.66</v>
      </c>
      <c r="D5749">
        <v>48</v>
      </c>
      <c r="E5749">
        <v>0.26600000000000001</v>
      </c>
    </row>
    <row r="5750" spans="1:5" x14ac:dyDescent="0.2">
      <c r="A5750" t="s">
        <v>679</v>
      </c>
      <c r="B5750" t="s">
        <v>693</v>
      </c>
      <c r="C5750">
        <v>0.66</v>
      </c>
      <c r="D5750">
        <v>49</v>
      </c>
      <c r="E5750">
        <v>0.26600000000000001</v>
      </c>
    </row>
    <row r="5751" spans="1:5" x14ac:dyDescent="0.2">
      <c r="A5751" t="s">
        <v>679</v>
      </c>
      <c r="B5751" t="s">
        <v>693</v>
      </c>
      <c r="C5751">
        <v>0.68</v>
      </c>
      <c r="D5751">
        <v>40</v>
      </c>
      <c r="E5751">
        <v>0.26900000000000002</v>
      </c>
    </row>
    <row r="5752" spans="1:5" x14ac:dyDescent="0.2">
      <c r="A5752" t="s">
        <v>679</v>
      </c>
      <c r="B5752" t="s">
        <v>693</v>
      </c>
      <c r="C5752">
        <v>0.68</v>
      </c>
      <c r="D5752">
        <v>41</v>
      </c>
      <c r="E5752">
        <v>0.27</v>
      </c>
    </row>
    <row r="5753" spans="1:5" x14ac:dyDescent="0.2">
      <c r="A5753" t="s">
        <v>679</v>
      </c>
      <c r="B5753" t="s">
        <v>693</v>
      </c>
      <c r="C5753">
        <v>0.68</v>
      </c>
      <c r="D5753">
        <v>42</v>
      </c>
      <c r="E5753">
        <v>0.27</v>
      </c>
    </row>
    <row r="5754" spans="1:5" x14ac:dyDescent="0.2">
      <c r="A5754" t="s">
        <v>679</v>
      </c>
      <c r="B5754" t="s">
        <v>693</v>
      </c>
      <c r="C5754">
        <v>0.68</v>
      </c>
      <c r="D5754">
        <v>43</v>
      </c>
      <c r="E5754">
        <v>0.27</v>
      </c>
    </row>
    <row r="5755" spans="1:5" x14ac:dyDescent="0.2">
      <c r="A5755" t="s">
        <v>679</v>
      </c>
      <c r="B5755" t="s">
        <v>693</v>
      </c>
      <c r="C5755">
        <v>0.68</v>
      </c>
      <c r="D5755">
        <v>44</v>
      </c>
      <c r="E5755">
        <v>0.27100000000000002</v>
      </c>
    </row>
    <row r="5756" spans="1:5" x14ac:dyDescent="0.2">
      <c r="A5756" t="s">
        <v>679</v>
      </c>
      <c r="B5756" t="s">
        <v>693</v>
      </c>
      <c r="C5756">
        <v>0.68</v>
      </c>
      <c r="D5756">
        <v>45</v>
      </c>
      <c r="E5756">
        <v>0.27100000000000002</v>
      </c>
    </row>
    <row r="5757" spans="1:5" x14ac:dyDescent="0.2">
      <c r="A5757" t="s">
        <v>679</v>
      </c>
      <c r="B5757" t="s">
        <v>693</v>
      </c>
      <c r="C5757">
        <v>0.68</v>
      </c>
      <c r="D5757">
        <v>46</v>
      </c>
      <c r="E5757">
        <v>0.27100000000000002</v>
      </c>
    </row>
    <row r="5758" spans="1:5" x14ac:dyDescent="0.2">
      <c r="A5758" t="s">
        <v>679</v>
      </c>
      <c r="B5758" t="s">
        <v>693</v>
      </c>
      <c r="C5758">
        <v>0.68</v>
      </c>
      <c r="D5758">
        <v>47</v>
      </c>
      <c r="E5758">
        <v>0.27200000000000002</v>
      </c>
    </row>
    <row r="5759" spans="1:5" x14ac:dyDescent="0.2">
      <c r="A5759" t="s">
        <v>679</v>
      </c>
      <c r="B5759" t="s">
        <v>693</v>
      </c>
      <c r="C5759">
        <v>0.68</v>
      </c>
      <c r="D5759">
        <v>48</v>
      </c>
      <c r="E5759">
        <v>0.27200000000000002</v>
      </c>
    </row>
    <row r="5760" spans="1:5" x14ac:dyDescent="0.2">
      <c r="A5760" t="s">
        <v>679</v>
      </c>
      <c r="B5760" t="s">
        <v>693</v>
      </c>
      <c r="C5760">
        <v>0.68</v>
      </c>
      <c r="D5760">
        <v>49</v>
      </c>
      <c r="E5760">
        <v>0.27300000000000002</v>
      </c>
    </row>
    <row r="5761" spans="1:5" x14ac:dyDescent="0.2">
      <c r="A5761" t="s">
        <v>679</v>
      </c>
      <c r="B5761" t="s">
        <v>693</v>
      </c>
      <c r="C5761">
        <v>0.7</v>
      </c>
      <c r="D5761">
        <v>43</v>
      </c>
      <c r="E5761">
        <v>0.27700000000000002</v>
      </c>
    </row>
    <row r="5762" spans="1:5" x14ac:dyDescent="0.2">
      <c r="A5762" t="s">
        <v>679</v>
      </c>
      <c r="B5762" t="s">
        <v>693</v>
      </c>
      <c r="C5762">
        <v>0.7</v>
      </c>
      <c r="D5762">
        <v>44</v>
      </c>
      <c r="E5762">
        <v>0.27700000000000002</v>
      </c>
    </row>
    <row r="5763" spans="1:5" x14ac:dyDescent="0.2">
      <c r="A5763" t="s">
        <v>679</v>
      </c>
      <c r="B5763" t="s">
        <v>693</v>
      </c>
      <c r="C5763">
        <v>0.7</v>
      </c>
      <c r="D5763">
        <v>45</v>
      </c>
      <c r="E5763">
        <v>0.27700000000000002</v>
      </c>
    </row>
    <row r="5764" spans="1:5" x14ac:dyDescent="0.2">
      <c r="A5764" t="s">
        <v>679</v>
      </c>
      <c r="B5764" t="s">
        <v>693</v>
      </c>
      <c r="C5764">
        <v>0.7</v>
      </c>
      <c r="D5764">
        <v>46</v>
      </c>
      <c r="E5764">
        <v>0.27800000000000002</v>
      </c>
    </row>
    <row r="5765" spans="1:5" x14ac:dyDescent="0.2">
      <c r="A5765" t="s">
        <v>679</v>
      </c>
      <c r="B5765" t="s">
        <v>693</v>
      </c>
      <c r="C5765">
        <v>0.7</v>
      </c>
      <c r="D5765">
        <v>47</v>
      </c>
      <c r="E5765">
        <v>0.27800000000000002</v>
      </c>
    </row>
    <row r="5766" spans="1:5" x14ac:dyDescent="0.2">
      <c r="A5766" t="s">
        <v>679</v>
      </c>
      <c r="B5766" t="s">
        <v>693</v>
      </c>
      <c r="C5766">
        <v>0.7</v>
      </c>
      <c r="D5766">
        <v>48</v>
      </c>
      <c r="E5766">
        <v>0.27800000000000002</v>
      </c>
    </row>
    <row r="5767" spans="1:5" x14ac:dyDescent="0.2">
      <c r="A5767" t="s">
        <v>679</v>
      </c>
      <c r="B5767" t="s">
        <v>693</v>
      </c>
      <c r="C5767">
        <v>0.7</v>
      </c>
      <c r="D5767">
        <v>49</v>
      </c>
      <c r="E5767">
        <v>0.27900000000000003</v>
      </c>
    </row>
    <row r="5768" spans="1:5" x14ac:dyDescent="0.2">
      <c r="A5768" t="s">
        <v>679</v>
      </c>
      <c r="B5768" t="s">
        <v>693</v>
      </c>
      <c r="C5768">
        <v>0.72</v>
      </c>
      <c r="D5768">
        <v>47</v>
      </c>
      <c r="E5768">
        <v>0.28399999999999997</v>
      </c>
    </row>
    <row r="5769" spans="1:5" x14ac:dyDescent="0.2">
      <c r="A5769" t="s">
        <v>679</v>
      </c>
      <c r="B5769" t="s">
        <v>693</v>
      </c>
      <c r="C5769">
        <v>0.72</v>
      </c>
      <c r="D5769">
        <v>48</v>
      </c>
      <c r="E5769">
        <v>0.28499999999999998</v>
      </c>
    </row>
    <row r="5770" spans="1:5" x14ac:dyDescent="0.2">
      <c r="A5770" t="s">
        <v>679</v>
      </c>
      <c r="B5770" t="s">
        <v>693</v>
      </c>
      <c r="C5770">
        <v>0.72</v>
      </c>
      <c r="D5770">
        <v>49</v>
      </c>
      <c r="E5770">
        <v>0.28499999999999998</v>
      </c>
    </row>
    <row r="5771" spans="1:5" x14ac:dyDescent="0.2">
      <c r="A5771" t="s">
        <v>679</v>
      </c>
      <c r="B5771" t="s">
        <v>695</v>
      </c>
      <c r="C5771">
        <v>0.17499999999999999</v>
      </c>
      <c r="D5771">
        <v>20</v>
      </c>
      <c r="E5771">
        <v>4.5999999999999999E-2</v>
      </c>
    </row>
    <row r="5772" spans="1:5" x14ac:dyDescent="0.2">
      <c r="A5772" t="s">
        <v>679</v>
      </c>
      <c r="B5772" t="s">
        <v>695</v>
      </c>
      <c r="C5772">
        <v>0.17499999999999999</v>
      </c>
      <c r="D5772">
        <v>21</v>
      </c>
      <c r="E5772">
        <v>0.05</v>
      </c>
    </row>
    <row r="5773" spans="1:5" x14ac:dyDescent="0.2">
      <c r="A5773" t="s">
        <v>679</v>
      </c>
      <c r="B5773" t="s">
        <v>695</v>
      </c>
      <c r="C5773">
        <v>0.17499999999999999</v>
      </c>
      <c r="D5773">
        <v>22</v>
      </c>
      <c r="E5773">
        <v>5.2999999999999999E-2</v>
      </c>
    </row>
    <row r="5774" spans="1:5" x14ac:dyDescent="0.2">
      <c r="A5774" t="s">
        <v>679</v>
      </c>
      <c r="B5774" t="s">
        <v>695</v>
      </c>
      <c r="C5774">
        <v>0.2</v>
      </c>
      <c r="D5774">
        <v>20</v>
      </c>
      <c r="E5774">
        <v>5.7000000000000002E-2</v>
      </c>
    </row>
    <row r="5775" spans="1:5" x14ac:dyDescent="0.2">
      <c r="A5775" t="s">
        <v>679</v>
      </c>
      <c r="B5775" t="s">
        <v>695</v>
      </c>
      <c r="C5775">
        <v>0.2</v>
      </c>
      <c r="D5775">
        <v>21</v>
      </c>
      <c r="E5775">
        <v>6.0999999999999999E-2</v>
      </c>
    </row>
    <row r="5776" spans="1:5" x14ac:dyDescent="0.2">
      <c r="A5776" t="s">
        <v>679</v>
      </c>
      <c r="B5776" t="s">
        <v>695</v>
      </c>
      <c r="C5776">
        <v>0.2</v>
      </c>
      <c r="D5776">
        <v>22</v>
      </c>
      <c r="E5776">
        <v>6.5000000000000002E-2</v>
      </c>
    </row>
    <row r="5777" spans="1:5" x14ac:dyDescent="0.2">
      <c r="A5777" t="s">
        <v>679</v>
      </c>
      <c r="B5777" t="s">
        <v>695</v>
      </c>
      <c r="C5777">
        <v>0.2</v>
      </c>
      <c r="D5777">
        <v>23</v>
      </c>
      <c r="E5777">
        <v>6.8000000000000005E-2</v>
      </c>
    </row>
    <row r="5778" spans="1:5" x14ac:dyDescent="0.2">
      <c r="A5778" t="s">
        <v>679</v>
      </c>
      <c r="B5778" t="s">
        <v>695</v>
      </c>
      <c r="C5778">
        <v>0.2</v>
      </c>
      <c r="D5778">
        <v>24</v>
      </c>
      <c r="E5778">
        <v>7.0999999999999994E-2</v>
      </c>
    </row>
    <row r="5779" spans="1:5" x14ac:dyDescent="0.2">
      <c r="A5779" t="s">
        <v>679</v>
      </c>
      <c r="B5779" t="s">
        <v>695</v>
      </c>
      <c r="C5779">
        <v>0.2</v>
      </c>
      <c r="D5779">
        <v>25</v>
      </c>
      <c r="E5779">
        <v>7.3999999999999996E-2</v>
      </c>
    </row>
    <row r="5780" spans="1:5" x14ac:dyDescent="0.2">
      <c r="A5780" t="s">
        <v>679</v>
      </c>
      <c r="B5780" t="s">
        <v>695</v>
      </c>
      <c r="C5780">
        <v>0.2</v>
      </c>
      <c r="D5780">
        <v>26</v>
      </c>
      <c r="E5780">
        <v>7.6999999999999999E-2</v>
      </c>
    </row>
    <row r="5781" spans="1:5" x14ac:dyDescent="0.2">
      <c r="A5781" t="s">
        <v>679</v>
      </c>
      <c r="B5781" t="s">
        <v>695</v>
      </c>
      <c r="C5781">
        <v>0.2</v>
      </c>
      <c r="D5781">
        <v>27</v>
      </c>
      <c r="E5781">
        <v>0.08</v>
      </c>
    </row>
    <row r="5782" spans="1:5" x14ac:dyDescent="0.2">
      <c r="A5782" t="s">
        <v>679</v>
      </c>
      <c r="B5782" t="s">
        <v>695</v>
      </c>
      <c r="C5782">
        <v>0.22500000000000001</v>
      </c>
      <c r="D5782">
        <v>20</v>
      </c>
      <c r="E5782">
        <v>6.8000000000000005E-2</v>
      </c>
    </row>
    <row r="5783" spans="1:5" x14ac:dyDescent="0.2">
      <c r="A5783" t="s">
        <v>679</v>
      </c>
      <c r="B5783" t="s">
        <v>695</v>
      </c>
      <c r="C5783">
        <v>0.22500000000000001</v>
      </c>
      <c r="D5783">
        <v>21</v>
      </c>
      <c r="E5783">
        <v>7.1999999999999995E-2</v>
      </c>
    </row>
    <row r="5784" spans="1:5" x14ac:dyDescent="0.2">
      <c r="A5784" t="s">
        <v>679</v>
      </c>
      <c r="B5784" t="s">
        <v>695</v>
      </c>
      <c r="C5784">
        <v>0.22500000000000001</v>
      </c>
      <c r="D5784">
        <v>22</v>
      </c>
      <c r="E5784">
        <v>7.5999999999999998E-2</v>
      </c>
    </row>
    <row r="5785" spans="1:5" x14ac:dyDescent="0.2">
      <c r="A5785" t="s">
        <v>679</v>
      </c>
      <c r="B5785" t="s">
        <v>695</v>
      </c>
      <c r="C5785">
        <v>0.22500000000000001</v>
      </c>
      <c r="D5785">
        <v>23</v>
      </c>
      <c r="E5785">
        <v>0.08</v>
      </c>
    </row>
    <row r="5786" spans="1:5" x14ac:dyDescent="0.2">
      <c r="A5786" t="s">
        <v>679</v>
      </c>
      <c r="B5786" t="s">
        <v>695</v>
      </c>
      <c r="C5786">
        <v>0.22500000000000001</v>
      </c>
      <c r="D5786">
        <v>24</v>
      </c>
      <c r="E5786">
        <v>8.3000000000000004E-2</v>
      </c>
    </row>
    <row r="5787" spans="1:5" x14ac:dyDescent="0.2">
      <c r="A5787" t="s">
        <v>679</v>
      </c>
      <c r="B5787" t="s">
        <v>695</v>
      </c>
      <c r="C5787">
        <v>0.22500000000000001</v>
      </c>
      <c r="D5787">
        <v>25</v>
      </c>
      <c r="E5787">
        <v>8.5999999999999993E-2</v>
      </c>
    </row>
    <row r="5788" spans="1:5" x14ac:dyDescent="0.2">
      <c r="A5788" t="s">
        <v>679</v>
      </c>
      <c r="B5788" t="s">
        <v>695</v>
      </c>
      <c r="C5788">
        <v>0.22500000000000001</v>
      </c>
      <c r="D5788">
        <v>26</v>
      </c>
      <c r="E5788">
        <v>0.09</v>
      </c>
    </row>
    <row r="5789" spans="1:5" x14ac:dyDescent="0.2">
      <c r="A5789" t="s">
        <v>679</v>
      </c>
      <c r="B5789" t="s">
        <v>695</v>
      </c>
      <c r="C5789">
        <v>0.22500000000000001</v>
      </c>
      <c r="D5789">
        <v>27</v>
      </c>
      <c r="E5789">
        <v>9.1999999999999998E-2</v>
      </c>
    </row>
    <row r="5790" spans="1:5" x14ac:dyDescent="0.2">
      <c r="A5790" t="s">
        <v>679</v>
      </c>
      <c r="B5790" t="s">
        <v>695</v>
      </c>
      <c r="C5790">
        <v>0.25</v>
      </c>
      <c r="D5790">
        <v>20</v>
      </c>
      <c r="E5790">
        <v>7.8E-2</v>
      </c>
    </row>
    <row r="5791" spans="1:5" x14ac:dyDescent="0.2">
      <c r="A5791" t="s">
        <v>679</v>
      </c>
      <c r="B5791" t="s">
        <v>695</v>
      </c>
      <c r="C5791">
        <v>0.25</v>
      </c>
      <c r="D5791">
        <v>21</v>
      </c>
      <c r="E5791">
        <v>8.3000000000000004E-2</v>
      </c>
    </row>
    <row r="5792" spans="1:5" x14ac:dyDescent="0.2">
      <c r="A5792" t="s">
        <v>679</v>
      </c>
      <c r="B5792" t="s">
        <v>695</v>
      </c>
      <c r="C5792">
        <v>0.25</v>
      </c>
      <c r="D5792">
        <v>22</v>
      </c>
      <c r="E5792">
        <v>8.6999999999999994E-2</v>
      </c>
    </row>
    <row r="5793" spans="1:5" x14ac:dyDescent="0.2">
      <c r="A5793" t="s">
        <v>679</v>
      </c>
      <c r="B5793" t="s">
        <v>695</v>
      </c>
      <c r="C5793">
        <v>0.25</v>
      </c>
      <c r="D5793">
        <v>23</v>
      </c>
      <c r="E5793">
        <v>9.0999999999999998E-2</v>
      </c>
    </row>
    <row r="5794" spans="1:5" x14ac:dyDescent="0.2">
      <c r="A5794" t="s">
        <v>679</v>
      </c>
      <c r="B5794" t="s">
        <v>695</v>
      </c>
      <c r="C5794">
        <v>0.25</v>
      </c>
      <c r="D5794">
        <v>24</v>
      </c>
      <c r="E5794">
        <v>9.5000000000000001E-2</v>
      </c>
    </row>
    <row r="5795" spans="1:5" x14ac:dyDescent="0.2">
      <c r="A5795" t="s">
        <v>679</v>
      </c>
      <c r="B5795" t="s">
        <v>695</v>
      </c>
      <c r="C5795">
        <v>0.25</v>
      </c>
      <c r="D5795">
        <v>25</v>
      </c>
      <c r="E5795">
        <v>9.8000000000000004E-2</v>
      </c>
    </row>
    <row r="5796" spans="1:5" x14ac:dyDescent="0.2">
      <c r="A5796" t="s">
        <v>679</v>
      </c>
      <c r="B5796" t="s">
        <v>695</v>
      </c>
      <c r="C5796">
        <v>0.25</v>
      </c>
      <c r="D5796">
        <v>26</v>
      </c>
      <c r="E5796">
        <v>0.10100000000000001</v>
      </c>
    </row>
    <row r="5797" spans="1:5" x14ac:dyDescent="0.2">
      <c r="A5797" t="s">
        <v>679</v>
      </c>
      <c r="B5797" t="s">
        <v>695</v>
      </c>
      <c r="C5797">
        <v>0.25</v>
      </c>
      <c r="D5797">
        <v>27</v>
      </c>
      <c r="E5797">
        <v>0.104</v>
      </c>
    </row>
    <row r="5798" spans="1:5" x14ac:dyDescent="0.2">
      <c r="A5798" t="s">
        <v>679</v>
      </c>
      <c r="B5798" t="s">
        <v>695</v>
      </c>
      <c r="C5798">
        <v>0.25</v>
      </c>
      <c r="D5798">
        <v>28</v>
      </c>
      <c r="E5798">
        <v>0.107</v>
      </c>
    </row>
    <row r="5799" spans="1:5" x14ac:dyDescent="0.2">
      <c r="A5799" t="s">
        <v>679</v>
      </c>
      <c r="B5799" t="s">
        <v>695</v>
      </c>
      <c r="C5799">
        <v>0.25</v>
      </c>
      <c r="D5799">
        <v>29</v>
      </c>
      <c r="E5799">
        <v>0.109</v>
      </c>
    </row>
    <row r="5800" spans="1:5" x14ac:dyDescent="0.2">
      <c r="A5800" t="s">
        <v>679</v>
      </c>
      <c r="B5800" t="s">
        <v>695</v>
      </c>
      <c r="C5800">
        <v>0.25</v>
      </c>
      <c r="D5800">
        <v>30</v>
      </c>
      <c r="E5800">
        <v>0.111</v>
      </c>
    </row>
    <row r="5801" spans="1:5" x14ac:dyDescent="0.2">
      <c r="A5801" t="s">
        <v>679</v>
      </c>
      <c r="B5801" t="s">
        <v>695</v>
      </c>
      <c r="C5801">
        <v>0.25</v>
      </c>
      <c r="D5801">
        <v>31</v>
      </c>
      <c r="E5801">
        <v>0.114</v>
      </c>
    </row>
    <row r="5802" spans="1:5" x14ac:dyDescent="0.2">
      <c r="A5802" t="s">
        <v>679</v>
      </c>
      <c r="B5802" t="s">
        <v>695</v>
      </c>
      <c r="C5802">
        <v>0.27500000000000002</v>
      </c>
      <c r="D5802">
        <v>20</v>
      </c>
      <c r="E5802">
        <v>8.7999999999999995E-2</v>
      </c>
    </row>
    <row r="5803" spans="1:5" x14ac:dyDescent="0.2">
      <c r="A5803" t="s">
        <v>679</v>
      </c>
      <c r="B5803" t="s">
        <v>695</v>
      </c>
      <c r="C5803">
        <v>0.27500000000000002</v>
      </c>
      <c r="D5803">
        <v>21</v>
      </c>
      <c r="E5803">
        <v>9.2999999999999999E-2</v>
      </c>
    </row>
    <row r="5804" spans="1:5" x14ac:dyDescent="0.2">
      <c r="A5804" t="s">
        <v>679</v>
      </c>
      <c r="B5804" t="s">
        <v>695</v>
      </c>
      <c r="C5804">
        <v>0.27500000000000002</v>
      </c>
      <c r="D5804">
        <v>22</v>
      </c>
      <c r="E5804">
        <v>9.7000000000000003E-2</v>
      </c>
    </row>
    <row r="5805" spans="1:5" x14ac:dyDescent="0.2">
      <c r="A5805" t="s">
        <v>679</v>
      </c>
      <c r="B5805" t="s">
        <v>695</v>
      </c>
      <c r="C5805">
        <v>0.27500000000000002</v>
      </c>
      <c r="D5805">
        <v>23</v>
      </c>
      <c r="E5805">
        <v>0.10199999999999999</v>
      </c>
    </row>
    <row r="5806" spans="1:5" x14ac:dyDescent="0.2">
      <c r="A5806" t="s">
        <v>679</v>
      </c>
      <c r="B5806" t="s">
        <v>695</v>
      </c>
      <c r="C5806">
        <v>0.27500000000000002</v>
      </c>
      <c r="D5806">
        <v>24</v>
      </c>
      <c r="E5806">
        <v>0.106</v>
      </c>
    </row>
    <row r="5807" spans="1:5" x14ac:dyDescent="0.2">
      <c r="A5807" t="s">
        <v>679</v>
      </c>
      <c r="B5807" t="s">
        <v>695</v>
      </c>
      <c r="C5807">
        <v>0.27500000000000002</v>
      </c>
      <c r="D5807">
        <v>25</v>
      </c>
      <c r="E5807">
        <v>0.109</v>
      </c>
    </row>
    <row r="5808" spans="1:5" x14ac:dyDescent="0.2">
      <c r="A5808" t="s">
        <v>679</v>
      </c>
      <c r="B5808" t="s">
        <v>695</v>
      </c>
      <c r="C5808">
        <v>0.27500000000000002</v>
      </c>
      <c r="D5808">
        <v>26</v>
      </c>
      <c r="E5808">
        <v>0.113</v>
      </c>
    </row>
    <row r="5809" spans="1:5" x14ac:dyDescent="0.2">
      <c r="A5809" t="s">
        <v>679</v>
      </c>
      <c r="B5809" t="s">
        <v>695</v>
      </c>
      <c r="C5809">
        <v>0.27500000000000002</v>
      </c>
      <c r="D5809">
        <v>27</v>
      </c>
      <c r="E5809">
        <v>0.11600000000000001</v>
      </c>
    </row>
    <row r="5810" spans="1:5" x14ac:dyDescent="0.2">
      <c r="A5810" t="s">
        <v>679</v>
      </c>
      <c r="B5810" t="s">
        <v>695</v>
      </c>
      <c r="C5810">
        <v>0.27500000000000002</v>
      </c>
      <c r="D5810">
        <v>28</v>
      </c>
      <c r="E5810">
        <v>0.11799999999999999</v>
      </c>
    </row>
    <row r="5811" spans="1:5" x14ac:dyDescent="0.2">
      <c r="A5811" t="s">
        <v>679</v>
      </c>
      <c r="B5811" t="s">
        <v>695</v>
      </c>
      <c r="C5811">
        <v>0.27500000000000002</v>
      </c>
      <c r="D5811">
        <v>29</v>
      </c>
      <c r="E5811">
        <v>0.121</v>
      </c>
    </row>
    <row r="5812" spans="1:5" x14ac:dyDescent="0.2">
      <c r="A5812" t="s">
        <v>679</v>
      </c>
      <c r="B5812" t="s">
        <v>695</v>
      </c>
      <c r="C5812">
        <v>0.27500000000000002</v>
      </c>
      <c r="D5812">
        <v>30</v>
      </c>
      <c r="E5812">
        <v>0.123</v>
      </c>
    </row>
    <row r="5813" spans="1:5" x14ac:dyDescent="0.2">
      <c r="A5813" t="s">
        <v>679</v>
      </c>
      <c r="B5813" t="s">
        <v>695</v>
      </c>
      <c r="C5813">
        <v>0.27500000000000002</v>
      </c>
      <c r="D5813">
        <v>31</v>
      </c>
      <c r="E5813">
        <v>0.125</v>
      </c>
    </row>
    <row r="5814" spans="1:5" x14ac:dyDescent="0.2">
      <c r="A5814" t="s">
        <v>679</v>
      </c>
      <c r="B5814" t="s">
        <v>695</v>
      </c>
      <c r="C5814">
        <v>0.27500000000000002</v>
      </c>
      <c r="D5814">
        <v>32</v>
      </c>
      <c r="E5814">
        <v>0.127</v>
      </c>
    </row>
    <row r="5815" spans="1:5" x14ac:dyDescent="0.2">
      <c r="A5815" t="s">
        <v>679</v>
      </c>
      <c r="B5815" t="s">
        <v>695</v>
      </c>
      <c r="C5815">
        <v>0.27500000000000002</v>
      </c>
      <c r="D5815">
        <v>33</v>
      </c>
      <c r="E5815">
        <v>0.129</v>
      </c>
    </row>
    <row r="5816" spans="1:5" x14ac:dyDescent="0.2">
      <c r="A5816" t="s">
        <v>679</v>
      </c>
      <c r="B5816" t="s">
        <v>695</v>
      </c>
      <c r="C5816">
        <v>0.27500000000000002</v>
      </c>
      <c r="D5816">
        <v>34</v>
      </c>
      <c r="E5816">
        <v>0.13100000000000001</v>
      </c>
    </row>
    <row r="5817" spans="1:5" x14ac:dyDescent="0.2">
      <c r="A5817" t="s">
        <v>679</v>
      </c>
      <c r="B5817" t="s">
        <v>695</v>
      </c>
      <c r="C5817">
        <v>0.3</v>
      </c>
      <c r="D5817">
        <v>20</v>
      </c>
      <c r="E5817">
        <v>9.9000000000000005E-2</v>
      </c>
    </row>
    <row r="5818" spans="1:5" x14ac:dyDescent="0.2">
      <c r="A5818" t="s">
        <v>679</v>
      </c>
      <c r="B5818" t="s">
        <v>695</v>
      </c>
      <c r="C5818">
        <v>0.3</v>
      </c>
      <c r="D5818">
        <v>21</v>
      </c>
      <c r="E5818">
        <v>0.104</v>
      </c>
    </row>
    <row r="5819" spans="1:5" x14ac:dyDescent="0.2">
      <c r="A5819" t="s">
        <v>679</v>
      </c>
      <c r="B5819" t="s">
        <v>695</v>
      </c>
      <c r="C5819">
        <v>0.3</v>
      </c>
      <c r="D5819">
        <v>22</v>
      </c>
      <c r="E5819">
        <v>0.108</v>
      </c>
    </row>
    <row r="5820" spans="1:5" x14ac:dyDescent="0.2">
      <c r="A5820" t="s">
        <v>679</v>
      </c>
      <c r="B5820" t="s">
        <v>695</v>
      </c>
      <c r="C5820">
        <v>0.3</v>
      </c>
      <c r="D5820">
        <v>23</v>
      </c>
      <c r="E5820">
        <v>0.112</v>
      </c>
    </row>
    <row r="5821" spans="1:5" x14ac:dyDescent="0.2">
      <c r="A5821" t="s">
        <v>679</v>
      </c>
      <c r="B5821" t="s">
        <v>695</v>
      </c>
      <c r="C5821">
        <v>0.3</v>
      </c>
      <c r="D5821">
        <v>24</v>
      </c>
      <c r="E5821">
        <v>0.11600000000000001</v>
      </c>
    </row>
    <row r="5822" spans="1:5" x14ac:dyDescent="0.2">
      <c r="A5822" t="s">
        <v>679</v>
      </c>
      <c r="B5822" t="s">
        <v>695</v>
      </c>
      <c r="C5822">
        <v>0.3</v>
      </c>
      <c r="D5822">
        <v>25</v>
      </c>
      <c r="E5822">
        <v>0.12</v>
      </c>
    </row>
    <row r="5823" spans="1:5" x14ac:dyDescent="0.2">
      <c r="A5823" t="s">
        <v>679</v>
      </c>
      <c r="B5823" t="s">
        <v>695</v>
      </c>
      <c r="C5823">
        <v>0.3</v>
      </c>
      <c r="D5823">
        <v>26</v>
      </c>
      <c r="E5823">
        <v>0.123</v>
      </c>
    </row>
    <row r="5824" spans="1:5" x14ac:dyDescent="0.2">
      <c r="A5824" t="s">
        <v>679</v>
      </c>
      <c r="B5824" t="s">
        <v>695</v>
      </c>
      <c r="C5824">
        <v>0.3</v>
      </c>
      <c r="D5824">
        <v>27</v>
      </c>
      <c r="E5824">
        <v>0.127</v>
      </c>
    </row>
    <row r="5825" spans="1:5" x14ac:dyDescent="0.2">
      <c r="A5825" t="s">
        <v>679</v>
      </c>
      <c r="B5825" t="s">
        <v>695</v>
      </c>
      <c r="C5825">
        <v>0.3</v>
      </c>
      <c r="D5825">
        <v>28</v>
      </c>
      <c r="E5825">
        <v>0.129</v>
      </c>
    </row>
    <row r="5826" spans="1:5" x14ac:dyDescent="0.2">
      <c r="A5826" t="s">
        <v>679</v>
      </c>
      <c r="B5826" t="s">
        <v>695</v>
      </c>
      <c r="C5826">
        <v>0.3</v>
      </c>
      <c r="D5826">
        <v>29</v>
      </c>
      <c r="E5826">
        <v>0.13100000000000001</v>
      </c>
    </row>
    <row r="5827" spans="1:5" x14ac:dyDescent="0.2">
      <c r="A5827" t="s">
        <v>679</v>
      </c>
      <c r="B5827" t="s">
        <v>695</v>
      </c>
      <c r="C5827">
        <v>0.3</v>
      </c>
      <c r="D5827">
        <v>30</v>
      </c>
      <c r="E5827">
        <v>0.13400000000000001</v>
      </c>
    </row>
    <row r="5828" spans="1:5" x14ac:dyDescent="0.2">
      <c r="A5828" t="s">
        <v>679</v>
      </c>
      <c r="B5828" t="s">
        <v>695</v>
      </c>
      <c r="C5828">
        <v>0.3</v>
      </c>
      <c r="D5828">
        <v>31</v>
      </c>
      <c r="E5828">
        <v>0.13500000000000001</v>
      </c>
    </row>
    <row r="5829" spans="1:5" x14ac:dyDescent="0.2">
      <c r="A5829" t="s">
        <v>679</v>
      </c>
      <c r="B5829" t="s">
        <v>695</v>
      </c>
      <c r="C5829">
        <v>0.3</v>
      </c>
      <c r="D5829">
        <v>32</v>
      </c>
      <c r="E5829">
        <v>0.13700000000000001</v>
      </c>
    </row>
    <row r="5830" spans="1:5" x14ac:dyDescent="0.2">
      <c r="A5830" t="s">
        <v>679</v>
      </c>
      <c r="B5830" t="s">
        <v>695</v>
      </c>
      <c r="C5830">
        <v>0.3</v>
      </c>
      <c r="D5830">
        <v>33</v>
      </c>
      <c r="E5830">
        <v>0.13900000000000001</v>
      </c>
    </row>
    <row r="5831" spans="1:5" x14ac:dyDescent="0.2">
      <c r="A5831" t="s">
        <v>679</v>
      </c>
      <c r="B5831" t="s">
        <v>695</v>
      </c>
      <c r="C5831">
        <v>0.3</v>
      </c>
      <c r="D5831">
        <v>34</v>
      </c>
      <c r="E5831">
        <v>0.14099999999999999</v>
      </c>
    </row>
    <row r="5832" spans="1:5" x14ac:dyDescent="0.2">
      <c r="A5832" t="s">
        <v>679</v>
      </c>
      <c r="B5832" t="s">
        <v>695</v>
      </c>
      <c r="C5832">
        <v>0.3</v>
      </c>
      <c r="D5832">
        <v>35</v>
      </c>
      <c r="E5832">
        <v>0.14299999999999999</v>
      </c>
    </row>
    <row r="5833" spans="1:5" x14ac:dyDescent="0.2">
      <c r="A5833" t="s">
        <v>679</v>
      </c>
      <c r="B5833" t="s">
        <v>695</v>
      </c>
      <c r="C5833">
        <v>0.3</v>
      </c>
      <c r="D5833">
        <v>36</v>
      </c>
      <c r="E5833">
        <v>0.14499999999999999</v>
      </c>
    </row>
    <row r="5834" spans="1:5" x14ac:dyDescent="0.2">
      <c r="A5834" t="s">
        <v>679</v>
      </c>
      <c r="B5834" t="s">
        <v>695</v>
      </c>
      <c r="C5834">
        <v>0.3</v>
      </c>
      <c r="D5834">
        <v>37</v>
      </c>
      <c r="E5834">
        <v>0.14599999999999999</v>
      </c>
    </row>
    <row r="5835" spans="1:5" x14ac:dyDescent="0.2">
      <c r="A5835" t="s">
        <v>679</v>
      </c>
      <c r="B5835" t="s">
        <v>695</v>
      </c>
      <c r="C5835">
        <v>0.3</v>
      </c>
      <c r="D5835">
        <v>38</v>
      </c>
      <c r="E5835">
        <v>0.14799999999999999</v>
      </c>
    </row>
    <row r="5836" spans="1:5" x14ac:dyDescent="0.2">
      <c r="A5836" t="s">
        <v>679</v>
      </c>
      <c r="B5836" t="s">
        <v>695</v>
      </c>
      <c r="C5836">
        <v>0.3</v>
      </c>
      <c r="D5836">
        <v>39</v>
      </c>
      <c r="E5836">
        <v>0.15</v>
      </c>
    </row>
    <row r="5837" spans="1:5" x14ac:dyDescent="0.2">
      <c r="A5837" t="s">
        <v>679</v>
      </c>
      <c r="B5837" t="s">
        <v>695</v>
      </c>
      <c r="C5837">
        <v>0.3</v>
      </c>
      <c r="D5837">
        <v>40</v>
      </c>
      <c r="E5837">
        <v>0.151</v>
      </c>
    </row>
    <row r="5838" spans="1:5" x14ac:dyDescent="0.2">
      <c r="A5838" t="s">
        <v>679</v>
      </c>
      <c r="B5838" t="s">
        <v>695</v>
      </c>
      <c r="C5838">
        <v>0.3</v>
      </c>
      <c r="D5838">
        <v>41</v>
      </c>
      <c r="E5838">
        <v>0.153</v>
      </c>
    </row>
    <row r="5839" spans="1:5" x14ac:dyDescent="0.2">
      <c r="A5839" t="s">
        <v>679</v>
      </c>
      <c r="B5839" t="s">
        <v>695</v>
      </c>
      <c r="C5839">
        <v>0.3</v>
      </c>
      <c r="D5839">
        <v>42</v>
      </c>
      <c r="E5839">
        <v>0.154</v>
      </c>
    </row>
    <row r="5840" spans="1:5" x14ac:dyDescent="0.2">
      <c r="A5840" t="s">
        <v>679</v>
      </c>
      <c r="B5840" t="s">
        <v>695</v>
      </c>
      <c r="C5840">
        <v>0.3</v>
      </c>
      <c r="D5840">
        <v>43</v>
      </c>
      <c r="E5840">
        <v>0.156</v>
      </c>
    </row>
    <row r="5841" spans="1:5" x14ac:dyDescent="0.2">
      <c r="A5841" t="s">
        <v>679</v>
      </c>
      <c r="B5841" t="s">
        <v>695</v>
      </c>
      <c r="C5841">
        <v>0.32500000000000001</v>
      </c>
      <c r="D5841">
        <v>20</v>
      </c>
      <c r="E5841">
        <v>0.109</v>
      </c>
    </row>
    <row r="5842" spans="1:5" x14ac:dyDescent="0.2">
      <c r="A5842" t="s">
        <v>679</v>
      </c>
      <c r="B5842" t="s">
        <v>695</v>
      </c>
      <c r="C5842">
        <v>0.32500000000000001</v>
      </c>
      <c r="D5842">
        <v>21</v>
      </c>
      <c r="E5842">
        <v>0.114</v>
      </c>
    </row>
    <row r="5843" spans="1:5" x14ac:dyDescent="0.2">
      <c r="A5843" t="s">
        <v>679</v>
      </c>
      <c r="B5843" t="s">
        <v>695</v>
      </c>
      <c r="C5843">
        <v>0.32500000000000001</v>
      </c>
      <c r="D5843">
        <v>22</v>
      </c>
      <c r="E5843">
        <v>0.11799999999999999</v>
      </c>
    </row>
    <row r="5844" spans="1:5" x14ac:dyDescent="0.2">
      <c r="A5844" t="s">
        <v>679</v>
      </c>
      <c r="B5844" t="s">
        <v>695</v>
      </c>
      <c r="C5844">
        <v>0.32500000000000001</v>
      </c>
      <c r="D5844">
        <v>23</v>
      </c>
      <c r="E5844">
        <v>0.123</v>
      </c>
    </row>
    <row r="5845" spans="1:5" x14ac:dyDescent="0.2">
      <c r="A5845" t="s">
        <v>679</v>
      </c>
      <c r="B5845" t="s">
        <v>695</v>
      </c>
      <c r="C5845">
        <v>0.32500000000000001</v>
      </c>
      <c r="D5845">
        <v>24</v>
      </c>
      <c r="E5845">
        <v>0.127</v>
      </c>
    </row>
    <row r="5846" spans="1:5" x14ac:dyDescent="0.2">
      <c r="A5846" t="s">
        <v>679</v>
      </c>
      <c r="B5846" t="s">
        <v>695</v>
      </c>
      <c r="C5846">
        <v>0.32500000000000001</v>
      </c>
      <c r="D5846">
        <v>25</v>
      </c>
      <c r="E5846">
        <v>0.13100000000000001</v>
      </c>
    </row>
    <row r="5847" spans="1:5" x14ac:dyDescent="0.2">
      <c r="A5847" t="s">
        <v>679</v>
      </c>
      <c r="B5847" t="s">
        <v>695</v>
      </c>
      <c r="C5847">
        <v>0.32500000000000001</v>
      </c>
      <c r="D5847">
        <v>26</v>
      </c>
      <c r="E5847">
        <v>0.13400000000000001</v>
      </c>
    </row>
    <row r="5848" spans="1:5" x14ac:dyDescent="0.2">
      <c r="A5848" t="s">
        <v>679</v>
      </c>
      <c r="B5848" t="s">
        <v>695</v>
      </c>
      <c r="C5848">
        <v>0.32500000000000001</v>
      </c>
      <c r="D5848">
        <v>27</v>
      </c>
      <c r="E5848">
        <v>0.13700000000000001</v>
      </c>
    </row>
    <row r="5849" spans="1:5" x14ac:dyDescent="0.2">
      <c r="A5849" t="s">
        <v>679</v>
      </c>
      <c r="B5849" t="s">
        <v>695</v>
      </c>
      <c r="C5849">
        <v>0.32500000000000001</v>
      </c>
      <c r="D5849">
        <v>28</v>
      </c>
      <c r="E5849">
        <v>0.14000000000000001</v>
      </c>
    </row>
    <row r="5850" spans="1:5" x14ac:dyDescent="0.2">
      <c r="A5850" t="s">
        <v>679</v>
      </c>
      <c r="B5850" t="s">
        <v>695</v>
      </c>
      <c r="C5850">
        <v>0.32500000000000001</v>
      </c>
      <c r="D5850">
        <v>29</v>
      </c>
      <c r="E5850">
        <v>0.14199999999999999</v>
      </c>
    </row>
    <row r="5851" spans="1:5" x14ac:dyDescent="0.2">
      <c r="A5851" t="s">
        <v>679</v>
      </c>
      <c r="B5851" t="s">
        <v>695</v>
      </c>
      <c r="C5851">
        <v>0.32500000000000001</v>
      </c>
      <c r="D5851">
        <v>30</v>
      </c>
      <c r="E5851">
        <v>0.14399999999999999</v>
      </c>
    </row>
    <row r="5852" spans="1:5" x14ac:dyDescent="0.2">
      <c r="A5852" t="s">
        <v>679</v>
      </c>
      <c r="B5852" t="s">
        <v>695</v>
      </c>
      <c r="C5852">
        <v>0.32500000000000001</v>
      </c>
      <c r="D5852">
        <v>31</v>
      </c>
      <c r="E5852">
        <v>0.14599999999999999</v>
      </c>
    </row>
    <row r="5853" spans="1:5" x14ac:dyDescent="0.2">
      <c r="A5853" t="s">
        <v>679</v>
      </c>
      <c r="B5853" t="s">
        <v>695</v>
      </c>
      <c r="C5853">
        <v>0.32500000000000001</v>
      </c>
      <c r="D5853">
        <v>32</v>
      </c>
      <c r="E5853">
        <v>0.14799999999999999</v>
      </c>
    </row>
    <row r="5854" spans="1:5" x14ac:dyDescent="0.2">
      <c r="A5854" t="s">
        <v>679</v>
      </c>
      <c r="B5854" t="s">
        <v>695</v>
      </c>
      <c r="C5854">
        <v>0.32500000000000001</v>
      </c>
      <c r="D5854">
        <v>33</v>
      </c>
      <c r="E5854">
        <v>0.14899999999999999</v>
      </c>
    </row>
    <row r="5855" spans="1:5" x14ac:dyDescent="0.2">
      <c r="A5855" t="s">
        <v>679</v>
      </c>
      <c r="B5855" t="s">
        <v>695</v>
      </c>
      <c r="C5855">
        <v>0.32500000000000001</v>
      </c>
      <c r="D5855">
        <v>34</v>
      </c>
      <c r="E5855">
        <v>0.151</v>
      </c>
    </row>
    <row r="5856" spans="1:5" x14ac:dyDescent="0.2">
      <c r="A5856" t="s">
        <v>679</v>
      </c>
      <c r="B5856" t="s">
        <v>695</v>
      </c>
      <c r="C5856">
        <v>0.32500000000000001</v>
      </c>
      <c r="D5856">
        <v>35</v>
      </c>
      <c r="E5856">
        <v>0.153</v>
      </c>
    </row>
    <row r="5857" spans="1:5" x14ac:dyDescent="0.2">
      <c r="A5857" t="s">
        <v>679</v>
      </c>
      <c r="B5857" t="s">
        <v>695</v>
      </c>
      <c r="C5857">
        <v>0.32500000000000001</v>
      </c>
      <c r="D5857">
        <v>36</v>
      </c>
      <c r="E5857">
        <v>0.155</v>
      </c>
    </row>
    <row r="5858" spans="1:5" x14ac:dyDescent="0.2">
      <c r="A5858" t="s">
        <v>679</v>
      </c>
      <c r="B5858" t="s">
        <v>695</v>
      </c>
      <c r="C5858">
        <v>0.32500000000000001</v>
      </c>
      <c r="D5858">
        <v>37</v>
      </c>
      <c r="E5858">
        <v>0.156</v>
      </c>
    </row>
    <row r="5859" spans="1:5" x14ac:dyDescent="0.2">
      <c r="A5859" t="s">
        <v>679</v>
      </c>
      <c r="B5859" t="s">
        <v>695</v>
      </c>
      <c r="C5859">
        <v>0.32500000000000001</v>
      </c>
      <c r="D5859">
        <v>38</v>
      </c>
      <c r="E5859">
        <v>0.158</v>
      </c>
    </row>
    <row r="5860" spans="1:5" x14ac:dyDescent="0.2">
      <c r="A5860" t="s">
        <v>679</v>
      </c>
      <c r="B5860" t="s">
        <v>695</v>
      </c>
      <c r="C5860">
        <v>0.32500000000000001</v>
      </c>
      <c r="D5860">
        <v>39</v>
      </c>
      <c r="E5860">
        <v>0.16</v>
      </c>
    </row>
    <row r="5861" spans="1:5" x14ac:dyDescent="0.2">
      <c r="A5861" t="s">
        <v>679</v>
      </c>
      <c r="B5861" t="s">
        <v>695</v>
      </c>
      <c r="C5861">
        <v>0.32500000000000001</v>
      </c>
      <c r="D5861">
        <v>40</v>
      </c>
      <c r="E5861">
        <v>0.161</v>
      </c>
    </row>
    <row r="5862" spans="1:5" x14ac:dyDescent="0.2">
      <c r="A5862" t="s">
        <v>679</v>
      </c>
      <c r="B5862" t="s">
        <v>695</v>
      </c>
      <c r="C5862">
        <v>0.32500000000000001</v>
      </c>
      <c r="D5862">
        <v>41</v>
      </c>
      <c r="E5862">
        <v>0.16300000000000001</v>
      </c>
    </row>
    <row r="5863" spans="1:5" x14ac:dyDescent="0.2">
      <c r="A5863" t="s">
        <v>679</v>
      </c>
      <c r="B5863" t="s">
        <v>695</v>
      </c>
      <c r="C5863">
        <v>0.32500000000000001</v>
      </c>
      <c r="D5863">
        <v>42</v>
      </c>
      <c r="E5863">
        <v>0.16400000000000001</v>
      </c>
    </row>
    <row r="5864" spans="1:5" x14ac:dyDescent="0.2">
      <c r="A5864" t="s">
        <v>679</v>
      </c>
      <c r="B5864" t="s">
        <v>695</v>
      </c>
      <c r="C5864">
        <v>0.32500000000000001</v>
      </c>
      <c r="D5864">
        <v>43</v>
      </c>
      <c r="E5864">
        <v>0.16600000000000001</v>
      </c>
    </row>
    <row r="5865" spans="1:5" x14ac:dyDescent="0.2">
      <c r="A5865" t="s">
        <v>679</v>
      </c>
      <c r="B5865" t="s">
        <v>695</v>
      </c>
      <c r="C5865">
        <v>0.32500000000000001</v>
      </c>
      <c r="D5865">
        <v>44</v>
      </c>
      <c r="E5865">
        <v>0.16700000000000001</v>
      </c>
    </row>
    <row r="5866" spans="1:5" x14ac:dyDescent="0.2">
      <c r="A5866" t="s">
        <v>679</v>
      </c>
      <c r="B5866" t="s">
        <v>695</v>
      </c>
      <c r="C5866">
        <v>0.32500000000000001</v>
      </c>
      <c r="D5866">
        <v>45</v>
      </c>
      <c r="E5866">
        <v>0.16900000000000001</v>
      </c>
    </row>
    <row r="5867" spans="1:5" x14ac:dyDescent="0.2">
      <c r="A5867" t="s">
        <v>679</v>
      </c>
      <c r="B5867" t="s">
        <v>695</v>
      </c>
      <c r="C5867">
        <v>0.32500000000000001</v>
      </c>
      <c r="D5867">
        <v>46</v>
      </c>
      <c r="E5867">
        <v>0.17</v>
      </c>
    </row>
    <row r="5868" spans="1:5" x14ac:dyDescent="0.2">
      <c r="A5868" t="s">
        <v>679</v>
      </c>
      <c r="B5868" t="s">
        <v>695</v>
      </c>
      <c r="C5868">
        <v>0.32500000000000001</v>
      </c>
      <c r="D5868">
        <v>47</v>
      </c>
      <c r="E5868">
        <v>0.17199999999999999</v>
      </c>
    </row>
    <row r="5869" spans="1:5" x14ac:dyDescent="0.2">
      <c r="A5869" t="s">
        <v>679</v>
      </c>
      <c r="B5869" t="s">
        <v>695</v>
      </c>
      <c r="C5869">
        <v>0.32500000000000001</v>
      </c>
      <c r="D5869">
        <v>48</v>
      </c>
      <c r="E5869">
        <v>0.17299999999999999</v>
      </c>
    </row>
    <row r="5870" spans="1:5" x14ac:dyDescent="0.2">
      <c r="A5870" t="s">
        <v>679</v>
      </c>
      <c r="B5870" t="s">
        <v>695</v>
      </c>
      <c r="C5870">
        <v>0.32500000000000001</v>
      </c>
      <c r="D5870">
        <v>49</v>
      </c>
      <c r="E5870">
        <v>0.17399999999999999</v>
      </c>
    </row>
    <row r="5871" spans="1:5" x14ac:dyDescent="0.2">
      <c r="A5871" t="s">
        <v>679</v>
      </c>
      <c r="B5871" t="s">
        <v>695</v>
      </c>
      <c r="C5871">
        <v>0.35</v>
      </c>
      <c r="D5871">
        <v>20</v>
      </c>
      <c r="E5871">
        <v>0.12</v>
      </c>
    </row>
    <row r="5872" spans="1:5" x14ac:dyDescent="0.2">
      <c r="A5872" t="s">
        <v>679</v>
      </c>
      <c r="B5872" t="s">
        <v>695</v>
      </c>
      <c r="C5872">
        <v>0.35</v>
      </c>
      <c r="D5872">
        <v>21</v>
      </c>
      <c r="E5872">
        <v>0.125</v>
      </c>
    </row>
    <row r="5873" spans="1:5" x14ac:dyDescent="0.2">
      <c r="A5873" t="s">
        <v>679</v>
      </c>
      <c r="B5873" t="s">
        <v>695</v>
      </c>
      <c r="C5873">
        <v>0.35</v>
      </c>
      <c r="D5873">
        <v>22</v>
      </c>
      <c r="E5873">
        <v>0.129</v>
      </c>
    </row>
    <row r="5874" spans="1:5" x14ac:dyDescent="0.2">
      <c r="A5874" t="s">
        <v>679</v>
      </c>
      <c r="B5874" t="s">
        <v>695</v>
      </c>
      <c r="C5874">
        <v>0.35</v>
      </c>
      <c r="D5874">
        <v>23</v>
      </c>
      <c r="E5874">
        <v>0.13300000000000001</v>
      </c>
    </row>
    <row r="5875" spans="1:5" x14ac:dyDescent="0.2">
      <c r="A5875" t="s">
        <v>679</v>
      </c>
      <c r="B5875" t="s">
        <v>695</v>
      </c>
      <c r="C5875">
        <v>0.35</v>
      </c>
      <c r="D5875">
        <v>24</v>
      </c>
      <c r="E5875">
        <v>0.13700000000000001</v>
      </c>
    </row>
    <row r="5876" spans="1:5" x14ac:dyDescent="0.2">
      <c r="A5876" t="s">
        <v>679</v>
      </c>
      <c r="B5876" t="s">
        <v>695</v>
      </c>
      <c r="C5876">
        <v>0.35</v>
      </c>
      <c r="D5876">
        <v>25</v>
      </c>
      <c r="E5876">
        <v>0.14099999999999999</v>
      </c>
    </row>
    <row r="5877" spans="1:5" x14ac:dyDescent="0.2">
      <c r="A5877" t="s">
        <v>679</v>
      </c>
      <c r="B5877" t="s">
        <v>695</v>
      </c>
      <c r="C5877">
        <v>0.35</v>
      </c>
      <c r="D5877">
        <v>26</v>
      </c>
      <c r="E5877">
        <v>0.14399999999999999</v>
      </c>
    </row>
    <row r="5878" spans="1:5" x14ac:dyDescent="0.2">
      <c r="A5878" t="s">
        <v>679</v>
      </c>
      <c r="B5878" t="s">
        <v>695</v>
      </c>
      <c r="C5878">
        <v>0.35</v>
      </c>
      <c r="D5878">
        <v>27</v>
      </c>
      <c r="E5878">
        <v>0.14699999999999999</v>
      </c>
    </row>
    <row r="5879" spans="1:5" x14ac:dyDescent="0.2">
      <c r="A5879" t="s">
        <v>679</v>
      </c>
      <c r="B5879" t="s">
        <v>695</v>
      </c>
      <c r="C5879">
        <v>0.35</v>
      </c>
      <c r="D5879">
        <v>28</v>
      </c>
      <c r="E5879">
        <v>0.15</v>
      </c>
    </row>
    <row r="5880" spans="1:5" x14ac:dyDescent="0.2">
      <c r="A5880" t="s">
        <v>679</v>
      </c>
      <c r="B5880" t="s">
        <v>695</v>
      </c>
      <c r="C5880">
        <v>0.35</v>
      </c>
      <c r="D5880">
        <v>29</v>
      </c>
      <c r="E5880">
        <v>0.152</v>
      </c>
    </row>
    <row r="5881" spans="1:5" x14ac:dyDescent="0.2">
      <c r="A5881" t="s">
        <v>679</v>
      </c>
      <c r="B5881" t="s">
        <v>695</v>
      </c>
      <c r="C5881">
        <v>0.35</v>
      </c>
      <c r="D5881">
        <v>30</v>
      </c>
      <c r="E5881">
        <v>0.154</v>
      </c>
    </row>
    <row r="5882" spans="1:5" x14ac:dyDescent="0.2">
      <c r="A5882" t="s">
        <v>679</v>
      </c>
      <c r="B5882" t="s">
        <v>695</v>
      </c>
      <c r="C5882">
        <v>0.35</v>
      </c>
      <c r="D5882">
        <v>31</v>
      </c>
      <c r="E5882">
        <v>0.156</v>
      </c>
    </row>
    <row r="5883" spans="1:5" x14ac:dyDescent="0.2">
      <c r="A5883" t="s">
        <v>679</v>
      </c>
      <c r="B5883" t="s">
        <v>695</v>
      </c>
      <c r="C5883">
        <v>0.35</v>
      </c>
      <c r="D5883">
        <v>32</v>
      </c>
      <c r="E5883">
        <v>0.158</v>
      </c>
    </row>
    <row r="5884" spans="1:5" x14ac:dyDescent="0.2">
      <c r="A5884" t="s">
        <v>679</v>
      </c>
      <c r="B5884" t="s">
        <v>695</v>
      </c>
      <c r="C5884">
        <v>0.35</v>
      </c>
      <c r="D5884">
        <v>33</v>
      </c>
      <c r="E5884">
        <v>0.159</v>
      </c>
    </row>
    <row r="5885" spans="1:5" x14ac:dyDescent="0.2">
      <c r="A5885" t="s">
        <v>679</v>
      </c>
      <c r="B5885" t="s">
        <v>695</v>
      </c>
      <c r="C5885">
        <v>0.35</v>
      </c>
      <c r="D5885">
        <v>34</v>
      </c>
      <c r="E5885">
        <v>0.161</v>
      </c>
    </row>
    <row r="5886" spans="1:5" x14ac:dyDescent="0.2">
      <c r="A5886" t="s">
        <v>679</v>
      </c>
      <c r="B5886" t="s">
        <v>695</v>
      </c>
      <c r="C5886">
        <v>0.35</v>
      </c>
      <c r="D5886">
        <v>35</v>
      </c>
      <c r="E5886">
        <v>0.16300000000000001</v>
      </c>
    </row>
    <row r="5887" spans="1:5" x14ac:dyDescent="0.2">
      <c r="A5887" t="s">
        <v>679</v>
      </c>
      <c r="B5887" t="s">
        <v>695</v>
      </c>
      <c r="C5887">
        <v>0.35</v>
      </c>
      <c r="D5887">
        <v>36</v>
      </c>
      <c r="E5887">
        <v>0.16400000000000001</v>
      </c>
    </row>
    <row r="5888" spans="1:5" x14ac:dyDescent="0.2">
      <c r="A5888" t="s">
        <v>679</v>
      </c>
      <c r="B5888" t="s">
        <v>695</v>
      </c>
      <c r="C5888">
        <v>0.35</v>
      </c>
      <c r="D5888">
        <v>37</v>
      </c>
      <c r="E5888">
        <v>0.16600000000000001</v>
      </c>
    </row>
    <row r="5889" spans="1:5" x14ac:dyDescent="0.2">
      <c r="A5889" t="s">
        <v>679</v>
      </c>
      <c r="B5889" t="s">
        <v>695</v>
      </c>
      <c r="C5889">
        <v>0.35</v>
      </c>
      <c r="D5889">
        <v>38</v>
      </c>
      <c r="E5889">
        <v>0.16700000000000001</v>
      </c>
    </row>
    <row r="5890" spans="1:5" x14ac:dyDescent="0.2">
      <c r="A5890" t="s">
        <v>679</v>
      </c>
      <c r="B5890" t="s">
        <v>695</v>
      </c>
      <c r="C5890">
        <v>0.35</v>
      </c>
      <c r="D5890">
        <v>39</v>
      </c>
      <c r="E5890">
        <v>0.16900000000000001</v>
      </c>
    </row>
    <row r="5891" spans="1:5" x14ac:dyDescent="0.2">
      <c r="A5891" t="s">
        <v>679</v>
      </c>
      <c r="B5891" t="s">
        <v>695</v>
      </c>
      <c r="C5891">
        <v>0.35</v>
      </c>
      <c r="D5891">
        <v>40</v>
      </c>
      <c r="E5891">
        <v>0.17100000000000001</v>
      </c>
    </row>
    <row r="5892" spans="1:5" x14ac:dyDescent="0.2">
      <c r="A5892" t="s">
        <v>679</v>
      </c>
      <c r="B5892" t="s">
        <v>695</v>
      </c>
      <c r="C5892">
        <v>0.35</v>
      </c>
      <c r="D5892">
        <v>41</v>
      </c>
      <c r="E5892">
        <v>0.17199999999999999</v>
      </c>
    </row>
    <row r="5893" spans="1:5" x14ac:dyDescent="0.2">
      <c r="A5893" t="s">
        <v>679</v>
      </c>
      <c r="B5893" t="s">
        <v>695</v>
      </c>
      <c r="C5893">
        <v>0.35</v>
      </c>
      <c r="D5893">
        <v>42</v>
      </c>
      <c r="E5893">
        <v>0.17399999999999999</v>
      </c>
    </row>
    <row r="5894" spans="1:5" x14ac:dyDescent="0.2">
      <c r="A5894" t="s">
        <v>679</v>
      </c>
      <c r="B5894" t="s">
        <v>695</v>
      </c>
      <c r="C5894">
        <v>0.35</v>
      </c>
      <c r="D5894">
        <v>43</v>
      </c>
      <c r="E5894">
        <v>0.17499999999999999</v>
      </c>
    </row>
    <row r="5895" spans="1:5" x14ac:dyDescent="0.2">
      <c r="A5895" t="s">
        <v>679</v>
      </c>
      <c r="B5895" t="s">
        <v>695</v>
      </c>
      <c r="C5895">
        <v>0.35</v>
      </c>
      <c r="D5895">
        <v>44</v>
      </c>
      <c r="E5895">
        <v>0.17699999999999999</v>
      </c>
    </row>
    <row r="5896" spans="1:5" x14ac:dyDescent="0.2">
      <c r="A5896" t="s">
        <v>679</v>
      </c>
      <c r="B5896" t="s">
        <v>695</v>
      </c>
      <c r="C5896">
        <v>0.35</v>
      </c>
      <c r="D5896">
        <v>45</v>
      </c>
      <c r="E5896">
        <v>0.17799999999999999</v>
      </c>
    </row>
    <row r="5897" spans="1:5" x14ac:dyDescent="0.2">
      <c r="A5897" t="s">
        <v>679</v>
      </c>
      <c r="B5897" t="s">
        <v>695</v>
      </c>
      <c r="C5897">
        <v>0.35</v>
      </c>
      <c r="D5897">
        <v>46</v>
      </c>
      <c r="E5897">
        <v>0.18</v>
      </c>
    </row>
    <row r="5898" spans="1:5" x14ac:dyDescent="0.2">
      <c r="A5898" t="s">
        <v>679</v>
      </c>
      <c r="B5898" t="s">
        <v>695</v>
      </c>
      <c r="C5898">
        <v>0.35</v>
      </c>
      <c r="D5898">
        <v>47</v>
      </c>
      <c r="E5898">
        <v>0.18099999999999999</v>
      </c>
    </row>
    <row r="5899" spans="1:5" x14ac:dyDescent="0.2">
      <c r="A5899" t="s">
        <v>679</v>
      </c>
      <c r="B5899" t="s">
        <v>695</v>
      </c>
      <c r="C5899">
        <v>0.35</v>
      </c>
      <c r="D5899">
        <v>48</v>
      </c>
      <c r="E5899">
        <v>0.182</v>
      </c>
    </row>
    <row r="5900" spans="1:5" x14ac:dyDescent="0.2">
      <c r="A5900" t="s">
        <v>679</v>
      </c>
      <c r="B5900" t="s">
        <v>695</v>
      </c>
      <c r="C5900">
        <v>0.35</v>
      </c>
      <c r="D5900">
        <v>49</v>
      </c>
      <c r="E5900">
        <v>0.184</v>
      </c>
    </row>
    <row r="5901" spans="1:5" x14ac:dyDescent="0.2">
      <c r="A5901" t="s">
        <v>679</v>
      </c>
      <c r="B5901" t="s">
        <v>695</v>
      </c>
      <c r="C5901">
        <v>0.375</v>
      </c>
      <c r="D5901">
        <v>20</v>
      </c>
      <c r="E5901">
        <v>0.13100000000000001</v>
      </c>
    </row>
    <row r="5902" spans="1:5" x14ac:dyDescent="0.2">
      <c r="A5902" t="s">
        <v>679</v>
      </c>
      <c r="B5902" t="s">
        <v>695</v>
      </c>
      <c r="C5902">
        <v>0.375</v>
      </c>
      <c r="D5902">
        <v>21</v>
      </c>
      <c r="E5902">
        <v>0.13500000000000001</v>
      </c>
    </row>
    <row r="5903" spans="1:5" x14ac:dyDescent="0.2">
      <c r="A5903" t="s">
        <v>679</v>
      </c>
      <c r="B5903" t="s">
        <v>695</v>
      </c>
      <c r="C5903">
        <v>0.375</v>
      </c>
      <c r="D5903">
        <v>22</v>
      </c>
      <c r="E5903">
        <v>0.14000000000000001</v>
      </c>
    </row>
    <row r="5904" spans="1:5" x14ac:dyDescent="0.2">
      <c r="A5904" t="s">
        <v>679</v>
      </c>
      <c r="B5904" t="s">
        <v>695</v>
      </c>
      <c r="C5904">
        <v>0.375</v>
      </c>
      <c r="D5904">
        <v>23</v>
      </c>
      <c r="E5904">
        <v>0.14399999999999999</v>
      </c>
    </row>
    <row r="5905" spans="1:5" x14ac:dyDescent="0.2">
      <c r="A5905" t="s">
        <v>679</v>
      </c>
      <c r="B5905" t="s">
        <v>695</v>
      </c>
      <c r="C5905">
        <v>0.375</v>
      </c>
      <c r="D5905">
        <v>24</v>
      </c>
      <c r="E5905">
        <v>0.14799999999999999</v>
      </c>
    </row>
    <row r="5906" spans="1:5" x14ac:dyDescent="0.2">
      <c r="A5906" t="s">
        <v>679</v>
      </c>
      <c r="B5906" t="s">
        <v>695</v>
      </c>
      <c r="C5906">
        <v>0.375</v>
      </c>
      <c r="D5906">
        <v>25</v>
      </c>
      <c r="E5906">
        <v>0.151</v>
      </c>
    </row>
    <row r="5907" spans="1:5" x14ac:dyDescent="0.2">
      <c r="A5907" t="s">
        <v>679</v>
      </c>
      <c r="B5907" t="s">
        <v>695</v>
      </c>
      <c r="C5907">
        <v>0.375</v>
      </c>
      <c r="D5907">
        <v>26</v>
      </c>
      <c r="E5907">
        <v>0.155</v>
      </c>
    </row>
    <row r="5908" spans="1:5" x14ac:dyDescent="0.2">
      <c r="A5908" t="s">
        <v>679</v>
      </c>
      <c r="B5908" t="s">
        <v>695</v>
      </c>
      <c r="C5908">
        <v>0.375</v>
      </c>
      <c r="D5908">
        <v>27</v>
      </c>
      <c r="E5908">
        <v>0.158</v>
      </c>
    </row>
    <row r="5909" spans="1:5" x14ac:dyDescent="0.2">
      <c r="A5909" t="s">
        <v>679</v>
      </c>
      <c r="B5909" t="s">
        <v>695</v>
      </c>
      <c r="C5909">
        <v>0.375</v>
      </c>
      <c r="D5909">
        <v>28</v>
      </c>
      <c r="E5909">
        <v>0.16</v>
      </c>
    </row>
    <row r="5910" spans="1:5" x14ac:dyDescent="0.2">
      <c r="A5910" t="s">
        <v>679</v>
      </c>
      <c r="B5910" t="s">
        <v>695</v>
      </c>
      <c r="C5910">
        <v>0.375</v>
      </c>
      <c r="D5910">
        <v>29</v>
      </c>
      <c r="E5910">
        <v>0.16200000000000001</v>
      </c>
    </row>
    <row r="5911" spans="1:5" x14ac:dyDescent="0.2">
      <c r="A5911" t="s">
        <v>679</v>
      </c>
      <c r="B5911" t="s">
        <v>695</v>
      </c>
      <c r="C5911">
        <v>0.375</v>
      </c>
      <c r="D5911">
        <v>30</v>
      </c>
      <c r="E5911">
        <v>0.16400000000000001</v>
      </c>
    </row>
    <row r="5912" spans="1:5" x14ac:dyDescent="0.2">
      <c r="A5912" t="s">
        <v>679</v>
      </c>
      <c r="B5912" t="s">
        <v>695</v>
      </c>
      <c r="C5912">
        <v>0.375</v>
      </c>
      <c r="D5912">
        <v>31</v>
      </c>
      <c r="E5912">
        <v>0.16600000000000001</v>
      </c>
    </row>
    <row r="5913" spans="1:5" x14ac:dyDescent="0.2">
      <c r="A5913" t="s">
        <v>679</v>
      </c>
      <c r="B5913" t="s">
        <v>695</v>
      </c>
      <c r="C5913">
        <v>0.375</v>
      </c>
      <c r="D5913">
        <v>32</v>
      </c>
      <c r="E5913">
        <v>0.16700000000000001</v>
      </c>
    </row>
    <row r="5914" spans="1:5" x14ac:dyDescent="0.2">
      <c r="A5914" t="s">
        <v>679</v>
      </c>
      <c r="B5914" t="s">
        <v>695</v>
      </c>
      <c r="C5914">
        <v>0.375</v>
      </c>
      <c r="D5914">
        <v>33</v>
      </c>
      <c r="E5914">
        <v>0.16900000000000001</v>
      </c>
    </row>
    <row r="5915" spans="1:5" x14ac:dyDescent="0.2">
      <c r="A5915" t="s">
        <v>679</v>
      </c>
      <c r="B5915" t="s">
        <v>695</v>
      </c>
      <c r="C5915">
        <v>0.375</v>
      </c>
      <c r="D5915">
        <v>34</v>
      </c>
      <c r="E5915">
        <v>0.17</v>
      </c>
    </row>
    <row r="5916" spans="1:5" x14ac:dyDescent="0.2">
      <c r="A5916" t="s">
        <v>679</v>
      </c>
      <c r="B5916" t="s">
        <v>695</v>
      </c>
      <c r="C5916">
        <v>0.375</v>
      </c>
      <c r="D5916">
        <v>35</v>
      </c>
      <c r="E5916">
        <v>0.17199999999999999</v>
      </c>
    </row>
    <row r="5917" spans="1:5" x14ac:dyDescent="0.2">
      <c r="A5917" t="s">
        <v>679</v>
      </c>
      <c r="B5917" t="s">
        <v>695</v>
      </c>
      <c r="C5917">
        <v>0.375</v>
      </c>
      <c r="D5917">
        <v>36</v>
      </c>
      <c r="E5917">
        <v>0.17299999999999999</v>
      </c>
    </row>
    <row r="5918" spans="1:5" x14ac:dyDescent="0.2">
      <c r="A5918" t="s">
        <v>679</v>
      </c>
      <c r="B5918" t="s">
        <v>695</v>
      </c>
      <c r="C5918">
        <v>0.375</v>
      </c>
      <c r="D5918">
        <v>37</v>
      </c>
      <c r="E5918">
        <v>0.17499999999999999</v>
      </c>
    </row>
    <row r="5919" spans="1:5" x14ac:dyDescent="0.2">
      <c r="A5919" t="s">
        <v>679</v>
      </c>
      <c r="B5919" t="s">
        <v>695</v>
      </c>
      <c r="C5919">
        <v>0.375</v>
      </c>
      <c r="D5919">
        <v>38</v>
      </c>
      <c r="E5919">
        <v>0.17699999999999999</v>
      </c>
    </row>
    <row r="5920" spans="1:5" x14ac:dyDescent="0.2">
      <c r="A5920" t="s">
        <v>679</v>
      </c>
      <c r="B5920" t="s">
        <v>695</v>
      </c>
      <c r="C5920">
        <v>0.375</v>
      </c>
      <c r="D5920">
        <v>39</v>
      </c>
      <c r="E5920">
        <v>0.17799999999999999</v>
      </c>
    </row>
    <row r="5921" spans="1:5" x14ac:dyDescent="0.2">
      <c r="A5921" t="s">
        <v>679</v>
      </c>
      <c r="B5921" t="s">
        <v>695</v>
      </c>
      <c r="C5921">
        <v>0.375</v>
      </c>
      <c r="D5921">
        <v>40</v>
      </c>
      <c r="E5921">
        <v>0.18</v>
      </c>
    </row>
    <row r="5922" spans="1:5" x14ac:dyDescent="0.2">
      <c r="A5922" t="s">
        <v>679</v>
      </c>
      <c r="B5922" t="s">
        <v>695</v>
      </c>
      <c r="C5922">
        <v>0.375</v>
      </c>
      <c r="D5922">
        <v>41</v>
      </c>
      <c r="E5922">
        <v>0.18099999999999999</v>
      </c>
    </row>
    <row r="5923" spans="1:5" x14ac:dyDescent="0.2">
      <c r="A5923" t="s">
        <v>679</v>
      </c>
      <c r="B5923" t="s">
        <v>695</v>
      </c>
      <c r="C5923">
        <v>0.375</v>
      </c>
      <c r="D5923">
        <v>42</v>
      </c>
      <c r="E5923">
        <v>0.183</v>
      </c>
    </row>
    <row r="5924" spans="1:5" x14ac:dyDescent="0.2">
      <c r="A5924" t="s">
        <v>679</v>
      </c>
      <c r="B5924" t="s">
        <v>695</v>
      </c>
      <c r="C5924">
        <v>0.375</v>
      </c>
      <c r="D5924">
        <v>43</v>
      </c>
      <c r="E5924">
        <v>0.184</v>
      </c>
    </row>
    <row r="5925" spans="1:5" x14ac:dyDescent="0.2">
      <c r="A5925" t="s">
        <v>679</v>
      </c>
      <c r="B5925" t="s">
        <v>695</v>
      </c>
      <c r="C5925">
        <v>0.375</v>
      </c>
      <c r="D5925">
        <v>44</v>
      </c>
      <c r="E5925">
        <v>0.186</v>
      </c>
    </row>
    <row r="5926" spans="1:5" x14ac:dyDescent="0.2">
      <c r="A5926" t="s">
        <v>679</v>
      </c>
      <c r="B5926" t="s">
        <v>695</v>
      </c>
      <c r="C5926">
        <v>0.375</v>
      </c>
      <c r="D5926">
        <v>45</v>
      </c>
      <c r="E5926">
        <v>0.187</v>
      </c>
    </row>
    <row r="5927" spans="1:5" x14ac:dyDescent="0.2">
      <c r="A5927" t="s">
        <v>679</v>
      </c>
      <c r="B5927" t="s">
        <v>695</v>
      </c>
      <c r="C5927">
        <v>0.375</v>
      </c>
      <c r="D5927">
        <v>46</v>
      </c>
      <c r="E5927">
        <v>0.189</v>
      </c>
    </row>
    <row r="5928" spans="1:5" x14ac:dyDescent="0.2">
      <c r="A5928" t="s">
        <v>679</v>
      </c>
      <c r="B5928" t="s">
        <v>695</v>
      </c>
      <c r="C5928">
        <v>0.375</v>
      </c>
      <c r="D5928">
        <v>47</v>
      </c>
      <c r="E5928">
        <v>0.19</v>
      </c>
    </row>
    <row r="5929" spans="1:5" x14ac:dyDescent="0.2">
      <c r="A5929" t="s">
        <v>679</v>
      </c>
      <c r="B5929" t="s">
        <v>695</v>
      </c>
      <c r="C5929">
        <v>0.375</v>
      </c>
      <c r="D5929">
        <v>48</v>
      </c>
      <c r="E5929">
        <v>0.191</v>
      </c>
    </row>
    <row r="5930" spans="1:5" x14ac:dyDescent="0.2">
      <c r="A5930" t="s">
        <v>679</v>
      </c>
      <c r="B5930" t="s">
        <v>695</v>
      </c>
      <c r="C5930">
        <v>0.375</v>
      </c>
      <c r="D5930">
        <v>49</v>
      </c>
      <c r="E5930">
        <v>0.193</v>
      </c>
    </row>
    <row r="5931" spans="1:5" x14ac:dyDescent="0.2">
      <c r="A5931" t="s">
        <v>679</v>
      </c>
      <c r="B5931" t="s">
        <v>695</v>
      </c>
      <c r="C5931">
        <v>0.4</v>
      </c>
      <c r="D5931">
        <v>20</v>
      </c>
      <c r="E5931">
        <v>0.14099999999999999</v>
      </c>
    </row>
    <row r="5932" spans="1:5" x14ac:dyDescent="0.2">
      <c r="A5932" t="s">
        <v>679</v>
      </c>
      <c r="B5932" t="s">
        <v>695</v>
      </c>
      <c r="C5932">
        <v>0.4</v>
      </c>
      <c r="D5932">
        <v>21</v>
      </c>
      <c r="E5932">
        <v>0.14599999999999999</v>
      </c>
    </row>
    <row r="5933" spans="1:5" x14ac:dyDescent="0.2">
      <c r="A5933" t="s">
        <v>679</v>
      </c>
      <c r="B5933" t="s">
        <v>695</v>
      </c>
      <c r="C5933">
        <v>0.4</v>
      </c>
      <c r="D5933">
        <v>22</v>
      </c>
      <c r="E5933">
        <v>0.15</v>
      </c>
    </row>
    <row r="5934" spans="1:5" x14ac:dyDescent="0.2">
      <c r="A5934" t="s">
        <v>679</v>
      </c>
      <c r="B5934" t="s">
        <v>695</v>
      </c>
      <c r="C5934">
        <v>0.4</v>
      </c>
      <c r="D5934">
        <v>23</v>
      </c>
      <c r="E5934">
        <v>0.154</v>
      </c>
    </row>
    <row r="5935" spans="1:5" x14ac:dyDescent="0.2">
      <c r="A5935" t="s">
        <v>679</v>
      </c>
      <c r="B5935" t="s">
        <v>695</v>
      </c>
      <c r="C5935">
        <v>0.4</v>
      </c>
      <c r="D5935">
        <v>24</v>
      </c>
      <c r="E5935">
        <v>0.158</v>
      </c>
    </row>
    <row r="5936" spans="1:5" x14ac:dyDescent="0.2">
      <c r="A5936" t="s">
        <v>679</v>
      </c>
      <c r="B5936" t="s">
        <v>695</v>
      </c>
      <c r="C5936">
        <v>0.4</v>
      </c>
      <c r="D5936">
        <v>25</v>
      </c>
      <c r="E5936">
        <v>0.161</v>
      </c>
    </row>
    <row r="5937" spans="1:5" x14ac:dyDescent="0.2">
      <c r="A5937" t="s">
        <v>679</v>
      </c>
      <c r="B5937" t="s">
        <v>695</v>
      </c>
      <c r="C5937">
        <v>0.4</v>
      </c>
      <c r="D5937">
        <v>26</v>
      </c>
      <c r="E5937">
        <v>0.16500000000000001</v>
      </c>
    </row>
    <row r="5938" spans="1:5" x14ac:dyDescent="0.2">
      <c r="A5938" t="s">
        <v>679</v>
      </c>
      <c r="B5938" t="s">
        <v>695</v>
      </c>
      <c r="C5938">
        <v>0.4</v>
      </c>
      <c r="D5938">
        <v>27</v>
      </c>
      <c r="E5938">
        <v>0.16800000000000001</v>
      </c>
    </row>
    <row r="5939" spans="1:5" x14ac:dyDescent="0.2">
      <c r="A5939" t="s">
        <v>679</v>
      </c>
      <c r="B5939" t="s">
        <v>695</v>
      </c>
      <c r="C5939">
        <v>0.4</v>
      </c>
      <c r="D5939">
        <v>28</v>
      </c>
      <c r="E5939">
        <v>0.17</v>
      </c>
    </row>
    <row r="5940" spans="1:5" x14ac:dyDescent="0.2">
      <c r="A5940" t="s">
        <v>679</v>
      </c>
      <c r="B5940" t="s">
        <v>695</v>
      </c>
      <c r="C5940">
        <v>0.4</v>
      </c>
      <c r="D5940">
        <v>29</v>
      </c>
      <c r="E5940">
        <v>0.17199999999999999</v>
      </c>
    </row>
    <row r="5941" spans="1:5" x14ac:dyDescent="0.2">
      <c r="A5941" t="s">
        <v>679</v>
      </c>
      <c r="B5941" t="s">
        <v>695</v>
      </c>
      <c r="C5941">
        <v>0.4</v>
      </c>
      <c r="D5941">
        <v>30</v>
      </c>
      <c r="E5941">
        <v>0.17399999999999999</v>
      </c>
    </row>
    <row r="5942" spans="1:5" x14ac:dyDescent="0.2">
      <c r="A5942" t="s">
        <v>679</v>
      </c>
      <c r="B5942" t="s">
        <v>695</v>
      </c>
      <c r="C5942">
        <v>0.4</v>
      </c>
      <c r="D5942">
        <v>31</v>
      </c>
      <c r="E5942">
        <v>0.17499999999999999</v>
      </c>
    </row>
    <row r="5943" spans="1:5" x14ac:dyDescent="0.2">
      <c r="A5943" t="s">
        <v>679</v>
      </c>
      <c r="B5943" t="s">
        <v>695</v>
      </c>
      <c r="C5943">
        <v>0.4</v>
      </c>
      <c r="D5943">
        <v>32</v>
      </c>
      <c r="E5943">
        <v>0.17699999999999999</v>
      </c>
    </row>
    <row r="5944" spans="1:5" x14ac:dyDescent="0.2">
      <c r="A5944" t="s">
        <v>679</v>
      </c>
      <c r="B5944" t="s">
        <v>695</v>
      </c>
      <c r="C5944">
        <v>0.4</v>
      </c>
      <c r="D5944">
        <v>33</v>
      </c>
      <c r="E5944">
        <v>0.17799999999999999</v>
      </c>
    </row>
    <row r="5945" spans="1:5" x14ac:dyDescent="0.2">
      <c r="A5945" t="s">
        <v>679</v>
      </c>
      <c r="B5945" t="s">
        <v>695</v>
      </c>
      <c r="C5945">
        <v>0.4</v>
      </c>
      <c r="D5945">
        <v>34</v>
      </c>
      <c r="E5945">
        <v>0.18</v>
      </c>
    </row>
    <row r="5946" spans="1:5" x14ac:dyDescent="0.2">
      <c r="A5946" t="s">
        <v>679</v>
      </c>
      <c r="B5946" t="s">
        <v>695</v>
      </c>
      <c r="C5946">
        <v>0.4</v>
      </c>
      <c r="D5946">
        <v>35</v>
      </c>
      <c r="E5946">
        <v>0.18099999999999999</v>
      </c>
    </row>
    <row r="5947" spans="1:5" x14ac:dyDescent="0.2">
      <c r="A5947" t="s">
        <v>679</v>
      </c>
      <c r="B5947" t="s">
        <v>695</v>
      </c>
      <c r="C5947">
        <v>0.4</v>
      </c>
      <c r="D5947">
        <v>36</v>
      </c>
      <c r="E5947">
        <v>0.183</v>
      </c>
    </row>
    <row r="5948" spans="1:5" x14ac:dyDescent="0.2">
      <c r="A5948" t="s">
        <v>679</v>
      </c>
      <c r="B5948" t="s">
        <v>695</v>
      </c>
      <c r="C5948">
        <v>0.4</v>
      </c>
      <c r="D5948">
        <v>37</v>
      </c>
      <c r="E5948">
        <v>0.184</v>
      </c>
    </row>
    <row r="5949" spans="1:5" x14ac:dyDescent="0.2">
      <c r="A5949" t="s">
        <v>679</v>
      </c>
      <c r="B5949" t="s">
        <v>695</v>
      </c>
      <c r="C5949">
        <v>0.4</v>
      </c>
      <c r="D5949">
        <v>38</v>
      </c>
      <c r="E5949">
        <v>0.186</v>
      </c>
    </row>
    <row r="5950" spans="1:5" x14ac:dyDescent="0.2">
      <c r="A5950" t="s">
        <v>679</v>
      </c>
      <c r="B5950" t="s">
        <v>695</v>
      </c>
      <c r="C5950">
        <v>0.4</v>
      </c>
      <c r="D5950">
        <v>39</v>
      </c>
      <c r="E5950">
        <v>0.187</v>
      </c>
    </row>
    <row r="5951" spans="1:5" x14ac:dyDescent="0.2">
      <c r="A5951" t="s">
        <v>679</v>
      </c>
      <c r="B5951" t="s">
        <v>695</v>
      </c>
      <c r="C5951">
        <v>0.4</v>
      </c>
      <c r="D5951">
        <v>40</v>
      </c>
      <c r="E5951">
        <v>0.188</v>
      </c>
    </row>
    <row r="5952" spans="1:5" x14ac:dyDescent="0.2">
      <c r="A5952" t="s">
        <v>679</v>
      </c>
      <c r="B5952" t="s">
        <v>695</v>
      </c>
      <c r="C5952">
        <v>0.4</v>
      </c>
      <c r="D5952">
        <v>41</v>
      </c>
      <c r="E5952">
        <v>0.19</v>
      </c>
    </row>
    <row r="5953" spans="1:5" x14ac:dyDescent="0.2">
      <c r="A5953" t="s">
        <v>679</v>
      </c>
      <c r="B5953" t="s">
        <v>695</v>
      </c>
      <c r="C5953">
        <v>0.4</v>
      </c>
      <c r="D5953">
        <v>42</v>
      </c>
      <c r="E5953">
        <v>0.192</v>
      </c>
    </row>
    <row r="5954" spans="1:5" x14ac:dyDescent="0.2">
      <c r="A5954" t="s">
        <v>679</v>
      </c>
      <c r="B5954" t="s">
        <v>695</v>
      </c>
      <c r="C5954">
        <v>0.4</v>
      </c>
      <c r="D5954">
        <v>43</v>
      </c>
      <c r="E5954">
        <v>0.193</v>
      </c>
    </row>
    <row r="5955" spans="1:5" x14ac:dyDescent="0.2">
      <c r="A5955" t="s">
        <v>679</v>
      </c>
      <c r="B5955" t="s">
        <v>695</v>
      </c>
      <c r="C5955">
        <v>0.4</v>
      </c>
      <c r="D5955">
        <v>44</v>
      </c>
      <c r="E5955">
        <v>0.19400000000000001</v>
      </c>
    </row>
    <row r="5956" spans="1:5" x14ac:dyDescent="0.2">
      <c r="A5956" t="s">
        <v>679</v>
      </c>
      <c r="B5956" t="s">
        <v>695</v>
      </c>
      <c r="C5956">
        <v>0.4</v>
      </c>
      <c r="D5956">
        <v>45</v>
      </c>
      <c r="E5956">
        <v>0.19600000000000001</v>
      </c>
    </row>
    <row r="5957" spans="1:5" x14ac:dyDescent="0.2">
      <c r="A5957" t="s">
        <v>679</v>
      </c>
      <c r="B5957" t="s">
        <v>695</v>
      </c>
      <c r="C5957">
        <v>0.4</v>
      </c>
      <c r="D5957">
        <v>46</v>
      </c>
      <c r="E5957">
        <v>0.19700000000000001</v>
      </c>
    </row>
    <row r="5958" spans="1:5" x14ac:dyDescent="0.2">
      <c r="A5958" t="s">
        <v>679</v>
      </c>
      <c r="B5958" t="s">
        <v>695</v>
      </c>
      <c r="C5958">
        <v>0.4</v>
      </c>
      <c r="D5958">
        <v>47</v>
      </c>
      <c r="E5958">
        <v>0.19900000000000001</v>
      </c>
    </row>
    <row r="5959" spans="1:5" x14ac:dyDescent="0.2">
      <c r="A5959" t="s">
        <v>679</v>
      </c>
      <c r="B5959" t="s">
        <v>695</v>
      </c>
      <c r="C5959">
        <v>0.4</v>
      </c>
      <c r="D5959">
        <v>48</v>
      </c>
      <c r="E5959">
        <v>0.2</v>
      </c>
    </row>
    <row r="5960" spans="1:5" x14ac:dyDescent="0.2">
      <c r="A5960" t="s">
        <v>679</v>
      </c>
      <c r="B5960" t="s">
        <v>695</v>
      </c>
      <c r="C5960">
        <v>0.4</v>
      </c>
      <c r="D5960">
        <v>49</v>
      </c>
      <c r="E5960">
        <v>0.20100000000000001</v>
      </c>
    </row>
    <row r="5961" spans="1:5" x14ac:dyDescent="0.2">
      <c r="A5961" t="s">
        <v>679</v>
      </c>
      <c r="B5961" t="s">
        <v>695</v>
      </c>
      <c r="C5961">
        <v>0.42499999999999999</v>
      </c>
      <c r="D5961">
        <v>20</v>
      </c>
      <c r="E5961">
        <v>0.152</v>
      </c>
    </row>
    <row r="5962" spans="1:5" x14ac:dyDescent="0.2">
      <c r="A5962" t="s">
        <v>679</v>
      </c>
      <c r="B5962" t="s">
        <v>695</v>
      </c>
      <c r="C5962">
        <v>0.42499999999999999</v>
      </c>
      <c r="D5962">
        <v>21</v>
      </c>
      <c r="E5962">
        <v>0.156</v>
      </c>
    </row>
    <row r="5963" spans="1:5" x14ac:dyDescent="0.2">
      <c r="A5963" t="s">
        <v>679</v>
      </c>
      <c r="B5963" t="s">
        <v>695</v>
      </c>
      <c r="C5963">
        <v>0.42499999999999999</v>
      </c>
      <c r="D5963">
        <v>22</v>
      </c>
      <c r="E5963">
        <v>0.161</v>
      </c>
    </row>
    <row r="5964" spans="1:5" x14ac:dyDescent="0.2">
      <c r="A5964" t="s">
        <v>679</v>
      </c>
      <c r="B5964" t="s">
        <v>695</v>
      </c>
      <c r="C5964">
        <v>0.42499999999999999</v>
      </c>
      <c r="D5964">
        <v>23</v>
      </c>
      <c r="E5964">
        <v>0.16500000000000001</v>
      </c>
    </row>
    <row r="5965" spans="1:5" x14ac:dyDescent="0.2">
      <c r="A5965" t="s">
        <v>679</v>
      </c>
      <c r="B5965" t="s">
        <v>695</v>
      </c>
      <c r="C5965">
        <v>0.42499999999999999</v>
      </c>
      <c r="D5965">
        <v>24</v>
      </c>
      <c r="E5965">
        <v>0.16800000000000001</v>
      </c>
    </row>
    <row r="5966" spans="1:5" x14ac:dyDescent="0.2">
      <c r="A5966" t="s">
        <v>679</v>
      </c>
      <c r="B5966" t="s">
        <v>695</v>
      </c>
      <c r="C5966">
        <v>0.42499999999999999</v>
      </c>
      <c r="D5966">
        <v>25</v>
      </c>
      <c r="E5966">
        <v>0.17199999999999999</v>
      </c>
    </row>
    <row r="5967" spans="1:5" x14ac:dyDescent="0.2">
      <c r="A5967" t="s">
        <v>679</v>
      </c>
      <c r="B5967" t="s">
        <v>695</v>
      </c>
      <c r="C5967">
        <v>0.42499999999999999</v>
      </c>
      <c r="D5967">
        <v>26</v>
      </c>
      <c r="E5967">
        <v>0.17499999999999999</v>
      </c>
    </row>
    <row r="5968" spans="1:5" x14ac:dyDescent="0.2">
      <c r="A5968" t="s">
        <v>679</v>
      </c>
      <c r="B5968" t="s">
        <v>695</v>
      </c>
      <c r="C5968">
        <v>0.42499999999999999</v>
      </c>
      <c r="D5968">
        <v>27</v>
      </c>
      <c r="E5968">
        <v>0.17799999999999999</v>
      </c>
    </row>
    <row r="5969" spans="1:5" x14ac:dyDescent="0.2">
      <c r="A5969" t="s">
        <v>679</v>
      </c>
      <c r="B5969" t="s">
        <v>695</v>
      </c>
      <c r="C5969">
        <v>0.42499999999999999</v>
      </c>
      <c r="D5969">
        <v>28</v>
      </c>
      <c r="E5969">
        <v>0.18</v>
      </c>
    </row>
    <row r="5970" spans="1:5" x14ac:dyDescent="0.2">
      <c r="A5970" t="s">
        <v>679</v>
      </c>
      <c r="B5970" t="s">
        <v>695</v>
      </c>
      <c r="C5970">
        <v>0.42499999999999999</v>
      </c>
      <c r="D5970">
        <v>29</v>
      </c>
      <c r="E5970">
        <v>0.182</v>
      </c>
    </row>
    <row r="5971" spans="1:5" x14ac:dyDescent="0.2">
      <c r="A5971" t="s">
        <v>679</v>
      </c>
      <c r="B5971" t="s">
        <v>695</v>
      </c>
      <c r="C5971">
        <v>0.42499999999999999</v>
      </c>
      <c r="D5971">
        <v>30</v>
      </c>
      <c r="E5971">
        <v>0.183</v>
      </c>
    </row>
    <row r="5972" spans="1:5" x14ac:dyDescent="0.2">
      <c r="A5972" t="s">
        <v>679</v>
      </c>
      <c r="B5972" t="s">
        <v>695</v>
      </c>
      <c r="C5972">
        <v>0.42499999999999999</v>
      </c>
      <c r="D5972">
        <v>31</v>
      </c>
      <c r="E5972">
        <v>0.185</v>
      </c>
    </row>
    <row r="5973" spans="1:5" x14ac:dyDescent="0.2">
      <c r="A5973" t="s">
        <v>679</v>
      </c>
      <c r="B5973" t="s">
        <v>695</v>
      </c>
      <c r="C5973">
        <v>0.42499999999999999</v>
      </c>
      <c r="D5973">
        <v>32</v>
      </c>
      <c r="E5973">
        <v>0.186</v>
      </c>
    </row>
    <row r="5974" spans="1:5" x14ac:dyDescent="0.2">
      <c r="A5974" t="s">
        <v>679</v>
      </c>
      <c r="B5974" t="s">
        <v>695</v>
      </c>
      <c r="C5974">
        <v>0.42499999999999999</v>
      </c>
      <c r="D5974">
        <v>33</v>
      </c>
      <c r="E5974">
        <v>0.187</v>
      </c>
    </row>
    <row r="5975" spans="1:5" x14ac:dyDescent="0.2">
      <c r="A5975" t="s">
        <v>679</v>
      </c>
      <c r="B5975" t="s">
        <v>695</v>
      </c>
      <c r="C5975">
        <v>0.42499999999999999</v>
      </c>
      <c r="D5975">
        <v>34</v>
      </c>
      <c r="E5975">
        <v>0.189</v>
      </c>
    </row>
    <row r="5976" spans="1:5" x14ac:dyDescent="0.2">
      <c r="A5976" t="s">
        <v>679</v>
      </c>
      <c r="B5976" t="s">
        <v>695</v>
      </c>
      <c r="C5976">
        <v>0.42499999999999999</v>
      </c>
      <c r="D5976">
        <v>35</v>
      </c>
      <c r="E5976">
        <v>0.19</v>
      </c>
    </row>
    <row r="5977" spans="1:5" x14ac:dyDescent="0.2">
      <c r="A5977" t="s">
        <v>679</v>
      </c>
      <c r="B5977" t="s">
        <v>695</v>
      </c>
      <c r="C5977">
        <v>0.42499999999999999</v>
      </c>
      <c r="D5977">
        <v>36</v>
      </c>
      <c r="E5977">
        <v>0.191</v>
      </c>
    </row>
    <row r="5978" spans="1:5" x14ac:dyDescent="0.2">
      <c r="A5978" t="s">
        <v>679</v>
      </c>
      <c r="B5978" t="s">
        <v>695</v>
      </c>
      <c r="C5978">
        <v>0.42499999999999999</v>
      </c>
      <c r="D5978">
        <v>37</v>
      </c>
      <c r="E5978">
        <v>0.193</v>
      </c>
    </row>
    <row r="5979" spans="1:5" x14ac:dyDescent="0.2">
      <c r="A5979" t="s">
        <v>679</v>
      </c>
      <c r="B5979" t="s">
        <v>695</v>
      </c>
      <c r="C5979">
        <v>0.42499999999999999</v>
      </c>
      <c r="D5979">
        <v>38</v>
      </c>
      <c r="E5979">
        <v>0.19400000000000001</v>
      </c>
    </row>
    <row r="5980" spans="1:5" x14ac:dyDescent="0.2">
      <c r="A5980" t="s">
        <v>679</v>
      </c>
      <c r="B5980" t="s">
        <v>695</v>
      </c>
      <c r="C5980">
        <v>0.42499999999999999</v>
      </c>
      <c r="D5980">
        <v>39</v>
      </c>
      <c r="E5980">
        <v>0.19600000000000001</v>
      </c>
    </row>
    <row r="5981" spans="1:5" x14ac:dyDescent="0.2">
      <c r="A5981" t="s">
        <v>679</v>
      </c>
      <c r="B5981" t="s">
        <v>695</v>
      </c>
      <c r="C5981">
        <v>0.42499999999999999</v>
      </c>
      <c r="D5981">
        <v>40</v>
      </c>
      <c r="E5981">
        <v>0.19700000000000001</v>
      </c>
    </row>
    <row r="5982" spans="1:5" x14ac:dyDescent="0.2">
      <c r="A5982" t="s">
        <v>679</v>
      </c>
      <c r="B5982" t="s">
        <v>695</v>
      </c>
      <c r="C5982">
        <v>0.42499999999999999</v>
      </c>
      <c r="D5982">
        <v>41</v>
      </c>
      <c r="E5982">
        <v>0.19900000000000001</v>
      </c>
    </row>
    <row r="5983" spans="1:5" x14ac:dyDescent="0.2">
      <c r="A5983" t="s">
        <v>679</v>
      </c>
      <c r="B5983" t="s">
        <v>695</v>
      </c>
      <c r="C5983">
        <v>0.42499999999999999</v>
      </c>
      <c r="D5983">
        <v>42</v>
      </c>
      <c r="E5983">
        <v>0.2</v>
      </c>
    </row>
    <row r="5984" spans="1:5" x14ac:dyDescent="0.2">
      <c r="A5984" t="s">
        <v>679</v>
      </c>
      <c r="B5984" t="s">
        <v>695</v>
      </c>
      <c r="C5984">
        <v>0.42499999999999999</v>
      </c>
      <c r="D5984">
        <v>43</v>
      </c>
      <c r="E5984">
        <v>0.20200000000000001</v>
      </c>
    </row>
    <row r="5985" spans="1:5" x14ac:dyDescent="0.2">
      <c r="A5985" t="s">
        <v>679</v>
      </c>
      <c r="B5985" t="s">
        <v>695</v>
      </c>
      <c r="C5985">
        <v>0.42499999999999999</v>
      </c>
      <c r="D5985">
        <v>44</v>
      </c>
      <c r="E5985">
        <v>0.20300000000000001</v>
      </c>
    </row>
    <row r="5986" spans="1:5" x14ac:dyDescent="0.2">
      <c r="A5986" t="s">
        <v>679</v>
      </c>
      <c r="B5986" t="s">
        <v>695</v>
      </c>
      <c r="C5986">
        <v>0.42499999999999999</v>
      </c>
      <c r="D5986">
        <v>45</v>
      </c>
      <c r="E5986">
        <v>0.20399999999999999</v>
      </c>
    </row>
    <row r="5987" spans="1:5" x14ac:dyDescent="0.2">
      <c r="A5987" t="s">
        <v>679</v>
      </c>
      <c r="B5987" t="s">
        <v>695</v>
      </c>
      <c r="C5987">
        <v>0.42499999999999999</v>
      </c>
      <c r="D5987">
        <v>46</v>
      </c>
      <c r="E5987">
        <v>0.20599999999999999</v>
      </c>
    </row>
    <row r="5988" spans="1:5" x14ac:dyDescent="0.2">
      <c r="A5988" t="s">
        <v>679</v>
      </c>
      <c r="B5988" t="s">
        <v>695</v>
      </c>
      <c r="C5988">
        <v>0.42499999999999999</v>
      </c>
      <c r="D5988">
        <v>47</v>
      </c>
      <c r="E5988">
        <v>0.20699999999999999</v>
      </c>
    </row>
    <row r="5989" spans="1:5" x14ac:dyDescent="0.2">
      <c r="A5989" t="s">
        <v>679</v>
      </c>
      <c r="B5989" t="s">
        <v>695</v>
      </c>
      <c r="C5989">
        <v>0.42499999999999999</v>
      </c>
      <c r="D5989">
        <v>48</v>
      </c>
      <c r="E5989">
        <v>0.20799999999999999</v>
      </c>
    </row>
    <row r="5990" spans="1:5" x14ac:dyDescent="0.2">
      <c r="A5990" t="s">
        <v>679</v>
      </c>
      <c r="B5990" t="s">
        <v>695</v>
      </c>
      <c r="C5990">
        <v>0.42499999999999999</v>
      </c>
      <c r="D5990">
        <v>49</v>
      </c>
      <c r="E5990">
        <v>0.21</v>
      </c>
    </row>
    <row r="5991" spans="1:5" x14ac:dyDescent="0.2">
      <c r="A5991" t="s">
        <v>679</v>
      </c>
      <c r="B5991" t="s">
        <v>695</v>
      </c>
      <c r="C5991">
        <v>0.45</v>
      </c>
      <c r="D5991">
        <v>20</v>
      </c>
      <c r="E5991">
        <v>0.16300000000000001</v>
      </c>
    </row>
    <row r="5992" spans="1:5" x14ac:dyDescent="0.2">
      <c r="A5992" t="s">
        <v>679</v>
      </c>
      <c r="B5992" t="s">
        <v>695</v>
      </c>
      <c r="C5992">
        <v>0.45</v>
      </c>
      <c r="D5992">
        <v>21</v>
      </c>
      <c r="E5992">
        <v>0.16700000000000001</v>
      </c>
    </row>
    <row r="5993" spans="1:5" x14ac:dyDescent="0.2">
      <c r="A5993" t="s">
        <v>679</v>
      </c>
      <c r="B5993" t="s">
        <v>695</v>
      </c>
      <c r="C5993">
        <v>0.45</v>
      </c>
      <c r="D5993">
        <v>22</v>
      </c>
      <c r="E5993">
        <v>0.17100000000000001</v>
      </c>
    </row>
    <row r="5994" spans="1:5" x14ac:dyDescent="0.2">
      <c r="A5994" t="s">
        <v>679</v>
      </c>
      <c r="B5994" t="s">
        <v>695</v>
      </c>
      <c r="C5994">
        <v>0.45</v>
      </c>
      <c r="D5994">
        <v>23</v>
      </c>
      <c r="E5994">
        <v>0.17499999999999999</v>
      </c>
    </row>
    <row r="5995" spans="1:5" x14ac:dyDescent="0.2">
      <c r="A5995" t="s">
        <v>679</v>
      </c>
      <c r="B5995" t="s">
        <v>695</v>
      </c>
      <c r="C5995">
        <v>0.45</v>
      </c>
      <c r="D5995">
        <v>24</v>
      </c>
      <c r="E5995">
        <v>0.17899999999999999</v>
      </c>
    </row>
    <row r="5996" spans="1:5" x14ac:dyDescent="0.2">
      <c r="A5996" t="s">
        <v>679</v>
      </c>
      <c r="B5996" t="s">
        <v>695</v>
      </c>
      <c r="C5996">
        <v>0.45</v>
      </c>
      <c r="D5996">
        <v>25</v>
      </c>
      <c r="E5996">
        <v>0.182</v>
      </c>
    </row>
    <row r="5997" spans="1:5" x14ac:dyDescent="0.2">
      <c r="A5997" t="s">
        <v>679</v>
      </c>
      <c r="B5997" t="s">
        <v>695</v>
      </c>
      <c r="C5997">
        <v>0.45</v>
      </c>
      <c r="D5997">
        <v>26</v>
      </c>
      <c r="E5997">
        <v>0.185</v>
      </c>
    </row>
    <row r="5998" spans="1:5" x14ac:dyDescent="0.2">
      <c r="A5998" t="s">
        <v>679</v>
      </c>
      <c r="B5998" t="s">
        <v>695</v>
      </c>
      <c r="C5998">
        <v>0.45</v>
      </c>
      <c r="D5998">
        <v>27</v>
      </c>
      <c r="E5998">
        <v>0.188</v>
      </c>
    </row>
    <row r="5999" spans="1:5" x14ac:dyDescent="0.2">
      <c r="A5999" t="s">
        <v>679</v>
      </c>
      <c r="B5999" t="s">
        <v>695</v>
      </c>
      <c r="C5999">
        <v>0.45</v>
      </c>
      <c r="D5999">
        <v>28</v>
      </c>
      <c r="E5999">
        <v>0.19</v>
      </c>
    </row>
    <row r="6000" spans="1:5" x14ac:dyDescent="0.2">
      <c r="A6000" t="s">
        <v>679</v>
      </c>
      <c r="B6000" t="s">
        <v>695</v>
      </c>
      <c r="C6000">
        <v>0.45</v>
      </c>
      <c r="D6000">
        <v>29</v>
      </c>
      <c r="E6000">
        <v>0.191</v>
      </c>
    </row>
    <row r="6001" spans="1:5" x14ac:dyDescent="0.2">
      <c r="A6001" t="s">
        <v>679</v>
      </c>
      <c r="B6001" t="s">
        <v>695</v>
      </c>
      <c r="C6001">
        <v>0.45</v>
      </c>
      <c r="D6001">
        <v>30</v>
      </c>
      <c r="E6001">
        <v>0.193</v>
      </c>
    </row>
    <row r="6002" spans="1:5" x14ac:dyDescent="0.2">
      <c r="A6002" t="s">
        <v>679</v>
      </c>
      <c r="B6002" t="s">
        <v>695</v>
      </c>
      <c r="C6002">
        <v>0.45</v>
      </c>
      <c r="D6002">
        <v>31</v>
      </c>
      <c r="E6002">
        <v>0.19400000000000001</v>
      </c>
    </row>
    <row r="6003" spans="1:5" x14ac:dyDescent="0.2">
      <c r="A6003" t="s">
        <v>679</v>
      </c>
      <c r="B6003" t="s">
        <v>695</v>
      </c>
      <c r="C6003">
        <v>0.45</v>
      </c>
      <c r="D6003">
        <v>32</v>
      </c>
      <c r="E6003">
        <v>0.19500000000000001</v>
      </c>
    </row>
    <row r="6004" spans="1:5" x14ac:dyDescent="0.2">
      <c r="A6004" t="s">
        <v>679</v>
      </c>
      <c r="B6004" t="s">
        <v>695</v>
      </c>
      <c r="C6004">
        <v>0.45</v>
      </c>
      <c r="D6004">
        <v>33</v>
      </c>
      <c r="E6004">
        <v>0.19700000000000001</v>
      </c>
    </row>
    <row r="6005" spans="1:5" x14ac:dyDescent="0.2">
      <c r="A6005" t="s">
        <v>679</v>
      </c>
      <c r="B6005" t="s">
        <v>695</v>
      </c>
      <c r="C6005">
        <v>0.45</v>
      </c>
      <c r="D6005">
        <v>34</v>
      </c>
      <c r="E6005">
        <v>0.19800000000000001</v>
      </c>
    </row>
    <row r="6006" spans="1:5" x14ac:dyDescent="0.2">
      <c r="A6006" t="s">
        <v>679</v>
      </c>
      <c r="B6006" t="s">
        <v>695</v>
      </c>
      <c r="C6006">
        <v>0.45</v>
      </c>
      <c r="D6006">
        <v>35</v>
      </c>
      <c r="E6006">
        <v>0.19900000000000001</v>
      </c>
    </row>
    <row r="6007" spans="1:5" x14ac:dyDescent="0.2">
      <c r="A6007" t="s">
        <v>679</v>
      </c>
      <c r="B6007" t="s">
        <v>695</v>
      </c>
      <c r="C6007">
        <v>0.45</v>
      </c>
      <c r="D6007">
        <v>36</v>
      </c>
      <c r="E6007">
        <v>0.2</v>
      </c>
    </row>
    <row r="6008" spans="1:5" x14ac:dyDescent="0.2">
      <c r="A6008" t="s">
        <v>679</v>
      </c>
      <c r="B6008" t="s">
        <v>695</v>
      </c>
      <c r="C6008">
        <v>0.45</v>
      </c>
      <c r="D6008">
        <v>37</v>
      </c>
      <c r="E6008">
        <v>0.20200000000000001</v>
      </c>
    </row>
    <row r="6009" spans="1:5" x14ac:dyDescent="0.2">
      <c r="A6009" t="s">
        <v>679</v>
      </c>
      <c r="B6009" t="s">
        <v>695</v>
      </c>
      <c r="C6009">
        <v>0.45</v>
      </c>
      <c r="D6009">
        <v>38</v>
      </c>
      <c r="E6009">
        <v>0.20300000000000001</v>
      </c>
    </row>
    <row r="6010" spans="1:5" x14ac:dyDescent="0.2">
      <c r="A6010" t="s">
        <v>679</v>
      </c>
      <c r="B6010" t="s">
        <v>695</v>
      </c>
      <c r="C6010">
        <v>0.45</v>
      </c>
      <c r="D6010">
        <v>39</v>
      </c>
      <c r="E6010">
        <v>0.20399999999999999</v>
      </c>
    </row>
    <row r="6011" spans="1:5" x14ac:dyDescent="0.2">
      <c r="A6011" t="s">
        <v>679</v>
      </c>
      <c r="B6011" t="s">
        <v>695</v>
      </c>
      <c r="C6011">
        <v>0.45</v>
      </c>
      <c r="D6011">
        <v>40</v>
      </c>
      <c r="E6011">
        <v>0.20599999999999999</v>
      </c>
    </row>
    <row r="6012" spans="1:5" x14ac:dyDescent="0.2">
      <c r="A6012" t="s">
        <v>679</v>
      </c>
      <c r="B6012" t="s">
        <v>695</v>
      </c>
      <c r="C6012">
        <v>0.45</v>
      </c>
      <c r="D6012">
        <v>41</v>
      </c>
      <c r="E6012">
        <v>0.20699999999999999</v>
      </c>
    </row>
    <row r="6013" spans="1:5" x14ac:dyDescent="0.2">
      <c r="A6013" t="s">
        <v>679</v>
      </c>
      <c r="B6013" t="s">
        <v>695</v>
      </c>
      <c r="C6013">
        <v>0.45</v>
      </c>
      <c r="D6013">
        <v>42</v>
      </c>
      <c r="E6013">
        <v>0.20799999999999999</v>
      </c>
    </row>
    <row r="6014" spans="1:5" x14ac:dyDescent="0.2">
      <c r="A6014" t="s">
        <v>679</v>
      </c>
      <c r="B6014" t="s">
        <v>695</v>
      </c>
      <c r="C6014">
        <v>0.45</v>
      </c>
      <c r="D6014">
        <v>43</v>
      </c>
      <c r="E6014">
        <v>0.21</v>
      </c>
    </row>
    <row r="6015" spans="1:5" x14ac:dyDescent="0.2">
      <c r="A6015" t="s">
        <v>679</v>
      </c>
      <c r="B6015" t="s">
        <v>695</v>
      </c>
      <c r="C6015">
        <v>0.45</v>
      </c>
      <c r="D6015">
        <v>44</v>
      </c>
      <c r="E6015">
        <v>0.21099999999999999</v>
      </c>
    </row>
    <row r="6016" spans="1:5" x14ac:dyDescent="0.2">
      <c r="A6016" t="s">
        <v>679</v>
      </c>
      <c r="B6016" t="s">
        <v>695</v>
      </c>
      <c r="C6016">
        <v>0.45</v>
      </c>
      <c r="D6016">
        <v>45</v>
      </c>
      <c r="E6016">
        <v>0.21199999999999999</v>
      </c>
    </row>
    <row r="6017" spans="1:5" x14ac:dyDescent="0.2">
      <c r="A6017" t="s">
        <v>679</v>
      </c>
      <c r="B6017" t="s">
        <v>695</v>
      </c>
      <c r="C6017">
        <v>0.45</v>
      </c>
      <c r="D6017">
        <v>46</v>
      </c>
      <c r="E6017">
        <v>0.214</v>
      </c>
    </row>
    <row r="6018" spans="1:5" x14ac:dyDescent="0.2">
      <c r="A6018" t="s">
        <v>679</v>
      </c>
      <c r="B6018" t="s">
        <v>695</v>
      </c>
      <c r="C6018">
        <v>0.45</v>
      </c>
      <c r="D6018">
        <v>47</v>
      </c>
      <c r="E6018">
        <v>0.215</v>
      </c>
    </row>
    <row r="6019" spans="1:5" x14ac:dyDescent="0.2">
      <c r="A6019" t="s">
        <v>679</v>
      </c>
      <c r="B6019" t="s">
        <v>695</v>
      </c>
      <c r="C6019">
        <v>0.45</v>
      </c>
      <c r="D6019">
        <v>48</v>
      </c>
      <c r="E6019">
        <v>0.217</v>
      </c>
    </row>
    <row r="6020" spans="1:5" x14ac:dyDescent="0.2">
      <c r="A6020" t="s">
        <v>679</v>
      </c>
      <c r="B6020" t="s">
        <v>695</v>
      </c>
      <c r="C6020">
        <v>0.45</v>
      </c>
      <c r="D6020">
        <v>49</v>
      </c>
      <c r="E6020">
        <v>0.218</v>
      </c>
    </row>
    <row r="6021" spans="1:5" x14ac:dyDescent="0.2">
      <c r="A6021" t="s">
        <v>679</v>
      </c>
      <c r="B6021" t="s">
        <v>695</v>
      </c>
      <c r="C6021">
        <v>0.47499999999999998</v>
      </c>
      <c r="D6021">
        <v>20</v>
      </c>
      <c r="E6021">
        <v>0.17399999999999999</v>
      </c>
    </row>
    <row r="6022" spans="1:5" x14ac:dyDescent="0.2">
      <c r="A6022" t="s">
        <v>679</v>
      </c>
      <c r="B6022" t="s">
        <v>695</v>
      </c>
      <c r="C6022">
        <v>0.47499999999999998</v>
      </c>
      <c r="D6022">
        <v>21</v>
      </c>
      <c r="E6022">
        <v>0.17799999999999999</v>
      </c>
    </row>
    <row r="6023" spans="1:5" x14ac:dyDescent="0.2">
      <c r="A6023" t="s">
        <v>679</v>
      </c>
      <c r="B6023" t="s">
        <v>695</v>
      </c>
      <c r="C6023">
        <v>0.47499999999999998</v>
      </c>
      <c r="D6023">
        <v>22</v>
      </c>
      <c r="E6023">
        <v>0.18099999999999999</v>
      </c>
    </row>
    <row r="6024" spans="1:5" x14ac:dyDescent="0.2">
      <c r="A6024" t="s">
        <v>679</v>
      </c>
      <c r="B6024" t="s">
        <v>695</v>
      </c>
      <c r="C6024">
        <v>0.47499999999999998</v>
      </c>
      <c r="D6024">
        <v>23</v>
      </c>
      <c r="E6024">
        <v>0.185</v>
      </c>
    </row>
    <row r="6025" spans="1:5" x14ac:dyDescent="0.2">
      <c r="A6025" t="s">
        <v>679</v>
      </c>
      <c r="B6025" t="s">
        <v>695</v>
      </c>
      <c r="C6025">
        <v>0.47499999999999998</v>
      </c>
      <c r="D6025">
        <v>24</v>
      </c>
      <c r="E6025">
        <v>0.189</v>
      </c>
    </row>
    <row r="6026" spans="1:5" x14ac:dyDescent="0.2">
      <c r="A6026" t="s">
        <v>679</v>
      </c>
      <c r="B6026" t="s">
        <v>695</v>
      </c>
      <c r="C6026">
        <v>0.47499999999999998</v>
      </c>
      <c r="D6026">
        <v>25</v>
      </c>
      <c r="E6026">
        <v>0.192</v>
      </c>
    </row>
    <row r="6027" spans="1:5" x14ac:dyDescent="0.2">
      <c r="A6027" t="s">
        <v>679</v>
      </c>
      <c r="B6027" t="s">
        <v>695</v>
      </c>
      <c r="C6027">
        <v>0.47499999999999998</v>
      </c>
      <c r="D6027">
        <v>26</v>
      </c>
      <c r="E6027">
        <v>0.19500000000000001</v>
      </c>
    </row>
    <row r="6028" spans="1:5" x14ac:dyDescent="0.2">
      <c r="A6028" t="s">
        <v>679</v>
      </c>
      <c r="B6028" t="s">
        <v>695</v>
      </c>
      <c r="C6028">
        <v>0.47499999999999998</v>
      </c>
      <c r="D6028">
        <v>27</v>
      </c>
      <c r="E6028">
        <v>0.19700000000000001</v>
      </c>
    </row>
    <row r="6029" spans="1:5" x14ac:dyDescent="0.2">
      <c r="A6029" t="s">
        <v>679</v>
      </c>
      <c r="B6029" t="s">
        <v>695</v>
      </c>
      <c r="C6029">
        <v>0.47499999999999998</v>
      </c>
      <c r="D6029">
        <v>28</v>
      </c>
      <c r="E6029">
        <v>0.19900000000000001</v>
      </c>
    </row>
    <row r="6030" spans="1:5" x14ac:dyDescent="0.2">
      <c r="A6030" t="s">
        <v>679</v>
      </c>
      <c r="B6030" t="s">
        <v>695</v>
      </c>
      <c r="C6030">
        <v>0.47499999999999998</v>
      </c>
      <c r="D6030">
        <v>29</v>
      </c>
      <c r="E6030">
        <v>0.20100000000000001</v>
      </c>
    </row>
    <row r="6031" spans="1:5" x14ac:dyDescent="0.2">
      <c r="A6031" t="s">
        <v>679</v>
      </c>
      <c r="B6031" t="s">
        <v>695</v>
      </c>
      <c r="C6031">
        <v>0.47499999999999998</v>
      </c>
      <c r="D6031">
        <v>30</v>
      </c>
      <c r="E6031">
        <v>0.20200000000000001</v>
      </c>
    </row>
    <row r="6032" spans="1:5" x14ac:dyDescent="0.2">
      <c r="A6032" t="s">
        <v>679</v>
      </c>
      <c r="B6032" t="s">
        <v>695</v>
      </c>
      <c r="C6032">
        <v>0.47499999999999998</v>
      </c>
      <c r="D6032">
        <v>31</v>
      </c>
      <c r="E6032">
        <v>0.20300000000000001</v>
      </c>
    </row>
    <row r="6033" spans="1:5" x14ac:dyDescent="0.2">
      <c r="A6033" t="s">
        <v>679</v>
      </c>
      <c r="B6033" t="s">
        <v>695</v>
      </c>
      <c r="C6033">
        <v>0.47499999999999998</v>
      </c>
      <c r="D6033">
        <v>32</v>
      </c>
      <c r="E6033">
        <v>0.20399999999999999</v>
      </c>
    </row>
    <row r="6034" spans="1:5" x14ac:dyDescent="0.2">
      <c r="A6034" t="s">
        <v>679</v>
      </c>
      <c r="B6034" t="s">
        <v>695</v>
      </c>
      <c r="C6034">
        <v>0.47499999999999998</v>
      </c>
      <c r="D6034">
        <v>33</v>
      </c>
      <c r="E6034">
        <v>0.20599999999999999</v>
      </c>
    </row>
    <row r="6035" spans="1:5" x14ac:dyDescent="0.2">
      <c r="A6035" t="s">
        <v>679</v>
      </c>
      <c r="B6035" t="s">
        <v>695</v>
      </c>
      <c r="C6035">
        <v>0.47499999999999998</v>
      </c>
      <c r="D6035">
        <v>34</v>
      </c>
      <c r="E6035">
        <v>0.20699999999999999</v>
      </c>
    </row>
    <row r="6036" spans="1:5" x14ac:dyDescent="0.2">
      <c r="A6036" t="s">
        <v>679</v>
      </c>
      <c r="B6036" t="s">
        <v>695</v>
      </c>
      <c r="C6036">
        <v>0.47499999999999998</v>
      </c>
      <c r="D6036">
        <v>35</v>
      </c>
      <c r="E6036">
        <v>0.20799999999999999</v>
      </c>
    </row>
    <row r="6037" spans="1:5" x14ac:dyDescent="0.2">
      <c r="A6037" t="s">
        <v>679</v>
      </c>
      <c r="B6037" t="s">
        <v>695</v>
      </c>
      <c r="C6037">
        <v>0.47499999999999998</v>
      </c>
      <c r="D6037">
        <v>36</v>
      </c>
      <c r="E6037">
        <v>0.20899999999999999</v>
      </c>
    </row>
    <row r="6038" spans="1:5" x14ac:dyDescent="0.2">
      <c r="A6038" t="s">
        <v>679</v>
      </c>
      <c r="B6038" t="s">
        <v>695</v>
      </c>
      <c r="C6038">
        <v>0.47499999999999998</v>
      </c>
      <c r="D6038">
        <v>37</v>
      </c>
      <c r="E6038">
        <v>0.21</v>
      </c>
    </row>
    <row r="6039" spans="1:5" x14ac:dyDescent="0.2">
      <c r="A6039" t="s">
        <v>679</v>
      </c>
      <c r="B6039" t="s">
        <v>695</v>
      </c>
      <c r="C6039">
        <v>0.47499999999999998</v>
      </c>
      <c r="D6039">
        <v>38</v>
      </c>
      <c r="E6039">
        <v>0.21099999999999999</v>
      </c>
    </row>
    <row r="6040" spans="1:5" x14ac:dyDescent="0.2">
      <c r="A6040" t="s">
        <v>679</v>
      </c>
      <c r="B6040" t="s">
        <v>695</v>
      </c>
      <c r="C6040">
        <v>0.47499999999999998</v>
      </c>
      <c r="D6040">
        <v>39</v>
      </c>
      <c r="E6040">
        <v>0.21299999999999999</v>
      </c>
    </row>
    <row r="6041" spans="1:5" x14ac:dyDescent="0.2">
      <c r="A6041" t="s">
        <v>679</v>
      </c>
      <c r="B6041" t="s">
        <v>695</v>
      </c>
      <c r="C6041">
        <v>0.47499999999999998</v>
      </c>
      <c r="D6041">
        <v>40</v>
      </c>
      <c r="E6041">
        <v>0.214</v>
      </c>
    </row>
    <row r="6042" spans="1:5" x14ac:dyDescent="0.2">
      <c r="A6042" t="s">
        <v>679</v>
      </c>
      <c r="B6042" t="s">
        <v>695</v>
      </c>
      <c r="C6042">
        <v>0.47499999999999998</v>
      </c>
      <c r="D6042">
        <v>41</v>
      </c>
      <c r="E6042">
        <v>0.215</v>
      </c>
    </row>
    <row r="6043" spans="1:5" x14ac:dyDescent="0.2">
      <c r="A6043" t="s">
        <v>679</v>
      </c>
      <c r="B6043" t="s">
        <v>695</v>
      </c>
      <c r="C6043">
        <v>0.47499999999999998</v>
      </c>
      <c r="D6043">
        <v>42</v>
      </c>
      <c r="E6043">
        <v>0.217</v>
      </c>
    </row>
    <row r="6044" spans="1:5" x14ac:dyDescent="0.2">
      <c r="A6044" t="s">
        <v>679</v>
      </c>
      <c r="B6044" t="s">
        <v>695</v>
      </c>
      <c r="C6044">
        <v>0.47499999999999998</v>
      </c>
      <c r="D6044">
        <v>43</v>
      </c>
      <c r="E6044">
        <v>0.218</v>
      </c>
    </row>
    <row r="6045" spans="1:5" x14ac:dyDescent="0.2">
      <c r="A6045" t="s">
        <v>679</v>
      </c>
      <c r="B6045" t="s">
        <v>695</v>
      </c>
      <c r="C6045">
        <v>0.47499999999999998</v>
      </c>
      <c r="D6045">
        <v>44</v>
      </c>
      <c r="E6045">
        <v>0.219</v>
      </c>
    </row>
    <row r="6046" spans="1:5" x14ac:dyDescent="0.2">
      <c r="A6046" t="s">
        <v>679</v>
      </c>
      <c r="B6046" t="s">
        <v>695</v>
      </c>
      <c r="C6046">
        <v>0.47499999999999998</v>
      </c>
      <c r="D6046">
        <v>45</v>
      </c>
      <c r="E6046">
        <v>0.221</v>
      </c>
    </row>
    <row r="6047" spans="1:5" x14ac:dyDescent="0.2">
      <c r="A6047" t="s">
        <v>679</v>
      </c>
      <c r="B6047" t="s">
        <v>695</v>
      </c>
      <c r="C6047">
        <v>0.47499999999999998</v>
      </c>
      <c r="D6047">
        <v>46</v>
      </c>
      <c r="E6047">
        <v>0.222</v>
      </c>
    </row>
    <row r="6048" spans="1:5" x14ac:dyDescent="0.2">
      <c r="A6048" t="s">
        <v>679</v>
      </c>
      <c r="B6048" t="s">
        <v>695</v>
      </c>
      <c r="C6048">
        <v>0.47499999999999998</v>
      </c>
      <c r="D6048">
        <v>47</v>
      </c>
      <c r="E6048">
        <v>0.223</v>
      </c>
    </row>
    <row r="6049" spans="1:5" x14ac:dyDescent="0.2">
      <c r="A6049" t="s">
        <v>679</v>
      </c>
      <c r="B6049" t="s">
        <v>695</v>
      </c>
      <c r="C6049">
        <v>0.47499999999999998</v>
      </c>
      <c r="D6049">
        <v>48</v>
      </c>
      <c r="E6049">
        <v>0.22500000000000001</v>
      </c>
    </row>
    <row r="6050" spans="1:5" x14ac:dyDescent="0.2">
      <c r="A6050" t="s">
        <v>679</v>
      </c>
      <c r="B6050" t="s">
        <v>695</v>
      </c>
      <c r="C6050">
        <v>0.47499999999999998</v>
      </c>
      <c r="D6050">
        <v>49</v>
      </c>
      <c r="E6050">
        <v>0.22600000000000001</v>
      </c>
    </row>
    <row r="6051" spans="1:5" x14ac:dyDescent="0.2">
      <c r="A6051" t="s">
        <v>679</v>
      </c>
      <c r="B6051" t="s">
        <v>695</v>
      </c>
      <c r="C6051">
        <v>0.5</v>
      </c>
      <c r="D6051">
        <v>21</v>
      </c>
      <c r="E6051">
        <v>0.188</v>
      </c>
    </row>
    <row r="6052" spans="1:5" x14ac:dyDescent="0.2">
      <c r="A6052" t="s">
        <v>679</v>
      </c>
      <c r="B6052" t="s">
        <v>695</v>
      </c>
      <c r="C6052">
        <v>0.5</v>
      </c>
      <c r="D6052">
        <v>22</v>
      </c>
      <c r="E6052">
        <v>0.192</v>
      </c>
    </row>
    <row r="6053" spans="1:5" x14ac:dyDescent="0.2">
      <c r="A6053" t="s">
        <v>679</v>
      </c>
      <c r="B6053" t="s">
        <v>695</v>
      </c>
      <c r="C6053">
        <v>0.5</v>
      </c>
      <c r="D6053">
        <v>23</v>
      </c>
      <c r="E6053">
        <v>0.19500000000000001</v>
      </c>
    </row>
    <row r="6054" spans="1:5" x14ac:dyDescent="0.2">
      <c r="A6054" t="s">
        <v>679</v>
      </c>
      <c r="B6054" t="s">
        <v>695</v>
      </c>
      <c r="C6054">
        <v>0.5</v>
      </c>
      <c r="D6054">
        <v>24</v>
      </c>
      <c r="E6054">
        <v>0.19900000000000001</v>
      </c>
    </row>
    <row r="6055" spans="1:5" x14ac:dyDescent="0.2">
      <c r="A6055" t="s">
        <v>679</v>
      </c>
      <c r="B6055" t="s">
        <v>695</v>
      </c>
      <c r="C6055">
        <v>0.5</v>
      </c>
      <c r="D6055">
        <v>25</v>
      </c>
      <c r="E6055">
        <v>0.20200000000000001</v>
      </c>
    </row>
    <row r="6056" spans="1:5" x14ac:dyDescent="0.2">
      <c r="A6056" t="s">
        <v>679</v>
      </c>
      <c r="B6056" t="s">
        <v>695</v>
      </c>
      <c r="C6056">
        <v>0.5</v>
      </c>
      <c r="D6056">
        <v>26</v>
      </c>
      <c r="E6056">
        <v>0.20499999999999999</v>
      </c>
    </row>
    <row r="6057" spans="1:5" x14ac:dyDescent="0.2">
      <c r="A6057" t="s">
        <v>679</v>
      </c>
      <c r="B6057" t="s">
        <v>695</v>
      </c>
      <c r="C6057">
        <v>0.5</v>
      </c>
      <c r="D6057">
        <v>27</v>
      </c>
      <c r="E6057">
        <v>0.20699999999999999</v>
      </c>
    </row>
    <row r="6058" spans="1:5" x14ac:dyDescent="0.2">
      <c r="A6058" t="s">
        <v>679</v>
      </c>
      <c r="B6058" t="s">
        <v>695</v>
      </c>
      <c r="C6058">
        <v>0.5</v>
      </c>
      <c r="D6058">
        <v>28</v>
      </c>
      <c r="E6058">
        <v>0.20899999999999999</v>
      </c>
    </row>
    <row r="6059" spans="1:5" x14ac:dyDescent="0.2">
      <c r="A6059" t="s">
        <v>679</v>
      </c>
      <c r="B6059" t="s">
        <v>695</v>
      </c>
      <c r="C6059">
        <v>0.5</v>
      </c>
      <c r="D6059">
        <v>29</v>
      </c>
      <c r="E6059">
        <v>0.21</v>
      </c>
    </row>
    <row r="6060" spans="1:5" x14ac:dyDescent="0.2">
      <c r="A6060" t="s">
        <v>679</v>
      </c>
      <c r="B6060" t="s">
        <v>695</v>
      </c>
      <c r="C6060">
        <v>0.5</v>
      </c>
      <c r="D6060">
        <v>30</v>
      </c>
      <c r="E6060">
        <v>0.21099999999999999</v>
      </c>
    </row>
    <row r="6061" spans="1:5" x14ac:dyDescent="0.2">
      <c r="A6061" t="s">
        <v>679</v>
      </c>
      <c r="B6061" t="s">
        <v>695</v>
      </c>
      <c r="C6061">
        <v>0.5</v>
      </c>
      <c r="D6061">
        <v>31</v>
      </c>
      <c r="E6061">
        <v>0.21199999999999999</v>
      </c>
    </row>
    <row r="6062" spans="1:5" x14ac:dyDescent="0.2">
      <c r="A6062" t="s">
        <v>679</v>
      </c>
      <c r="B6062" t="s">
        <v>695</v>
      </c>
      <c r="C6062">
        <v>0.5</v>
      </c>
      <c r="D6062">
        <v>32</v>
      </c>
      <c r="E6062">
        <v>0.21299999999999999</v>
      </c>
    </row>
    <row r="6063" spans="1:5" x14ac:dyDescent="0.2">
      <c r="A6063" t="s">
        <v>679</v>
      </c>
      <c r="B6063" t="s">
        <v>695</v>
      </c>
      <c r="C6063">
        <v>0.5</v>
      </c>
      <c r="D6063">
        <v>33</v>
      </c>
      <c r="E6063">
        <v>0.215</v>
      </c>
    </row>
    <row r="6064" spans="1:5" x14ac:dyDescent="0.2">
      <c r="A6064" t="s">
        <v>679</v>
      </c>
      <c r="B6064" t="s">
        <v>695</v>
      </c>
      <c r="C6064">
        <v>0.5</v>
      </c>
      <c r="D6064">
        <v>34</v>
      </c>
      <c r="E6064">
        <v>0.216</v>
      </c>
    </row>
    <row r="6065" spans="1:5" x14ac:dyDescent="0.2">
      <c r="A6065" t="s">
        <v>679</v>
      </c>
      <c r="B6065" t="s">
        <v>695</v>
      </c>
      <c r="C6065">
        <v>0.5</v>
      </c>
      <c r="D6065">
        <v>35</v>
      </c>
      <c r="E6065">
        <v>0.216</v>
      </c>
    </row>
    <row r="6066" spans="1:5" x14ac:dyDescent="0.2">
      <c r="A6066" t="s">
        <v>679</v>
      </c>
      <c r="B6066" t="s">
        <v>695</v>
      </c>
      <c r="C6066">
        <v>0.5</v>
      </c>
      <c r="D6066">
        <v>36</v>
      </c>
      <c r="E6066">
        <v>0.218</v>
      </c>
    </row>
    <row r="6067" spans="1:5" x14ac:dyDescent="0.2">
      <c r="A6067" t="s">
        <v>679</v>
      </c>
      <c r="B6067" t="s">
        <v>695</v>
      </c>
      <c r="C6067">
        <v>0.5</v>
      </c>
      <c r="D6067">
        <v>37</v>
      </c>
      <c r="E6067">
        <v>0.219</v>
      </c>
    </row>
    <row r="6068" spans="1:5" x14ac:dyDescent="0.2">
      <c r="A6068" t="s">
        <v>679</v>
      </c>
      <c r="B6068" t="s">
        <v>695</v>
      </c>
      <c r="C6068">
        <v>0.5</v>
      </c>
      <c r="D6068">
        <v>38</v>
      </c>
      <c r="E6068">
        <v>0.22</v>
      </c>
    </row>
    <row r="6069" spans="1:5" x14ac:dyDescent="0.2">
      <c r="A6069" t="s">
        <v>679</v>
      </c>
      <c r="B6069" t="s">
        <v>695</v>
      </c>
      <c r="C6069">
        <v>0.5</v>
      </c>
      <c r="D6069">
        <v>39</v>
      </c>
      <c r="E6069">
        <v>0.221</v>
      </c>
    </row>
    <row r="6070" spans="1:5" x14ac:dyDescent="0.2">
      <c r="A6070" t="s">
        <v>679</v>
      </c>
      <c r="B6070" t="s">
        <v>695</v>
      </c>
      <c r="C6070">
        <v>0.5</v>
      </c>
      <c r="D6070">
        <v>40</v>
      </c>
      <c r="E6070">
        <v>0.222</v>
      </c>
    </row>
    <row r="6071" spans="1:5" x14ac:dyDescent="0.2">
      <c r="A6071" t="s">
        <v>679</v>
      </c>
      <c r="B6071" t="s">
        <v>695</v>
      </c>
      <c r="C6071">
        <v>0.5</v>
      </c>
      <c r="D6071">
        <v>41</v>
      </c>
      <c r="E6071">
        <v>0.224</v>
      </c>
    </row>
    <row r="6072" spans="1:5" x14ac:dyDescent="0.2">
      <c r="A6072" t="s">
        <v>679</v>
      </c>
      <c r="B6072" t="s">
        <v>695</v>
      </c>
      <c r="C6072">
        <v>0.5</v>
      </c>
      <c r="D6072">
        <v>42</v>
      </c>
      <c r="E6072">
        <v>0.22500000000000001</v>
      </c>
    </row>
    <row r="6073" spans="1:5" x14ac:dyDescent="0.2">
      <c r="A6073" t="s">
        <v>679</v>
      </c>
      <c r="B6073" t="s">
        <v>695</v>
      </c>
      <c r="C6073">
        <v>0.5</v>
      </c>
      <c r="D6073">
        <v>43</v>
      </c>
      <c r="E6073">
        <v>0.22600000000000001</v>
      </c>
    </row>
    <row r="6074" spans="1:5" x14ac:dyDescent="0.2">
      <c r="A6074" t="s">
        <v>679</v>
      </c>
      <c r="B6074" t="s">
        <v>695</v>
      </c>
      <c r="C6074">
        <v>0.5</v>
      </c>
      <c r="D6074">
        <v>44</v>
      </c>
      <c r="E6074">
        <v>0.22700000000000001</v>
      </c>
    </row>
    <row r="6075" spans="1:5" x14ac:dyDescent="0.2">
      <c r="A6075" t="s">
        <v>679</v>
      </c>
      <c r="B6075" t="s">
        <v>695</v>
      </c>
      <c r="C6075">
        <v>0.5</v>
      </c>
      <c r="D6075">
        <v>45</v>
      </c>
      <c r="E6075">
        <v>0.22900000000000001</v>
      </c>
    </row>
    <row r="6076" spans="1:5" x14ac:dyDescent="0.2">
      <c r="A6076" t="s">
        <v>679</v>
      </c>
      <c r="B6076" t="s">
        <v>695</v>
      </c>
      <c r="C6076">
        <v>0.5</v>
      </c>
      <c r="D6076">
        <v>46</v>
      </c>
      <c r="E6076">
        <v>0.23</v>
      </c>
    </row>
    <row r="6077" spans="1:5" x14ac:dyDescent="0.2">
      <c r="A6077" t="s">
        <v>679</v>
      </c>
      <c r="B6077" t="s">
        <v>695</v>
      </c>
      <c r="C6077">
        <v>0.5</v>
      </c>
      <c r="D6077">
        <v>47</v>
      </c>
      <c r="E6077">
        <v>0.23100000000000001</v>
      </c>
    </row>
    <row r="6078" spans="1:5" x14ac:dyDescent="0.2">
      <c r="A6078" t="s">
        <v>679</v>
      </c>
      <c r="B6078" t="s">
        <v>695</v>
      </c>
      <c r="C6078">
        <v>0.5</v>
      </c>
      <c r="D6078">
        <v>48</v>
      </c>
      <c r="E6078">
        <v>0.23200000000000001</v>
      </c>
    </row>
    <row r="6079" spans="1:5" x14ac:dyDescent="0.2">
      <c r="A6079" t="s">
        <v>679</v>
      </c>
      <c r="B6079" t="s">
        <v>695</v>
      </c>
      <c r="C6079">
        <v>0.5</v>
      </c>
      <c r="D6079">
        <v>49</v>
      </c>
      <c r="E6079">
        <v>0.23400000000000001</v>
      </c>
    </row>
    <row r="6080" spans="1:5" x14ac:dyDescent="0.2">
      <c r="A6080" t="s">
        <v>679</v>
      </c>
      <c r="B6080" t="s">
        <v>695</v>
      </c>
      <c r="C6080">
        <v>0.52500000000000002</v>
      </c>
      <c r="D6080">
        <v>21</v>
      </c>
      <c r="E6080">
        <v>0.19900000000000001</v>
      </c>
    </row>
    <row r="6081" spans="1:5" x14ac:dyDescent="0.2">
      <c r="A6081" t="s">
        <v>679</v>
      </c>
      <c r="B6081" t="s">
        <v>695</v>
      </c>
      <c r="C6081">
        <v>0.52500000000000002</v>
      </c>
      <c r="D6081">
        <v>22</v>
      </c>
      <c r="E6081">
        <v>0.20200000000000001</v>
      </c>
    </row>
    <row r="6082" spans="1:5" x14ac:dyDescent="0.2">
      <c r="A6082" t="s">
        <v>679</v>
      </c>
      <c r="B6082" t="s">
        <v>695</v>
      </c>
      <c r="C6082">
        <v>0.52500000000000002</v>
      </c>
      <c r="D6082">
        <v>23</v>
      </c>
      <c r="E6082">
        <v>0.20499999999999999</v>
      </c>
    </row>
    <row r="6083" spans="1:5" x14ac:dyDescent="0.2">
      <c r="A6083" t="s">
        <v>679</v>
      </c>
      <c r="B6083" t="s">
        <v>695</v>
      </c>
      <c r="C6083">
        <v>0.52500000000000002</v>
      </c>
      <c r="D6083">
        <v>24</v>
      </c>
      <c r="E6083">
        <v>0.20899999999999999</v>
      </c>
    </row>
    <row r="6084" spans="1:5" x14ac:dyDescent="0.2">
      <c r="A6084" t="s">
        <v>679</v>
      </c>
      <c r="B6084" t="s">
        <v>695</v>
      </c>
      <c r="C6084">
        <v>0.52500000000000002</v>
      </c>
      <c r="D6084">
        <v>25</v>
      </c>
      <c r="E6084">
        <v>0.21099999999999999</v>
      </c>
    </row>
    <row r="6085" spans="1:5" x14ac:dyDescent="0.2">
      <c r="A6085" t="s">
        <v>679</v>
      </c>
      <c r="B6085" t="s">
        <v>695</v>
      </c>
      <c r="C6085">
        <v>0.52500000000000002</v>
      </c>
      <c r="D6085">
        <v>26</v>
      </c>
      <c r="E6085">
        <v>0.214</v>
      </c>
    </row>
    <row r="6086" spans="1:5" x14ac:dyDescent="0.2">
      <c r="A6086" t="s">
        <v>679</v>
      </c>
      <c r="B6086" t="s">
        <v>695</v>
      </c>
      <c r="C6086">
        <v>0.52500000000000002</v>
      </c>
      <c r="D6086">
        <v>27</v>
      </c>
      <c r="E6086">
        <v>0.217</v>
      </c>
    </row>
    <row r="6087" spans="1:5" x14ac:dyDescent="0.2">
      <c r="A6087" t="s">
        <v>679</v>
      </c>
      <c r="B6087" t="s">
        <v>695</v>
      </c>
      <c r="C6087">
        <v>0.52500000000000002</v>
      </c>
      <c r="D6087">
        <v>28</v>
      </c>
      <c r="E6087">
        <v>0.218</v>
      </c>
    </row>
    <row r="6088" spans="1:5" x14ac:dyDescent="0.2">
      <c r="A6088" t="s">
        <v>679</v>
      </c>
      <c r="B6088" t="s">
        <v>695</v>
      </c>
      <c r="C6088">
        <v>0.52500000000000002</v>
      </c>
      <c r="D6088">
        <v>29</v>
      </c>
      <c r="E6088">
        <v>0.219</v>
      </c>
    </row>
    <row r="6089" spans="1:5" x14ac:dyDescent="0.2">
      <c r="A6089" t="s">
        <v>679</v>
      </c>
      <c r="B6089" t="s">
        <v>695</v>
      </c>
      <c r="C6089">
        <v>0.52500000000000002</v>
      </c>
      <c r="D6089">
        <v>30</v>
      </c>
      <c r="E6089">
        <v>0.221</v>
      </c>
    </row>
    <row r="6090" spans="1:5" x14ac:dyDescent="0.2">
      <c r="A6090" t="s">
        <v>679</v>
      </c>
      <c r="B6090" t="s">
        <v>695</v>
      </c>
      <c r="C6090">
        <v>0.52500000000000002</v>
      </c>
      <c r="D6090">
        <v>31</v>
      </c>
      <c r="E6090">
        <v>0.222</v>
      </c>
    </row>
    <row r="6091" spans="1:5" x14ac:dyDescent="0.2">
      <c r="A6091" t="s">
        <v>679</v>
      </c>
      <c r="B6091" t="s">
        <v>695</v>
      </c>
      <c r="C6091">
        <v>0.52500000000000002</v>
      </c>
      <c r="D6091">
        <v>32</v>
      </c>
      <c r="E6091">
        <v>0.222</v>
      </c>
    </row>
    <row r="6092" spans="1:5" x14ac:dyDescent="0.2">
      <c r="A6092" t="s">
        <v>679</v>
      </c>
      <c r="B6092" t="s">
        <v>695</v>
      </c>
      <c r="C6092">
        <v>0.52500000000000002</v>
      </c>
      <c r="D6092">
        <v>33</v>
      </c>
      <c r="E6092">
        <v>0.223</v>
      </c>
    </row>
    <row r="6093" spans="1:5" x14ac:dyDescent="0.2">
      <c r="A6093" t="s">
        <v>679</v>
      </c>
      <c r="B6093" t="s">
        <v>695</v>
      </c>
      <c r="C6093">
        <v>0.52500000000000002</v>
      </c>
      <c r="D6093">
        <v>34</v>
      </c>
      <c r="E6093">
        <v>0.224</v>
      </c>
    </row>
    <row r="6094" spans="1:5" x14ac:dyDescent="0.2">
      <c r="A6094" t="s">
        <v>679</v>
      </c>
      <c r="B6094" t="s">
        <v>695</v>
      </c>
      <c r="C6094">
        <v>0.52500000000000002</v>
      </c>
      <c r="D6094">
        <v>35</v>
      </c>
      <c r="E6094">
        <v>0.22500000000000001</v>
      </c>
    </row>
    <row r="6095" spans="1:5" x14ac:dyDescent="0.2">
      <c r="A6095" t="s">
        <v>679</v>
      </c>
      <c r="B6095" t="s">
        <v>695</v>
      </c>
      <c r="C6095">
        <v>0.52500000000000002</v>
      </c>
      <c r="D6095">
        <v>36</v>
      </c>
      <c r="E6095">
        <v>0.22600000000000001</v>
      </c>
    </row>
    <row r="6096" spans="1:5" x14ac:dyDescent="0.2">
      <c r="A6096" t="s">
        <v>679</v>
      </c>
      <c r="B6096" t="s">
        <v>695</v>
      </c>
      <c r="C6096">
        <v>0.52500000000000002</v>
      </c>
      <c r="D6096">
        <v>37</v>
      </c>
      <c r="E6096">
        <v>0.22700000000000001</v>
      </c>
    </row>
    <row r="6097" spans="1:5" x14ac:dyDescent="0.2">
      <c r="A6097" t="s">
        <v>679</v>
      </c>
      <c r="B6097" t="s">
        <v>695</v>
      </c>
      <c r="C6097">
        <v>0.52500000000000002</v>
      </c>
      <c r="D6097">
        <v>38</v>
      </c>
      <c r="E6097">
        <v>0.22800000000000001</v>
      </c>
    </row>
    <row r="6098" spans="1:5" x14ac:dyDescent="0.2">
      <c r="A6098" t="s">
        <v>679</v>
      </c>
      <c r="B6098" t="s">
        <v>695</v>
      </c>
      <c r="C6098">
        <v>0.52500000000000002</v>
      </c>
      <c r="D6098">
        <v>39</v>
      </c>
      <c r="E6098">
        <v>0.22900000000000001</v>
      </c>
    </row>
    <row r="6099" spans="1:5" x14ac:dyDescent="0.2">
      <c r="A6099" t="s">
        <v>679</v>
      </c>
      <c r="B6099" t="s">
        <v>695</v>
      </c>
      <c r="C6099">
        <v>0.52500000000000002</v>
      </c>
      <c r="D6099">
        <v>40</v>
      </c>
      <c r="E6099">
        <v>0.23</v>
      </c>
    </row>
    <row r="6100" spans="1:5" x14ac:dyDescent="0.2">
      <c r="A6100" t="s">
        <v>679</v>
      </c>
      <c r="B6100" t="s">
        <v>695</v>
      </c>
      <c r="C6100">
        <v>0.52500000000000002</v>
      </c>
      <c r="D6100">
        <v>41</v>
      </c>
      <c r="E6100">
        <v>0.23200000000000001</v>
      </c>
    </row>
    <row r="6101" spans="1:5" x14ac:dyDescent="0.2">
      <c r="A6101" t="s">
        <v>679</v>
      </c>
      <c r="B6101" t="s">
        <v>695</v>
      </c>
      <c r="C6101">
        <v>0.52500000000000002</v>
      </c>
      <c r="D6101">
        <v>42</v>
      </c>
      <c r="E6101">
        <v>0.23300000000000001</v>
      </c>
    </row>
    <row r="6102" spans="1:5" x14ac:dyDescent="0.2">
      <c r="A6102" t="s">
        <v>679</v>
      </c>
      <c r="B6102" t="s">
        <v>695</v>
      </c>
      <c r="C6102">
        <v>0.52500000000000002</v>
      </c>
      <c r="D6102">
        <v>43</v>
      </c>
      <c r="E6102">
        <v>0.23400000000000001</v>
      </c>
    </row>
    <row r="6103" spans="1:5" x14ac:dyDescent="0.2">
      <c r="A6103" t="s">
        <v>679</v>
      </c>
      <c r="B6103" t="s">
        <v>695</v>
      </c>
      <c r="C6103">
        <v>0.52500000000000002</v>
      </c>
      <c r="D6103">
        <v>44</v>
      </c>
      <c r="E6103">
        <v>0.23499999999999999</v>
      </c>
    </row>
    <row r="6104" spans="1:5" x14ac:dyDescent="0.2">
      <c r="A6104" t="s">
        <v>679</v>
      </c>
      <c r="B6104" t="s">
        <v>695</v>
      </c>
      <c r="C6104">
        <v>0.52500000000000002</v>
      </c>
      <c r="D6104">
        <v>45</v>
      </c>
      <c r="E6104">
        <v>0.23699999999999999</v>
      </c>
    </row>
    <row r="6105" spans="1:5" x14ac:dyDescent="0.2">
      <c r="A6105" t="s">
        <v>679</v>
      </c>
      <c r="B6105" t="s">
        <v>695</v>
      </c>
      <c r="C6105">
        <v>0.52500000000000002</v>
      </c>
      <c r="D6105">
        <v>46</v>
      </c>
      <c r="E6105">
        <v>0.23799999999999999</v>
      </c>
    </row>
    <row r="6106" spans="1:5" x14ac:dyDescent="0.2">
      <c r="A6106" t="s">
        <v>679</v>
      </c>
      <c r="B6106" t="s">
        <v>695</v>
      </c>
      <c r="C6106">
        <v>0.52500000000000002</v>
      </c>
      <c r="D6106">
        <v>47</v>
      </c>
      <c r="E6106">
        <v>0.23899999999999999</v>
      </c>
    </row>
    <row r="6107" spans="1:5" x14ac:dyDescent="0.2">
      <c r="A6107" t="s">
        <v>679</v>
      </c>
      <c r="B6107" t="s">
        <v>695</v>
      </c>
      <c r="C6107">
        <v>0.52500000000000002</v>
      </c>
      <c r="D6107">
        <v>48</v>
      </c>
      <c r="E6107">
        <v>0.24</v>
      </c>
    </row>
    <row r="6108" spans="1:5" x14ac:dyDescent="0.2">
      <c r="A6108" t="s">
        <v>679</v>
      </c>
      <c r="B6108" t="s">
        <v>695</v>
      </c>
      <c r="C6108">
        <v>0.52500000000000002</v>
      </c>
      <c r="D6108">
        <v>49</v>
      </c>
      <c r="E6108">
        <v>0.24099999999999999</v>
      </c>
    </row>
    <row r="6109" spans="1:5" x14ac:dyDescent="0.2">
      <c r="A6109" t="s">
        <v>679</v>
      </c>
      <c r="B6109" t="s">
        <v>695</v>
      </c>
      <c r="C6109">
        <v>0.55000000000000004</v>
      </c>
      <c r="D6109">
        <v>22</v>
      </c>
      <c r="E6109">
        <v>0.21199999999999999</v>
      </c>
    </row>
    <row r="6110" spans="1:5" x14ac:dyDescent="0.2">
      <c r="A6110" t="s">
        <v>679</v>
      </c>
      <c r="B6110" t="s">
        <v>695</v>
      </c>
      <c r="C6110">
        <v>0.55000000000000004</v>
      </c>
      <c r="D6110">
        <v>23</v>
      </c>
      <c r="E6110">
        <v>0.215</v>
      </c>
    </row>
    <row r="6111" spans="1:5" x14ac:dyDescent="0.2">
      <c r="A6111" t="s">
        <v>679</v>
      </c>
      <c r="B6111" t="s">
        <v>695</v>
      </c>
      <c r="C6111">
        <v>0.55000000000000004</v>
      </c>
      <c r="D6111">
        <v>24</v>
      </c>
      <c r="E6111">
        <v>0.218</v>
      </c>
    </row>
    <row r="6112" spans="1:5" x14ac:dyDescent="0.2">
      <c r="A6112" t="s">
        <v>679</v>
      </c>
      <c r="B6112" t="s">
        <v>695</v>
      </c>
      <c r="C6112">
        <v>0.55000000000000004</v>
      </c>
      <c r="D6112">
        <v>25</v>
      </c>
      <c r="E6112">
        <v>0.221</v>
      </c>
    </row>
    <row r="6113" spans="1:5" x14ac:dyDescent="0.2">
      <c r="A6113" t="s">
        <v>679</v>
      </c>
      <c r="B6113" t="s">
        <v>695</v>
      </c>
      <c r="C6113">
        <v>0.55000000000000004</v>
      </c>
      <c r="D6113">
        <v>26</v>
      </c>
      <c r="E6113">
        <v>0.224</v>
      </c>
    </row>
    <row r="6114" spans="1:5" x14ac:dyDescent="0.2">
      <c r="A6114" t="s">
        <v>679</v>
      </c>
      <c r="B6114" t="s">
        <v>695</v>
      </c>
      <c r="C6114">
        <v>0.55000000000000004</v>
      </c>
      <c r="D6114">
        <v>27</v>
      </c>
      <c r="E6114">
        <v>0.22600000000000001</v>
      </c>
    </row>
    <row r="6115" spans="1:5" x14ac:dyDescent="0.2">
      <c r="A6115" t="s">
        <v>679</v>
      </c>
      <c r="B6115" t="s">
        <v>695</v>
      </c>
      <c r="C6115">
        <v>0.55000000000000004</v>
      </c>
      <c r="D6115">
        <v>28</v>
      </c>
      <c r="E6115">
        <v>0.22700000000000001</v>
      </c>
    </row>
    <row r="6116" spans="1:5" x14ac:dyDescent="0.2">
      <c r="A6116" t="s">
        <v>679</v>
      </c>
      <c r="B6116" t="s">
        <v>695</v>
      </c>
      <c r="C6116">
        <v>0.55000000000000004</v>
      </c>
      <c r="D6116">
        <v>29</v>
      </c>
      <c r="E6116">
        <v>0.22900000000000001</v>
      </c>
    </row>
    <row r="6117" spans="1:5" x14ac:dyDescent="0.2">
      <c r="A6117" t="s">
        <v>679</v>
      </c>
      <c r="B6117" t="s">
        <v>695</v>
      </c>
      <c r="C6117">
        <v>0.55000000000000004</v>
      </c>
      <c r="D6117">
        <v>30</v>
      </c>
      <c r="E6117">
        <v>0.23</v>
      </c>
    </row>
    <row r="6118" spans="1:5" x14ac:dyDescent="0.2">
      <c r="A6118" t="s">
        <v>679</v>
      </c>
      <c r="B6118" t="s">
        <v>695</v>
      </c>
      <c r="C6118">
        <v>0.55000000000000004</v>
      </c>
      <c r="D6118">
        <v>31</v>
      </c>
      <c r="E6118">
        <v>0.23</v>
      </c>
    </row>
    <row r="6119" spans="1:5" x14ac:dyDescent="0.2">
      <c r="A6119" t="s">
        <v>679</v>
      </c>
      <c r="B6119" t="s">
        <v>695</v>
      </c>
      <c r="C6119">
        <v>0.55000000000000004</v>
      </c>
      <c r="D6119">
        <v>32</v>
      </c>
      <c r="E6119">
        <v>0.23100000000000001</v>
      </c>
    </row>
    <row r="6120" spans="1:5" x14ac:dyDescent="0.2">
      <c r="A6120" t="s">
        <v>679</v>
      </c>
      <c r="B6120" t="s">
        <v>695</v>
      </c>
      <c r="C6120">
        <v>0.55000000000000004</v>
      </c>
      <c r="D6120">
        <v>33</v>
      </c>
      <c r="E6120">
        <v>0.23200000000000001</v>
      </c>
    </row>
    <row r="6121" spans="1:5" x14ac:dyDescent="0.2">
      <c r="A6121" t="s">
        <v>679</v>
      </c>
      <c r="B6121" t="s">
        <v>695</v>
      </c>
      <c r="C6121">
        <v>0.55000000000000004</v>
      </c>
      <c r="D6121">
        <v>34</v>
      </c>
      <c r="E6121">
        <v>0.23300000000000001</v>
      </c>
    </row>
    <row r="6122" spans="1:5" x14ac:dyDescent="0.2">
      <c r="A6122" t="s">
        <v>679</v>
      </c>
      <c r="B6122" t="s">
        <v>695</v>
      </c>
      <c r="C6122">
        <v>0.55000000000000004</v>
      </c>
      <c r="D6122">
        <v>35</v>
      </c>
      <c r="E6122">
        <v>0.23400000000000001</v>
      </c>
    </row>
    <row r="6123" spans="1:5" x14ac:dyDescent="0.2">
      <c r="A6123" t="s">
        <v>679</v>
      </c>
      <c r="B6123" t="s">
        <v>695</v>
      </c>
      <c r="C6123">
        <v>0.55000000000000004</v>
      </c>
      <c r="D6123">
        <v>36</v>
      </c>
      <c r="E6123">
        <v>0.23499999999999999</v>
      </c>
    </row>
    <row r="6124" spans="1:5" x14ac:dyDescent="0.2">
      <c r="A6124" t="s">
        <v>679</v>
      </c>
      <c r="B6124" t="s">
        <v>695</v>
      </c>
      <c r="C6124">
        <v>0.55000000000000004</v>
      </c>
      <c r="D6124">
        <v>37</v>
      </c>
      <c r="E6124">
        <v>0.23599999999999999</v>
      </c>
    </row>
    <row r="6125" spans="1:5" x14ac:dyDescent="0.2">
      <c r="A6125" t="s">
        <v>679</v>
      </c>
      <c r="B6125" t="s">
        <v>695</v>
      </c>
      <c r="C6125">
        <v>0.55000000000000004</v>
      </c>
      <c r="D6125">
        <v>38</v>
      </c>
      <c r="E6125">
        <v>0.23699999999999999</v>
      </c>
    </row>
    <row r="6126" spans="1:5" x14ac:dyDescent="0.2">
      <c r="A6126" t="s">
        <v>679</v>
      </c>
      <c r="B6126" t="s">
        <v>695</v>
      </c>
      <c r="C6126">
        <v>0.55000000000000004</v>
      </c>
      <c r="D6126">
        <v>39</v>
      </c>
      <c r="E6126">
        <v>0.23799999999999999</v>
      </c>
    </row>
    <row r="6127" spans="1:5" x14ac:dyDescent="0.2">
      <c r="A6127" t="s">
        <v>679</v>
      </c>
      <c r="B6127" t="s">
        <v>695</v>
      </c>
      <c r="C6127">
        <v>0.55000000000000004</v>
      </c>
      <c r="D6127">
        <v>40</v>
      </c>
      <c r="E6127">
        <v>0.23899999999999999</v>
      </c>
    </row>
    <row r="6128" spans="1:5" x14ac:dyDescent="0.2">
      <c r="A6128" t="s">
        <v>679</v>
      </c>
      <c r="B6128" t="s">
        <v>695</v>
      </c>
      <c r="C6128">
        <v>0.55000000000000004</v>
      </c>
      <c r="D6128">
        <v>41</v>
      </c>
      <c r="E6128">
        <v>0.24</v>
      </c>
    </row>
    <row r="6129" spans="1:5" x14ac:dyDescent="0.2">
      <c r="A6129" t="s">
        <v>679</v>
      </c>
      <c r="B6129" t="s">
        <v>695</v>
      </c>
      <c r="C6129">
        <v>0.55000000000000004</v>
      </c>
      <c r="D6129">
        <v>42</v>
      </c>
      <c r="E6129">
        <v>0.24099999999999999</v>
      </c>
    </row>
    <row r="6130" spans="1:5" x14ac:dyDescent="0.2">
      <c r="A6130" t="s">
        <v>679</v>
      </c>
      <c r="B6130" t="s">
        <v>695</v>
      </c>
      <c r="C6130">
        <v>0.55000000000000004</v>
      </c>
      <c r="D6130">
        <v>43</v>
      </c>
      <c r="E6130">
        <v>0.24199999999999999</v>
      </c>
    </row>
    <row r="6131" spans="1:5" x14ac:dyDescent="0.2">
      <c r="A6131" t="s">
        <v>679</v>
      </c>
      <c r="B6131" t="s">
        <v>695</v>
      </c>
      <c r="C6131">
        <v>0.55000000000000004</v>
      </c>
      <c r="D6131">
        <v>44</v>
      </c>
      <c r="E6131">
        <v>0.24299999999999999</v>
      </c>
    </row>
    <row r="6132" spans="1:5" x14ac:dyDescent="0.2">
      <c r="A6132" t="s">
        <v>679</v>
      </c>
      <c r="B6132" t="s">
        <v>695</v>
      </c>
      <c r="C6132">
        <v>0.55000000000000004</v>
      </c>
      <c r="D6132">
        <v>45</v>
      </c>
      <c r="E6132">
        <v>0.24399999999999999</v>
      </c>
    </row>
    <row r="6133" spans="1:5" x14ac:dyDescent="0.2">
      <c r="A6133" t="s">
        <v>679</v>
      </c>
      <c r="B6133" t="s">
        <v>695</v>
      </c>
      <c r="C6133">
        <v>0.55000000000000004</v>
      </c>
      <c r="D6133">
        <v>46</v>
      </c>
      <c r="E6133">
        <v>0.246</v>
      </c>
    </row>
    <row r="6134" spans="1:5" x14ac:dyDescent="0.2">
      <c r="A6134" t="s">
        <v>679</v>
      </c>
      <c r="B6134" t="s">
        <v>695</v>
      </c>
      <c r="C6134">
        <v>0.55000000000000004</v>
      </c>
      <c r="D6134">
        <v>47</v>
      </c>
      <c r="E6134">
        <v>0.247</v>
      </c>
    </row>
    <row r="6135" spans="1:5" x14ac:dyDescent="0.2">
      <c r="A6135" t="s">
        <v>679</v>
      </c>
      <c r="B6135" t="s">
        <v>695</v>
      </c>
      <c r="C6135">
        <v>0.55000000000000004</v>
      </c>
      <c r="D6135">
        <v>48</v>
      </c>
      <c r="E6135">
        <v>0.248</v>
      </c>
    </row>
    <row r="6136" spans="1:5" x14ac:dyDescent="0.2">
      <c r="A6136" t="s">
        <v>679</v>
      </c>
      <c r="B6136" t="s">
        <v>695</v>
      </c>
      <c r="C6136">
        <v>0.55000000000000004</v>
      </c>
      <c r="D6136">
        <v>49</v>
      </c>
      <c r="E6136">
        <v>0.249</v>
      </c>
    </row>
    <row r="6137" spans="1:5" x14ac:dyDescent="0.2">
      <c r="A6137" t="s">
        <v>679</v>
      </c>
      <c r="B6137" t="s">
        <v>695</v>
      </c>
      <c r="C6137">
        <v>0.57499999999999996</v>
      </c>
      <c r="D6137">
        <v>22</v>
      </c>
      <c r="E6137">
        <v>0.222</v>
      </c>
    </row>
    <row r="6138" spans="1:5" x14ac:dyDescent="0.2">
      <c r="A6138" t="s">
        <v>679</v>
      </c>
      <c r="B6138" t="s">
        <v>695</v>
      </c>
      <c r="C6138">
        <v>0.57499999999999996</v>
      </c>
      <c r="D6138">
        <v>23</v>
      </c>
      <c r="E6138">
        <v>0.22500000000000001</v>
      </c>
    </row>
    <row r="6139" spans="1:5" x14ac:dyDescent="0.2">
      <c r="A6139" t="s">
        <v>679</v>
      </c>
      <c r="B6139" t="s">
        <v>695</v>
      </c>
      <c r="C6139">
        <v>0.57499999999999996</v>
      </c>
      <c r="D6139">
        <v>24</v>
      </c>
      <c r="E6139">
        <v>0.22800000000000001</v>
      </c>
    </row>
    <row r="6140" spans="1:5" x14ac:dyDescent="0.2">
      <c r="A6140" t="s">
        <v>679</v>
      </c>
      <c r="B6140" t="s">
        <v>695</v>
      </c>
      <c r="C6140">
        <v>0.57499999999999996</v>
      </c>
      <c r="D6140">
        <v>25</v>
      </c>
      <c r="E6140">
        <v>0.23</v>
      </c>
    </row>
    <row r="6141" spans="1:5" x14ac:dyDescent="0.2">
      <c r="A6141" t="s">
        <v>679</v>
      </c>
      <c r="B6141" t="s">
        <v>695</v>
      </c>
      <c r="C6141">
        <v>0.57499999999999996</v>
      </c>
      <c r="D6141">
        <v>26</v>
      </c>
      <c r="E6141">
        <v>0.23300000000000001</v>
      </c>
    </row>
    <row r="6142" spans="1:5" x14ac:dyDescent="0.2">
      <c r="A6142" t="s">
        <v>679</v>
      </c>
      <c r="B6142" t="s">
        <v>695</v>
      </c>
      <c r="C6142">
        <v>0.57499999999999996</v>
      </c>
      <c r="D6142">
        <v>27</v>
      </c>
      <c r="E6142">
        <v>0.23499999999999999</v>
      </c>
    </row>
    <row r="6143" spans="1:5" x14ac:dyDescent="0.2">
      <c r="A6143" t="s">
        <v>679</v>
      </c>
      <c r="B6143" t="s">
        <v>695</v>
      </c>
      <c r="C6143">
        <v>0.57499999999999996</v>
      </c>
      <c r="D6143">
        <v>28</v>
      </c>
      <c r="E6143">
        <v>0.23699999999999999</v>
      </c>
    </row>
    <row r="6144" spans="1:5" x14ac:dyDescent="0.2">
      <c r="A6144" t="s">
        <v>679</v>
      </c>
      <c r="B6144" t="s">
        <v>695</v>
      </c>
      <c r="C6144">
        <v>0.57499999999999996</v>
      </c>
      <c r="D6144">
        <v>29</v>
      </c>
      <c r="E6144">
        <v>0.23799999999999999</v>
      </c>
    </row>
    <row r="6145" spans="1:5" x14ac:dyDescent="0.2">
      <c r="A6145" t="s">
        <v>679</v>
      </c>
      <c r="B6145" t="s">
        <v>695</v>
      </c>
      <c r="C6145">
        <v>0.57499999999999996</v>
      </c>
      <c r="D6145">
        <v>30</v>
      </c>
      <c r="E6145">
        <v>0.23899999999999999</v>
      </c>
    </row>
    <row r="6146" spans="1:5" x14ac:dyDescent="0.2">
      <c r="A6146" t="s">
        <v>679</v>
      </c>
      <c r="B6146" t="s">
        <v>695</v>
      </c>
      <c r="C6146">
        <v>0.57499999999999996</v>
      </c>
      <c r="D6146">
        <v>31</v>
      </c>
      <c r="E6146">
        <v>0.23899999999999999</v>
      </c>
    </row>
    <row r="6147" spans="1:5" x14ac:dyDescent="0.2">
      <c r="A6147" t="s">
        <v>679</v>
      </c>
      <c r="B6147" t="s">
        <v>695</v>
      </c>
      <c r="C6147">
        <v>0.57499999999999996</v>
      </c>
      <c r="D6147">
        <v>32</v>
      </c>
      <c r="E6147">
        <v>0.24</v>
      </c>
    </row>
    <row r="6148" spans="1:5" x14ac:dyDescent="0.2">
      <c r="A6148" t="s">
        <v>679</v>
      </c>
      <c r="B6148" t="s">
        <v>695</v>
      </c>
      <c r="C6148">
        <v>0.57499999999999996</v>
      </c>
      <c r="D6148">
        <v>33</v>
      </c>
      <c r="E6148">
        <v>0.24099999999999999</v>
      </c>
    </row>
    <row r="6149" spans="1:5" x14ac:dyDescent="0.2">
      <c r="A6149" t="s">
        <v>679</v>
      </c>
      <c r="B6149" t="s">
        <v>695</v>
      </c>
      <c r="C6149">
        <v>0.57499999999999996</v>
      </c>
      <c r="D6149">
        <v>34</v>
      </c>
      <c r="E6149">
        <v>0.24199999999999999</v>
      </c>
    </row>
    <row r="6150" spans="1:5" x14ac:dyDescent="0.2">
      <c r="A6150" t="s">
        <v>679</v>
      </c>
      <c r="B6150" t="s">
        <v>695</v>
      </c>
      <c r="C6150">
        <v>0.57499999999999996</v>
      </c>
      <c r="D6150">
        <v>35</v>
      </c>
      <c r="E6150">
        <v>0.24199999999999999</v>
      </c>
    </row>
    <row r="6151" spans="1:5" x14ac:dyDescent="0.2">
      <c r="A6151" t="s">
        <v>679</v>
      </c>
      <c r="B6151" t="s">
        <v>695</v>
      </c>
      <c r="C6151">
        <v>0.57499999999999996</v>
      </c>
      <c r="D6151">
        <v>36</v>
      </c>
      <c r="E6151">
        <v>0.24299999999999999</v>
      </c>
    </row>
    <row r="6152" spans="1:5" x14ac:dyDescent="0.2">
      <c r="A6152" t="s">
        <v>679</v>
      </c>
      <c r="B6152" t="s">
        <v>695</v>
      </c>
      <c r="C6152">
        <v>0.57499999999999996</v>
      </c>
      <c r="D6152">
        <v>37</v>
      </c>
      <c r="E6152">
        <v>0.24399999999999999</v>
      </c>
    </row>
    <row r="6153" spans="1:5" x14ac:dyDescent="0.2">
      <c r="A6153" t="s">
        <v>679</v>
      </c>
      <c r="B6153" t="s">
        <v>695</v>
      </c>
      <c r="C6153">
        <v>0.57499999999999996</v>
      </c>
      <c r="D6153">
        <v>38</v>
      </c>
      <c r="E6153">
        <v>0.245</v>
      </c>
    </row>
    <row r="6154" spans="1:5" x14ac:dyDescent="0.2">
      <c r="A6154" t="s">
        <v>679</v>
      </c>
      <c r="B6154" t="s">
        <v>695</v>
      </c>
      <c r="C6154">
        <v>0.57499999999999996</v>
      </c>
      <c r="D6154">
        <v>39</v>
      </c>
      <c r="E6154">
        <v>0.246</v>
      </c>
    </row>
    <row r="6155" spans="1:5" x14ac:dyDescent="0.2">
      <c r="A6155" t="s">
        <v>679</v>
      </c>
      <c r="B6155" t="s">
        <v>695</v>
      </c>
      <c r="C6155">
        <v>0.57499999999999996</v>
      </c>
      <c r="D6155">
        <v>40</v>
      </c>
      <c r="E6155">
        <v>0.247</v>
      </c>
    </row>
    <row r="6156" spans="1:5" x14ac:dyDescent="0.2">
      <c r="A6156" t="s">
        <v>679</v>
      </c>
      <c r="B6156" t="s">
        <v>695</v>
      </c>
      <c r="C6156">
        <v>0.57499999999999996</v>
      </c>
      <c r="D6156">
        <v>41</v>
      </c>
      <c r="E6156">
        <v>0.248</v>
      </c>
    </row>
    <row r="6157" spans="1:5" x14ac:dyDescent="0.2">
      <c r="A6157" t="s">
        <v>679</v>
      </c>
      <c r="B6157" t="s">
        <v>695</v>
      </c>
      <c r="C6157">
        <v>0.57499999999999996</v>
      </c>
      <c r="D6157">
        <v>42</v>
      </c>
      <c r="E6157">
        <v>0.249</v>
      </c>
    </row>
    <row r="6158" spans="1:5" x14ac:dyDescent="0.2">
      <c r="A6158" t="s">
        <v>679</v>
      </c>
      <c r="B6158" t="s">
        <v>695</v>
      </c>
      <c r="C6158">
        <v>0.57499999999999996</v>
      </c>
      <c r="D6158">
        <v>43</v>
      </c>
      <c r="E6158">
        <v>0.25</v>
      </c>
    </row>
    <row r="6159" spans="1:5" x14ac:dyDescent="0.2">
      <c r="A6159" t="s">
        <v>679</v>
      </c>
      <c r="B6159" t="s">
        <v>695</v>
      </c>
      <c r="C6159">
        <v>0.57499999999999996</v>
      </c>
      <c r="D6159">
        <v>44</v>
      </c>
      <c r="E6159">
        <v>0.251</v>
      </c>
    </row>
    <row r="6160" spans="1:5" x14ac:dyDescent="0.2">
      <c r="A6160" t="s">
        <v>679</v>
      </c>
      <c r="B6160" t="s">
        <v>695</v>
      </c>
      <c r="C6160">
        <v>0.57499999999999996</v>
      </c>
      <c r="D6160">
        <v>45</v>
      </c>
      <c r="E6160">
        <v>0.252</v>
      </c>
    </row>
    <row r="6161" spans="1:5" x14ac:dyDescent="0.2">
      <c r="A6161" t="s">
        <v>679</v>
      </c>
      <c r="B6161" t="s">
        <v>695</v>
      </c>
      <c r="C6161">
        <v>0.57499999999999996</v>
      </c>
      <c r="D6161">
        <v>46</v>
      </c>
      <c r="E6161">
        <v>0.253</v>
      </c>
    </row>
    <row r="6162" spans="1:5" x14ac:dyDescent="0.2">
      <c r="A6162" t="s">
        <v>679</v>
      </c>
      <c r="B6162" t="s">
        <v>695</v>
      </c>
      <c r="C6162">
        <v>0.57499999999999996</v>
      </c>
      <c r="D6162">
        <v>47</v>
      </c>
      <c r="E6162">
        <v>0.254</v>
      </c>
    </row>
    <row r="6163" spans="1:5" x14ac:dyDescent="0.2">
      <c r="A6163" t="s">
        <v>679</v>
      </c>
      <c r="B6163" t="s">
        <v>695</v>
      </c>
      <c r="C6163">
        <v>0.57499999999999996</v>
      </c>
      <c r="D6163">
        <v>48</v>
      </c>
      <c r="E6163">
        <v>0.25600000000000001</v>
      </c>
    </row>
    <row r="6164" spans="1:5" x14ac:dyDescent="0.2">
      <c r="A6164" t="s">
        <v>679</v>
      </c>
      <c r="B6164" t="s">
        <v>695</v>
      </c>
      <c r="C6164">
        <v>0.57499999999999996</v>
      </c>
      <c r="D6164">
        <v>49</v>
      </c>
      <c r="E6164">
        <v>0.25700000000000001</v>
      </c>
    </row>
    <row r="6165" spans="1:5" x14ac:dyDescent="0.2">
      <c r="A6165" t="s">
        <v>679</v>
      </c>
      <c r="B6165" t="s">
        <v>695</v>
      </c>
      <c r="C6165">
        <v>0.6</v>
      </c>
      <c r="D6165">
        <v>23</v>
      </c>
      <c r="E6165">
        <v>0.23499999999999999</v>
      </c>
    </row>
    <row r="6166" spans="1:5" x14ac:dyDescent="0.2">
      <c r="A6166" t="s">
        <v>679</v>
      </c>
      <c r="B6166" t="s">
        <v>695</v>
      </c>
      <c r="C6166">
        <v>0.6</v>
      </c>
      <c r="D6166">
        <v>24</v>
      </c>
      <c r="E6166">
        <v>0.23699999999999999</v>
      </c>
    </row>
    <row r="6167" spans="1:5" x14ac:dyDescent="0.2">
      <c r="A6167" t="s">
        <v>679</v>
      </c>
      <c r="B6167" t="s">
        <v>695</v>
      </c>
      <c r="C6167">
        <v>0.6</v>
      </c>
      <c r="D6167">
        <v>25</v>
      </c>
      <c r="E6167">
        <v>0.24</v>
      </c>
    </row>
    <row r="6168" spans="1:5" x14ac:dyDescent="0.2">
      <c r="A6168" t="s">
        <v>679</v>
      </c>
      <c r="B6168" t="s">
        <v>695</v>
      </c>
      <c r="C6168">
        <v>0.6</v>
      </c>
      <c r="D6168">
        <v>26</v>
      </c>
      <c r="E6168">
        <v>0.24199999999999999</v>
      </c>
    </row>
    <row r="6169" spans="1:5" x14ac:dyDescent="0.2">
      <c r="A6169" t="s">
        <v>679</v>
      </c>
      <c r="B6169" t="s">
        <v>695</v>
      </c>
      <c r="C6169">
        <v>0.6</v>
      </c>
      <c r="D6169">
        <v>27</v>
      </c>
      <c r="E6169">
        <v>0.24399999999999999</v>
      </c>
    </row>
    <row r="6170" spans="1:5" x14ac:dyDescent="0.2">
      <c r="A6170" t="s">
        <v>679</v>
      </c>
      <c r="B6170" t="s">
        <v>695</v>
      </c>
      <c r="C6170">
        <v>0.6</v>
      </c>
      <c r="D6170">
        <v>28</v>
      </c>
      <c r="E6170">
        <v>0.246</v>
      </c>
    </row>
    <row r="6171" spans="1:5" x14ac:dyDescent="0.2">
      <c r="A6171" t="s">
        <v>679</v>
      </c>
      <c r="B6171" t="s">
        <v>695</v>
      </c>
      <c r="C6171">
        <v>0.6</v>
      </c>
      <c r="D6171">
        <v>29</v>
      </c>
      <c r="E6171">
        <v>0.247</v>
      </c>
    </row>
    <row r="6172" spans="1:5" x14ac:dyDescent="0.2">
      <c r="A6172" t="s">
        <v>679</v>
      </c>
      <c r="B6172" t="s">
        <v>695</v>
      </c>
      <c r="C6172">
        <v>0.6</v>
      </c>
      <c r="D6172">
        <v>30</v>
      </c>
      <c r="E6172">
        <v>0.247</v>
      </c>
    </row>
    <row r="6173" spans="1:5" x14ac:dyDescent="0.2">
      <c r="A6173" t="s">
        <v>679</v>
      </c>
      <c r="B6173" t="s">
        <v>695</v>
      </c>
      <c r="C6173">
        <v>0.6</v>
      </c>
      <c r="D6173">
        <v>31</v>
      </c>
      <c r="E6173">
        <v>0.248</v>
      </c>
    </row>
    <row r="6174" spans="1:5" x14ac:dyDescent="0.2">
      <c r="A6174" t="s">
        <v>679</v>
      </c>
      <c r="B6174" t="s">
        <v>695</v>
      </c>
      <c r="C6174">
        <v>0.6</v>
      </c>
      <c r="D6174">
        <v>32</v>
      </c>
      <c r="E6174">
        <v>0.249</v>
      </c>
    </row>
    <row r="6175" spans="1:5" x14ac:dyDescent="0.2">
      <c r="A6175" t="s">
        <v>679</v>
      </c>
      <c r="B6175" t="s">
        <v>695</v>
      </c>
      <c r="C6175">
        <v>0.6</v>
      </c>
      <c r="D6175">
        <v>33</v>
      </c>
      <c r="E6175">
        <v>0.249</v>
      </c>
    </row>
    <row r="6176" spans="1:5" x14ac:dyDescent="0.2">
      <c r="A6176" t="s">
        <v>679</v>
      </c>
      <c r="B6176" t="s">
        <v>695</v>
      </c>
      <c r="C6176">
        <v>0.6</v>
      </c>
      <c r="D6176">
        <v>34</v>
      </c>
      <c r="E6176">
        <v>0.25</v>
      </c>
    </row>
    <row r="6177" spans="1:5" x14ac:dyDescent="0.2">
      <c r="A6177" t="s">
        <v>679</v>
      </c>
      <c r="B6177" t="s">
        <v>695</v>
      </c>
      <c r="C6177">
        <v>0.6</v>
      </c>
      <c r="D6177">
        <v>35</v>
      </c>
      <c r="E6177">
        <v>0.251</v>
      </c>
    </row>
    <row r="6178" spans="1:5" x14ac:dyDescent="0.2">
      <c r="A6178" t="s">
        <v>679</v>
      </c>
      <c r="B6178" t="s">
        <v>695</v>
      </c>
      <c r="C6178">
        <v>0.6</v>
      </c>
      <c r="D6178">
        <v>36</v>
      </c>
      <c r="E6178">
        <v>0.251</v>
      </c>
    </row>
    <row r="6179" spans="1:5" x14ac:dyDescent="0.2">
      <c r="A6179" t="s">
        <v>679</v>
      </c>
      <c r="B6179" t="s">
        <v>695</v>
      </c>
      <c r="C6179">
        <v>0.6</v>
      </c>
      <c r="D6179">
        <v>37</v>
      </c>
      <c r="E6179">
        <v>0.252</v>
      </c>
    </row>
    <row r="6180" spans="1:5" x14ac:dyDescent="0.2">
      <c r="A6180" t="s">
        <v>679</v>
      </c>
      <c r="B6180" t="s">
        <v>695</v>
      </c>
      <c r="C6180">
        <v>0.6</v>
      </c>
      <c r="D6180">
        <v>38</v>
      </c>
      <c r="E6180">
        <v>0.253</v>
      </c>
    </row>
    <row r="6181" spans="1:5" x14ac:dyDescent="0.2">
      <c r="A6181" t="s">
        <v>679</v>
      </c>
      <c r="B6181" t="s">
        <v>695</v>
      </c>
      <c r="C6181">
        <v>0.6</v>
      </c>
      <c r="D6181">
        <v>39</v>
      </c>
      <c r="E6181">
        <v>0.254</v>
      </c>
    </row>
    <row r="6182" spans="1:5" x14ac:dyDescent="0.2">
      <c r="A6182" t="s">
        <v>679</v>
      </c>
      <c r="B6182" t="s">
        <v>695</v>
      </c>
      <c r="C6182">
        <v>0.6</v>
      </c>
      <c r="D6182">
        <v>40</v>
      </c>
      <c r="E6182">
        <v>0.255</v>
      </c>
    </row>
    <row r="6183" spans="1:5" x14ac:dyDescent="0.2">
      <c r="A6183" t="s">
        <v>679</v>
      </c>
      <c r="B6183" t="s">
        <v>695</v>
      </c>
      <c r="C6183">
        <v>0.6</v>
      </c>
      <c r="D6183">
        <v>41</v>
      </c>
      <c r="E6183">
        <v>0.25600000000000001</v>
      </c>
    </row>
    <row r="6184" spans="1:5" x14ac:dyDescent="0.2">
      <c r="A6184" t="s">
        <v>679</v>
      </c>
      <c r="B6184" t="s">
        <v>695</v>
      </c>
      <c r="C6184">
        <v>0.6</v>
      </c>
      <c r="D6184">
        <v>42</v>
      </c>
      <c r="E6184">
        <v>0.25700000000000001</v>
      </c>
    </row>
    <row r="6185" spans="1:5" x14ac:dyDescent="0.2">
      <c r="A6185" t="s">
        <v>679</v>
      </c>
      <c r="B6185" t="s">
        <v>695</v>
      </c>
      <c r="C6185">
        <v>0.6</v>
      </c>
      <c r="D6185">
        <v>43</v>
      </c>
      <c r="E6185">
        <v>0.25800000000000001</v>
      </c>
    </row>
    <row r="6186" spans="1:5" x14ac:dyDescent="0.2">
      <c r="A6186" t="s">
        <v>679</v>
      </c>
      <c r="B6186" t="s">
        <v>695</v>
      </c>
      <c r="C6186">
        <v>0.6</v>
      </c>
      <c r="D6186">
        <v>44</v>
      </c>
      <c r="E6186">
        <v>0.25900000000000001</v>
      </c>
    </row>
    <row r="6187" spans="1:5" x14ac:dyDescent="0.2">
      <c r="A6187" t="s">
        <v>679</v>
      </c>
      <c r="B6187" t="s">
        <v>695</v>
      </c>
      <c r="C6187">
        <v>0.6</v>
      </c>
      <c r="D6187">
        <v>45</v>
      </c>
      <c r="E6187">
        <v>0.26</v>
      </c>
    </row>
    <row r="6188" spans="1:5" x14ac:dyDescent="0.2">
      <c r="A6188" t="s">
        <v>679</v>
      </c>
      <c r="B6188" t="s">
        <v>695</v>
      </c>
      <c r="C6188">
        <v>0.6</v>
      </c>
      <c r="D6188">
        <v>46</v>
      </c>
      <c r="E6188">
        <v>0.26100000000000001</v>
      </c>
    </row>
    <row r="6189" spans="1:5" x14ac:dyDescent="0.2">
      <c r="A6189" t="s">
        <v>679</v>
      </c>
      <c r="B6189" t="s">
        <v>695</v>
      </c>
      <c r="C6189">
        <v>0.6</v>
      </c>
      <c r="D6189">
        <v>47</v>
      </c>
      <c r="E6189">
        <v>0.26200000000000001</v>
      </c>
    </row>
    <row r="6190" spans="1:5" x14ac:dyDescent="0.2">
      <c r="A6190" t="s">
        <v>679</v>
      </c>
      <c r="B6190" t="s">
        <v>695</v>
      </c>
      <c r="C6190">
        <v>0.6</v>
      </c>
      <c r="D6190">
        <v>48</v>
      </c>
      <c r="E6190">
        <v>0.26300000000000001</v>
      </c>
    </row>
    <row r="6191" spans="1:5" x14ac:dyDescent="0.2">
      <c r="A6191" t="s">
        <v>679</v>
      </c>
      <c r="B6191" t="s">
        <v>695</v>
      </c>
      <c r="C6191">
        <v>0.6</v>
      </c>
      <c r="D6191">
        <v>49</v>
      </c>
      <c r="E6191">
        <v>0.26400000000000001</v>
      </c>
    </row>
    <row r="6192" spans="1:5" x14ac:dyDescent="0.2">
      <c r="A6192" t="s">
        <v>679</v>
      </c>
      <c r="B6192" t="s">
        <v>695</v>
      </c>
      <c r="C6192">
        <v>0.625</v>
      </c>
      <c r="D6192">
        <v>23</v>
      </c>
      <c r="E6192">
        <v>0.24399999999999999</v>
      </c>
    </row>
    <row r="6193" spans="1:5" x14ac:dyDescent="0.2">
      <c r="A6193" t="s">
        <v>679</v>
      </c>
      <c r="B6193" t="s">
        <v>695</v>
      </c>
      <c r="C6193">
        <v>0.625</v>
      </c>
      <c r="D6193">
        <v>24</v>
      </c>
      <c r="E6193">
        <v>0.247</v>
      </c>
    </row>
    <row r="6194" spans="1:5" x14ac:dyDescent="0.2">
      <c r="A6194" t="s">
        <v>679</v>
      </c>
      <c r="B6194" t="s">
        <v>695</v>
      </c>
      <c r="C6194">
        <v>0.625</v>
      </c>
      <c r="D6194">
        <v>25</v>
      </c>
      <c r="E6194">
        <v>0.249</v>
      </c>
    </row>
    <row r="6195" spans="1:5" x14ac:dyDescent="0.2">
      <c r="A6195" t="s">
        <v>679</v>
      </c>
      <c r="B6195" t="s">
        <v>695</v>
      </c>
      <c r="C6195">
        <v>0.625</v>
      </c>
      <c r="D6195">
        <v>26</v>
      </c>
      <c r="E6195">
        <v>0.251</v>
      </c>
    </row>
    <row r="6196" spans="1:5" x14ac:dyDescent="0.2">
      <c r="A6196" t="s">
        <v>679</v>
      </c>
      <c r="B6196" t="s">
        <v>695</v>
      </c>
      <c r="C6196">
        <v>0.625</v>
      </c>
      <c r="D6196">
        <v>27</v>
      </c>
      <c r="E6196">
        <v>0.253</v>
      </c>
    </row>
    <row r="6197" spans="1:5" x14ac:dyDescent="0.2">
      <c r="A6197" t="s">
        <v>679</v>
      </c>
      <c r="B6197" t="s">
        <v>695</v>
      </c>
      <c r="C6197">
        <v>0.625</v>
      </c>
      <c r="D6197">
        <v>28</v>
      </c>
      <c r="E6197">
        <v>0.254</v>
      </c>
    </row>
    <row r="6198" spans="1:5" x14ac:dyDescent="0.2">
      <c r="A6198" t="s">
        <v>679</v>
      </c>
      <c r="B6198" t="s">
        <v>695</v>
      </c>
      <c r="C6198">
        <v>0.625</v>
      </c>
      <c r="D6198">
        <v>29</v>
      </c>
      <c r="E6198">
        <v>0.255</v>
      </c>
    </row>
    <row r="6199" spans="1:5" x14ac:dyDescent="0.2">
      <c r="A6199" t="s">
        <v>679</v>
      </c>
      <c r="B6199" t="s">
        <v>695</v>
      </c>
      <c r="C6199">
        <v>0.625</v>
      </c>
      <c r="D6199">
        <v>30</v>
      </c>
      <c r="E6199">
        <v>0.25600000000000001</v>
      </c>
    </row>
    <row r="6200" spans="1:5" x14ac:dyDescent="0.2">
      <c r="A6200" t="s">
        <v>679</v>
      </c>
      <c r="B6200" t="s">
        <v>695</v>
      </c>
      <c r="C6200">
        <v>0.625</v>
      </c>
      <c r="D6200">
        <v>31</v>
      </c>
      <c r="E6200">
        <v>0.25700000000000001</v>
      </c>
    </row>
    <row r="6201" spans="1:5" x14ac:dyDescent="0.2">
      <c r="A6201" t="s">
        <v>679</v>
      </c>
      <c r="B6201" t="s">
        <v>695</v>
      </c>
      <c r="C6201">
        <v>0.625</v>
      </c>
      <c r="D6201">
        <v>32</v>
      </c>
      <c r="E6201">
        <v>0.25700000000000001</v>
      </c>
    </row>
    <row r="6202" spans="1:5" x14ac:dyDescent="0.2">
      <c r="A6202" t="s">
        <v>679</v>
      </c>
      <c r="B6202" t="s">
        <v>695</v>
      </c>
      <c r="C6202">
        <v>0.625</v>
      </c>
      <c r="D6202">
        <v>33</v>
      </c>
      <c r="E6202">
        <v>0.25800000000000001</v>
      </c>
    </row>
    <row r="6203" spans="1:5" x14ac:dyDescent="0.2">
      <c r="A6203" t="s">
        <v>679</v>
      </c>
      <c r="B6203" t="s">
        <v>695</v>
      </c>
      <c r="C6203">
        <v>0.625</v>
      </c>
      <c r="D6203">
        <v>34</v>
      </c>
      <c r="E6203">
        <v>0.25800000000000001</v>
      </c>
    </row>
    <row r="6204" spans="1:5" x14ac:dyDescent="0.2">
      <c r="A6204" t="s">
        <v>679</v>
      </c>
      <c r="B6204" t="s">
        <v>695</v>
      </c>
      <c r="C6204">
        <v>0.625</v>
      </c>
      <c r="D6204">
        <v>35</v>
      </c>
      <c r="E6204">
        <v>0.25900000000000001</v>
      </c>
    </row>
    <row r="6205" spans="1:5" x14ac:dyDescent="0.2">
      <c r="A6205" t="s">
        <v>679</v>
      </c>
      <c r="B6205" t="s">
        <v>695</v>
      </c>
      <c r="C6205">
        <v>0.625</v>
      </c>
      <c r="D6205">
        <v>36</v>
      </c>
      <c r="E6205">
        <v>0.25900000000000001</v>
      </c>
    </row>
    <row r="6206" spans="1:5" x14ac:dyDescent="0.2">
      <c r="A6206" t="s">
        <v>679</v>
      </c>
      <c r="B6206" t="s">
        <v>695</v>
      </c>
      <c r="C6206">
        <v>0.625</v>
      </c>
      <c r="D6206">
        <v>37</v>
      </c>
      <c r="E6206">
        <v>0.26</v>
      </c>
    </row>
    <row r="6207" spans="1:5" x14ac:dyDescent="0.2">
      <c r="A6207" t="s">
        <v>679</v>
      </c>
      <c r="B6207" t="s">
        <v>695</v>
      </c>
      <c r="C6207">
        <v>0.625</v>
      </c>
      <c r="D6207">
        <v>38</v>
      </c>
      <c r="E6207">
        <v>0.26100000000000001</v>
      </c>
    </row>
    <row r="6208" spans="1:5" x14ac:dyDescent="0.2">
      <c r="A6208" t="s">
        <v>679</v>
      </c>
      <c r="B6208" t="s">
        <v>695</v>
      </c>
      <c r="C6208">
        <v>0.625</v>
      </c>
      <c r="D6208">
        <v>39</v>
      </c>
      <c r="E6208">
        <v>0.26200000000000001</v>
      </c>
    </row>
    <row r="6209" spans="1:5" x14ac:dyDescent="0.2">
      <c r="A6209" t="s">
        <v>679</v>
      </c>
      <c r="B6209" t="s">
        <v>695</v>
      </c>
      <c r="C6209">
        <v>0.625</v>
      </c>
      <c r="D6209">
        <v>40</v>
      </c>
      <c r="E6209">
        <v>0.26300000000000001</v>
      </c>
    </row>
    <row r="6210" spans="1:5" x14ac:dyDescent="0.2">
      <c r="A6210" t="s">
        <v>679</v>
      </c>
      <c r="B6210" t="s">
        <v>695</v>
      </c>
      <c r="C6210">
        <v>0.625</v>
      </c>
      <c r="D6210">
        <v>41</v>
      </c>
      <c r="E6210">
        <v>0.26300000000000001</v>
      </c>
    </row>
    <row r="6211" spans="1:5" x14ac:dyDescent="0.2">
      <c r="A6211" t="s">
        <v>679</v>
      </c>
      <c r="B6211" t="s">
        <v>695</v>
      </c>
      <c r="C6211">
        <v>0.625</v>
      </c>
      <c r="D6211">
        <v>42</v>
      </c>
      <c r="E6211">
        <v>0.26400000000000001</v>
      </c>
    </row>
    <row r="6212" spans="1:5" x14ac:dyDescent="0.2">
      <c r="A6212" t="s">
        <v>679</v>
      </c>
      <c r="B6212" t="s">
        <v>695</v>
      </c>
      <c r="C6212">
        <v>0.625</v>
      </c>
      <c r="D6212">
        <v>43</v>
      </c>
      <c r="E6212">
        <v>0.26500000000000001</v>
      </c>
    </row>
    <row r="6213" spans="1:5" x14ac:dyDescent="0.2">
      <c r="A6213" t="s">
        <v>679</v>
      </c>
      <c r="B6213" t="s">
        <v>695</v>
      </c>
      <c r="C6213">
        <v>0.625</v>
      </c>
      <c r="D6213">
        <v>44</v>
      </c>
      <c r="E6213">
        <v>0.26600000000000001</v>
      </c>
    </row>
    <row r="6214" spans="1:5" x14ac:dyDescent="0.2">
      <c r="A6214" t="s">
        <v>679</v>
      </c>
      <c r="B6214" t="s">
        <v>695</v>
      </c>
      <c r="C6214">
        <v>0.625</v>
      </c>
      <c r="D6214">
        <v>45</v>
      </c>
      <c r="E6214">
        <v>0.26700000000000002</v>
      </c>
    </row>
    <row r="6215" spans="1:5" x14ac:dyDescent="0.2">
      <c r="A6215" t="s">
        <v>679</v>
      </c>
      <c r="B6215" t="s">
        <v>695</v>
      </c>
      <c r="C6215">
        <v>0.625</v>
      </c>
      <c r="D6215">
        <v>46</v>
      </c>
      <c r="E6215">
        <v>0.26800000000000002</v>
      </c>
    </row>
    <row r="6216" spans="1:5" x14ac:dyDescent="0.2">
      <c r="A6216" t="s">
        <v>679</v>
      </c>
      <c r="B6216" t="s">
        <v>695</v>
      </c>
      <c r="C6216">
        <v>0.625</v>
      </c>
      <c r="D6216">
        <v>47</v>
      </c>
      <c r="E6216">
        <v>0.26900000000000002</v>
      </c>
    </row>
    <row r="6217" spans="1:5" x14ac:dyDescent="0.2">
      <c r="A6217" t="s">
        <v>679</v>
      </c>
      <c r="B6217" t="s">
        <v>695</v>
      </c>
      <c r="C6217">
        <v>0.625</v>
      </c>
      <c r="D6217">
        <v>48</v>
      </c>
      <c r="E6217">
        <v>0.27100000000000002</v>
      </c>
    </row>
    <row r="6218" spans="1:5" x14ac:dyDescent="0.2">
      <c r="A6218" t="s">
        <v>679</v>
      </c>
      <c r="B6218" t="s">
        <v>695</v>
      </c>
      <c r="C6218">
        <v>0.625</v>
      </c>
      <c r="D6218">
        <v>49</v>
      </c>
      <c r="E6218">
        <v>0.27200000000000002</v>
      </c>
    </row>
    <row r="6219" spans="1:5" x14ac:dyDescent="0.2">
      <c r="A6219" t="s">
        <v>679</v>
      </c>
      <c r="B6219" t="s">
        <v>695</v>
      </c>
      <c r="C6219">
        <v>0.65</v>
      </c>
      <c r="D6219">
        <v>28</v>
      </c>
      <c r="E6219">
        <v>0.26300000000000001</v>
      </c>
    </row>
    <row r="6220" spans="1:5" x14ac:dyDescent="0.2">
      <c r="A6220" t="s">
        <v>679</v>
      </c>
      <c r="B6220" t="s">
        <v>695</v>
      </c>
      <c r="C6220">
        <v>0.65</v>
      </c>
      <c r="D6220">
        <v>29</v>
      </c>
      <c r="E6220">
        <v>0.26400000000000001</v>
      </c>
    </row>
    <row r="6221" spans="1:5" x14ac:dyDescent="0.2">
      <c r="A6221" t="s">
        <v>679</v>
      </c>
      <c r="B6221" t="s">
        <v>695</v>
      </c>
      <c r="C6221">
        <v>0.65</v>
      </c>
      <c r="D6221">
        <v>30</v>
      </c>
      <c r="E6221">
        <v>0.26500000000000001</v>
      </c>
    </row>
    <row r="6222" spans="1:5" x14ac:dyDescent="0.2">
      <c r="A6222" t="s">
        <v>679</v>
      </c>
      <c r="B6222" t="s">
        <v>695</v>
      </c>
      <c r="C6222">
        <v>0.65</v>
      </c>
      <c r="D6222">
        <v>31</v>
      </c>
      <c r="E6222">
        <v>0.26500000000000001</v>
      </c>
    </row>
    <row r="6223" spans="1:5" x14ac:dyDescent="0.2">
      <c r="A6223" t="s">
        <v>679</v>
      </c>
      <c r="B6223" t="s">
        <v>695</v>
      </c>
      <c r="C6223">
        <v>0.65</v>
      </c>
      <c r="D6223">
        <v>32</v>
      </c>
      <c r="E6223">
        <v>0.26600000000000001</v>
      </c>
    </row>
    <row r="6224" spans="1:5" x14ac:dyDescent="0.2">
      <c r="A6224" t="s">
        <v>679</v>
      </c>
      <c r="B6224" t="s">
        <v>695</v>
      </c>
      <c r="C6224">
        <v>0.65</v>
      </c>
      <c r="D6224">
        <v>33</v>
      </c>
      <c r="E6224">
        <v>0.26600000000000001</v>
      </c>
    </row>
    <row r="6225" spans="1:5" x14ac:dyDescent="0.2">
      <c r="A6225" t="s">
        <v>679</v>
      </c>
      <c r="B6225" t="s">
        <v>695</v>
      </c>
      <c r="C6225">
        <v>0.65</v>
      </c>
      <c r="D6225">
        <v>34</v>
      </c>
      <c r="E6225">
        <v>0.26700000000000002</v>
      </c>
    </row>
    <row r="6226" spans="1:5" x14ac:dyDescent="0.2">
      <c r="A6226" t="s">
        <v>679</v>
      </c>
      <c r="B6226" t="s">
        <v>695</v>
      </c>
      <c r="C6226">
        <v>0.65</v>
      </c>
      <c r="D6226">
        <v>35</v>
      </c>
      <c r="E6226">
        <v>0.26700000000000002</v>
      </c>
    </row>
    <row r="6227" spans="1:5" x14ac:dyDescent="0.2">
      <c r="A6227" t="s">
        <v>679</v>
      </c>
      <c r="B6227" t="s">
        <v>695</v>
      </c>
      <c r="C6227">
        <v>0.65</v>
      </c>
      <c r="D6227">
        <v>36</v>
      </c>
      <c r="E6227">
        <v>0.26800000000000002</v>
      </c>
    </row>
    <row r="6228" spans="1:5" x14ac:dyDescent="0.2">
      <c r="A6228" t="s">
        <v>679</v>
      </c>
      <c r="B6228" t="s">
        <v>695</v>
      </c>
      <c r="C6228">
        <v>0.65</v>
      </c>
      <c r="D6228">
        <v>37</v>
      </c>
      <c r="E6228">
        <v>0.26800000000000002</v>
      </c>
    </row>
    <row r="6229" spans="1:5" x14ac:dyDescent="0.2">
      <c r="A6229" t="s">
        <v>679</v>
      </c>
      <c r="B6229" t="s">
        <v>695</v>
      </c>
      <c r="C6229">
        <v>0.65</v>
      </c>
      <c r="D6229">
        <v>38</v>
      </c>
      <c r="E6229">
        <v>0.26900000000000002</v>
      </c>
    </row>
    <row r="6230" spans="1:5" x14ac:dyDescent="0.2">
      <c r="A6230" t="s">
        <v>679</v>
      </c>
      <c r="B6230" t="s">
        <v>695</v>
      </c>
      <c r="C6230">
        <v>0.65</v>
      </c>
      <c r="D6230">
        <v>39</v>
      </c>
      <c r="E6230">
        <v>0.27</v>
      </c>
    </row>
    <row r="6231" spans="1:5" x14ac:dyDescent="0.2">
      <c r="A6231" t="s">
        <v>679</v>
      </c>
      <c r="B6231" t="s">
        <v>695</v>
      </c>
      <c r="C6231">
        <v>0.65</v>
      </c>
      <c r="D6231">
        <v>40</v>
      </c>
      <c r="E6231">
        <v>0.27</v>
      </c>
    </row>
    <row r="6232" spans="1:5" x14ac:dyDescent="0.2">
      <c r="A6232" t="s">
        <v>679</v>
      </c>
      <c r="B6232" t="s">
        <v>695</v>
      </c>
      <c r="C6232">
        <v>0.65</v>
      </c>
      <c r="D6232">
        <v>41</v>
      </c>
      <c r="E6232">
        <v>0.27100000000000002</v>
      </c>
    </row>
    <row r="6233" spans="1:5" x14ac:dyDescent="0.2">
      <c r="A6233" t="s">
        <v>679</v>
      </c>
      <c r="B6233" t="s">
        <v>695</v>
      </c>
      <c r="C6233">
        <v>0.65</v>
      </c>
      <c r="D6233">
        <v>42</v>
      </c>
      <c r="E6233">
        <v>0.27200000000000002</v>
      </c>
    </row>
    <row r="6234" spans="1:5" x14ac:dyDescent="0.2">
      <c r="A6234" t="s">
        <v>679</v>
      </c>
      <c r="B6234" t="s">
        <v>695</v>
      </c>
      <c r="C6234">
        <v>0.65</v>
      </c>
      <c r="D6234">
        <v>43</v>
      </c>
      <c r="E6234">
        <v>0.27300000000000002</v>
      </c>
    </row>
    <row r="6235" spans="1:5" x14ac:dyDescent="0.2">
      <c r="A6235" t="s">
        <v>679</v>
      </c>
      <c r="B6235" t="s">
        <v>695</v>
      </c>
      <c r="C6235">
        <v>0.65</v>
      </c>
      <c r="D6235">
        <v>44</v>
      </c>
      <c r="E6235">
        <v>0.27400000000000002</v>
      </c>
    </row>
    <row r="6236" spans="1:5" x14ac:dyDescent="0.2">
      <c r="A6236" t="s">
        <v>679</v>
      </c>
      <c r="B6236" t="s">
        <v>695</v>
      </c>
      <c r="C6236">
        <v>0.65</v>
      </c>
      <c r="D6236">
        <v>45</v>
      </c>
      <c r="E6236">
        <v>0.27500000000000002</v>
      </c>
    </row>
    <row r="6237" spans="1:5" x14ac:dyDescent="0.2">
      <c r="A6237" t="s">
        <v>679</v>
      </c>
      <c r="B6237" t="s">
        <v>695</v>
      </c>
      <c r="C6237">
        <v>0.65</v>
      </c>
      <c r="D6237">
        <v>46</v>
      </c>
      <c r="E6237">
        <v>0.27600000000000002</v>
      </c>
    </row>
    <row r="6238" spans="1:5" x14ac:dyDescent="0.2">
      <c r="A6238" t="s">
        <v>679</v>
      </c>
      <c r="B6238" t="s">
        <v>695</v>
      </c>
      <c r="C6238">
        <v>0.65</v>
      </c>
      <c r="D6238">
        <v>47</v>
      </c>
      <c r="E6238">
        <v>0.27700000000000002</v>
      </c>
    </row>
    <row r="6239" spans="1:5" x14ac:dyDescent="0.2">
      <c r="A6239" t="s">
        <v>679</v>
      </c>
      <c r="B6239" t="s">
        <v>695</v>
      </c>
      <c r="C6239">
        <v>0.65</v>
      </c>
      <c r="D6239">
        <v>48</v>
      </c>
      <c r="E6239">
        <v>0.27800000000000002</v>
      </c>
    </row>
    <row r="6240" spans="1:5" x14ac:dyDescent="0.2">
      <c r="A6240" t="s">
        <v>679</v>
      </c>
      <c r="B6240" t="s">
        <v>695</v>
      </c>
      <c r="C6240">
        <v>0.65</v>
      </c>
      <c r="D6240">
        <v>49</v>
      </c>
      <c r="E6240">
        <v>0.27900000000000003</v>
      </c>
    </row>
    <row r="6241" spans="1:5" x14ac:dyDescent="0.2">
      <c r="A6241" t="s">
        <v>679</v>
      </c>
      <c r="B6241" t="s">
        <v>695</v>
      </c>
      <c r="C6241">
        <v>0.67500000000000004</v>
      </c>
      <c r="D6241">
        <v>28</v>
      </c>
      <c r="E6241">
        <v>0.27200000000000002</v>
      </c>
    </row>
    <row r="6242" spans="1:5" x14ac:dyDescent="0.2">
      <c r="A6242" t="s">
        <v>679</v>
      </c>
      <c r="B6242" t="s">
        <v>695</v>
      </c>
      <c r="C6242">
        <v>0.67500000000000004</v>
      </c>
      <c r="D6242">
        <v>29</v>
      </c>
      <c r="E6242">
        <v>0.27300000000000002</v>
      </c>
    </row>
    <row r="6243" spans="1:5" x14ac:dyDescent="0.2">
      <c r="A6243" t="s">
        <v>679</v>
      </c>
      <c r="B6243" t="s">
        <v>695</v>
      </c>
      <c r="C6243">
        <v>0.67500000000000004</v>
      </c>
      <c r="D6243">
        <v>30</v>
      </c>
      <c r="E6243">
        <v>0.27300000000000002</v>
      </c>
    </row>
    <row r="6244" spans="1:5" x14ac:dyDescent="0.2">
      <c r="A6244" t="s">
        <v>679</v>
      </c>
      <c r="B6244" t="s">
        <v>695</v>
      </c>
      <c r="C6244">
        <v>0.67500000000000004</v>
      </c>
      <c r="D6244">
        <v>31</v>
      </c>
      <c r="E6244">
        <v>0.27400000000000002</v>
      </c>
    </row>
    <row r="6245" spans="1:5" x14ac:dyDescent="0.2">
      <c r="A6245" t="s">
        <v>679</v>
      </c>
      <c r="B6245" t="s">
        <v>695</v>
      </c>
      <c r="C6245">
        <v>0.67500000000000004</v>
      </c>
      <c r="D6245">
        <v>32</v>
      </c>
      <c r="E6245">
        <v>0.27400000000000002</v>
      </c>
    </row>
    <row r="6246" spans="1:5" x14ac:dyDescent="0.2">
      <c r="A6246" t="s">
        <v>679</v>
      </c>
      <c r="B6246" t="s">
        <v>695</v>
      </c>
      <c r="C6246">
        <v>0.67500000000000004</v>
      </c>
      <c r="D6246">
        <v>33</v>
      </c>
      <c r="E6246">
        <v>0.27400000000000002</v>
      </c>
    </row>
    <row r="6247" spans="1:5" x14ac:dyDescent="0.2">
      <c r="A6247" t="s">
        <v>679</v>
      </c>
      <c r="B6247" t="s">
        <v>695</v>
      </c>
      <c r="C6247">
        <v>0.67500000000000004</v>
      </c>
      <c r="D6247">
        <v>34</v>
      </c>
      <c r="E6247">
        <v>0.27500000000000002</v>
      </c>
    </row>
    <row r="6248" spans="1:5" x14ac:dyDescent="0.2">
      <c r="A6248" t="s">
        <v>679</v>
      </c>
      <c r="B6248" t="s">
        <v>695</v>
      </c>
      <c r="C6248">
        <v>0.67500000000000004</v>
      </c>
      <c r="D6248">
        <v>35</v>
      </c>
      <c r="E6248">
        <v>0.27500000000000002</v>
      </c>
    </row>
    <row r="6249" spans="1:5" x14ac:dyDescent="0.2">
      <c r="A6249" t="s">
        <v>679</v>
      </c>
      <c r="B6249" t="s">
        <v>695</v>
      </c>
      <c r="C6249">
        <v>0.67500000000000004</v>
      </c>
      <c r="D6249">
        <v>36</v>
      </c>
      <c r="E6249">
        <v>0.27600000000000002</v>
      </c>
    </row>
    <row r="6250" spans="1:5" x14ac:dyDescent="0.2">
      <c r="A6250" t="s">
        <v>679</v>
      </c>
      <c r="B6250" t="s">
        <v>695</v>
      </c>
      <c r="C6250">
        <v>0.67500000000000004</v>
      </c>
      <c r="D6250">
        <v>37</v>
      </c>
      <c r="E6250">
        <v>0.27600000000000002</v>
      </c>
    </row>
    <row r="6251" spans="1:5" x14ac:dyDescent="0.2">
      <c r="A6251" t="s">
        <v>679</v>
      </c>
      <c r="B6251" t="s">
        <v>695</v>
      </c>
      <c r="C6251">
        <v>0.67500000000000004</v>
      </c>
      <c r="D6251">
        <v>38</v>
      </c>
      <c r="E6251">
        <v>0.27700000000000002</v>
      </c>
    </row>
    <row r="6252" spans="1:5" x14ac:dyDescent="0.2">
      <c r="A6252" t="s">
        <v>679</v>
      </c>
      <c r="B6252" t="s">
        <v>695</v>
      </c>
      <c r="C6252">
        <v>0.67500000000000004</v>
      </c>
      <c r="D6252">
        <v>39</v>
      </c>
      <c r="E6252">
        <v>0.27800000000000002</v>
      </c>
    </row>
    <row r="6253" spans="1:5" x14ac:dyDescent="0.2">
      <c r="A6253" t="s">
        <v>679</v>
      </c>
      <c r="B6253" t="s">
        <v>695</v>
      </c>
      <c r="C6253">
        <v>0.67500000000000004</v>
      </c>
      <c r="D6253">
        <v>40</v>
      </c>
      <c r="E6253">
        <v>0.27800000000000002</v>
      </c>
    </row>
    <row r="6254" spans="1:5" x14ac:dyDescent="0.2">
      <c r="A6254" t="s">
        <v>679</v>
      </c>
      <c r="B6254" t="s">
        <v>695</v>
      </c>
      <c r="C6254">
        <v>0.67500000000000004</v>
      </c>
      <c r="D6254">
        <v>41</v>
      </c>
      <c r="E6254">
        <v>0.27900000000000003</v>
      </c>
    </row>
    <row r="6255" spans="1:5" x14ac:dyDescent="0.2">
      <c r="A6255" t="s">
        <v>679</v>
      </c>
      <c r="B6255" t="s">
        <v>695</v>
      </c>
      <c r="C6255">
        <v>0.67500000000000004</v>
      </c>
      <c r="D6255">
        <v>42</v>
      </c>
      <c r="E6255">
        <v>0.28000000000000003</v>
      </c>
    </row>
    <row r="6256" spans="1:5" x14ac:dyDescent="0.2">
      <c r="A6256" t="s">
        <v>679</v>
      </c>
      <c r="B6256" t="s">
        <v>695</v>
      </c>
      <c r="C6256">
        <v>0.67500000000000004</v>
      </c>
      <c r="D6256">
        <v>43</v>
      </c>
      <c r="E6256">
        <v>0.28100000000000003</v>
      </c>
    </row>
    <row r="6257" spans="1:5" x14ac:dyDescent="0.2">
      <c r="A6257" t="s">
        <v>679</v>
      </c>
      <c r="B6257" t="s">
        <v>695</v>
      </c>
      <c r="C6257">
        <v>0.67500000000000004</v>
      </c>
      <c r="D6257">
        <v>44</v>
      </c>
      <c r="E6257">
        <v>0.28199999999999997</v>
      </c>
    </row>
    <row r="6258" spans="1:5" x14ac:dyDescent="0.2">
      <c r="A6258" t="s">
        <v>679</v>
      </c>
      <c r="B6258" t="s">
        <v>695</v>
      </c>
      <c r="C6258">
        <v>0.67500000000000004</v>
      </c>
      <c r="D6258">
        <v>45</v>
      </c>
      <c r="E6258">
        <v>0.28199999999999997</v>
      </c>
    </row>
    <row r="6259" spans="1:5" x14ac:dyDescent="0.2">
      <c r="A6259" t="s">
        <v>679</v>
      </c>
      <c r="B6259" t="s">
        <v>695</v>
      </c>
      <c r="C6259">
        <v>0.67500000000000004</v>
      </c>
      <c r="D6259">
        <v>46</v>
      </c>
      <c r="E6259">
        <v>0.28299999999999997</v>
      </c>
    </row>
    <row r="6260" spans="1:5" x14ac:dyDescent="0.2">
      <c r="A6260" t="s">
        <v>679</v>
      </c>
      <c r="B6260" t="s">
        <v>695</v>
      </c>
      <c r="C6260">
        <v>0.67500000000000004</v>
      </c>
      <c r="D6260">
        <v>47</v>
      </c>
      <c r="E6260">
        <v>0.28399999999999997</v>
      </c>
    </row>
    <row r="6261" spans="1:5" x14ac:dyDescent="0.2">
      <c r="A6261" t="s">
        <v>679</v>
      </c>
      <c r="B6261" t="s">
        <v>695</v>
      </c>
      <c r="C6261">
        <v>0.67500000000000004</v>
      </c>
      <c r="D6261">
        <v>48</v>
      </c>
      <c r="E6261">
        <v>0.28499999999999998</v>
      </c>
    </row>
    <row r="6262" spans="1:5" x14ac:dyDescent="0.2">
      <c r="A6262" t="s">
        <v>679</v>
      </c>
      <c r="B6262" t="s">
        <v>695</v>
      </c>
      <c r="C6262">
        <v>0.67500000000000004</v>
      </c>
      <c r="D6262">
        <v>49</v>
      </c>
      <c r="E6262">
        <v>0.28599999999999998</v>
      </c>
    </row>
    <row r="6263" spans="1:5" x14ac:dyDescent="0.2">
      <c r="A6263" t="s">
        <v>679</v>
      </c>
      <c r="B6263" t="s">
        <v>695</v>
      </c>
      <c r="C6263">
        <v>0.7</v>
      </c>
      <c r="D6263">
        <v>32</v>
      </c>
      <c r="E6263">
        <v>0.28199999999999997</v>
      </c>
    </row>
    <row r="6264" spans="1:5" x14ac:dyDescent="0.2">
      <c r="A6264" t="s">
        <v>679</v>
      </c>
      <c r="B6264" t="s">
        <v>695</v>
      </c>
      <c r="C6264">
        <v>0.7</v>
      </c>
      <c r="D6264">
        <v>33</v>
      </c>
      <c r="E6264">
        <v>0.28199999999999997</v>
      </c>
    </row>
    <row r="6265" spans="1:5" x14ac:dyDescent="0.2">
      <c r="A6265" t="s">
        <v>679</v>
      </c>
      <c r="B6265" t="s">
        <v>695</v>
      </c>
      <c r="C6265">
        <v>0.7</v>
      </c>
      <c r="D6265">
        <v>34</v>
      </c>
      <c r="E6265">
        <v>0.28299999999999997</v>
      </c>
    </row>
    <row r="6266" spans="1:5" x14ac:dyDescent="0.2">
      <c r="A6266" t="s">
        <v>679</v>
      </c>
      <c r="B6266" t="s">
        <v>695</v>
      </c>
      <c r="C6266">
        <v>0.7</v>
      </c>
      <c r="D6266">
        <v>35</v>
      </c>
      <c r="E6266">
        <v>0.28299999999999997</v>
      </c>
    </row>
    <row r="6267" spans="1:5" x14ac:dyDescent="0.2">
      <c r="A6267" t="s">
        <v>679</v>
      </c>
      <c r="B6267" t="s">
        <v>695</v>
      </c>
      <c r="C6267">
        <v>0.7</v>
      </c>
      <c r="D6267">
        <v>36</v>
      </c>
      <c r="E6267">
        <v>0.28399999999999997</v>
      </c>
    </row>
    <row r="6268" spans="1:5" x14ac:dyDescent="0.2">
      <c r="A6268" t="s">
        <v>679</v>
      </c>
      <c r="B6268" t="s">
        <v>695</v>
      </c>
      <c r="C6268">
        <v>0.7</v>
      </c>
      <c r="D6268">
        <v>37</v>
      </c>
      <c r="E6268">
        <v>0.28399999999999997</v>
      </c>
    </row>
    <row r="6269" spans="1:5" x14ac:dyDescent="0.2">
      <c r="A6269" t="s">
        <v>679</v>
      </c>
      <c r="B6269" t="s">
        <v>695</v>
      </c>
      <c r="C6269">
        <v>0.7</v>
      </c>
      <c r="D6269">
        <v>38</v>
      </c>
      <c r="E6269">
        <v>0.28499999999999998</v>
      </c>
    </row>
    <row r="6270" spans="1:5" x14ac:dyDescent="0.2">
      <c r="A6270" t="s">
        <v>679</v>
      </c>
      <c r="B6270" t="s">
        <v>695</v>
      </c>
      <c r="C6270">
        <v>0.7</v>
      </c>
      <c r="D6270">
        <v>39</v>
      </c>
      <c r="E6270">
        <v>0.28499999999999998</v>
      </c>
    </row>
    <row r="6271" spans="1:5" x14ac:dyDescent="0.2">
      <c r="A6271" t="s">
        <v>679</v>
      </c>
      <c r="B6271" t="s">
        <v>695</v>
      </c>
      <c r="C6271">
        <v>0.7</v>
      </c>
      <c r="D6271">
        <v>40</v>
      </c>
      <c r="E6271">
        <v>0.28599999999999998</v>
      </c>
    </row>
    <row r="6272" spans="1:5" x14ac:dyDescent="0.2">
      <c r="A6272" t="s">
        <v>679</v>
      </c>
      <c r="B6272" t="s">
        <v>695</v>
      </c>
      <c r="C6272">
        <v>0.7</v>
      </c>
      <c r="D6272">
        <v>41</v>
      </c>
      <c r="E6272">
        <v>0.28599999999999998</v>
      </c>
    </row>
    <row r="6273" spans="1:5" x14ac:dyDescent="0.2">
      <c r="A6273" t="s">
        <v>679</v>
      </c>
      <c r="B6273" t="s">
        <v>695</v>
      </c>
      <c r="C6273">
        <v>0.7</v>
      </c>
      <c r="D6273">
        <v>42</v>
      </c>
      <c r="E6273">
        <v>0.28699999999999998</v>
      </c>
    </row>
    <row r="6274" spans="1:5" x14ac:dyDescent="0.2">
      <c r="A6274" t="s">
        <v>679</v>
      </c>
      <c r="B6274" t="s">
        <v>695</v>
      </c>
      <c r="C6274">
        <v>0.7</v>
      </c>
      <c r="D6274">
        <v>43</v>
      </c>
      <c r="E6274">
        <v>0.28799999999999998</v>
      </c>
    </row>
    <row r="6275" spans="1:5" x14ac:dyDescent="0.2">
      <c r="A6275" t="s">
        <v>679</v>
      </c>
      <c r="B6275" t="s">
        <v>695</v>
      </c>
      <c r="C6275">
        <v>0.7</v>
      </c>
      <c r="D6275">
        <v>44</v>
      </c>
      <c r="E6275">
        <v>0.28899999999999998</v>
      </c>
    </row>
    <row r="6276" spans="1:5" x14ac:dyDescent="0.2">
      <c r="A6276" t="s">
        <v>679</v>
      </c>
      <c r="B6276" t="s">
        <v>695</v>
      </c>
      <c r="C6276">
        <v>0.7</v>
      </c>
      <c r="D6276">
        <v>45</v>
      </c>
      <c r="E6276">
        <v>0.28999999999999998</v>
      </c>
    </row>
    <row r="6277" spans="1:5" x14ac:dyDescent="0.2">
      <c r="A6277" t="s">
        <v>679</v>
      </c>
      <c r="B6277" t="s">
        <v>695</v>
      </c>
      <c r="C6277">
        <v>0.7</v>
      </c>
      <c r="D6277">
        <v>46</v>
      </c>
      <c r="E6277">
        <v>0.29099999999999998</v>
      </c>
    </row>
    <row r="6278" spans="1:5" x14ac:dyDescent="0.2">
      <c r="A6278" t="s">
        <v>679</v>
      </c>
      <c r="B6278" t="s">
        <v>695</v>
      </c>
      <c r="C6278">
        <v>0.7</v>
      </c>
      <c r="D6278">
        <v>47</v>
      </c>
      <c r="E6278">
        <v>0.29199999999999998</v>
      </c>
    </row>
    <row r="6279" spans="1:5" x14ac:dyDescent="0.2">
      <c r="A6279" t="s">
        <v>679</v>
      </c>
      <c r="B6279" t="s">
        <v>695</v>
      </c>
      <c r="C6279">
        <v>0.7</v>
      </c>
      <c r="D6279">
        <v>48</v>
      </c>
      <c r="E6279">
        <v>0.29299999999999998</v>
      </c>
    </row>
    <row r="6280" spans="1:5" x14ac:dyDescent="0.2">
      <c r="A6280" t="s">
        <v>679</v>
      </c>
      <c r="B6280" t="s">
        <v>695</v>
      </c>
      <c r="C6280">
        <v>0.7</v>
      </c>
      <c r="D6280">
        <v>49</v>
      </c>
      <c r="E6280">
        <v>0.29299999999999998</v>
      </c>
    </row>
    <row r="6281" spans="1:5" x14ac:dyDescent="0.2">
      <c r="A6281" t="s">
        <v>679</v>
      </c>
      <c r="B6281" t="s">
        <v>695</v>
      </c>
      <c r="C6281">
        <v>0.72499999999999998</v>
      </c>
      <c r="D6281">
        <v>35</v>
      </c>
      <c r="E6281">
        <v>0.29099999999999998</v>
      </c>
    </row>
    <row r="6282" spans="1:5" x14ac:dyDescent="0.2">
      <c r="A6282" t="s">
        <v>679</v>
      </c>
      <c r="B6282" t="s">
        <v>695</v>
      </c>
      <c r="C6282">
        <v>0.72499999999999998</v>
      </c>
      <c r="D6282">
        <v>36</v>
      </c>
      <c r="E6282">
        <v>0.29099999999999998</v>
      </c>
    </row>
    <row r="6283" spans="1:5" x14ac:dyDescent="0.2">
      <c r="A6283" t="s">
        <v>679</v>
      </c>
      <c r="B6283" t="s">
        <v>695</v>
      </c>
      <c r="C6283">
        <v>0.72499999999999998</v>
      </c>
      <c r="D6283">
        <v>37</v>
      </c>
      <c r="E6283">
        <v>0.29199999999999998</v>
      </c>
    </row>
    <row r="6284" spans="1:5" x14ac:dyDescent="0.2">
      <c r="A6284" t="s">
        <v>679</v>
      </c>
      <c r="B6284" t="s">
        <v>695</v>
      </c>
      <c r="C6284">
        <v>0.72499999999999998</v>
      </c>
      <c r="D6284">
        <v>38</v>
      </c>
      <c r="E6284">
        <v>0.29199999999999998</v>
      </c>
    </row>
    <row r="6285" spans="1:5" x14ac:dyDescent="0.2">
      <c r="A6285" t="s">
        <v>679</v>
      </c>
      <c r="B6285" t="s">
        <v>695</v>
      </c>
      <c r="C6285">
        <v>0.72499999999999998</v>
      </c>
      <c r="D6285">
        <v>39</v>
      </c>
      <c r="E6285">
        <v>0.29299999999999998</v>
      </c>
    </row>
    <row r="6286" spans="1:5" x14ac:dyDescent="0.2">
      <c r="A6286" t="s">
        <v>679</v>
      </c>
      <c r="B6286" t="s">
        <v>695</v>
      </c>
      <c r="C6286">
        <v>0.72499999999999998</v>
      </c>
      <c r="D6286">
        <v>40</v>
      </c>
      <c r="E6286">
        <v>0.29299999999999998</v>
      </c>
    </row>
    <row r="6287" spans="1:5" x14ac:dyDescent="0.2">
      <c r="A6287" t="s">
        <v>679</v>
      </c>
      <c r="B6287" t="s">
        <v>695</v>
      </c>
      <c r="C6287">
        <v>0.72499999999999998</v>
      </c>
      <c r="D6287">
        <v>41</v>
      </c>
      <c r="E6287">
        <v>0.29399999999999998</v>
      </c>
    </row>
    <row r="6288" spans="1:5" x14ac:dyDescent="0.2">
      <c r="A6288" t="s">
        <v>679</v>
      </c>
      <c r="B6288" t="s">
        <v>695</v>
      </c>
      <c r="C6288">
        <v>0.72499999999999998</v>
      </c>
      <c r="D6288">
        <v>42</v>
      </c>
      <c r="E6288">
        <v>0.29499999999999998</v>
      </c>
    </row>
    <row r="6289" spans="1:5" x14ac:dyDescent="0.2">
      <c r="A6289" t="s">
        <v>679</v>
      </c>
      <c r="B6289" t="s">
        <v>695</v>
      </c>
      <c r="C6289">
        <v>0.72499999999999998</v>
      </c>
      <c r="D6289">
        <v>43</v>
      </c>
      <c r="E6289">
        <v>0.29499999999999998</v>
      </c>
    </row>
    <row r="6290" spans="1:5" x14ac:dyDescent="0.2">
      <c r="A6290" t="s">
        <v>679</v>
      </c>
      <c r="B6290" t="s">
        <v>695</v>
      </c>
      <c r="C6290">
        <v>0.72499999999999998</v>
      </c>
      <c r="D6290">
        <v>44</v>
      </c>
      <c r="E6290">
        <v>0.29599999999999999</v>
      </c>
    </row>
    <row r="6291" spans="1:5" x14ac:dyDescent="0.2">
      <c r="A6291" t="s">
        <v>679</v>
      </c>
      <c r="B6291" t="s">
        <v>695</v>
      </c>
      <c r="C6291">
        <v>0.72499999999999998</v>
      </c>
      <c r="D6291">
        <v>45</v>
      </c>
      <c r="E6291">
        <v>0.29699999999999999</v>
      </c>
    </row>
    <row r="6292" spans="1:5" x14ac:dyDescent="0.2">
      <c r="A6292" t="s">
        <v>679</v>
      </c>
      <c r="B6292" t="s">
        <v>695</v>
      </c>
      <c r="C6292">
        <v>0.72499999999999998</v>
      </c>
      <c r="D6292">
        <v>46</v>
      </c>
      <c r="E6292">
        <v>0.29799999999999999</v>
      </c>
    </row>
    <row r="6293" spans="1:5" x14ac:dyDescent="0.2">
      <c r="A6293" t="s">
        <v>679</v>
      </c>
      <c r="B6293" t="s">
        <v>695</v>
      </c>
      <c r="C6293">
        <v>0.72499999999999998</v>
      </c>
      <c r="D6293">
        <v>47</v>
      </c>
      <c r="E6293">
        <v>0.29899999999999999</v>
      </c>
    </row>
    <row r="6294" spans="1:5" x14ac:dyDescent="0.2">
      <c r="A6294" t="s">
        <v>679</v>
      </c>
      <c r="B6294" t="s">
        <v>695</v>
      </c>
      <c r="C6294">
        <v>0.72499999999999998</v>
      </c>
      <c r="D6294">
        <v>48</v>
      </c>
      <c r="E6294">
        <v>0.3</v>
      </c>
    </row>
    <row r="6295" spans="1:5" x14ac:dyDescent="0.2">
      <c r="A6295" t="s">
        <v>679</v>
      </c>
      <c r="B6295" t="s">
        <v>695</v>
      </c>
      <c r="C6295">
        <v>0.72499999999999998</v>
      </c>
      <c r="D6295">
        <v>49</v>
      </c>
      <c r="E6295">
        <v>0.30099999999999999</v>
      </c>
    </row>
    <row r="6296" spans="1:5" x14ac:dyDescent="0.2">
      <c r="A6296" t="s">
        <v>679</v>
      </c>
      <c r="B6296" t="s">
        <v>695</v>
      </c>
      <c r="C6296">
        <v>0.75</v>
      </c>
      <c r="D6296">
        <v>44</v>
      </c>
      <c r="E6296">
        <v>0.30399999999999999</v>
      </c>
    </row>
    <row r="6297" spans="1:5" x14ac:dyDescent="0.2">
      <c r="A6297" t="s">
        <v>679</v>
      </c>
      <c r="B6297" t="s">
        <v>695</v>
      </c>
      <c r="C6297">
        <v>0.75</v>
      </c>
      <c r="D6297">
        <v>45</v>
      </c>
      <c r="E6297">
        <v>0.30399999999999999</v>
      </c>
    </row>
    <row r="6298" spans="1:5" x14ac:dyDescent="0.2">
      <c r="A6298" t="s">
        <v>679</v>
      </c>
      <c r="B6298" t="s">
        <v>695</v>
      </c>
      <c r="C6298">
        <v>0.75</v>
      </c>
      <c r="D6298">
        <v>46</v>
      </c>
      <c r="E6298">
        <v>0.30499999999999999</v>
      </c>
    </row>
    <row r="6299" spans="1:5" x14ac:dyDescent="0.2">
      <c r="A6299" t="s">
        <v>679</v>
      </c>
      <c r="B6299" t="s">
        <v>695</v>
      </c>
      <c r="C6299">
        <v>0.75</v>
      </c>
      <c r="D6299">
        <v>47</v>
      </c>
      <c r="E6299">
        <v>0.30599999999999999</v>
      </c>
    </row>
    <row r="6300" spans="1:5" x14ac:dyDescent="0.2">
      <c r="A6300" t="s">
        <v>679</v>
      </c>
      <c r="B6300" t="s">
        <v>695</v>
      </c>
      <c r="C6300">
        <v>0.75</v>
      </c>
      <c r="D6300">
        <v>48</v>
      </c>
      <c r="E6300">
        <v>0.307</v>
      </c>
    </row>
    <row r="6301" spans="1:5" x14ac:dyDescent="0.2">
      <c r="A6301" t="s">
        <v>679</v>
      </c>
      <c r="B6301" t="s">
        <v>695</v>
      </c>
      <c r="C6301">
        <v>0.75</v>
      </c>
      <c r="D6301">
        <v>49</v>
      </c>
      <c r="E6301">
        <v>0.308</v>
      </c>
    </row>
    <row r="6302" spans="1:5" x14ac:dyDescent="0.2">
      <c r="A6302" t="s">
        <v>679</v>
      </c>
      <c r="B6302" t="s">
        <v>696</v>
      </c>
      <c r="C6302">
        <v>0.2</v>
      </c>
      <c r="D6302">
        <v>20</v>
      </c>
      <c r="E6302">
        <v>5.7000000000000002E-2</v>
      </c>
    </row>
    <row r="6303" spans="1:5" x14ac:dyDescent="0.2">
      <c r="A6303" t="s">
        <v>679</v>
      </c>
      <c r="B6303" t="s">
        <v>696</v>
      </c>
      <c r="C6303">
        <v>0.2</v>
      </c>
      <c r="D6303">
        <v>21</v>
      </c>
      <c r="E6303">
        <v>6.0999999999999999E-2</v>
      </c>
    </row>
    <row r="6304" spans="1:5" x14ac:dyDescent="0.2">
      <c r="A6304" t="s">
        <v>679</v>
      </c>
      <c r="B6304" t="s">
        <v>696</v>
      </c>
      <c r="C6304">
        <v>0.25</v>
      </c>
      <c r="D6304">
        <v>20</v>
      </c>
      <c r="E6304">
        <v>7.8E-2</v>
      </c>
    </row>
    <row r="6305" spans="1:5" x14ac:dyDescent="0.2">
      <c r="A6305" t="s">
        <v>679</v>
      </c>
      <c r="B6305" t="s">
        <v>696</v>
      </c>
      <c r="C6305">
        <v>0.25</v>
      </c>
      <c r="D6305">
        <v>21</v>
      </c>
      <c r="E6305">
        <v>8.2000000000000003E-2</v>
      </c>
    </row>
    <row r="6306" spans="1:5" x14ac:dyDescent="0.2">
      <c r="A6306" t="s">
        <v>679</v>
      </c>
      <c r="B6306" t="s">
        <v>696</v>
      </c>
      <c r="C6306">
        <v>0.25</v>
      </c>
      <c r="D6306">
        <v>22</v>
      </c>
      <c r="E6306">
        <v>8.5999999999999993E-2</v>
      </c>
    </row>
    <row r="6307" spans="1:5" x14ac:dyDescent="0.2">
      <c r="A6307" t="s">
        <v>679</v>
      </c>
      <c r="B6307" t="s">
        <v>696</v>
      </c>
      <c r="C6307">
        <v>0.25</v>
      </c>
      <c r="D6307">
        <v>23</v>
      </c>
      <c r="E6307">
        <v>0.09</v>
      </c>
    </row>
    <row r="6308" spans="1:5" x14ac:dyDescent="0.2">
      <c r="A6308" t="s">
        <v>679</v>
      </c>
      <c r="B6308" t="s">
        <v>696</v>
      </c>
      <c r="C6308">
        <v>0.25</v>
      </c>
      <c r="D6308">
        <v>24</v>
      </c>
      <c r="E6308">
        <v>9.4E-2</v>
      </c>
    </row>
    <row r="6309" spans="1:5" x14ac:dyDescent="0.2">
      <c r="A6309" t="s">
        <v>679</v>
      </c>
      <c r="B6309" t="s">
        <v>696</v>
      </c>
      <c r="C6309">
        <v>0.25</v>
      </c>
      <c r="D6309">
        <v>25</v>
      </c>
      <c r="E6309">
        <v>9.7000000000000003E-2</v>
      </c>
    </row>
    <row r="6310" spans="1:5" x14ac:dyDescent="0.2">
      <c r="A6310" t="s">
        <v>679</v>
      </c>
      <c r="B6310" t="s">
        <v>696</v>
      </c>
      <c r="C6310">
        <v>0.3</v>
      </c>
      <c r="D6310">
        <v>20</v>
      </c>
      <c r="E6310">
        <v>9.8000000000000004E-2</v>
      </c>
    </row>
    <row r="6311" spans="1:5" x14ac:dyDescent="0.2">
      <c r="A6311" t="s">
        <v>679</v>
      </c>
      <c r="B6311" t="s">
        <v>696</v>
      </c>
      <c r="C6311">
        <v>0.3</v>
      </c>
      <c r="D6311">
        <v>21</v>
      </c>
      <c r="E6311">
        <v>0.10299999999999999</v>
      </c>
    </row>
    <row r="6312" spans="1:5" x14ac:dyDescent="0.2">
      <c r="A6312" t="s">
        <v>679</v>
      </c>
      <c r="B6312" t="s">
        <v>696</v>
      </c>
      <c r="C6312">
        <v>0.3</v>
      </c>
      <c r="D6312">
        <v>22</v>
      </c>
      <c r="E6312">
        <v>0.107</v>
      </c>
    </row>
    <row r="6313" spans="1:5" x14ac:dyDescent="0.2">
      <c r="A6313" t="s">
        <v>679</v>
      </c>
      <c r="B6313" t="s">
        <v>696</v>
      </c>
      <c r="C6313">
        <v>0.3</v>
      </c>
      <c r="D6313">
        <v>23</v>
      </c>
      <c r="E6313">
        <v>0.111</v>
      </c>
    </row>
    <row r="6314" spans="1:5" x14ac:dyDescent="0.2">
      <c r="A6314" t="s">
        <v>679</v>
      </c>
      <c r="B6314" t="s">
        <v>696</v>
      </c>
      <c r="C6314">
        <v>0.3</v>
      </c>
      <c r="D6314">
        <v>24</v>
      </c>
      <c r="E6314">
        <v>0.115</v>
      </c>
    </row>
    <row r="6315" spans="1:5" x14ac:dyDescent="0.2">
      <c r="A6315" t="s">
        <v>679</v>
      </c>
      <c r="B6315" t="s">
        <v>696</v>
      </c>
      <c r="C6315">
        <v>0.3</v>
      </c>
      <c r="D6315">
        <v>25</v>
      </c>
      <c r="E6315">
        <v>0.11899999999999999</v>
      </c>
    </row>
    <row r="6316" spans="1:5" x14ac:dyDescent="0.2">
      <c r="A6316" t="s">
        <v>679</v>
      </c>
      <c r="B6316" t="s">
        <v>696</v>
      </c>
      <c r="C6316">
        <v>0.3</v>
      </c>
      <c r="D6316">
        <v>26</v>
      </c>
      <c r="E6316">
        <v>0.122</v>
      </c>
    </row>
    <row r="6317" spans="1:5" x14ac:dyDescent="0.2">
      <c r="A6317" t="s">
        <v>679</v>
      </c>
      <c r="B6317" t="s">
        <v>696</v>
      </c>
      <c r="C6317">
        <v>0.3</v>
      </c>
      <c r="D6317">
        <v>27</v>
      </c>
      <c r="E6317">
        <v>0.126</v>
      </c>
    </row>
    <row r="6318" spans="1:5" x14ac:dyDescent="0.2">
      <c r="A6318" t="s">
        <v>679</v>
      </c>
      <c r="B6318" t="s">
        <v>696</v>
      </c>
      <c r="C6318">
        <v>0.3</v>
      </c>
      <c r="D6318">
        <v>28</v>
      </c>
      <c r="E6318">
        <v>0.129</v>
      </c>
    </row>
    <row r="6319" spans="1:5" x14ac:dyDescent="0.2">
      <c r="A6319" t="s">
        <v>679</v>
      </c>
      <c r="B6319" t="s">
        <v>696</v>
      </c>
      <c r="C6319">
        <v>0.3</v>
      </c>
      <c r="D6319">
        <v>29</v>
      </c>
      <c r="E6319">
        <v>0.13200000000000001</v>
      </c>
    </row>
    <row r="6320" spans="1:5" x14ac:dyDescent="0.2">
      <c r="A6320" t="s">
        <v>679</v>
      </c>
      <c r="B6320" t="s">
        <v>696</v>
      </c>
      <c r="C6320">
        <v>0.3</v>
      </c>
      <c r="D6320">
        <v>30</v>
      </c>
      <c r="E6320">
        <v>0.13500000000000001</v>
      </c>
    </row>
    <row r="6321" spans="1:5" x14ac:dyDescent="0.2">
      <c r="A6321" t="s">
        <v>679</v>
      </c>
      <c r="B6321" t="s">
        <v>696</v>
      </c>
      <c r="C6321">
        <v>0.35</v>
      </c>
      <c r="D6321">
        <v>20</v>
      </c>
      <c r="E6321">
        <v>0.12</v>
      </c>
    </row>
    <row r="6322" spans="1:5" x14ac:dyDescent="0.2">
      <c r="A6322" t="s">
        <v>679</v>
      </c>
      <c r="B6322" t="s">
        <v>696</v>
      </c>
      <c r="C6322">
        <v>0.35</v>
      </c>
      <c r="D6322">
        <v>21</v>
      </c>
      <c r="E6322">
        <v>0.124</v>
      </c>
    </row>
    <row r="6323" spans="1:5" x14ac:dyDescent="0.2">
      <c r="A6323" t="s">
        <v>679</v>
      </c>
      <c r="B6323" t="s">
        <v>696</v>
      </c>
      <c r="C6323">
        <v>0.35</v>
      </c>
      <c r="D6323">
        <v>22</v>
      </c>
      <c r="E6323">
        <v>0.128</v>
      </c>
    </row>
    <row r="6324" spans="1:5" x14ac:dyDescent="0.2">
      <c r="A6324" t="s">
        <v>679</v>
      </c>
      <c r="B6324" t="s">
        <v>696</v>
      </c>
      <c r="C6324">
        <v>0.35</v>
      </c>
      <c r="D6324">
        <v>23</v>
      </c>
      <c r="E6324">
        <v>0.13200000000000001</v>
      </c>
    </row>
    <row r="6325" spans="1:5" x14ac:dyDescent="0.2">
      <c r="A6325" t="s">
        <v>679</v>
      </c>
      <c r="B6325" t="s">
        <v>696</v>
      </c>
      <c r="C6325">
        <v>0.35</v>
      </c>
      <c r="D6325">
        <v>24</v>
      </c>
      <c r="E6325">
        <v>0.13600000000000001</v>
      </c>
    </row>
    <row r="6326" spans="1:5" x14ac:dyDescent="0.2">
      <c r="A6326" t="s">
        <v>679</v>
      </c>
      <c r="B6326" t="s">
        <v>696</v>
      </c>
      <c r="C6326">
        <v>0.35</v>
      </c>
      <c r="D6326">
        <v>25</v>
      </c>
      <c r="E6326">
        <v>0.14000000000000001</v>
      </c>
    </row>
    <row r="6327" spans="1:5" x14ac:dyDescent="0.2">
      <c r="A6327" t="s">
        <v>679</v>
      </c>
      <c r="B6327" t="s">
        <v>696</v>
      </c>
      <c r="C6327">
        <v>0.35</v>
      </c>
      <c r="D6327">
        <v>26</v>
      </c>
      <c r="E6327">
        <v>0.14299999999999999</v>
      </c>
    </row>
    <row r="6328" spans="1:5" x14ac:dyDescent="0.2">
      <c r="A6328" t="s">
        <v>679</v>
      </c>
      <c r="B6328" t="s">
        <v>696</v>
      </c>
      <c r="C6328">
        <v>0.35</v>
      </c>
      <c r="D6328">
        <v>27</v>
      </c>
      <c r="E6328">
        <v>0.14699999999999999</v>
      </c>
    </row>
    <row r="6329" spans="1:5" x14ac:dyDescent="0.2">
      <c r="A6329" t="s">
        <v>679</v>
      </c>
      <c r="B6329" t="s">
        <v>696</v>
      </c>
      <c r="C6329">
        <v>0.35</v>
      </c>
      <c r="D6329">
        <v>28</v>
      </c>
      <c r="E6329">
        <v>0.15</v>
      </c>
    </row>
    <row r="6330" spans="1:5" x14ac:dyDescent="0.2">
      <c r="A6330" t="s">
        <v>679</v>
      </c>
      <c r="B6330" t="s">
        <v>696</v>
      </c>
      <c r="C6330">
        <v>0.35</v>
      </c>
      <c r="D6330">
        <v>29</v>
      </c>
      <c r="E6330">
        <v>0.153</v>
      </c>
    </row>
    <row r="6331" spans="1:5" x14ac:dyDescent="0.2">
      <c r="A6331" t="s">
        <v>679</v>
      </c>
      <c r="B6331" t="s">
        <v>696</v>
      </c>
      <c r="C6331">
        <v>0.35</v>
      </c>
      <c r="D6331">
        <v>30</v>
      </c>
      <c r="E6331">
        <v>0.156</v>
      </c>
    </row>
    <row r="6332" spans="1:5" x14ac:dyDescent="0.2">
      <c r="A6332" t="s">
        <v>679</v>
      </c>
      <c r="B6332" t="s">
        <v>696</v>
      </c>
      <c r="C6332">
        <v>0.35</v>
      </c>
      <c r="D6332">
        <v>31</v>
      </c>
      <c r="E6332">
        <v>0.158</v>
      </c>
    </row>
    <row r="6333" spans="1:5" x14ac:dyDescent="0.2">
      <c r="A6333" t="s">
        <v>679</v>
      </c>
      <c r="B6333" t="s">
        <v>696</v>
      </c>
      <c r="C6333">
        <v>0.35</v>
      </c>
      <c r="D6333">
        <v>32</v>
      </c>
      <c r="E6333">
        <v>0.161</v>
      </c>
    </row>
    <row r="6334" spans="1:5" x14ac:dyDescent="0.2">
      <c r="A6334" t="s">
        <v>679</v>
      </c>
      <c r="B6334" t="s">
        <v>696</v>
      </c>
      <c r="C6334">
        <v>0.35</v>
      </c>
      <c r="D6334">
        <v>33</v>
      </c>
      <c r="E6334">
        <v>0.16400000000000001</v>
      </c>
    </row>
    <row r="6335" spans="1:5" x14ac:dyDescent="0.2">
      <c r="A6335" t="s">
        <v>679</v>
      </c>
      <c r="B6335" t="s">
        <v>696</v>
      </c>
      <c r="C6335">
        <v>0.35</v>
      </c>
      <c r="D6335">
        <v>34</v>
      </c>
      <c r="E6335">
        <v>0.16600000000000001</v>
      </c>
    </row>
    <row r="6336" spans="1:5" x14ac:dyDescent="0.2">
      <c r="A6336" t="s">
        <v>679</v>
      </c>
      <c r="B6336" t="s">
        <v>696</v>
      </c>
      <c r="C6336">
        <v>0.35</v>
      </c>
      <c r="D6336">
        <v>35</v>
      </c>
      <c r="E6336">
        <v>0.16800000000000001</v>
      </c>
    </row>
    <row r="6337" spans="1:5" x14ac:dyDescent="0.2">
      <c r="A6337" t="s">
        <v>679</v>
      </c>
      <c r="B6337" t="s">
        <v>696</v>
      </c>
      <c r="C6337">
        <v>0.4</v>
      </c>
      <c r="D6337">
        <v>20</v>
      </c>
      <c r="E6337">
        <v>0.14099999999999999</v>
      </c>
    </row>
    <row r="6338" spans="1:5" x14ac:dyDescent="0.2">
      <c r="A6338" t="s">
        <v>679</v>
      </c>
      <c r="B6338" t="s">
        <v>696</v>
      </c>
      <c r="C6338">
        <v>0.4</v>
      </c>
      <c r="D6338">
        <v>21</v>
      </c>
      <c r="E6338">
        <v>0.14499999999999999</v>
      </c>
    </row>
    <row r="6339" spans="1:5" x14ac:dyDescent="0.2">
      <c r="A6339" t="s">
        <v>679</v>
      </c>
      <c r="B6339" t="s">
        <v>696</v>
      </c>
      <c r="C6339">
        <v>0.4</v>
      </c>
      <c r="D6339">
        <v>22</v>
      </c>
      <c r="E6339">
        <v>0.15</v>
      </c>
    </row>
    <row r="6340" spans="1:5" x14ac:dyDescent="0.2">
      <c r="A6340" t="s">
        <v>679</v>
      </c>
      <c r="B6340" t="s">
        <v>696</v>
      </c>
      <c r="C6340">
        <v>0.4</v>
      </c>
      <c r="D6340">
        <v>23</v>
      </c>
      <c r="E6340">
        <v>0.153</v>
      </c>
    </row>
    <row r="6341" spans="1:5" x14ac:dyDescent="0.2">
      <c r="A6341" t="s">
        <v>679</v>
      </c>
      <c r="B6341" t="s">
        <v>696</v>
      </c>
      <c r="C6341">
        <v>0.4</v>
      </c>
      <c r="D6341">
        <v>24</v>
      </c>
      <c r="E6341">
        <v>0.157</v>
      </c>
    </row>
    <row r="6342" spans="1:5" x14ac:dyDescent="0.2">
      <c r="A6342" t="s">
        <v>679</v>
      </c>
      <c r="B6342" t="s">
        <v>696</v>
      </c>
      <c r="C6342">
        <v>0.4</v>
      </c>
      <c r="D6342">
        <v>25</v>
      </c>
      <c r="E6342">
        <v>0.161</v>
      </c>
    </row>
    <row r="6343" spans="1:5" x14ac:dyDescent="0.2">
      <c r="A6343" t="s">
        <v>679</v>
      </c>
      <c r="B6343" t="s">
        <v>696</v>
      </c>
      <c r="C6343">
        <v>0.4</v>
      </c>
      <c r="D6343">
        <v>26</v>
      </c>
      <c r="E6343">
        <v>0.16400000000000001</v>
      </c>
    </row>
    <row r="6344" spans="1:5" x14ac:dyDescent="0.2">
      <c r="A6344" t="s">
        <v>679</v>
      </c>
      <c r="B6344" t="s">
        <v>696</v>
      </c>
      <c r="C6344">
        <v>0.4</v>
      </c>
      <c r="D6344">
        <v>27</v>
      </c>
      <c r="E6344">
        <v>0.16700000000000001</v>
      </c>
    </row>
    <row r="6345" spans="1:5" x14ac:dyDescent="0.2">
      <c r="A6345" t="s">
        <v>679</v>
      </c>
      <c r="B6345" t="s">
        <v>696</v>
      </c>
      <c r="C6345">
        <v>0.4</v>
      </c>
      <c r="D6345">
        <v>28</v>
      </c>
      <c r="E6345">
        <v>0.17</v>
      </c>
    </row>
    <row r="6346" spans="1:5" x14ac:dyDescent="0.2">
      <c r="A6346" t="s">
        <v>679</v>
      </c>
      <c r="B6346" t="s">
        <v>696</v>
      </c>
      <c r="C6346">
        <v>0.4</v>
      </c>
      <c r="D6346">
        <v>29</v>
      </c>
      <c r="E6346">
        <v>0.17299999999999999</v>
      </c>
    </row>
    <row r="6347" spans="1:5" x14ac:dyDescent="0.2">
      <c r="A6347" t="s">
        <v>679</v>
      </c>
      <c r="B6347" t="s">
        <v>696</v>
      </c>
      <c r="C6347">
        <v>0.4</v>
      </c>
      <c r="D6347">
        <v>30</v>
      </c>
      <c r="E6347">
        <v>0.17599999999999999</v>
      </c>
    </row>
    <row r="6348" spans="1:5" x14ac:dyDescent="0.2">
      <c r="A6348" t="s">
        <v>679</v>
      </c>
      <c r="B6348" t="s">
        <v>696</v>
      </c>
      <c r="C6348">
        <v>0.4</v>
      </c>
      <c r="D6348">
        <v>31</v>
      </c>
      <c r="E6348">
        <v>0.17799999999999999</v>
      </c>
    </row>
    <row r="6349" spans="1:5" x14ac:dyDescent="0.2">
      <c r="A6349" t="s">
        <v>679</v>
      </c>
      <c r="B6349" t="s">
        <v>696</v>
      </c>
      <c r="C6349">
        <v>0.4</v>
      </c>
      <c r="D6349">
        <v>32</v>
      </c>
      <c r="E6349">
        <v>0.18099999999999999</v>
      </c>
    </row>
    <row r="6350" spans="1:5" x14ac:dyDescent="0.2">
      <c r="A6350" t="s">
        <v>679</v>
      </c>
      <c r="B6350" t="s">
        <v>696</v>
      </c>
      <c r="C6350">
        <v>0.4</v>
      </c>
      <c r="D6350">
        <v>33</v>
      </c>
      <c r="E6350">
        <v>0.183</v>
      </c>
    </row>
    <row r="6351" spans="1:5" x14ac:dyDescent="0.2">
      <c r="A6351" t="s">
        <v>679</v>
      </c>
      <c r="B6351" t="s">
        <v>696</v>
      </c>
      <c r="C6351">
        <v>0.4</v>
      </c>
      <c r="D6351">
        <v>34</v>
      </c>
      <c r="E6351">
        <v>0.186</v>
      </c>
    </row>
    <row r="6352" spans="1:5" x14ac:dyDescent="0.2">
      <c r="A6352" t="s">
        <v>679</v>
      </c>
      <c r="B6352" t="s">
        <v>696</v>
      </c>
      <c r="C6352">
        <v>0.4</v>
      </c>
      <c r="D6352">
        <v>35</v>
      </c>
      <c r="E6352">
        <v>0.188</v>
      </c>
    </row>
    <row r="6353" spans="1:5" x14ac:dyDescent="0.2">
      <c r="A6353" t="s">
        <v>679</v>
      </c>
      <c r="B6353" t="s">
        <v>696</v>
      </c>
      <c r="C6353">
        <v>0.4</v>
      </c>
      <c r="D6353">
        <v>36</v>
      </c>
      <c r="E6353">
        <v>0.19</v>
      </c>
    </row>
    <row r="6354" spans="1:5" x14ac:dyDescent="0.2">
      <c r="A6354" t="s">
        <v>679</v>
      </c>
      <c r="B6354" t="s">
        <v>696</v>
      </c>
      <c r="C6354">
        <v>0.4</v>
      </c>
      <c r="D6354">
        <v>37</v>
      </c>
      <c r="E6354">
        <v>0.192</v>
      </c>
    </row>
    <row r="6355" spans="1:5" x14ac:dyDescent="0.2">
      <c r="A6355" t="s">
        <v>679</v>
      </c>
      <c r="B6355" t="s">
        <v>696</v>
      </c>
      <c r="C6355">
        <v>0.4</v>
      </c>
      <c r="D6355">
        <v>38</v>
      </c>
      <c r="E6355">
        <v>0.19400000000000001</v>
      </c>
    </row>
    <row r="6356" spans="1:5" x14ac:dyDescent="0.2">
      <c r="A6356" t="s">
        <v>679</v>
      </c>
      <c r="B6356" t="s">
        <v>696</v>
      </c>
      <c r="C6356">
        <v>0.4</v>
      </c>
      <c r="D6356">
        <v>39</v>
      </c>
      <c r="E6356">
        <v>0.19600000000000001</v>
      </c>
    </row>
    <row r="6357" spans="1:5" x14ac:dyDescent="0.2">
      <c r="A6357" t="s">
        <v>679</v>
      </c>
      <c r="B6357" t="s">
        <v>696</v>
      </c>
      <c r="C6357">
        <v>0.4</v>
      </c>
      <c r="D6357">
        <v>40</v>
      </c>
      <c r="E6357">
        <v>0.19700000000000001</v>
      </c>
    </row>
    <row r="6358" spans="1:5" x14ac:dyDescent="0.2">
      <c r="A6358" t="s">
        <v>679</v>
      </c>
      <c r="B6358" t="s">
        <v>696</v>
      </c>
      <c r="C6358">
        <v>0.45</v>
      </c>
      <c r="D6358">
        <v>20</v>
      </c>
      <c r="E6358">
        <v>0.16300000000000001</v>
      </c>
    </row>
    <row r="6359" spans="1:5" x14ac:dyDescent="0.2">
      <c r="A6359" t="s">
        <v>679</v>
      </c>
      <c r="B6359" t="s">
        <v>696</v>
      </c>
      <c r="C6359">
        <v>0.45</v>
      </c>
      <c r="D6359">
        <v>21</v>
      </c>
      <c r="E6359">
        <v>0.16700000000000001</v>
      </c>
    </row>
    <row r="6360" spans="1:5" x14ac:dyDescent="0.2">
      <c r="A6360" t="s">
        <v>679</v>
      </c>
      <c r="B6360" t="s">
        <v>696</v>
      </c>
      <c r="C6360">
        <v>0.45</v>
      </c>
      <c r="D6360">
        <v>22</v>
      </c>
      <c r="E6360">
        <v>0.17100000000000001</v>
      </c>
    </row>
    <row r="6361" spans="1:5" x14ac:dyDescent="0.2">
      <c r="A6361" t="s">
        <v>679</v>
      </c>
      <c r="B6361" t="s">
        <v>696</v>
      </c>
      <c r="C6361">
        <v>0.45</v>
      </c>
      <c r="D6361">
        <v>23</v>
      </c>
      <c r="E6361">
        <v>0.17399999999999999</v>
      </c>
    </row>
    <row r="6362" spans="1:5" x14ac:dyDescent="0.2">
      <c r="A6362" t="s">
        <v>679</v>
      </c>
      <c r="B6362" t="s">
        <v>696</v>
      </c>
      <c r="C6362">
        <v>0.45</v>
      </c>
      <c r="D6362">
        <v>24</v>
      </c>
      <c r="E6362">
        <v>0.17799999999999999</v>
      </c>
    </row>
    <row r="6363" spans="1:5" x14ac:dyDescent="0.2">
      <c r="A6363" t="s">
        <v>679</v>
      </c>
      <c r="B6363" t="s">
        <v>696</v>
      </c>
      <c r="C6363">
        <v>0.45</v>
      </c>
      <c r="D6363">
        <v>25</v>
      </c>
      <c r="E6363">
        <v>0.18099999999999999</v>
      </c>
    </row>
    <row r="6364" spans="1:5" x14ac:dyDescent="0.2">
      <c r="A6364" t="s">
        <v>679</v>
      </c>
      <c r="B6364" t="s">
        <v>696</v>
      </c>
      <c r="C6364">
        <v>0.45</v>
      </c>
      <c r="D6364">
        <v>26</v>
      </c>
      <c r="E6364">
        <v>0.184</v>
      </c>
    </row>
    <row r="6365" spans="1:5" x14ac:dyDescent="0.2">
      <c r="A6365" t="s">
        <v>679</v>
      </c>
      <c r="B6365" t="s">
        <v>696</v>
      </c>
      <c r="C6365">
        <v>0.45</v>
      </c>
      <c r="D6365">
        <v>27</v>
      </c>
      <c r="E6365">
        <v>0.187</v>
      </c>
    </row>
    <row r="6366" spans="1:5" x14ac:dyDescent="0.2">
      <c r="A6366" t="s">
        <v>679</v>
      </c>
      <c r="B6366" t="s">
        <v>696</v>
      </c>
      <c r="C6366">
        <v>0.45</v>
      </c>
      <c r="D6366">
        <v>28</v>
      </c>
      <c r="E6366">
        <v>0.19</v>
      </c>
    </row>
    <row r="6367" spans="1:5" x14ac:dyDescent="0.2">
      <c r="A6367" t="s">
        <v>679</v>
      </c>
      <c r="B6367" t="s">
        <v>696</v>
      </c>
      <c r="C6367">
        <v>0.45</v>
      </c>
      <c r="D6367">
        <v>29</v>
      </c>
      <c r="E6367">
        <v>0.193</v>
      </c>
    </row>
    <row r="6368" spans="1:5" x14ac:dyDescent="0.2">
      <c r="A6368" t="s">
        <v>679</v>
      </c>
      <c r="B6368" t="s">
        <v>696</v>
      </c>
      <c r="C6368">
        <v>0.45</v>
      </c>
      <c r="D6368">
        <v>30</v>
      </c>
      <c r="E6368">
        <v>0.19500000000000001</v>
      </c>
    </row>
    <row r="6369" spans="1:5" x14ac:dyDescent="0.2">
      <c r="A6369" t="s">
        <v>679</v>
      </c>
      <c r="B6369" t="s">
        <v>696</v>
      </c>
      <c r="C6369">
        <v>0.45</v>
      </c>
      <c r="D6369">
        <v>31</v>
      </c>
      <c r="E6369">
        <v>0.19800000000000001</v>
      </c>
    </row>
    <row r="6370" spans="1:5" x14ac:dyDescent="0.2">
      <c r="A6370" t="s">
        <v>679</v>
      </c>
      <c r="B6370" t="s">
        <v>696</v>
      </c>
      <c r="C6370">
        <v>0.45</v>
      </c>
      <c r="D6370">
        <v>32</v>
      </c>
      <c r="E6370">
        <v>0.2</v>
      </c>
    </row>
    <row r="6371" spans="1:5" x14ac:dyDescent="0.2">
      <c r="A6371" t="s">
        <v>679</v>
      </c>
      <c r="B6371" t="s">
        <v>696</v>
      </c>
      <c r="C6371">
        <v>0.45</v>
      </c>
      <c r="D6371">
        <v>33</v>
      </c>
      <c r="E6371">
        <v>0.20200000000000001</v>
      </c>
    </row>
    <row r="6372" spans="1:5" x14ac:dyDescent="0.2">
      <c r="A6372" t="s">
        <v>679</v>
      </c>
      <c r="B6372" t="s">
        <v>696</v>
      </c>
      <c r="C6372">
        <v>0.45</v>
      </c>
      <c r="D6372">
        <v>34</v>
      </c>
      <c r="E6372">
        <v>0.20499999999999999</v>
      </c>
    </row>
    <row r="6373" spans="1:5" x14ac:dyDescent="0.2">
      <c r="A6373" t="s">
        <v>679</v>
      </c>
      <c r="B6373" t="s">
        <v>696</v>
      </c>
      <c r="C6373">
        <v>0.45</v>
      </c>
      <c r="D6373">
        <v>35</v>
      </c>
      <c r="E6373">
        <v>0.20699999999999999</v>
      </c>
    </row>
    <row r="6374" spans="1:5" x14ac:dyDescent="0.2">
      <c r="A6374" t="s">
        <v>679</v>
      </c>
      <c r="B6374" t="s">
        <v>696</v>
      </c>
      <c r="C6374">
        <v>0.45</v>
      </c>
      <c r="D6374">
        <v>36</v>
      </c>
      <c r="E6374">
        <v>0.20899999999999999</v>
      </c>
    </row>
    <row r="6375" spans="1:5" x14ac:dyDescent="0.2">
      <c r="A6375" t="s">
        <v>679</v>
      </c>
      <c r="B6375" t="s">
        <v>696</v>
      </c>
      <c r="C6375">
        <v>0.45</v>
      </c>
      <c r="D6375">
        <v>37</v>
      </c>
      <c r="E6375">
        <v>0.21</v>
      </c>
    </row>
    <row r="6376" spans="1:5" x14ac:dyDescent="0.2">
      <c r="A6376" t="s">
        <v>679</v>
      </c>
      <c r="B6376" t="s">
        <v>696</v>
      </c>
      <c r="C6376">
        <v>0.45</v>
      </c>
      <c r="D6376">
        <v>38</v>
      </c>
      <c r="E6376">
        <v>0.21199999999999999</v>
      </c>
    </row>
    <row r="6377" spans="1:5" x14ac:dyDescent="0.2">
      <c r="A6377" t="s">
        <v>679</v>
      </c>
      <c r="B6377" t="s">
        <v>696</v>
      </c>
      <c r="C6377">
        <v>0.45</v>
      </c>
      <c r="D6377">
        <v>39</v>
      </c>
      <c r="E6377">
        <v>0.214</v>
      </c>
    </row>
    <row r="6378" spans="1:5" x14ac:dyDescent="0.2">
      <c r="A6378" t="s">
        <v>679</v>
      </c>
      <c r="B6378" t="s">
        <v>696</v>
      </c>
      <c r="C6378">
        <v>0.45</v>
      </c>
      <c r="D6378">
        <v>40</v>
      </c>
      <c r="E6378">
        <v>0.216</v>
      </c>
    </row>
    <row r="6379" spans="1:5" x14ac:dyDescent="0.2">
      <c r="A6379" t="s">
        <v>679</v>
      </c>
      <c r="B6379" t="s">
        <v>696</v>
      </c>
      <c r="C6379">
        <v>0.45</v>
      </c>
      <c r="D6379">
        <v>41</v>
      </c>
      <c r="E6379">
        <v>0.217</v>
      </c>
    </row>
    <row r="6380" spans="1:5" x14ac:dyDescent="0.2">
      <c r="A6380" t="s">
        <v>679</v>
      </c>
      <c r="B6380" t="s">
        <v>696</v>
      </c>
      <c r="C6380">
        <v>0.45</v>
      </c>
      <c r="D6380">
        <v>42</v>
      </c>
      <c r="E6380">
        <v>0.219</v>
      </c>
    </row>
    <row r="6381" spans="1:5" x14ac:dyDescent="0.2">
      <c r="A6381" t="s">
        <v>679</v>
      </c>
      <c r="B6381" t="s">
        <v>696</v>
      </c>
      <c r="C6381">
        <v>0.45</v>
      </c>
      <c r="D6381">
        <v>43</v>
      </c>
      <c r="E6381">
        <v>0.221</v>
      </c>
    </row>
    <row r="6382" spans="1:5" x14ac:dyDescent="0.2">
      <c r="A6382" t="s">
        <v>679</v>
      </c>
      <c r="B6382" t="s">
        <v>696</v>
      </c>
      <c r="C6382">
        <v>0.45</v>
      </c>
      <c r="D6382">
        <v>44</v>
      </c>
      <c r="E6382">
        <v>0.222</v>
      </c>
    </row>
    <row r="6383" spans="1:5" x14ac:dyDescent="0.2">
      <c r="A6383" t="s">
        <v>679</v>
      </c>
      <c r="B6383" t="s">
        <v>696</v>
      </c>
      <c r="C6383">
        <v>0.5</v>
      </c>
      <c r="D6383">
        <v>20</v>
      </c>
      <c r="E6383">
        <v>0.184</v>
      </c>
    </row>
    <row r="6384" spans="1:5" x14ac:dyDescent="0.2">
      <c r="A6384" t="s">
        <v>679</v>
      </c>
      <c r="B6384" t="s">
        <v>696</v>
      </c>
      <c r="C6384">
        <v>0.5</v>
      </c>
      <c r="D6384">
        <v>21</v>
      </c>
      <c r="E6384">
        <v>0.188</v>
      </c>
    </row>
    <row r="6385" spans="1:5" x14ac:dyDescent="0.2">
      <c r="A6385" t="s">
        <v>679</v>
      </c>
      <c r="B6385" t="s">
        <v>696</v>
      </c>
      <c r="C6385">
        <v>0.5</v>
      </c>
      <c r="D6385">
        <v>22</v>
      </c>
      <c r="E6385">
        <v>0.191</v>
      </c>
    </row>
    <row r="6386" spans="1:5" x14ac:dyDescent="0.2">
      <c r="A6386" t="s">
        <v>679</v>
      </c>
      <c r="B6386" t="s">
        <v>696</v>
      </c>
      <c r="C6386">
        <v>0.5</v>
      </c>
      <c r="D6386">
        <v>23</v>
      </c>
      <c r="E6386">
        <v>0.19500000000000001</v>
      </c>
    </row>
    <row r="6387" spans="1:5" x14ac:dyDescent="0.2">
      <c r="A6387" t="s">
        <v>679</v>
      </c>
      <c r="B6387" t="s">
        <v>696</v>
      </c>
      <c r="C6387">
        <v>0.5</v>
      </c>
      <c r="D6387">
        <v>24</v>
      </c>
      <c r="E6387">
        <v>0.19800000000000001</v>
      </c>
    </row>
    <row r="6388" spans="1:5" x14ac:dyDescent="0.2">
      <c r="A6388" t="s">
        <v>679</v>
      </c>
      <c r="B6388" t="s">
        <v>696</v>
      </c>
      <c r="C6388">
        <v>0.5</v>
      </c>
      <c r="D6388">
        <v>25</v>
      </c>
      <c r="E6388">
        <v>0.20100000000000001</v>
      </c>
    </row>
    <row r="6389" spans="1:5" x14ac:dyDescent="0.2">
      <c r="A6389" t="s">
        <v>679</v>
      </c>
      <c r="B6389" t="s">
        <v>696</v>
      </c>
      <c r="C6389">
        <v>0.5</v>
      </c>
      <c r="D6389">
        <v>26</v>
      </c>
      <c r="E6389">
        <v>0.20399999999999999</v>
      </c>
    </row>
    <row r="6390" spans="1:5" x14ac:dyDescent="0.2">
      <c r="A6390" t="s">
        <v>679</v>
      </c>
      <c r="B6390" t="s">
        <v>696</v>
      </c>
      <c r="C6390">
        <v>0.5</v>
      </c>
      <c r="D6390">
        <v>27</v>
      </c>
      <c r="E6390">
        <v>0.20699999999999999</v>
      </c>
    </row>
    <row r="6391" spans="1:5" x14ac:dyDescent="0.2">
      <c r="A6391" t="s">
        <v>679</v>
      </c>
      <c r="B6391" t="s">
        <v>696</v>
      </c>
      <c r="C6391">
        <v>0.5</v>
      </c>
      <c r="D6391">
        <v>28</v>
      </c>
      <c r="E6391">
        <v>0.20899999999999999</v>
      </c>
    </row>
    <row r="6392" spans="1:5" x14ac:dyDescent="0.2">
      <c r="A6392" t="s">
        <v>679</v>
      </c>
      <c r="B6392" t="s">
        <v>696</v>
      </c>
      <c r="C6392">
        <v>0.5</v>
      </c>
      <c r="D6392">
        <v>29</v>
      </c>
      <c r="E6392">
        <v>0.21199999999999999</v>
      </c>
    </row>
    <row r="6393" spans="1:5" x14ac:dyDescent="0.2">
      <c r="A6393" t="s">
        <v>679</v>
      </c>
      <c r="B6393" t="s">
        <v>696</v>
      </c>
      <c r="C6393">
        <v>0.5</v>
      </c>
      <c r="D6393">
        <v>30</v>
      </c>
      <c r="E6393">
        <v>0.214</v>
      </c>
    </row>
    <row r="6394" spans="1:5" x14ac:dyDescent="0.2">
      <c r="A6394" t="s">
        <v>679</v>
      </c>
      <c r="B6394" t="s">
        <v>696</v>
      </c>
      <c r="C6394">
        <v>0.5</v>
      </c>
      <c r="D6394">
        <v>31</v>
      </c>
      <c r="E6394">
        <v>0.217</v>
      </c>
    </row>
    <row r="6395" spans="1:5" x14ac:dyDescent="0.2">
      <c r="A6395" t="s">
        <v>679</v>
      </c>
      <c r="B6395" t="s">
        <v>696</v>
      </c>
      <c r="C6395">
        <v>0.5</v>
      </c>
      <c r="D6395">
        <v>32</v>
      </c>
      <c r="E6395">
        <v>0.219</v>
      </c>
    </row>
    <row r="6396" spans="1:5" x14ac:dyDescent="0.2">
      <c r="A6396" t="s">
        <v>679</v>
      </c>
      <c r="B6396" t="s">
        <v>696</v>
      </c>
      <c r="C6396">
        <v>0.5</v>
      </c>
      <c r="D6396">
        <v>33</v>
      </c>
      <c r="E6396">
        <v>0.221</v>
      </c>
    </row>
    <row r="6397" spans="1:5" x14ac:dyDescent="0.2">
      <c r="A6397" t="s">
        <v>679</v>
      </c>
      <c r="B6397" t="s">
        <v>696</v>
      </c>
      <c r="C6397">
        <v>0.5</v>
      </c>
      <c r="D6397">
        <v>34</v>
      </c>
      <c r="E6397">
        <v>0.223</v>
      </c>
    </row>
    <row r="6398" spans="1:5" x14ac:dyDescent="0.2">
      <c r="A6398" t="s">
        <v>679</v>
      </c>
      <c r="B6398" t="s">
        <v>696</v>
      </c>
      <c r="C6398">
        <v>0.5</v>
      </c>
      <c r="D6398">
        <v>35</v>
      </c>
      <c r="E6398">
        <v>0.22500000000000001</v>
      </c>
    </row>
    <row r="6399" spans="1:5" x14ac:dyDescent="0.2">
      <c r="A6399" t="s">
        <v>679</v>
      </c>
      <c r="B6399" t="s">
        <v>696</v>
      </c>
      <c r="C6399">
        <v>0.5</v>
      </c>
      <c r="D6399">
        <v>36</v>
      </c>
      <c r="E6399">
        <v>0.22700000000000001</v>
      </c>
    </row>
    <row r="6400" spans="1:5" x14ac:dyDescent="0.2">
      <c r="A6400" t="s">
        <v>679</v>
      </c>
      <c r="B6400" t="s">
        <v>696</v>
      </c>
      <c r="C6400">
        <v>0.5</v>
      </c>
      <c r="D6400">
        <v>37</v>
      </c>
      <c r="E6400">
        <v>0.22800000000000001</v>
      </c>
    </row>
    <row r="6401" spans="1:5" x14ac:dyDescent="0.2">
      <c r="A6401" t="s">
        <v>679</v>
      </c>
      <c r="B6401" t="s">
        <v>696</v>
      </c>
      <c r="C6401">
        <v>0.5</v>
      </c>
      <c r="D6401">
        <v>38</v>
      </c>
      <c r="E6401">
        <v>0.23</v>
      </c>
    </row>
    <row r="6402" spans="1:5" x14ac:dyDescent="0.2">
      <c r="A6402" t="s">
        <v>679</v>
      </c>
      <c r="B6402" t="s">
        <v>696</v>
      </c>
      <c r="C6402">
        <v>0.5</v>
      </c>
      <c r="D6402">
        <v>39</v>
      </c>
      <c r="E6402">
        <v>0.23200000000000001</v>
      </c>
    </row>
    <row r="6403" spans="1:5" x14ac:dyDescent="0.2">
      <c r="A6403" t="s">
        <v>679</v>
      </c>
      <c r="B6403" t="s">
        <v>696</v>
      </c>
      <c r="C6403">
        <v>0.5</v>
      </c>
      <c r="D6403">
        <v>40</v>
      </c>
      <c r="E6403">
        <v>0.23300000000000001</v>
      </c>
    </row>
    <row r="6404" spans="1:5" x14ac:dyDescent="0.2">
      <c r="A6404" t="s">
        <v>679</v>
      </c>
      <c r="B6404" t="s">
        <v>696</v>
      </c>
      <c r="C6404">
        <v>0.5</v>
      </c>
      <c r="D6404">
        <v>41</v>
      </c>
      <c r="E6404">
        <v>0.23499999999999999</v>
      </c>
    </row>
    <row r="6405" spans="1:5" x14ac:dyDescent="0.2">
      <c r="A6405" t="s">
        <v>679</v>
      </c>
      <c r="B6405" t="s">
        <v>696</v>
      </c>
      <c r="C6405">
        <v>0.5</v>
      </c>
      <c r="D6405">
        <v>42</v>
      </c>
      <c r="E6405">
        <v>0.23599999999999999</v>
      </c>
    </row>
    <row r="6406" spans="1:5" x14ac:dyDescent="0.2">
      <c r="A6406" t="s">
        <v>679</v>
      </c>
      <c r="B6406" t="s">
        <v>696</v>
      </c>
      <c r="C6406">
        <v>0.5</v>
      </c>
      <c r="D6406">
        <v>43</v>
      </c>
      <c r="E6406">
        <v>0.23799999999999999</v>
      </c>
    </row>
    <row r="6407" spans="1:5" x14ac:dyDescent="0.2">
      <c r="A6407" t="s">
        <v>679</v>
      </c>
      <c r="B6407" t="s">
        <v>696</v>
      </c>
      <c r="C6407">
        <v>0.5</v>
      </c>
      <c r="D6407">
        <v>44</v>
      </c>
      <c r="E6407">
        <v>0.23899999999999999</v>
      </c>
    </row>
    <row r="6408" spans="1:5" x14ac:dyDescent="0.2">
      <c r="A6408" t="s">
        <v>679</v>
      </c>
      <c r="B6408" t="s">
        <v>696</v>
      </c>
      <c r="C6408">
        <v>0.5</v>
      </c>
      <c r="D6408">
        <v>45</v>
      </c>
      <c r="E6408">
        <v>0.24</v>
      </c>
    </row>
    <row r="6409" spans="1:5" x14ac:dyDescent="0.2">
      <c r="A6409" t="s">
        <v>679</v>
      </c>
      <c r="B6409" t="s">
        <v>696</v>
      </c>
      <c r="C6409">
        <v>0.5</v>
      </c>
      <c r="D6409">
        <v>46</v>
      </c>
      <c r="E6409">
        <v>0.24199999999999999</v>
      </c>
    </row>
    <row r="6410" spans="1:5" x14ac:dyDescent="0.2">
      <c r="A6410" t="s">
        <v>679</v>
      </c>
      <c r="B6410" t="s">
        <v>696</v>
      </c>
      <c r="C6410">
        <v>0.5</v>
      </c>
      <c r="D6410">
        <v>47</v>
      </c>
      <c r="E6410">
        <v>0.24299999999999999</v>
      </c>
    </row>
    <row r="6411" spans="1:5" x14ac:dyDescent="0.2">
      <c r="A6411" t="s">
        <v>679</v>
      </c>
      <c r="B6411" t="s">
        <v>696</v>
      </c>
      <c r="C6411">
        <v>0.5</v>
      </c>
      <c r="D6411">
        <v>48</v>
      </c>
      <c r="E6411">
        <v>0.24399999999999999</v>
      </c>
    </row>
    <row r="6412" spans="1:5" x14ac:dyDescent="0.2">
      <c r="A6412" t="s">
        <v>679</v>
      </c>
      <c r="B6412" t="s">
        <v>696</v>
      </c>
      <c r="C6412">
        <v>0.5</v>
      </c>
      <c r="D6412">
        <v>49</v>
      </c>
      <c r="E6412">
        <v>0.245</v>
      </c>
    </row>
    <row r="6413" spans="1:5" x14ac:dyDescent="0.2">
      <c r="A6413" t="s">
        <v>679</v>
      </c>
      <c r="B6413" t="s">
        <v>696</v>
      </c>
      <c r="C6413">
        <v>0.55000000000000004</v>
      </c>
      <c r="D6413">
        <v>21</v>
      </c>
      <c r="E6413">
        <v>0.20899999999999999</v>
      </c>
    </row>
    <row r="6414" spans="1:5" x14ac:dyDescent="0.2">
      <c r="A6414" t="s">
        <v>679</v>
      </c>
      <c r="B6414" t="s">
        <v>696</v>
      </c>
      <c r="C6414">
        <v>0.55000000000000004</v>
      </c>
      <c r="D6414">
        <v>22</v>
      </c>
      <c r="E6414">
        <v>0.21199999999999999</v>
      </c>
    </row>
    <row r="6415" spans="1:5" x14ac:dyDescent="0.2">
      <c r="A6415" t="s">
        <v>679</v>
      </c>
      <c r="B6415" t="s">
        <v>696</v>
      </c>
      <c r="C6415">
        <v>0.55000000000000004</v>
      </c>
      <c r="D6415">
        <v>23</v>
      </c>
      <c r="E6415">
        <v>0.215</v>
      </c>
    </row>
    <row r="6416" spans="1:5" x14ac:dyDescent="0.2">
      <c r="A6416" t="s">
        <v>679</v>
      </c>
      <c r="B6416" t="s">
        <v>696</v>
      </c>
      <c r="C6416">
        <v>0.55000000000000004</v>
      </c>
      <c r="D6416">
        <v>24</v>
      </c>
      <c r="E6416">
        <v>0.218</v>
      </c>
    </row>
    <row r="6417" spans="1:5" x14ac:dyDescent="0.2">
      <c r="A6417" t="s">
        <v>679</v>
      </c>
      <c r="B6417" t="s">
        <v>696</v>
      </c>
      <c r="C6417">
        <v>0.55000000000000004</v>
      </c>
      <c r="D6417">
        <v>25</v>
      </c>
      <c r="E6417">
        <v>0.22</v>
      </c>
    </row>
    <row r="6418" spans="1:5" x14ac:dyDescent="0.2">
      <c r="A6418" t="s">
        <v>679</v>
      </c>
      <c r="B6418" t="s">
        <v>696</v>
      </c>
      <c r="C6418">
        <v>0.55000000000000004</v>
      </c>
      <c r="D6418">
        <v>26</v>
      </c>
      <c r="E6418">
        <v>0.223</v>
      </c>
    </row>
    <row r="6419" spans="1:5" x14ac:dyDescent="0.2">
      <c r="A6419" t="s">
        <v>679</v>
      </c>
      <c r="B6419" t="s">
        <v>696</v>
      </c>
      <c r="C6419">
        <v>0.55000000000000004</v>
      </c>
      <c r="D6419">
        <v>27</v>
      </c>
      <c r="E6419">
        <v>0.22600000000000001</v>
      </c>
    </row>
    <row r="6420" spans="1:5" x14ac:dyDescent="0.2">
      <c r="A6420" t="s">
        <v>679</v>
      </c>
      <c r="B6420" t="s">
        <v>696</v>
      </c>
      <c r="C6420">
        <v>0.55000000000000004</v>
      </c>
      <c r="D6420">
        <v>28</v>
      </c>
      <c r="E6420">
        <v>0.22800000000000001</v>
      </c>
    </row>
    <row r="6421" spans="1:5" x14ac:dyDescent="0.2">
      <c r="A6421" t="s">
        <v>679</v>
      </c>
      <c r="B6421" t="s">
        <v>696</v>
      </c>
      <c r="C6421">
        <v>0.55000000000000004</v>
      </c>
      <c r="D6421">
        <v>29</v>
      </c>
      <c r="E6421">
        <v>0.23100000000000001</v>
      </c>
    </row>
    <row r="6422" spans="1:5" x14ac:dyDescent="0.2">
      <c r="A6422" t="s">
        <v>679</v>
      </c>
      <c r="B6422" t="s">
        <v>696</v>
      </c>
      <c r="C6422">
        <v>0.55000000000000004</v>
      </c>
      <c r="D6422">
        <v>30</v>
      </c>
      <c r="E6422">
        <v>0.23300000000000001</v>
      </c>
    </row>
    <row r="6423" spans="1:5" x14ac:dyDescent="0.2">
      <c r="A6423" t="s">
        <v>679</v>
      </c>
      <c r="B6423" t="s">
        <v>696</v>
      </c>
      <c r="C6423">
        <v>0.55000000000000004</v>
      </c>
      <c r="D6423">
        <v>31</v>
      </c>
      <c r="E6423">
        <v>0.23499999999999999</v>
      </c>
    </row>
    <row r="6424" spans="1:5" x14ac:dyDescent="0.2">
      <c r="A6424" t="s">
        <v>679</v>
      </c>
      <c r="B6424" t="s">
        <v>696</v>
      </c>
      <c r="C6424">
        <v>0.55000000000000004</v>
      </c>
      <c r="D6424">
        <v>32</v>
      </c>
      <c r="E6424">
        <v>0.23699999999999999</v>
      </c>
    </row>
    <row r="6425" spans="1:5" x14ac:dyDescent="0.2">
      <c r="A6425" t="s">
        <v>679</v>
      </c>
      <c r="B6425" t="s">
        <v>696</v>
      </c>
      <c r="C6425">
        <v>0.55000000000000004</v>
      </c>
      <c r="D6425">
        <v>33</v>
      </c>
      <c r="E6425">
        <v>0.23899999999999999</v>
      </c>
    </row>
    <row r="6426" spans="1:5" x14ac:dyDescent="0.2">
      <c r="A6426" t="s">
        <v>679</v>
      </c>
      <c r="B6426" t="s">
        <v>696</v>
      </c>
      <c r="C6426">
        <v>0.55000000000000004</v>
      </c>
      <c r="D6426">
        <v>34</v>
      </c>
      <c r="E6426">
        <v>0.24099999999999999</v>
      </c>
    </row>
    <row r="6427" spans="1:5" x14ac:dyDescent="0.2">
      <c r="A6427" t="s">
        <v>679</v>
      </c>
      <c r="B6427" t="s">
        <v>696</v>
      </c>
      <c r="C6427">
        <v>0.55000000000000004</v>
      </c>
      <c r="D6427">
        <v>35</v>
      </c>
      <c r="E6427">
        <v>0.24299999999999999</v>
      </c>
    </row>
    <row r="6428" spans="1:5" x14ac:dyDescent="0.2">
      <c r="A6428" t="s">
        <v>679</v>
      </c>
      <c r="B6428" t="s">
        <v>696</v>
      </c>
      <c r="C6428">
        <v>0.55000000000000004</v>
      </c>
      <c r="D6428">
        <v>36</v>
      </c>
      <c r="E6428">
        <v>0.24399999999999999</v>
      </c>
    </row>
    <row r="6429" spans="1:5" x14ac:dyDescent="0.2">
      <c r="A6429" t="s">
        <v>679</v>
      </c>
      <c r="B6429" t="s">
        <v>696</v>
      </c>
      <c r="C6429">
        <v>0.55000000000000004</v>
      </c>
      <c r="D6429">
        <v>37</v>
      </c>
      <c r="E6429">
        <v>0.246</v>
      </c>
    </row>
    <row r="6430" spans="1:5" x14ac:dyDescent="0.2">
      <c r="A6430" t="s">
        <v>679</v>
      </c>
      <c r="B6430" t="s">
        <v>696</v>
      </c>
      <c r="C6430">
        <v>0.55000000000000004</v>
      </c>
      <c r="D6430">
        <v>38</v>
      </c>
      <c r="E6430">
        <v>0.247</v>
      </c>
    </row>
    <row r="6431" spans="1:5" x14ac:dyDescent="0.2">
      <c r="A6431" t="s">
        <v>679</v>
      </c>
      <c r="B6431" t="s">
        <v>696</v>
      </c>
      <c r="C6431">
        <v>0.55000000000000004</v>
      </c>
      <c r="D6431">
        <v>39</v>
      </c>
      <c r="E6431">
        <v>0.249</v>
      </c>
    </row>
    <row r="6432" spans="1:5" x14ac:dyDescent="0.2">
      <c r="A6432" t="s">
        <v>679</v>
      </c>
      <c r="B6432" t="s">
        <v>696</v>
      </c>
      <c r="C6432">
        <v>0.55000000000000004</v>
      </c>
      <c r="D6432">
        <v>40</v>
      </c>
      <c r="E6432">
        <v>0.25</v>
      </c>
    </row>
    <row r="6433" spans="1:5" x14ac:dyDescent="0.2">
      <c r="A6433" t="s">
        <v>679</v>
      </c>
      <c r="B6433" t="s">
        <v>696</v>
      </c>
      <c r="C6433">
        <v>0.55000000000000004</v>
      </c>
      <c r="D6433">
        <v>41</v>
      </c>
      <c r="E6433">
        <v>0.252</v>
      </c>
    </row>
    <row r="6434" spans="1:5" x14ac:dyDescent="0.2">
      <c r="A6434" t="s">
        <v>679</v>
      </c>
      <c r="B6434" t="s">
        <v>696</v>
      </c>
      <c r="C6434">
        <v>0.55000000000000004</v>
      </c>
      <c r="D6434">
        <v>42</v>
      </c>
      <c r="E6434">
        <v>0.253</v>
      </c>
    </row>
    <row r="6435" spans="1:5" x14ac:dyDescent="0.2">
      <c r="A6435" t="s">
        <v>679</v>
      </c>
      <c r="B6435" t="s">
        <v>696</v>
      </c>
      <c r="C6435">
        <v>0.55000000000000004</v>
      </c>
      <c r="D6435">
        <v>43</v>
      </c>
      <c r="E6435">
        <v>0.254</v>
      </c>
    </row>
    <row r="6436" spans="1:5" x14ac:dyDescent="0.2">
      <c r="A6436" t="s">
        <v>679</v>
      </c>
      <c r="B6436" t="s">
        <v>696</v>
      </c>
      <c r="C6436">
        <v>0.55000000000000004</v>
      </c>
      <c r="D6436">
        <v>44</v>
      </c>
      <c r="E6436">
        <v>0.25600000000000001</v>
      </c>
    </row>
    <row r="6437" spans="1:5" x14ac:dyDescent="0.2">
      <c r="A6437" t="s">
        <v>679</v>
      </c>
      <c r="B6437" t="s">
        <v>696</v>
      </c>
      <c r="C6437">
        <v>0.55000000000000004</v>
      </c>
      <c r="D6437">
        <v>45</v>
      </c>
      <c r="E6437">
        <v>0.25700000000000001</v>
      </c>
    </row>
    <row r="6438" spans="1:5" x14ac:dyDescent="0.2">
      <c r="A6438" t="s">
        <v>679</v>
      </c>
      <c r="B6438" t="s">
        <v>696</v>
      </c>
      <c r="C6438">
        <v>0.55000000000000004</v>
      </c>
      <c r="D6438">
        <v>46</v>
      </c>
      <c r="E6438">
        <v>0.25800000000000001</v>
      </c>
    </row>
    <row r="6439" spans="1:5" x14ac:dyDescent="0.2">
      <c r="A6439" t="s">
        <v>679</v>
      </c>
      <c r="B6439" t="s">
        <v>696</v>
      </c>
      <c r="C6439">
        <v>0.55000000000000004</v>
      </c>
      <c r="D6439">
        <v>47</v>
      </c>
      <c r="E6439">
        <v>0.25900000000000001</v>
      </c>
    </row>
    <row r="6440" spans="1:5" x14ac:dyDescent="0.2">
      <c r="A6440" t="s">
        <v>679</v>
      </c>
      <c r="B6440" t="s">
        <v>696</v>
      </c>
      <c r="C6440">
        <v>0.55000000000000004</v>
      </c>
      <c r="D6440">
        <v>48</v>
      </c>
      <c r="E6440">
        <v>0.26</v>
      </c>
    </row>
    <row r="6441" spans="1:5" x14ac:dyDescent="0.2">
      <c r="A6441" t="s">
        <v>679</v>
      </c>
      <c r="B6441" t="s">
        <v>696</v>
      </c>
      <c r="C6441">
        <v>0.55000000000000004</v>
      </c>
      <c r="D6441">
        <v>49</v>
      </c>
      <c r="E6441">
        <v>0.26100000000000001</v>
      </c>
    </row>
    <row r="6442" spans="1:5" x14ac:dyDescent="0.2">
      <c r="A6442" t="s">
        <v>679</v>
      </c>
      <c r="B6442" t="s">
        <v>696</v>
      </c>
      <c r="C6442">
        <v>0.6</v>
      </c>
      <c r="D6442">
        <v>22</v>
      </c>
      <c r="E6442">
        <v>0.23200000000000001</v>
      </c>
    </row>
    <row r="6443" spans="1:5" x14ac:dyDescent="0.2">
      <c r="A6443" t="s">
        <v>679</v>
      </c>
      <c r="B6443" t="s">
        <v>696</v>
      </c>
      <c r="C6443">
        <v>0.6</v>
      </c>
      <c r="D6443">
        <v>23</v>
      </c>
      <c r="E6443">
        <v>0.23499999999999999</v>
      </c>
    </row>
    <row r="6444" spans="1:5" x14ac:dyDescent="0.2">
      <c r="A6444" t="s">
        <v>679</v>
      </c>
      <c r="B6444" t="s">
        <v>696</v>
      </c>
      <c r="C6444">
        <v>0.6</v>
      </c>
      <c r="D6444">
        <v>24</v>
      </c>
      <c r="E6444">
        <v>0.23699999999999999</v>
      </c>
    </row>
    <row r="6445" spans="1:5" x14ac:dyDescent="0.2">
      <c r="A6445" t="s">
        <v>679</v>
      </c>
      <c r="B6445" t="s">
        <v>696</v>
      </c>
      <c r="C6445">
        <v>0.6</v>
      </c>
      <c r="D6445">
        <v>25</v>
      </c>
      <c r="E6445">
        <v>0.23899999999999999</v>
      </c>
    </row>
    <row r="6446" spans="1:5" x14ac:dyDescent="0.2">
      <c r="A6446" t="s">
        <v>679</v>
      </c>
      <c r="B6446" t="s">
        <v>696</v>
      </c>
      <c r="C6446">
        <v>0.6</v>
      </c>
      <c r="D6446">
        <v>26</v>
      </c>
      <c r="E6446">
        <v>0.24199999999999999</v>
      </c>
    </row>
    <row r="6447" spans="1:5" x14ac:dyDescent="0.2">
      <c r="A6447" t="s">
        <v>679</v>
      </c>
      <c r="B6447" t="s">
        <v>696</v>
      </c>
      <c r="C6447">
        <v>0.6</v>
      </c>
      <c r="D6447">
        <v>27</v>
      </c>
      <c r="E6447">
        <v>0.24399999999999999</v>
      </c>
    </row>
    <row r="6448" spans="1:5" x14ac:dyDescent="0.2">
      <c r="A6448" t="s">
        <v>679</v>
      </c>
      <c r="B6448" t="s">
        <v>696</v>
      </c>
      <c r="C6448">
        <v>0.6</v>
      </c>
      <c r="D6448">
        <v>28</v>
      </c>
      <c r="E6448">
        <v>0.247</v>
      </c>
    </row>
    <row r="6449" spans="1:5" x14ac:dyDescent="0.2">
      <c r="A6449" t="s">
        <v>679</v>
      </c>
      <c r="B6449" t="s">
        <v>696</v>
      </c>
      <c r="C6449">
        <v>0.6</v>
      </c>
      <c r="D6449">
        <v>29</v>
      </c>
      <c r="E6449">
        <v>0.249</v>
      </c>
    </row>
    <row r="6450" spans="1:5" x14ac:dyDescent="0.2">
      <c r="A6450" t="s">
        <v>679</v>
      </c>
      <c r="B6450" t="s">
        <v>696</v>
      </c>
      <c r="C6450">
        <v>0.6</v>
      </c>
      <c r="D6450">
        <v>30</v>
      </c>
      <c r="E6450">
        <v>0.251</v>
      </c>
    </row>
    <row r="6451" spans="1:5" x14ac:dyDescent="0.2">
      <c r="A6451" t="s">
        <v>679</v>
      </c>
      <c r="B6451" t="s">
        <v>696</v>
      </c>
      <c r="C6451">
        <v>0.6</v>
      </c>
      <c r="D6451">
        <v>31</v>
      </c>
      <c r="E6451">
        <v>0.253</v>
      </c>
    </row>
    <row r="6452" spans="1:5" x14ac:dyDescent="0.2">
      <c r="A6452" t="s">
        <v>679</v>
      </c>
      <c r="B6452" t="s">
        <v>696</v>
      </c>
      <c r="C6452">
        <v>0.6</v>
      </c>
      <c r="D6452">
        <v>32</v>
      </c>
      <c r="E6452">
        <v>0.255</v>
      </c>
    </row>
    <row r="6453" spans="1:5" x14ac:dyDescent="0.2">
      <c r="A6453" t="s">
        <v>679</v>
      </c>
      <c r="B6453" t="s">
        <v>696</v>
      </c>
      <c r="C6453">
        <v>0.6</v>
      </c>
      <c r="D6453">
        <v>33</v>
      </c>
      <c r="E6453">
        <v>0.25600000000000001</v>
      </c>
    </row>
    <row r="6454" spans="1:5" x14ac:dyDescent="0.2">
      <c r="A6454" t="s">
        <v>679</v>
      </c>
      <c r="B6454" t="s">
        <v>696</v>
      </c>
      <c r="C6454">
        <v>0.6</v>
      </c>
      <c r="D6454">
        <v>34</v>
      </c>
      <c r="E6454">
        <v>0.25800000000000001</v>
      </c>
    </row>
    <row r="6455" spans="1:5" x14ac:dyDescent="0.2">
      <c r="A6455" t="s">
        <v>679</v>
      </c>
      <c r="B6455" t="s">
        <v>696</v>
      </c>
      <c r="C6455">
        <v>0.6</v>
      </c>
      <c r="D6455">
        <v>35</v>
      </c>
      <c r="E6455">
        <v>0.26</v>
      </c>
    </row>
    <row r="6456" spans="1:5" x14ac:dyDescent="0.2">
      <c r="A6456" t="s">
        <v>679</v>
      </c>
      <c r="B6456" t="s">
        <v>696</v>
      </c>
      <c r="C6456">
        <v>0.6</v>
      </c>
      <c r="D6456">
        <v>36</v>
      </c>
      <c r="E6456">
        <v>0.26100000000000001</v>
      </c>
    </row>
    <row r="6457" spans="1:5" x14ac:dyDescent="0.2">
      <c r="A6457" t="s">
        <v>679</v>
      </c>
      <c r="B6457" t="s">
        <v>696</v>
      </c>
      <c r="C6457">
        <v>0.6</v>
      </c>
      <c r="D6457">
        <v>37</v>
      </c>
      <c r="E6457">
        <v>0.26300000000000001</v>
      </c>
    </row>
    <row r="6458" spans="1:5" x14ac:dyDescent="0.2">
      <c r="A6458" t="s">
        <v>679</v>
      </c>
      <c r="B6458" t="s">
        <v>696</v>
      </c>
      <c r="C6458">
        <v>0.6</v>
      </c>
      <c r="D6458">
        <v>38</v>
      </c>
      <c r="E6458">
        <v>0.26400000000000001</v>
      </c>
    </row>
    <row r="6459" spans="1:5" x14ac:dyDescent="0.2">
      <c r="A6459" t="s">
        <v>679</v>
      </c>
      <c r="B6459" t="s">
        <v>696</v>
      </c>
      <c r="C6459">
        <v>0.6</v>
      </c>
      <c r="D6459">
        <v>39</v>
      </c>
      <c r="E6459">
        <v>0.26500000000000001</v>
      </c>
    </row>
    <row r="6460" spans="1:5" x14ac:dyDescent="0.2">
      <c r="A6460" t="s">
        <v>679</v>
      </c>
      <c r="B6460" t="s">
        <v>696</v>
      </c>
      <c r="C6460">
        <v>0.6</v>
      </c>
      <c r="D6460">
        <v>40</v>
      </c>
      <c r="E6460">
        <v>0.26700000000000002</v>
      </c>
    </row>
    <row r="6461" spans="1:5" x14ac:dyDescent="0.2">
      <c r="A6461" t="s">
        <v>679</v>
      </c>
      <c r="B6461" t="s">
        <v>696</v>
      </c>
      <c r="C6461">
        <v>0.6</v>
      </c>
      <c r="D6461">
        <v>41</v>
      </c>
      <c r="E6461">
        <v>0.26800000000000002</v>
      </c>
    </row>
    <row r="6462" spans="1:5" x14ac:dyDescent="0.2">
      <c r="A6462" t="s">
        <v>679</v>
      </c>
      <c r="B6462" t="s">
        <v>696</v>
      </c>
      <c r="C6462">
        <v>0.6</v>
      </c>
      <c r="D6462">
        <v>42</v>
      </c>
      <c r="E6462">
        <v>0.26900000000000002</v>
      </c>
    </row>
    <row r="6463" spans="1:5" x14ac:dyDescent="0.2">
      <c r="A6463" t="s">
        <v>679</v>
      </c>
      <c r="B6463" t="s">
        <v>696</v>
      </c>
      <c r="C6463">
        <v>0.6</v>
      </c>
      <c r="D6463">
        <v>43</v>
      </c>
      <c r="E6463">
        <v>0.27</v>
      </c>
    </row>
    <row r="6464" spans="1:5" x14ac:dyDescent="0.2">
      <c r="A6464" t="s">
        <v>679</v>
      </c>
      <c r="B6464" t="s">
        <v>696</v>
      </c>
      <c r="C6464">
        <v>0.6</v>
      </c>
      <c r="D6464">
        <v>44</v>
      </c>
      <c r="E6464">
        <v>0.27200000000000002</v>
      </c>
    </row>
    <row r="6465" spans="1:5" x14ac:dyDescent="0.2">
      <c r="A6465" t="s">
        <v>679</v>
      </c>
      <c r="B6465" t="s">
        <v>696</v>
      </c>
      <c r="C6465">
        <v>0.6</v>
      </c>
      <c r="D6465">
        <v>45</v>
      </c>
      <c r="E6465">
        <v>0.27300000000000002</v>
      </c>
    </row>
    <row r="6466" spans="1:5" x14ac:dyDescent="0.2">
      <c r="A6466" t="s">
        <v>679</v>
      </c>
      <c r="B6466" t="s">
        <v>696</v>
      </c>
      <c r="C6466">
        <v>0.6</v>
      </c>
      <c r="D6466">
        <v>46</v>
      </c>
      <c r="E6466">
        <v>0.27400000000000002</v>
      </c>
    </row>
    <row r="6467" spans="1:5" x14ac:dyDescent="0.2">
      <c r="A6467" t="s">
        <v>679</v>
      </c>
      <c r="B6467" t="s">
        <v>696</v>
      </c>
      <c r="C6467">
        <v>0.6</v>
      </c>
      <c r="D6467">
        <v>47</v>
      </c>
      <c r="E6467">
        <v>0.27500000000000002</v>
      </c>
    </row>
    <row r="6468" spans="1:5" x14ac:dyDescent="0.2">
      <c r="A6468" t="s">
        <v>679</v>
      </c>
      <c r="B6468" t="s">
        <v>696</v>
      </c>
      <c r="C6468">
        <v>0.6</v>
      </c>
      <c r="D6468">
        <v>48</v>
      </c>
      <c r="E6468">
        <v>0.27600000000000002</v>
      </c>
    </row>
    <row r="6469" spans="1:5" x14ac:dyDescent="0.2">
      <c r="A6469" t="s">
        <v>679</v>
      </c>
      <c r="B6469" t="s">
        <v>696</v>
      </c>
      <c r="C6469">
        <v>0.6</v>
      </c>
      <c r="D6469">
        <v>49</v>
      </c>
      <c r="E6469">
        <v>0.27700000000000002</v>
      </c>
    </row>
    <row r="6470" spans="1:5" x14ac:dyDescent="0.2">
      <c r="A6470" t="s">
        <v>679</v>
      </c>
      <c r="B6470" t="s">
        <v>696</v>
      </c>
      <c r="C6470">
        <v>0.65</v>
      </c>
      <c r="D6470">
        <v>23</v>
      </c>
      <c r="E6470">
        <v>0.253</v>
      </c>
    </row>
    <row r="6471" spans="1:5" x14ac:dyDescent="0.2">
      <c r="A6471" t="s">
        <v>679</v>
      </c>
      <c r="B6471" t="s">
        <v>696</v>
      </c>
      <c r="C6471">
        <v>0.65</v>
      </c>
      <c r="D6471">
        <v>24</v>
      </c>
      <c r="E6471">
        <v>0.25600000000000001</v>
      </c>
    </row>
    <row r="6472" spans="1:5" x14ac:dyDescent="0.2">
      <c r="A6472" t="s">
        <v>679</v>
      </c>
      <c r="B6472" t="s">
        <v>696</v>
      </c>
      <c r="C6472">
        <v>0.65</v>
      </c>
      <c r="D6472">
        <v>25</v>
      </c>
      <c r="E6472">
        <v>0.25800000000000001</v>
      </c>
    </row>
    <row r="6473" spans="1:5" x14ac:dyDescent="0.2">
      <c r="A6473" t="s">
        <v>679</v>
      </c>
      <c r="B6473" t="s">
        <v>696</v>
      </c>
      <c r="C6473">
        <v>0.65</v>
      </c>
      <c r="D6473">
        <v>26</v>
      </c>
      <c r="E6473">
        <v>0.26</v>
      </c>
    </row>
    <row r="6474" spans="1:5" x14ac:dyDescent="0.2">
      <c r="A6474" t="s">
        <v>679</v>
      </c>
      <c r="B6474" t="s">
        <v>696</v>
      </c>
      <c r="C6474">
        <v>0.65</v>
      </c>
      <c r="D6474">
        <v>27</v>
      </c>
      <c r="E6474">
        <v>0.26200000000000001</v>
      </c>
    </row>
    <row r="6475" spans="1:5" x14ac:dyDescent="0.2">
      <c r="A6475" t="s">
        <v>679</v>
      </c>
      <c r="B6475" t="s">
        <v>696</v>
      </c>
      <c r="C6475">
        <v>0.65</v>
      </c>
      <c r="D6475">
        <v>28</v>
      </c>
      <c r="E6475">
        <v>0.26400000000000001</v>
      </c>
    </row>
    <row r="6476" spans="1:5" x14ac:dyDescent="0.2">
      <c r="A6476" t="s">
        <v>679</v>
      </c>
      <c r="B6476" t="s">
        <v>696</v>
      </c>
      <c r="C6476">
        <v>0.65</v>
      </c>
      <c r="D6476">
        <v>29</v>
      </c>
      <c r="E6476">
        <v>0.26600000000000001</v>
      </c>
    </row>
    <row r="6477" spans="1:5" x14ac:dyDescent="0.2">
      <c r="A6477" t="s">
        <v>679</v>
      </c>
      <c r="B6477" t="s">
        <v>696</v>
      </c>
      <c r="C6477">
        <v>0.65</v>
      </c>
      <c r="D6477">
        <v>30</v>
      </c>
      <c r="E6477">
        <v>0.26800000000000002</v>
      </c>
    </row>
    <row r="6478" spans="1:5" x14ac:dyDescent="0.2">
      <c r="A6478" t="s">
        <v>679</v>
      </c>
      <c r="B6478" t="s">
        <v>696</v>
      </c>
      <c r="C6478">
        <v>0.65</v>
      </c>
      <c r="D6478">
        <v>31</v>
      </c>
      <c r="E6478">
        <v>0.27</v>
      </c>
    </row>
    <row r="6479" spans="1:5" x14ac:dyDescent="0.2">
      <c r="A6479" t="s">
        <v>679</v>
      </c>
      <c r="B6479" t="s">
        <v>696</v>
      </c>
      <c r="C6479">
        <v>0.65</v>
      </c>
      <c r="D6479">
        <v>32</v>
      </c>
      <c r="E6479">
        <v>0.27200000000000002</v>
      </c>
    </row>
    <row r="6480" spans="1:5" x14ac:dyDescent="0.2">
      <c r="A6480" t="s">
        <v>679</v>
      </c>
      <c r="B6480" t="s">
        <v>696</v>
      </c>
      <c r="C6480">
        <v>0.65</v>
      </c>
      <c r="D6480">
        <v>33</v>
      </c>
      <c r="E6480">
        <v>0.27300000000000002</v>
      </c>
    </row>
    <row r="6481" spans="1:5" x14ac:dyDescent="0.2">
      <c r="A6481" t="s">
        <v>679</v>
      </c>
      <c r="B6481" t="s">
        <v>696</v>
      </c>
      <c r="C6481">
        <v>0.65</v>
      </c>
      <c r="D6481">
        <v>34</v>
      </c>
      <c r="E6481">
        <v>0.27500000000000002</v>
      </c>
    </row>
    <row r="6482" spans="1:5" x14ac:dyDescent="0.2">
      <c r="A6482" t="s">
        <v>679</v>
      </c>
      <c r="B6482" t="s">
        <v>696</v>
      </c>
      <c r="C6482">
        <v>0.65</v>
      </c>
      <c r="D6482">
        <v>35</v>
      </c>
      <c r="E6482">
        <v>0.27600000000000002</v>
      </c>
    </row>
    <row r="6483" spans="1:5" x14ac:dyDescent="0.2">
      <c r="A6483" t="s">
        <v>679</v>
      </c>
      <c r="B6483" t="s">
        <v>696</v>
      </c>
      <c r="C6483">
        <v>0.65</v>
      </c>
      <c r="D6483">
        <v>36</v>
      </c>
      <c r="E6483">
        <v>0.27800000000000002</v>
      </c>
    </row>
    <row r="6484" spans="1:5" x14ac:dyDescent="0.2">
      <c r="A6484" t="s">
        <v>679</v>
      </c>
      <c r="B6484" t="s">
        <v>696</v>
      </c>
      <c r="C6484">
        <v>0.65</v>
      </c>
      <c r="D6484">
        <v>37</v>
      </c>
      <c r="E6484">
        <v>0.27900000000000003</v>
      </c>
    </row>
    <row r="6485" spans="1:5" x14ac:dyDescent="0.2">
      <c r="A6485" t="s">
        <v>679</v>
      </c>
      <c r="B6485" t="s">
        <v>696</v>
      </c>
      <c r="C6485">
        <v>0.65</v>
      </c>
      <c r="D6485">
        <v>38</v>
      </c>
      <c r="E6485">
        <v>0.28000000000000003</v>
      </c>
    </row>
    <row r="6486" spans="1:5" x14ac:dyDescent="0.2">
      <c r="A6486" t="s">
        <v>679</v>
      </c>
      <c r="B6486" t="s">
        <v>696</v>
      </c>
      <c r="C6486">
        <v>0.65</v>
      </c>
      <c r="D6486">
        <v>39</v>
      </c>
      <c r="E6486">
        <v>0.28100000000000003</v>
      </c>
    </row>
    <row r="6487" spans="1:5" x14ac:dyDescent="0.2">
      <c r="A6487" t="s">
        <v>679</v>
      </c>
      <c r="B6487" t="s">
        <v>696</v>
      </c>
      <c r="C6487">
        <v>0.65</v>
      </c>
      <c r="D6487">
        <v>40</v>
      </c>
      <c r="E6487">
        <v>0.28299999999999997</v>
      </c>
    </row>
    <row r="6488" spans="1:5" x14ac:dyDescent="0.2">
      <c r="A6488" t="s">
        <v>679</v>
      </c>
      <c r="B6488" t="s">
        <v>696</v>
      </c>
      <c r="C6488">
        <v>0.65</v>
      </c>
      <c r="D6488">
        <v>41</v>
      </c>
      <c r="E6488">
        <v>0.28399999999999997</v>
      </c>
    </row>
    <row r="6489" spans="1:5" x14ac:dyDescent="0.2">
      <c r="A6489" t="s">
        <v>679</v>
      </c>
      <c r="B6489" t="s">
        <v>696</v>
      </c>
      <c r="C6489">
        <v>0.65</v>
      </c>
      <c r="D6489">
        <v>42</v>
      </c>
      <c r="E6489">
        <v>0.28499999999999998</v>
      </c>
    </row>
    <row r="6490" spans="1:5" x14ac:dyDescent="0.2">
      <c r="A6490" t="s">
        <v>679</v>
      </c>
      <c r="B6490" t="s">
        <v>696</v>
      </c>
      <c r="C6490">
        <v>0.65</v>
      </c>
      <c r="D6490">
        <v>43</v>
      </c>
      <c r="E6490">
        <v>0.28599999999999998</v>
      </c>
    </row>
    <row r="6491" spans="1:5" x14ac:dyDescent="0.2">
      <c r="A6491" t="s">
        <v>679</v>
      </c>
      <c r="B6491" t="s">
        <v>696</v>
      </c>
      <c r="C6491">
        <v>0.65</v>
      </c>
      <c r="D6491">
        <v>44</v>
      </c>
      <c r="E6491">
        <v>0.28699999999999998</v>
      </c>
    </row>
    <row r="6492" spans="1:5" x14ac:dyDescent="0.2">
      <c r="A6492" t="s">
        <v>679</v>
      </c>
      <c r="B6492" t="s">
        <v>696</v>
      </c>
      <c r="C6492">
        <v>0.65</v>
      </c>
      <c r="D6492">
        <v>45</v>
      </c>
      <c r="E6492">
        <v>0.28799999999999998</v>
      </c>
    </row>
    <row r="6493" spans="1:5" x14ac:dyDescent="0.2">
      <c r="A6493" t="s">
        <v>679</v>
      </c>
      <c r="B6493" t="s">
        <v>696</v>
      </c>
      <c r="C6493">
        <v>0.65</v>
      </c>
      <c r="D6493">
        <v>46</v>
      </c>
      <c r="E6493">
        <v>0.28899999999999998</v>
      </c>
    </row>
    <row r="6494" spans="1:5" x14ac:dyDescent="0.2">
      <c r="A6494" t="s">
        <v>679</v>
      </c>
      <c r="B6494" t="s">
        <v>696</v>
      </c>
      <c r="C6494">
        <v>0.65</v>
      </c>
      <c r="D6494">
        <v>47</v>
      </c>
      <c r="E6494">
        <v>0.28999999999999998</v>
      </c>
    </row>
    <row r="6495" spans="1:5" x14ac:dyDescent="0.2">
      <c r="A6495" t="s">
        <v>679</v>
      </c>
      <c r="B6495" t="s">
        <v>696</v>
      </c>
      <c r="C6495">
        <v>0.65</v>
      </c>
      <c r="D6495">
        <v>48</v>
      </c>
      <c r="E6495">
        <v>0.29099999999999998</v>
      </c>
    </row>
    <row r="6496" spans="1:5" x14ac:dyDescent="0.2">
      <c r="A6496" t="s">
        <v>679</v>
      </c>
      <c r="B6496" t="s">
        <v>696</v>
      </c>
      <c r="C6496">
        <v>0.65</v>
      </c>
      <c r="D6496">
        <v>49</v>
      </c>
      <c r="E6496">
        <v>0.29199999999999998</v>
      </c>
    </row>
    <row r="6497" spans="1:5" x14ac:dyDescent="0.2">
      <c r="A6497" t="s">
        <v>679</v>
      </c>
      <c r="B6497" t="s">
        <v>696</v>
      </c>
      <c r="C6497">
        <v>0.7</v>
      </c>
      <c r="D6497">
        <v>23</v>
      </c>
      <c r="E6497">
        <v>0.27200000000000002</v>
      </c>
    </row>
    <row r="6498" spans="1:5" x14ac:dyDescent="0.2">
      <c r="A6498" t="s">
        <v>679</v>
      </c>
      <c r="B6498" t="s">
        <v>696</v>
      </c>
      <c r="C6498">
        <v>0.7</v>
      </c>
      <c r="D6498">
        <v>24</v>
      </c>
      <c r="E6498">
        <v>0.27400000000000002</v>
      </c>
    </row>
    <row r="6499" spans="1:5" x14ac:dyDescent="0.2">
      <c r="A6499" t="s">
        <v>679</v>
      </c>
      <c r="B6499" t="s">
        <v>696</v>
      </c>
      <c r="C6499">
        <v>0.7</v>
      </c>
      <c r="D6499">
        <v>25</v>
      </c>
      <c r="E6499">
        <v>0.27500000000000002</v>
      </c>
    </row>
    <row r="6500" spans="1:5" x14ac:dyDescent="0.2">
      <c r="A6500" t="s">
        <v>679</v>
      </c>
      <c r="B6500" t="s">
        <v>696</v>
      </c>
      <c r="C6500">
        <v>0.7</v>
      </c>
      <c r="D6500">
        <v>26</v>
      </c>
      <c r="E6500">
        <v>0.27700000000000002</v>
      </c>
    </row>
    <row r="6501" spans="1:5" x14ac:dyDescent="0.2">
      <c r="A6501" t="s">
        <v>679</v>
      </c>
      <c r="B6501" t="s">
        <v>696</v>
      </c>
      <c r="C6501">
        <v>0.7</v>
      </c>
      <c r="D6501">
        <v>27</v>
      </c>
      <c r="E6501">
        <v>0.27900000000000003</v>
      </c>
    </row>
    <row r="6502" spans="1:5" x14ac:dyDescent="0.2">
      <c r="A6502" t="s">
        <v>679</v>
      </c>
      <c r="B6502" t="s">
        <v>696</v>
      </c>
      <c r="C6502">
        <v>0.7</v>
      </c>
      <c r="D6502">
        <v>28</v>
      </c>
      <c r="E6502">
        <v>0.28100000000000003</v>
      </c>
    </row>
    <row r="6503" spans="1:5" x14ac:dyDescent="0.2">
      <c r="A6503" t="s">
        <v>679</v>
      </c>
      <c r="B6503" t="s">
        <v>696</v>
      </c>
      <c r="C6503">
        <v>0.7</v>
      </c>
      <c r="D6503">
        <v>29</v>
      </c>
      <c r="E6503">
        <v>0.28299999999999997</v>
      </c>
    </row>
    <row r="6504" spans="1:5" x14ac:dyDescent="0.2">
      <c r="A6504" t="s">
        <v>679</v>
      </c>
      <c r="B6504" t="s">
        <v>696</v>
      </c>
      <c r="C6504">
        <v>0.7</v>
      </c>
      <c r="D6504">
        <v>30</v>
      </c>
      <c r="E6504">
        <v>0.28499999999999998</v>
      </c>
    </row>
    <row r="6505" spans="1:5" x14ac:dyDescent="0.2">
      <c r="A6505" t="s">
        <v>679</v>
      </c>
      <c r="B6505" t="s">
        <v>696</v>
      </c>
      <c r="C6505">
        <v>0.7</v>
      </c>
      <c r="D6505">
        <v>31</v>
      </c>
      <c r="E6505">
        <v>0.28599999999999998</v>
      </c>
    </row>
    <row r="6506" spans="1:5" x14ac:dyDescent="0.2">
      <c r="A6506" t="s">
        <v>679</v>
      </c>
      <c r="B6506" t="s">
        <v>696</v>
      </c>
      <c r="C6506">
        <v>0.7</v>
      </c>
      <c r="D6506">
        <v>32</v>
      </c>
      <c r="E6506">
        <v>0.28799999999999998</v>
      </c>
    </row>
    <row r="6507" spans="1:5" x14ac:dyDescent="0.2">
      <c r="A6507" t="s">
        <v>679</v>
      </c>
      <c r="B6507" t="s">
        <v>696</v>
      </c>
      <c r="C6507">
        <v>0.7</v>
      </c>
      <c r="D6507">
        <v>33</v>
      </c>
      <c r="E6507">
        <v>0.28899999999999998</v>
      </c>
    </row>
    <row r="6508" spans="1:5" x14ac:dyDescent="0.2">
      <c r="A6508" t="s">
        <v>679</v>
      </c>
      <c r="B6508" t="s">
        <v>696</v>
      </c>
      <c r="C6508">
        <v>0.7</v>
      </c>
      <c r="D6508">
        <v>34</v>
      </c>
      <c r="E6508">
        <v>0.29099999999999998</v>
      </c>
    </row>
    <row r="6509" spans="1:5" x14ac:dyDescent="0.2">
      <c r="A6509" t="s">
        <v>679</v>
      </c>
      <c r="B6509" t="s">
        <v>696</v>
      </c>
      <c r="C6509">
        <v>0.7</v>
      </c>
      <c r="D6509">
        <v>35</v>
      </c>
      <c r="E6509">
        <v>0.29199999999999998</v>
      </c>
    </row>
    <row r="6510" spans="1:5" x14ac:dyDescent="0.2">
      <c r="A6510" t="s">
        <v>679</v>
      </c>
      <c r="B6510" t="s">
        <v>696</v>
      </c>
      <c r="C6510">
        <v>0.7</v>
      </c>
      <c r="D6510">
        <v>36</v>
      </c>
      <c r="E6510">
        <v>0.29299999999999998</v>
      </c>
    </row>
    <row r="6511" spans="1:5" x14ac:dyDescent="0.2">
      <c r="A6511" t="s">
        <v>679</v>
      </c>
      <c r="B6511" t="s">
        <v>696</v>
      </c>
      <c r="C6511">
        <v>0.7</v>
      </c>
      <c r="D6511">
        <v>37</v>
      </c>
      <c r="E6511">
        <v>0.29499999999999998</v>
      </c>
    </row>
    <row r="6512" spans="1:5" x14ac:dyDescent="0.2">
      <c r="A6512" t="s">
        <v>679</v>
      </c>
      <c r="B6512" t="s">
        <v>696</v>
      </c>
      <c r="C6512">
        <v>0.7</v>
      </c>
      <c r="D6512">
        <v>38</v>
      </c>
      <c r="E6512">
        <v>0.29599999999999999</v>
      </c>
    </row>
    <row r="6513" spans="1:5" x14ac:dyDescent="0.2">
      <c r="A6513" t="s">
        <v>679</v>
      </c>
      <c r="B6513" t="s">
        <v>696</v>
      </c>
      <c r="C6513">
        <v>0.7</v>
      </c>
      <c r="D6513">
        <v>39</v>
      </c>
      <c r="E6513">
        <v>0.29699999999999999</v>
      </c>
    </row>
    <row r="6514" spans="1:5" x14ac:dyDescent="0.2">
      <c r="A6514" t="s">
        <v>679</v>
      </c>
      <c r="B6514" t="s">
        <v>696</v>
      </c>
      <c r="C6514">
        <v>0.7</v>
      </c>
      <c r="D6514">
        <v>40</v>
      </c>
      <c r="E6514">
        <v>0.29799999999999999</v>
      </c>
    </row>
    <row r="6515" spans="1:5" x14ac:dyDescent="0.2">
      <c r="A6515" t="s">
        <v>679</v>
      </c>
      <c r="B6515" t="s">
        <v>696</v>
      </c>
      <c r="C6515">
        <v>0.7</v>
      </c>
      <c r="D6515">
        <v>41</v>
      </c>
      <c r="E6515">
        <v>0.29899999999999999</v>
      </c>
    </row>
    <row r="6516" spans="1:5" x14ac:dyDescent="0.2">
      <c r="A6516" t="s">
        <v>679</v>
      </c>
      <c r="B6516" t="s">
        <v>696</v>
      </c>
      <c r="C6516">
        <v>0.7</v>
      </c>
      <c r="D6516">
        <v>42</v>
      </c>
      <c r="E6516">
        <v>0.3</v>
      </c>
    </row>
    <row r="6517" spans="1:5" x14ac:dyDescent="0.2">
      <c r="A6517" t="s">
        <v>679</v>
      </c>
      <c r="B6517" t="s">
        <v>696</v>
      </c>
      <c r="C6517">
        <v>0.7</v>
      </c>
      <c r="D6517">
        <v>43</v>
      </c>
      <c r="E6517">
        <v>0.30099999999999999</v>
      </c>
    </row>
    <row r="6518" spans="1:5" x14ac:dyDescent="0.2">
      <c r="A6518" t="s">
        <v>679</v>
      </c>
      <c r="B6518" t="s">
        <v>696</v>
      </c>
      <c r="C6518">
        <v>0.7</v>
      </c>
      <c r="D6518">
        <v>44</v>
      </c>
      <c r="E6518">
        <v>0.30199999999999999</v>
      </c>
    </row>
    <row r="6519" spans="1:5" x14ac:dyDescent="0.2">
      <c r="A6519" t="s">
        <v>679</v>
      </c>
      <c r="B6519" t="s">
        <v>696</v>
      </c>
      <c r="C6519">
        <v>0.7</v>
      </c>
      <c r="D6519">
        <v>45</v>
      </c>
      <c r="E6519">
        <v>0.30299999999999999</v>
      </c>
    </row>
    <row r="6520" spans="1:5" x14ac:dyDescent="0.2">
      <c r="A6520" t="s">
        <v>679</v>
      </c>
      <c r="B6520" t="s">
        <v>696</v>
      </c>
      <c r="C6520">
        <v>0.7</v>
      </c>
      <c r="D6520">
        <v>46</v>
      </c>
      <c r="E6520">
        <v>0.30399999999999999</v>
      </c>
    </row>
    <row r="6521" spans="1:5" x14ac:dyDescent="0.2">
      <c r="A6521" t="s">
        <v>679</v>
      </c>
      <c r="B6521" t="s">
        <v>696</v>
      </c>
      <c r="C6521">
        <v>0.7</v>
      </c>
      <c r="D6521">
        <v>47</v>
      </c>
      <c r="E6521">
        <v>0.30499999999999999</v>
      </c>
    </row>
    <row r="6522" spans="1:5" x14ac:dyDescent="0.2">
      <c r="A6522" t="s">
        <v>679</v>
      </c>
      <c r="B6522" t="s">
        <v>696</v>
      </c>
      <c r="C6522">
        <v>0.7</v>
      </c>
      <c r="D6522">
        <v>48</v>
      </c>
      <c r="E6522">
        <v>0.30499999999999999</v>
      </c>
    </row>
    <row r="6523" spans="1:5" x14ac:dyDescent="0.2">
      <c r="A6523" t="s">
        <v>679</v>
      </c>
      <c r="B6523" t="s">
        <v>696</v>
      </c>
      <c r="C6523">
        <v>0.7</v>
      </c>
      <c r="D6523">
        <v>49</v>
      </c>
      <c r="E6523">
        <v>0.30599999999999999</v>
      </c>
    </row>
    <row r="6524" spans="1:5" x14ac:dyDescent="0.2">
      <c r="A6524" t="s">
        <v>679</v>
      </c>
      <c r="B6524" t="s">
        <v>696</v>
      </c>
      <c r="C6524">
        <v>0.75</v>
      </c>
      <c r="D6524">
        <v>24</v>
      </c>
      <c r="E6524">
        <v>0.29099999999999998</v>
      </c>
    </row>
    <row r="6525" spans="1:5" x14ac:dyDescent="0.2">
      <c r="A6525" t="s">
        <v>679</v>
      </c>
      <c r="B6525" t="s">
        <v>696</v>
      </c>
      <c r="C6525">
        <v>0.75</v>
      </c>
      <c r="D6525">
        <v>25</v>
      </c>
      <c r="E6525">
        <v>0.29199999999999998</v>
      </c>
    </row>
    <row r="6526" spans="1:5" x14ac:dyDescent="0.2">
      <c r="A6526" t="s">
        <v>679</v>
      </c>
      <c r="B6526" t="s">
        <v>696</v>
      </c>
      <c r="C6526">
        <v>0.75</v>
      </c>
      <c r="D6526">
        <v>26</v>
      </c>
      <c r="E6526">
        <v>0.29399999999999998</v>
      </c>
    </row>
    <row r="6527" spans="1:5" x14ac:dyDescent="0.2">
      <c r="A6527" t="s">
        <v>679</v>
      </c>
      <c r="B6527" t="s">
        <v>696</v>
      </c>
      <c r="C6527">
        <v>0.75</v>
      </c>
      <c r="D6527">
        <v>27</v>
      </c>
      <c r="E6527">
        <v>0.29599999999999999</v>
      </c>
    </row>
    <row r="6528" spans="1:5" x14ac:dyDescent="0.2">
      <c r="A6528" t="s">
        <v>679</v>
      </c>
      <c r="B6528" t="s">
        <v>696</v>
      </c>
      <c r="C6528">
        <v>0.75</v>
      </c>
      <c r="D6528">
        <v>28</v>
      </c>
      <c r="E6528">
        <v>0.29799999999999999</v>
      </c>
    </row>
    <row r="6529" spans="1:5" x14ac:dyDescent="0.2">
      <c r="A6529" t="s">
        <v>679</v>
      </c>
      <c r="B6529" t="s">
        <v>696</v>
      </c>
      <c r="C6529">
        <v>0.75</v>
      </c>
      <c r="D6529">
        <v>29</v>
      </c>
      <c r="E6529">
        <v>0.29899999999999999</v>
      </c>
    </row>
    <row r="6530" spans="1:5" x14ac:dyDescent="0.2">
      <c r="A6530" t="s">
        <v>679</v>
      </c>
      <c r="B6530" t="s">
        <v>696</v>
      </c>
      <c r="C6530">
        <v>0.75</v>
      </c>
      <c r="D6530">
        <v>30</v>
      </c>
      <c r="E6530">
        <v>0.30099999999999999</v>
      </c>
    </row>
    <row r="6531" spans="1:5" x14ac:dyDescent="0.2">
      <c r="A6531" t="s">
        <v>679</v>
      </c>
      <c r="B6531" t="s">
        <v>696</v>
      </c>
      <c r="C6531">
        <v>0.75</v>
      </c>
      <c r="D6531">
        <v>31</v>
      </c>
      <c r="E6531">
        <v>0.30199999999999999</v>
      </c>
    </row>
    <row r="6532" spans="1:5" x14ac:dyDescent="0.2">
      <c r="A6532" t="s">
        <v>679</v>
      </c>
      <c r="B6532" t="s">
        <v>696</v>
      </c>
      <c r="C6532">
        <v>0.75</v>
      </c>
      <c r="D6532">
        <v>32</v>
      </c>
      <c r="E6532">
        <v>0.30399999999999999</v>
      </c>
    </row>
    <row r="6533" spans="1:5" x14ac:dyDescent="0.2">
      <c r="A6533" t="s">
        <v>679</v>
      </c>
      <c r="B6533" t="s">
        <v>696</v>
      </c>
      <c r="C6533">
        <v>0.75</v>
      </c>
      <c r="D6533">
        <v>33</v>
      </c>
      <c r="E6533">
        <v>0.30499999999999999</v>
      </c>
    </row>
    <row r="6534" spans="1:5" x14ac:dyDescent="0.2">
      <c r="A6534" t="s">
        <v>679</v>
      </c>
      <c r="B6534" t="s">
        <v>696</v>
      </c>
      <c r="C6534">
        <v>0.75</v>
      </c>
      <c r="D6534">
        <v>34</v>
      </c>
      <c r="E6534">
        <v>0.30599999999999999</v>
      </c>
    </row>
    <row r="6535" spans="1:5" x14ac:dyDescent="0.2">
      <c r="A6535" t="s">
        <v>679</v>
      </c>
      <c r="B6535" t="s">
        <v>696</v>
      </c>
      <c r="C6535">
        <v>0.75</v>
      </c>
      <c r="D6535">
        <v>35</v>
      </c>
      <c r="E6535">
        <v>0.307</v>
      </c>
    </row>
    <row r="6536" spans="1:5" x14ac:dyDescent="0.2">
      <c r="A6536" t="s">
        <v>679</v>
      </c>
      <c r="B6536" t="s">
        <v>696</v>
      </c>
      <c r="C6536">
        <v>0.75</v>
      </c>
      <c r="D6536">
        <v>36</v>
      </c>
      <c r="E6536">
        <v>0.309</v>
      </c>
    </row>
    <row r="6537" spans="1:5" x14ac:dyDescent="0.2">
      <c r="A6537" t="s">
        <v>679</v>
      </c>
      <c r="B6537" t="s">
        <v>696</v>
      </c>
      <c r="C6537">
        <v>0.75</v>
      </c>
      <c r="D6537">
        <v>37</v>
      </c>
      <c r="E6537">
        <v>0.31</v>
      </c>
    </row>
    <row r="6538" spans="1:5" x14ac:dyDescent="0.2">
      <c r="A6538" t="s">
        <v>679</v>
      </c>
      <c r="B6538" t="s">
        <v>696</v>
      </c>
      <c r="C6538">
        <v>0.75</v>
      </c>
      <c r="D6538">
        <v>38</v>
      </c>
      <c r="E6538">
        <v>0.311</v>
      </c>
    </row>
    <row r="6539" spans="1:5" x14ac:dyDescent="0.2">
      <c r="A6539" t="s">
        <v>679</v>
      </c>
      <c r="B6539" t="s">
        <v>696</v>
      </c>
      <c r="C6539">
        <v>0.75</v>
      </c>
      <c r="D6539">
        <v>39</v>
      </c>
      <c r="E6539">
        <v>0.312</v>
      </c>
    </row>
    <row r="6540" spans="1:5" x14ac:dyDescent="0.2">
      <c r="A6540" t="s">
        <v>679</v>
      </c>
      <c r="B6540" t="s">
        <v>696</v>
      </c>
      <c r="C6540">
        <v>0.75</v>
      </c>
      <c r="D6540">
        <v>40</v>
      </c>
      <c r="E6540">
        <v>0.313</v>
      </c>
    </row>
    <row r="6541" spans="1:5" x14ac:dyDescent="0.2">
      <c r="A6541" t="s">
        <v>679</v>
      </c>
      <c r="B6541" t="s">
        <v>696</v>
      </c>
      <c r="C6541">
        <v>0.75</v>
      </c>
      <c r="D6541">
        <v>41</v>
      </c>
      <c r="E6541">
        <v>0.314</v>
      </c>
    </row>
    <row r="6542" spans="1:5" x14ac:dyDescent="0.2">
      <c r="A6542" t="s">
        <v>679</v>
      </c>
      <c r="B6542" t="s">
        <v>696</v>
      </c>
      <c r="C6542">
        <v>0.75</v>
      </c>
      <c r="D6542">
        <v>42</v>
      </c>
      <c r="E6542">
        <v>0.315</v>
      </c>
    </row>
    <row r="6543" spans="1:5" x14ac:dyDescent="0.2">
      <c r="A6543" t="s">
        <v>679</v>
      </c>
      <c r="B6543" t="s">
        <v>696</v>
      </c>
      <c r="C6543">
        <v>0.75</v>
      </c>
      <c r="D6543">
        <v>43</v>
      </c>
      <c r="E6543">
        <v>0.316</v>
      </c>
    </row>
    <row r="6544" spans="1:5" x14ac:dyDescent="0.2">
      <c r="A6544" t="s">
        <v>679</v>
      </c>
      <c r="B6544" t="s">
        <v>696</v>
      </c>
      <c r="C6544">
        <v>0.75</v>
      </c>
      <c r="D6544">
        <v>44</v>
      </c>
      <c r="E6544">
        <v>0.316</v>
      </c>
    </row>
    <row r="6545" spans="1:5" x14ac:dyDescent="0.2">
      <c r="A6545" t="s">
        <v>679</v>
      </c>
      <c r="B6545" t="s">
        <v>696</v>
      </c>
      <c r="C6545">
        <v>0.75</v>
      </c>
      <c r="D6545">
        <v>45</v>
      </c>
      <c r="E6545">
        <v>0.317</v>
      </c>
    </row>
    <row r="6546" spans="1:5" x14ac:dyDescent="0.2">
      <c r="A6546" t="s">
        <v>679</v>
      </c>
      <c r="B6546" t="s">
        <v>696</v>
      </c>
      <c r="C6546">
        <v>0.75</v>
      </c>
      <c r="D6546">
        <v>46</v>
      </c>
      <c r="E6546">
        <v>0.318</v>
      </c>
    </row>
    <row r="6547" spans="1:5" x14ac:dyDescent="0.2">
      <c r="A6547" t="s">
        <v>679</v>
      </c>
      <c r="B6547" t="s">
        <v>696</v>
      </c>
      <c r="C6547">
        <v>0.75</v>
      </c>
      <c r="D6547">
        <v>47</v>
      </c>
      <c r="E6547">
        <v>0.31900000000000001</v>
      </c>
    </row>
    <row r="6548" spans="1:5" x14ac:dyDescent="0.2">
      <c r="A6548" t="s">
        <v>679</v>
      </c>
      <c r="B6548" t="s">
        <v>696</v>
      </c>
      <c r="C6548">
        <v>0.75</v>
      </c>
      <c r="D6548">
        <v>48</v>
      </c>
      <c r="E6548">
        <v>0.31900000000000001</v>
      </c>
    </row>
    <row r="6549" spans="1:5" x14ac:dyDescent="0.2">
      <c r="A6549" t="s">
        <v>679</v>
      </c>
      <c r="B6549" t="s">
        <v>696</v>
      </c>
      <c r="C6549">
        <v>0.75</v>
      </c>
      <c r="D6549">
        <v>49</v>
      </c>
      <c r="E6549">
        <v>0.32</v>
      </c>
    </row>
    <row r="6550" spans="1:5" x14ac:dyDescent="0.2">
      <c r="A6550" t="s">
        <v>679</v>
      </c>
      <c r="B6550" t="s">
        <v>696</v>
      </c>
      <c r="C6550">
        <v>0.8</v>
      </c>
      <c r="D6550">
        <v>25</v>
      </c>
      <c r="E6550">
        <v>0.309</v>
      </c>
    </row>
    <row r="6551" spans="1:5" x14ac:dyDescent="0.2">
      <c r="A6551" t="s">
        <v>679</v>
      </c>
      <c r="B6551" t="s">
        <v>696</v>
      </c>
      <c r="C6551">
        <v>0.8</v>
      </c>
      <c r="D6551">
        <v>26</v>
      </c>
      <c r="E6551">
        <v>0.31</v>
      </c>
    </row>
    <row r="6552" spans="1:5" x14ac:dyDescent="0.2">
      <c r="A6552" t="s">
        <v>679</v>
      </c>
      <c r="B6552" t="s">
        <v>696</v>
      </c>
      <c r="C6552">
        <v>0.8</v>
      </c>
      <c r="D6552">
        <v>27</v>
      </c>
      <c r="E6552">
        <v>0.312</v>
      </c>
    </row>
    <row r="6553" spans="1:5" x14ac:dyDescent="0.2">
      <c r="A6553" t="s">
        <v>679</v>
      </c>
      <c r="B6553" t="s">
        <v>696</v>
      </c>
      <c r="C6553">
        <v>0.8</v>
      </c>
      <c r="D6553">
        <v>28</v>
      </c>
      <c r="E6553">
        <v>0.313</v>
      </c>
    </row>
    <row r="6554" spans="1:5" x14ac:dyDescent="0.2">
      <c r="A6554" t="s">
        <v>679</v>
      </c>
      <c r="B6554" t="s">
        <v>696</v>
      </c>
      <c r="C6554">
        <v>0.8</v>
      </c>
      <c r="D6554">
        <v>29</v>
      </c>
      <c r="E6554">
        <v>0.315</v>
      </c>
    </row>
    <row r="6555" spans="1:5" x14ac:dyDescent="0.2">
      <c r="A6555" t="s">
        <v>679</v>
      </c>
      <c r="B6555" t="s">
        <v>696</v>
      </c>
      <c r="C6555">
        <v>0.8</v>
      </c>
      <c r="D6555">
        <v>30</v>
      </c>
      <c r="E6555">
        <v>0.316</v>
      </c>
    </row>
    <row r="6556" spans="1:5" x14ac:dyDescent="0.2">
      <c r="A6556" t="s">
        <v>679</v>
      </c>
      <c r="B6556" t="s">
        <v>696</v>
      </c>
      <c r="C6556">
        <v>0.8</v>
      </c>
      <c r="D6556">
        <v>31</v>
      </c>
      <c r="E6556">
        <v>0.317</v>
      </c>
    </row>
    <row r="6557" spans="1:5" x14ac:dyDescent="0.2">
      <c r="A6557" t="s">
        <v>679</v>
      </c>
      <c r="B6557" t="s">
        <v>696</v>
      </c>
      <c r="C6557">
        <v>0.8</v>
      </c>
      <c r="D6557">
        <v>32</v>
      </c>
      <c r="E6557">
        <v>0.31900000000000001</v>
      </c>
    </row>
    <row r="6558" spans="1:5" x14ac:dyDescent="0.2">
      <c r="A6558" t="s">
        <v>679</v>
      </c>
      <c r="B6558" t="s">
        <v>696</v>
      </c>
      <c r="C6558">
        <v>0.8</v>
      </c>
      <c r="D6558">
        <v>33</v>
      </c>
      <c r="E6558">
        <v>0.32</v>
      </c>
    </row>
    <row r="6559" spans="1:5" x14ac:dyDescent="0.2">
      <c r="A6559" t="s">
        <v>679</v>
      </c>
      <c r="B6559" t="s">
        <v>696</v>
      </c>
      <c r="C6559">
        <v>0.8</v>
      </c>
      <c r="D6559">
        <v>34</v>
      </c>
      <c r="E6559">
        <v>0.32100000000000001</v>
      </c>
    </row>
    <row r="6560" spans="1:5" x14ac:dyDescent="0.2">
      <c r="A6560" t="s">
        <v>679</v>
      </c>
      <c r="B6560" t="s">
        <v>696</v>
      </c>
      <c r="C6560">
        <v>0.8</v>
      </c>
      <c r="D6560">
        <v>35</v>
      </c>
      <c r="E6560">
        <v>0.32200000000000001</v>
      </c>
    </row>
    <row r="6561" spans="1:5" x14ac:dyDescent="0.2">
      <c r="A6561" t="s">
        <v>679</v>
      </c>
      <c r="B6561" t="s">
        <v>696</v>
      </c>
      <c r="C6561">
        <v>0.8</v>
      </c>
      <c r="D6561">
        <v>36</v>
      </c>
      <c r="E6561">
        <v>0.32300000000000001</v>
      </c>
    </row>
    <row r="6562" spans="1:5" x14ac:dyDescent="0.2">
      <c r="A6562" t="s">
        <v>679</v>
      </c>
      <c r="B6562" t="s">
        <v>696</v>
      </c>
      <c r="C6562">
        <v>0.8</v>
      </c>
      <c r="D6562">
        <v>37</v>
      </c>
      <c r="E6562">
        <v>0.32400000000000001</v>
      </c>
    </row>
    <row r="6563" spans="1:5" x14ac:dyDescent="0.2">
      <c r="A6563" t="s">
        <v>679</v>
      </c>
      <c r="B6563" t="s">
        <v>696</v>
      </c>
      <c r="C6563">
        <v>0.8</v>
      </c>
      <c r="D6563">
        <v>38</v>
      </c>
      <c r="E6563">
        <v>0.32500000000000001</v>
      </c>
    </row>
    <row r="6564" spans="1:5" x14ac:dyDescent="0.2">
      <c r="A6564" t="s">
        <v>679</v>
      </c>
      <c r="B6564" t="s">
        <v>696</v>
      </c>
      <c r="C6564">
        <v>0.8</v>
      </c>
      <c r="D6564">
        <v>39</v>
      </c>
      <c r="E6564">
        <v>0.32600000000000001</v>
      </c>
    </row>
    <row r="6565" spans="1:5" x14ac:dyDescent="0.2">
      <c r="A6565" t="s">
        <v>679</v>
      </c>
      <c r="B6565" t="s">
        <v>696</v>
      </c>
      <c r="C6565">
        <v>0.8</v>
      </c>
      <c r="D6565">
        <v>40</v>
      </c>
      <c r="E6565">
        <v>0.32700000000000001</v>
      </c>
    </row>
    <row r="6566" spans="1:5" x14ac:dyDescent="0.2">
      <c r="A6566" t="s">
        <v>679</v>
      </c>
      <c r="B6566" t="s">
        <v>696</v>
      </c>
      <c r="C6566">
        <v>0.8</v>
      </c>
      <c r="D6566">
        <v>41</v>
      </c>
      <c r="E6566">
        <v>0.32800000000000001</v>
      </c>
    </row>
    <row r="6567" spans="1:5" x14ac:dyDescent="0.2">
      <c r="A6567" t="s">
        <v>679</v>
      </c>
      <c r="B6567" t="s">
        <v>696</v>
      </c>
      <c r="C6567">
        <v>0.8</v>
      </c>
      <c r="D6567">
        <v>42</v>
      </c>
      <c r="E6567">
        <v>0.32900000000000001</v>
      </c>
    </row>
    <row r="6568" spans="1:5" x14ac:dyDescent="0.2">
      <c r="A6568" t="s">
        <v>679</v>
      </c>
      <c r="B6568" t="s">
        <v>696</v>
      </c>
      <c r="C6568">
        <v>0.8</v>
      </c>
      <c r="D6568">
        <v>43</v>
      </c>
      <c r="E6568">
        <v>0.33</v>
      </c>
    </row>
    <row r="6569" spans="1:5" x14ac:dyDescent="0.2">
      <c r="A6569" t="s">
        <v>679</v>
      </c>
      <c r="B6569" t="s">
        <v>696</v>
      </c>
      <c r="C6569">
        <v>0.8</v>
      </c>
      <c r="D6569">
        <v>44</v>
      </c>
      <c r="E6569">
        <v>0.33</v>
      </c>
    </row>
    <row r="6570" spans="1:5" x14ac:dyDescent="0.2">
      <c r="A6570" t="s">
        <v>679</v>
      </c>
      <c r="B6570" t="s">
        <v>696</v>
      </c>
      <c r="C6570">
        <v>0.8</v>
      </c>
      <c r="D6570">
        <v>45</v>
      </c>
      <c r="E6570">
        <v>0.33100000000000002</v>
      </c>
    </row>
    <row r="6571" spans="1:5" x14ac:dyDescent="0.2">
      <c r="A6571" t="s">
        <v>679</v>
      </c>
      <c r="B6571" t="s">
        <v>696</v>
      </c>
      <c r="C6571">
        <v>0.8</v>
      </c>
      <c r="D6571">
        <v>46</v>
      </c>
      <c r="E6571">
        <v>0.33200000000000002</v>
      </c>
    </row>
    <row r="6572" spans="1:5" x14ac:dyDescent="0.2">
      <c r="A6572" t="s">
        <v>679</v>
      </c>
      <c r="B6572" t="s">
        <v>696</v>
      </c>
      <c r="C6572">
        <v>0.8</v>
      </c>
      <c r="D6572">
        <v>47</v>
      </c>
      <c r="E6572">
        <v>0.33200000000000002</v>
      </c>
    </row>
    <row r="6573" spans="1:5" x14ac:dyDescent="0.2">
      <c r="A6573" t="s">
        <v>679</v>
      </c>
      <c r="B6573" t="s">
        <v>696</v>
      </c>
      <c r="C6573">
        <v>0.8</v>
      </c>
      <c r="D6573">
        <v>48</v>
      </c>
      <c r="E6573">
        <v>0.33300000000000002</v>
      </c>
    </row>
    <row r="6574" spans="1:5" x14ac:dyDescent="0.2">
      <c r="A6574" t="s">
        <v>679</v>
      </c>
      <c r="B6574" t="s">
        <v>696</v>
      </c>
      <c r="C6574">
        <v>0.8</v>
      </c>
      <c r="D6574">
        <v>49</v>
      </c>
      <c r="E6574">
        <v>0.33400000000000002</v>
      </c>
    </row>
    <row r="6575" spans="1:5" x14ac:dyDescent="0.2">
      <c r="A6575" t="s">
        <v>679</v>
      </c>
      <c r="B6575" t="s">
        <v>696</v>
      </c>
      <c r="C6575">
        <v>0.85</v>
      </c>
      <c r="D6575">
        <v>26</v>
      </c>
      <c r="E6575">
        <v>0.32600000000000001</v>
      </c>
    </row>
    <row r="6576" spans="1:5" x14ac:dyDescent="0.2">
      <c r="A6576" t="s">
        <v>679</v>
      </c>
      <c r="B6576" t="s">
        <v>696</v>
      </c>
      <c r="C6576">
        <v>0.85</v>
      </c>
      <c r="D6576">
        <v>27</v>
      </c>
      <c r="E6576">
        <v>0.32700000000000001</v>
      </c>
    </row>
    <row r="6577" spans="1:5" x14ac:dyDescent="0.2">
      <c r="A6577" t="s">
        <v>679</v>
      </c>
      <c r="B6577" t="s">
        <v>696</v>
      </c>
      <c r="C6577">
        <v>0.85</v>
      </c>
      <c r="D6577">
        <v>28</v>
      </c>
      <c r="E6577">
        <v>0.32800000000000001</v>
      </c>
    </row>
    <row r="6578" spans="1:5" x14ac:dyDescent="0.2">
      <c r="A6578" t="s">
        <v>679</v>
      </c>
      <c r="B6578" t="s">
        <v>696</v>
      </c>
      <c r="C6578">
        <v>0.85</v>
      </c>
      <c r="D6578">
        <v>29</v>
      </c>
      <c r="E6578">
        <v>0.33</v>
      </c>
    </row>
    <row r="6579" spans="1:5" x14ac:dyDescent="0.2">
      <c r="A6579" t="s">
        <v>679</v>
      </c>
      <c r="B6579" t="s">
        <v>696</v>
      </c>
      <c r="C6579">
        <v>0.85</v>
      </c>
      <c r="D6579">
        <v>30</v>
      </c>
      <c r="E6579">
        <v>0.33100000000000002</v>
      </c>
    </row>
    <row r="6580" spans="1:5" x14ac:dyDescent="0.2">
      <c r="A6580" t="s">
        <v>679</v>
      </c>
      <c r="B6580" t="s">
        <v>696</v>
      </c>
      <c r="C6580">
        <v>0.85</v>
      </c>
      <c r="D6580">
        <v>31</v>
      </c>
      <c r="E6580">
        <v>0.33200000000000002</v>
      </c>
    </row>
    <row r="6581" spans="1:5" x14ac:dyDescent="0.2">
      <c r="A6581" t="s">
        <v>679</v>
      </c>
      <c r="B6581" t="s">
        <v>696</v>
      </c>
      <c r="C6581">
        <v>0.85</v>
      </c>
      <c r="D6581">
        <v>32</v>
      </c>
      <c r="E6581">
        <v>0.33300000000000002</v>
      </c>
    </row>
    <row r="6582" spans="1:5" x14ac:dyDescent="0.2">
      <c r="A6582" t="s">
        <v>679</v>
      </c>
      <c r="B6582" t="s">
        <v>696</v>
      </c>
      <c r="C6582">
        <v>0.85</v>
      </c>
      <c r="D6582">
        <v>33</v>
      </c>
      <c r="E6582">
        <v>0.33400000000000002</v>
      </c>
    </row>
    <row r="6583" spans="1:5" x14ac:dyDescent="0.2">
      <c r="A6583" t="s">
        <v>679</v>
      </c>
      <c r="B6583" t="s">
        <v>696</v>
      </c>
      <c r="C6583">
        <v>0.85</v>
      </c>
      <c r="D6583">
        <v>34</v>
      </c>
      <c r="E6583">
        <v>0.33500000000000002</v>
      </c>
    </row>
    <row r="6584" spans="1:5" x14ac:dyDescent="0.2">
      <c r="A6584" t="s">
        <v>679</v>
      </c>
      <c r="B6584" t="s">
        <v>696</v>
      </c>
      <c r="C6584">
        <v>0.85</v>
      </c>
      <c r="D6584">
        <v>35</v>
      </c>
      <c r="E6584">
        <v>0.33600000000000002</v>
      </c>
    </row>
    <row r="6585" spans="1:5" x14ac:dyDescent="0.2">
      <c r="A6585" t="s">
        <v>679</v>
      </c>
      <c r="B6585" t="s">
        <v>696</v>
      </c>
      <c r="C6585">
        <v>0.85</v>
      </c>
      <c r="D6585">
        <v>36</v>
      </c>
      <c r="E6585">
        <v>0.33700000000000002</v>
      </c>
    </row>
    <row r="6586" spans="1:5" x14ac:dyDescent="0.2">
      <c r="A6586" t="s">
        <v>679</v>
      </c>
      <c r="B6586" t="s">
        <v>696</v>
      </c>
      <c r="C6586">
        <v>0.85</v>
      </c>
      <c r="D6586">
        <v>37</v>
      </c>
      <c r="E6586">
        <v>0.33800000000000002</v>
      </c>
    </row>
    <row r="6587" spans="1:5" x14ac:dyDescent="0.2">
      <c r="A6587" t="s">
        <v>679</v>
      </c>
      <c r="B6587" t="s">
        <v>696</v>
      </c>
      <c r="C6587">
        <v>0.85</v>
      </c>
      <c r="D6587">
        <v>38</v>
      </c>
      <c r="E6587">
        <v>0.33900000000000002</v>
      </c>
    </row>
    <row r="6588" spans="1:5" x14ac:dyDescent="0.2">
      <c r="A6588" t="s">
        <v>679</v>
      </c>
      <c r="B6588" t="s">
        <v>696</v>
      </c>
      <c r="C6588">
        <v>0.85</v>
      </c>
      <c r="D6588">
        <v>39</v>
      </c>
      <c r="E6588">
        <v>0.34</v>
      </c>
    </row>
    <row r="6589" spans="1:5" x14ac:dyDescent="0.2">
      <c r="A6589" t="s">
        <v>679</v>
      </c>
      <c r="B6589" t="s">
        <v>696</v>
      </c>
      <c r="C6589">
        <v>0.85</v>
      </c>
      <c r="D6589">
        <v>40</v>
      </c>
      <c r="E6589">
        <v>0.34100000000000003</v>
      </c>
    </row>
    <row r="6590" spans="1:5" x14ac:dyDescent="0.2">
      <c r="A6590" t="s">
        <v>679</v>
      </c>
      <c r="B6590" t="s">
        <v>696</v>
      </c>
      <c r="C6590">
        <v>0.85</v>
      </c>
      <c r="D6590">
        <v>41</v>
      </c>
      <c r="E6590">
        <v>0.34200000000000003</v>
      </c>
    </row>
    <row r="6591" spans="1:5" x14ac:dyDescent="0.2">
      <c r="A6591" t="s">
        <v>679</v>
      </c>
      <c r="B6591" t="s">
        <v>696</v>
      </c>
      <c r="C6591">
        <v>0.85</v>
      </c>
      <c r="D6591">
        <v>42</v>
      </c>
      <c r="E6591">
        <v>0.34200000000000003</v>
      </c>
    </row>
    <row r="6592" spans="1:5" x14ac:dyDescent="0.2">
      <c r="A6592" t="s">
        <v>679</v>
      </c>
      <c r="B6592" t="s">
        <v>696</v>
      </c>
      <c r="C6592">
        <v>0.85</v>
      </c>
      <c r="D6592">
        <v>43</v>
      </c>
      <c r="E6592">
        <v>0.34300000000000003</v>
      </c>
    </row>
    <row r="6593" spans="1:5" x14ac:dyDescent="0.2">
      <c r="A6593" t="s">
        <v>679</v>
      </c>
      <c r="B6593" t="s">
        <v>696</v>
      </c>
      <c r="C6593">
        <v>0.85</v>
      </c>
      <c r="D6593">
        <v>44</v>
      </c>
      <c r="E6593">
        <v>0.34399999999999997</v>
      </c>
    </row>
    <row r="6594" spans="1:5" x14ac:dyDescent="0.2">
      <c r="A6594" t="s">
        <v>679</v>
      </c>
      <c r="B6594" t="s">
        <v>696</v>
      </c>
      <c r="C6594">
        <v>0.85</v>
      </c>
      <c r="D6594">
        <v>45</v>
      </c>
      <c r="E6594">
        <v>0.34399999999999997</v>
      </c>
    </row>
    <row r="6595" spans="1:5" x14ac:dyDescent="0.2">
      <c r="A6595" t="s">
        <v>679</v>
      </c>
      <c r="B6595" t="s">
        <v>696</v>
      </c>
      <c r="C6595">
        <v>0.85</v>
      </c>
      <c r="D6595">
        <v>46</v>
      </c>
      <c r="E6595">
        <v>0.34499999999999997</v>
      </c>
    </row>
    <row r="6596" spans="1:5" x14ac:dyDescent="0.2">
      <c r="A6596" t="s">
        <v>679</v>
      </c>
      <c r="B6596" t="s">
        <v>696</v>
      </c>
      <c r="C6596">
        <v>0.85</v>
      </c>
      <c r="D6596">
        <v>47</v>
      </c>
      <c r="E6596">
        <v>0.34599999999999997</v>
      </c>
    </row>
    <row r="6597" spans="1:5" x14ac:dyDescent="0.2">
      <c r="A6597" t="s">
        <v>679</v>
      </c>
      <c r="B6597" t="s">
        <v>696</v>
      </c>
      <c r="C6597">
        <v>0.85</v>
      </c>
      <c r="D6597">
        <v>48</v>
      </c>
      <c r="E6597">
        <v>0.34599999999999997</v>
      </c>
    </row>
    <row r="6598" spans="1:5" x14ac:dyDescent="0.2">
      <c r="A6598" t="s">
        <v>679</v>
      </c>
      <c r="B6598" t="s">
        <v>696</v>
      </c>
      <c r="C6598">
        <v>0.85</v>
      </c>
      <c r="D6598">
        <v>49</v>
      </c>
      <c r="E6598">
        <v>0.34699999999999998</v>
      </c>
    </row>
    <row r="6599" spans="1:5" x14ac:dyDescent="0.2">
      <c r="A6599" t="s">
        <v>679</v>
      </c>
      <c r="B6599" t="s">
        <v>696</v>
      </c>
      <c r="C6599">
        <v>0.9</v>
      </c>
      <c r="D6599">
        <v>27</v>
      </c>
      <c r="E6599">
        <v>0.34200000000000003</v>
      </c>
    </row>
    <row r="6600" spans="1:5" x14ac:dyDescent="0.2">
      <c r="A6600" t="s">
        <v>679</v>
      </c>
      <c r="B6600" t="s">
        <v>696</v>
      </c>
      <c r="C6600">
        <v>0.9</v>
      </c>
      <c r="D6600">
        <v>28</v>
      </c>
      <c r="E6600">
        <v>0.34300000000000003</v>
      </c>
    </row>
    <row r="6601" spans="1:5" x14ac:dyDescent="0.2">
      <c r="A6601" t="s">
        <v>679</v>
      </c>
      <c r="B6601" t="s">
        <v>696</v>
      </c>
      <c r="C6601">
        <v>0.9</v>
      </c>
      <c r="D6601">
        <v>29</v>
      </c>
      <c r="E6601">
        <v>0.34399999999999997</v>
      </c>
    </row>
    <row r="6602" spans="1:5" x14ac:dyDescent="0.2">
      <c r="A6602" t="s">
        <v>679</v>
      </c>
      <c r="B6602" t="s">
        <v>696</v>
      </c>
      <c r="C6602">
        <v>0.9</v>
      </c>
      <c r="D6602">
        <v>30</v>
      </c>
      <c r="E6602">
        <v>0.34499999999999997</v>
      </c>
    </row>
    <row r="6603" spans="1:5" x14ac:dyDescent="0.2">
      <c r="A6603" t="s">
        <v>679</v>
      </c>
      <c r="B6603" t="s">
        <v>696</v>
      </c>
      <c r="C6603">
        <v>0.9</v>
      </c>
      <c r="D6603">
        <v>31</v>
      </c>
      <c r="E6603">
        <v>0.34599999999999997</v>
      </c>
    </row>
    <row r="6604" spans="1:5" x14ac:dyDescent="0.2">
      <c r="A6604" t="s">
        <v>679</v>
      </c>
      <c r="B6604" t="s">
        <v>696</v>
      </c>
      <c r="C6604">
        <v>0.9</v>
      </c>
      <c r="D6604">
        <v>32</v>
      </c>
      <c r="E6604">
        <v>0.34699999999999998</v>
      </c>
    </row>
    <row r="6605" spans="1:5" x14ac:dyDescent="0.2">
      <c r="A6605" t="s">
        <v>679</v>
      </c>
      <c r="B6605" t="s">
        <v>696</v>
      </c>
      <c r="C6605">
        <v>0.9</v>
      </c>
      <c r="D6605">
        <v>33</v>
      </c>
      <c r="E6605">
        <v>0.34799999999999998</v>
      </c>
    </row>
    <row r="6606" spans="1:5" x14ac:dyDescent="0.2">
      <c r="A6606" t="s">
        <v>679</v>
      </c>
      <c r="B6606" t="s">
        <v>696</v>
      </c>
      <c r="C6606">
        <v>0.9</v>
      </c>
      <c r="D6606">
        <v>34</v>
      </c>
      <c r="E6606">
        <v>0.34899999999999998</v>
      </c>
    </row>
    <row r="6607" spans="1:5" x14ac:dyDescent="0.2">
      <c r="A6607" t="s">
        <v>679</v>
      </c>
      <c r="B6607" t="s">
        <v>696</v>
      </c>
      <c r="C6607">
        <v>0.9</v>
      </c>
      <c r="D6607">
        <v>35</v>
      </c>
      <c r="E6607">
        <v>0.35</v>
      </c>
    </row>
    <row r="6608" spans="1:5" x14ac:dyDescent="0.2">
      <c r="A6608" t="s">
        <v>679</v>
      </c>
      <c r="B6608" t="s">
        <v>696</v>
      </c>
      <c r="C6608">
        <v>0.9</v>
      </c>
      <c r="D6608">
        <v>36</v>
      </c>
      <c r="E6608">
        <v>0.35099999999999998</v>
      </c>
    </row>
    <row r="6609" spans="1:5" x14ac:dyDescent="0.2">
      <c r="A6609" t="s">
        <v>679</v>
      </c>
      <c r="B6609" t="s">
        <v>696</v>
      </c>
      <c r="C6609">
        <v>0.9</v>
      </c>
      <c r="D6609">
        <v>37</v>
      </c>
      <c r="E6609">
        <v>0.35199999999999998</v>
      </c>
    </row>
    <row r="6610" spans="1:5" x14ac:dyDescent="0.2">
      <c r="A6610" t="s">
        <v>679</v>
      </c>
      <c r="B6610" t="s">
        <v>696</v>
      </c>
      <c r="C6610">
        <v>0.9</v>
      </c>
      <c r="D6610">
        <v>38</v>
      </c>
      <c r="E6610">
        <v>0.35299999999999998</v>
      </c>
    </row>
    <row r="6611" spans="1:5" x14ac:dyDescent="0.2">
      <c r="A6611" t="s">
        <v>679</v>
      </c>
      <c r="B6611" t="s">
        <v>696</v>
      </c>
      <c r="C6611">
        <v>0.9</v>
      </c>
      <c r="D6611">
        <v>39</v>
      </c>
      <c r="E6611">
        <v>0.35299999999999998</v>
      </c>
    </row>
    <row r="6612" spans="1:5" x14ac:dyDescent="0.2">
      <c r="A6612" t="s">
        <v>679</v>
      </c>
      <c r="B6612" t="s">
        <v>696</v>
      </c>
      <c r="C6612">
        <v>0.9</v>
      </c>
      <c r="D6612">
        <v>40</v>
      </c>
      <c r="E6612">
        <v>0.35399999999999998</v>
      </c>
    </row>
    <row r="6613" spans="1:5" x14ac:dyDescent="0.2">
      <c r="A6613" t="s">
        <v>679</v>
      </c>
      <c r="B6613" t="s">
        <v>696</v>
      </c>
      <c r="C6613">
        <v>0.9</v>
      </c>
      <c r="D6613">
        <v>41</v>
      </c>
      <c r="E6613">
        <v>0.35499999999999998</v>
      </c>
    </row>
    <row r="6614" spans="1:5" x14ac:dyDescent="0.2">
      <c r="A6614" t="s">
        <v>679</v>
      </c>
      <c r="B6614" t="s">
        <v>696</v>
      </c>
      <c r="C6614">
        <v>0.9</v>
      </c>
      <c r="D6614">
        <v>42</v>
      </c>
      <c r="E6614">
        <v>0.35499999999999998</v>
      </c>
    </row>
    <row r="6615" spans="1:5" x14ac:dyDescent="0.2">
      <c r="A6615" t="s">
        <v>679</v>
      </c>
      <c r="B6615" t="s">
        <v>696</v>
      </c>
      <c r="C6615">
        <v>0.9</v>
      </c>
      <c r="D6615">
        <v>43</v>
      </c>
      <c r="E6615">
        <v>0.35599999999999998</v>
      </c>
    </row>
    <row r="6616" spans="1:5" x14ac:dyDescent="0.2">
      <c r="A6616" t="s">
        <v>679</v>
      </c>
      <c r="B6616" t="s">
        <v>696</v>
      </c>
      <c r="C6616">
        <v>0.9</v>
      </c>
      <c r="D6616">
        <v>44</v>
      </c>
      <c r="E6616">
        <v>0.35699999999999998</v>
      </c>
    </row>
    <row r="6617" spans="1:5" x14ac:dyDescent="0.2">
      <c r="A6617" t="s">
        <v>679</v>
      </c>
      <c r="B6617" t="s">
        <v>696</v>
      </c>
      <c r="C6617">
        <v>0.9</v>
      </c>
      <c r="D6617">
        <v>45</v>
      </c>
      <c r="E6617">
        <v>0.35699999999999998</v>
      </c>
    </row>
    <row r="6618" spans="1:5" x14ac:dyDescent="0.2">
      <c r="A6618" t="s">
        <v>679</v>
      </c>
      <c r="B6618" t="s">
        <v>696</v>
      </c>
      <c r="C6618">
        <v>0.9</v>
      </c>
      <c r="D6618">
        <v>46</v>
      </c>
      <c r="E6618">
        <v>0.35799999999999998</v>
      </c>
    </row>
    <row r="6619" spans="1:5" x14ac:dyDescent="0.2">
      <c r="A6619" t="s">
        <v>679</v>
      </c>
      <c r="B6619" t="s">
        <v>696</v>
      </c>
      <c r="C6619">
        <v>0.9</v>
      </c>
      <c r="D6619">
        <v>47</v>
      </c>
      <c r="E6619">
        <v>0.35799999999999998</v>
      </c>
    </row>
    <row r="6620" spans="1:5" x14ac:dyDescent="0.2">
      <c r="A6620" t="s">
        <v>679</v>
      </c>
      <c r="B6620" t="s">
        <v>696</v>
      </c>
      <c r="C6620">
        <v>0.9</v>
      </c>
      <c r="D6620">
        <v>48</v>
      </c>
      <c r="E6620">
        <v>0.35899999999999999</v>
      </c>
    </row>
    <row r="6621" spans="1:5" x14ac:dyDescent="0.2">
      <c r="A6621" t="s">
        <v>679</v>
      </c>
      <c r="B6621" t="s">
        <v>696</v>
      </c>
      <c r="C6621">
        <v>0.9</v>
      </c>
      <c r="D6621">
        <v>49</v>
      </c>
      <c r="E6621">
        <v>0.35899999999999999</v>
      </c>
    </row>
    <row r="6622" spans="1:5" x14ac:dyDescent="0.2">
      <c r="A6622" t="s">
        <v>679</v>
      </c>
      <c r="B6622" t="s">
        <v>696</v>
      </c>
      <c r="C6622">
        <v>0.95</v>
      </c>
      <c r="D6622">
        <v>27</v>
      </c>
      <c r="E6622">
        <v>0.35599999999999998</v>
      </c>
    </row>
    <row r="6623" spans="1:5" x14ac:dyDescent="0.2">
      <c r="A6623" t="s">
        <v>679</v>
      </c>
      <c r="B6623" t="s">
        <v>696</v>
      </c>
      <c r="C6623">
        <v>0.95</v>
      </c>
      <c r="D6623">
        <v>28</v>
      </c>
      <c r="E6623">
        <v>0.35699999999999998</v>
      </c>
    </row>
    <row r="6624" spans="1:5" x14ac:dyDescent="0.2">
      <c r="A6624" t="s">
        <v>679</v>
      </c>
      <c r="B6624" t="s">
        <v>696</v>
      </c>
      <c r="C6624">
        <v>0.95</v>
      </c>
      <c r="D6624">
        <v>29</v>
      </c>
      <c r="E6624">
        <v>0.35799999999999998</v>
      </c>
    </row>
    <row r="6625" spans="1:5" x14ac:dyDescent="0.2">
      <c r="A6625" t="s">
        <v>679</v>
      </c>
      <c r="B6625" t="s">
        <v>696</v>
      </c>
      <c r="C6625">
        <v>0.95</v>
      </c>
      <c r="D6625">
        <v>30</v>
      </c>
      <c r="E6625">
        <v>0.35899999999999999</v>
      </c>
    </row>
    <row r="6626" spans="1:5" x14ac:dyDescent="0.2">
      <c r="A6626" t="s">
        <v>679</v>
      </c>
      <c r="B6626" t="s">
        <v>696</v>
      </c>
      <c r="C6626">
        <v>0.95</v>
      </c>
      <c r="D6626">
        <v>31</v>
      </c>
      <c r="E6626">
        <v>0.36</v>
      </c>
    </row>
    <row r="6627" spans="1:5" x14ac:dyDescent="0.2">
      <c r="A6627" t="s">
        <v>679</v>
      </c>
      <c r="B6627" t="s">
        <v>696</v>
      </c>
      <c r="C6627">
        <v>0.95</v>
      </c>
      <c r="D6627">
        <v>32</v>
      </c>
      <c r="E6627">
        <v>0.36099999999999999</v>
      </c>
    </row>
    <row r="6628" spans="1:5" x14ac:dyDescent="0.2">
      <c r="A6628" t="s">
        <v>679</v>
      </c>
      <c r="B6628" t="s">
        <v>696</v>
      </c>
      <c r="C6628">
        <v>0.95</v>
      </c>
      <c r="D6628">
        <v>33</v>
      </c>
      <c r="E6628">
        <v>0.36099999999999999</v>
      </c>
    </row>
    <row r="6629" spans="1:5" x14ac:dyDescent="0.2">
      <c r="A6629" t="s">
        <v>679</v>
      </c>
      <c r="B6629" t="s">
        <v>696</v>
      </c>
      <c r="C6629">
        <v>0.95</v>
      </c>
      <c r="D6629">
        <v>34</v>
      </c>
      <c r="E6629">
        <v>0.36199999999999999</v>
      </c>
    </row>
    <row r="6630" spans="1:5" x14ac:dyDescent="0.2">
      <c r="A6630" t="s">
        <v>679</v>
      </c>
      <c r="B6630" t="s">
        <v>696</v>
      </c>
      <c r="C6630">
        <v>0.95</v>
      </c>
      <c r="D6630">
        <v>35</v>
      </c>
      <c r="E6630">
        <v>0.36299999999999999</v>
      </c>
    </row>
    <row r="6631" spans="1:5" x14ac:dyDescent="0.2">
      <c r="A6631" t="s">
        <v>679</v>
      </c>
      <c r="B6631" t="s">
        <v>696</v>
      </c>
      <c r="C6631">
        <v>0.95</v>
      </c>
      <c r="D6631">
        <v>36</v>
      </c>
      <c r="E6631">
        <v>0.36399999999999999</v>
      </c>
    </row>
    <row r="6632" spans="1:5" x14ac:dyDescent="0.2">
      <c r="A6632" t="s">
        <v>679</v>
      </c>
      <c r="B6632" t="s">
        <v>696</v>
      </c>
      <c r="C6632">
        <v>0.95</v>
      </c>
      <c r="D6632">
        <v>37</v>
      </c>
      <c r="E6632">
        <v>0.36499999999999999</v>
      </c>
    </row>
    <row r="6633" spans="1:5" x14ac:dyDescent="0.2">
      <c r="A6633" t="s">
        <v>679</v>
      </c>
      <c r="B6633" t="s">
        <v>696</v>
      </c>
      <c r="C6633">
        <v>0.95</v>
      </c>
      <c r="D6633">
        <v>38</v>
      </c>
      <c r="E6633">
        <v>0.36499999999999999</v>
      </c>
    </row>
    <row r="6634" spans="1:5" x14ac:dyDescent="0.2">
      <c r="A6634" t="s">
        <v>679</v>
      </c>
      <c r="B6634" t="s">
        <v>696</v>
      </c>
      <c r="C6634">
        <v>0.95</v>
      </c>
      <c r="D6634">
        <v>39</v>
      </c>
      <c r="E6634">
        <v>0.36599999999999999</v>
      </c>
    </row>
    <row r="6635" spans="1:5" x14ac:dyDescent="0.2">
      <c r="A6635" t="s">
        <v>679</v>
      </c>
      <c r="B6635" t="s">
        <v>696</v>
      </c>
      <c r="C6635">
        <v>0.95</v>
      </c>
      <c r="D6635">
        <v>40</v>
      </c>
      <c r="E6635">
        <v>0.36699999999999999</v>
      </c>
    </row>
    <row r="6636" spans="1:5" x14ac:dyDescent="0.2">
      <c r="A6636" t="s">
        <v>679</v>
      </c>
      <c r="B6636" t="s">
        <v>696</v>
      </c>
      <c r="C6636">
        <v>0.95</v>
      </c>
      <c r="D6636">
        <v>41</v>
      </c>
      <c r="E6636">
        <v>0.36699999999999999</v>
      </c>
    </row>
    <row r="6637" spans="1:5" x14ac:dyDescent="0.2">
      <c r="A6637" t="s">
        <v>679</v>
      </c>
      <c r="B6637" t="s">
        <v>696</v>
      </c>
      <c r="C6637">
        <v>0.95</v>
      </c>
      <c r="D6637">
        <v>42</v>
      </c>
      <c r="E6637">
        <v>0.36799999999999999</v>
      </c>
    </row>
    <row r="6638" spans="1:5" x14ac:dyDescent="0.2">
      <c r="A6638" t="s">
        <v>679</v>
      </c>
      <c r="B6638" t="s">
        <v>696</v>
      </c>
      <c r="C6638">
        <v>0.95</v>
      </c>
      <c r="D6638">
        <v>43</v>
      </c>
      <c r="E6638">
        <v>0.36799999999999999</v>
      </c>
    </row>
    <row r="6639" spans="1:5" x14ac:dyDescent="0.2">
      <c r="A6639" t="s">
        <v>679</v>
      </c>
      <c r="B6639" t="s">
        <v>696</v>
      </c>
      <c r="C6639">
        <v>0.95</v>
      </c>
      <c r="D6639">
        <v>44</v>
      </c>
      <c r="E6639">
        <v>0.36899999999999999</v>
      </c>
    </row>
    <row r="6640" spans="1:5" x14ac:dyDescent="0.2">
      <c r="A6640" t="s">
        <v>679</v>
      </c>
      <c r="B6640" t="s">
        <v>696</v>
      </c>
      <c r="C6640">
        <v>0.95</v>
      </c>
      <c r="D6640">
        <v>45</v>
      </c>
      <c r="E6640">
        <v>0.36899999999999999</v>
      </c>
    </row>
    <row r="6641" spans="1:5" x14ac:dyDescent="0.2">
      <c r="A6641" t="s">
        <v>679</v>
      </c>
      <c r="B6641" t="s">
        <v>696</v>
      </c>
      <c r="C6641">
        <v>0.95</v>
      </c>
      <c r="D6641">
        <v>46</v>
      </c>
      <c r="E6641">
        <v>0.37</v>
      </c>
    </row>
    <row r="6642" spans="1:5" x14ac:dyDescent="0.2">
      <c r="A6642" t="s">
        <v>679</v>
      </c>
      <c r="B6642" t="s">
        <v>696</v>
      </c>
      <c r="C6642">
        <v>0.95</v>
      </c>
      <c r="D6642">
        <v>47</v>
      </c>
      <c r="E6642">
        <v>0.37</v>
      </c>
    </row>
    <row r="6643" spans="1:5" x14ac:dyDescent="0.2">
      <c r="A6643" t="s">
        <v>679</v>
      </c>
      <c r="B6643" t="s">
        <v>696</v>
      </c>
      <c r="C6643">
        <v>0.95</v>
      </c>
      <c r="D6643">
        <v>48</v>
      </c>
      <c r="E6643">
        <v>0.371</v>
      </c>
    </row>
    <row r="6644" spans="1:5" x14ac:dyDescent="0.2">
      <c r="A6644" t="s">
        <v>679</v>
      </c>
      <c r="B6644" t="s">
        <v>696</v>
      </c>
      <c r="C6644">
        <v>0.95</v>
      </c>
      <c r="D6644">
        <v>49</v>
      </c>
      <c r="E6644">
        <v>0.371</v>
      </c>
    </row>
    <row r="6645" spans="1:5" x14ac:dyDescent="0.2">
      <c r="A6645" t="s">
        <v>679</v>
      </c>
      <c r="B6645" t="s">
        <v>696</v>
      </c>
      <c r="C6645">
        <v>1</v>
      </c>
      <c r="D6645">
        <v>28</v>
      </c>
      <c r="E6645">
        <v>0.37</v>
      </c>
    </row>
    <row r="6646" spans="1:5" x14ac:dyDescent="0.2">
      <c r="A6646" t="s">
        <v>679</v>
      </c>
      <c r="B6646" t="s">
        <v>696</v>
      </c>
      <c r="C6646">
        <v>1</v>
      </c>
      <c r="D6646">
        <v>29</v>
      </c>
      <c r="E6646">
        <v>0.371</v>
      </c>
    </row>
    <row r="6647" spans="1:5" x14ac:dyDescent="0.2">
      <c r="A6647" t="s">
        <v>679</v>
      </c>
      <c r="B6647" t="s">
        <v>696</v>
      </c>
      <c r="C6647">
        <v>1</v>
      </c>
      <c r="D6647">
        <v>30</v>
      </c>
      <c r="E6647">
        <v>0.372</v>
      </c>
    </row>
    <row r="6648" spans="1:5" x14ac:dyDescent="0.2">
      <c r="A6648" t="s">
        <v>679</v>
      </c>
      <c r="B6648" t="s">
        <v>696</v>
      </c>
      <c r="C6648">
        <v>1</v>
      </c>
      <c r="D6648">
        <v>31</v>
      </c>
      <c r="E6648">
        <v>0.372</v>
      </c>
    </row>
    <row r="6649" spans="1:5" x14ac:dyDescent="0.2">
      <c r="A6649" t="s">
        <v>679</v>
      </c>
      <c r="B6649" t="s">
        <v>696</v>
      </c>
      <c r="C6649">
        <v>1</v>
      </c>
      <c r="D6649">
        <v>32</v>
      </c>
      <c r="E6649">
        <v>0.373</v>
      </c>
    </row>
    <row r="6650" spans="1:5" x14ac:dyDescent="0.2">
      <c r="A6650" t="s">
        <v>679</v>
      </c>
      <c r="B6650" t="s">
        <v>696</v>
      </c>
      <c r="C6650">
        <v>1</v>
      </c>
      <c r="D6650">
        <v>33</v>
      </c>
      <c r="E6650">
        <v>0.374</v>
      </c>
    </row>
    <row r="6651" spans="1:5" x14ac:dyDescent="0.2">
      <c r="A6651" t="s">
        <v>679</v>
      </c>
      <c r="B6651" t="s">
        <v>696</v>
      </c>
      <c r="C6651">
        <v>1</v>
      </c>
      <c r="D6651">
        <v>34</v>
      </c>
      <c r="E6651">
        <v>0.375</v>
      </c>
    </row>
    <row r="6652" spans="1:5" x14ac:dyDescent="0.2">
      <c r="A6652" t="s">
        <v>679</v>
      </c>
      <c r="B6652" t="s">
        <v>696</v>
      </c>
      <c r="C6652">
        <v>1</v>
      </c>
      <c r="D6652">
        <v>35</v>
      </c>
      <c r="E6652">
        <v>0.376</v>
      </c>
    </row>
    <row r="6653" spans="1:5" x14ac:dyDescent="0.2">
      <c r="A6653" t="s">
        <v>679</v>
      </c>
      <c r="B6653" t="s">
        <v>696</v>
      </c>
      <c r="C6653">
        <v>1</v>
      </c>
      <c r="D6653">
        <v>36</v>
      </c>
      <c r="E6653">
        <v>0.376</v>
      </c>
    </row>
    <row r="6654" spans="1:5" x14ac:dyDescent="0.2">
      <c r="A6654" t="s">
        <v>679</v>
      </c>
      <c r="B6654" t="s">
        <v>696</v>
      </c>
      <c r="C6654">
        <v>1</v>
      </c>
      <c r="D6654">
        <v>37</v>
      </c>
      <c r="E6654">
        <v>0.377</v>
      </c>
    </row>
    <row r="6655" spans="1:5" x14ac:dyDescent="0.2">
      <c r="A6655" t="s">
        <v>679</v>
      </c>
      <c r="B6655" t="s">
        <v>696</v>
      </c>
      <c r="C6655">
        <v>1</v>
      </c>
      <c r="D6655">
        <v>38</v>
      </c>
      <c r="E6655">
        <v>0.378</v>
      </c>
    </row>
    <row r="6656" spans="1:5" x14ac:dyDescent="0.2">
      <c r="A6656" t="s">
        <v>679</v>
      </c>
      <c r="B6656" t="s">
        <v>696</v>
      </c>
      <c r="C6656">
        <v>1</v>
      </c>
      <c r="D6656">
        <v>39</v>
      </c>
      <c r="E6656">
        <v>0.378</v>
      </c>
    </row>
    <row r="6657" spans="1:5" x14ac:dyDescent="0.2">
      <c r="A6657" t="s">
        <v>679</v>
      </c>
      <c r="B6657" t="s">
        <v>696</v>
      </c>
      <c r="C6657">
        <v>1</v>
      </c>
      <c r="D6657">
        <v>40</v>
      </c>
      <c r="E6657">
        <v>0.379</v>
      </c>
    </row>
    <row r="6658" spans="1:5" x14ac:dyDescent="0.2">
      <c r="A6658" t="s">
        <v>679</v>
      </c>
      <c r="B6658" t="s">
        <v>696</v>
      </c>
      <c r="C6658">
        <v>1</v>
      </c>
      <c r="D6658">
        <v>41</v>
      </c>
      <c r="E6658">
        <v>0.379</v>
      </c>
    </row>
    <row r="6659" spans="1:5" x14ac:dyDescent="0.2">
      <c r="A6659" t="s">
        <v>679</v>
      </c>
      <c r="B6659" t="s">
        <v>696</v>
      </c>
      <c r="C6659">
        <v>1</v>
      </c>
      <c r="D6659">
        <v>42</v>
      </c>
      <c r="E6659">
        <v>0.38</v>
      </c>
    </row>
    <row r="6660" spans="1:5" x14ac:dyDescent="0.2">
      <c r="A6660" t="s">
        <v>679</v>
      </c>
      <c r="B6660" t="s">
        <v>696</v>
      </c>
      <c r="C6660">
        <v>1</v>
      </c>
      <c r="D6660">
        <v>43</v>
      </c>
      <c r="E6660">
        <v>0.38</v>
      </c>
    </row>
    <row r="6661" spans="1:5" x14ac:dyDescent="0.2">
      <c r="A6661" t="s">
        <v>679</v>
      </c>
      <c r="B6661" t="s">
        <v>696</v>
      </c>
      <c r="C6661">
        <v>1</v>
      </c>
      <c r="D6661">
        <v>44</v>
      </c>
      <c r="E6661">
        <v>0.38100000000000001</v>
      </c>
    </row>
    <row r="6662" spans="1:5" x14ac:dyDescent="0.2">
      <c r="A6662" t="s">
        <v>679</v>
      </c>
      <c r="B6662" t="s">
        <v>696</v>
      </c>
      <c r="C6662">
        <v>1</v>
      </c>
      <c r="D6662">
        <v>45</v>
      </c>
      <c r="E6662">
        <v>0.38100000000000001</v>
      </c>
    </row>
    <row r="6663" spans="1:5" x14ac:dyDescent="0.2">
      <c r="A6663" t="s">
        <v>679</v>
      </c>
      <c r="B6663" t="s">
        <v>696</v>
      </c>
      <c r="C6663">
        <v>1</v>
      </c>
      <c r="D6663">
        <v>46</v>
      </c>
      <c r="E6663">
        <v>0.38200000000000001</v>
      </c>
    </row>
    <row r="6664" spans="1:5" x14ac:dyDescent="0.2">
      <c r="A6664" t="s">
        <v>679</v>
      </c>
      <c r="B6664" t="s">
        <v>696</v>
      </c>
      <c r="C6664">
        <v>1</v>
      </c>
      <c r="D6664">
        <v>47</v>
      </c>
      <c r="E6664">
        <v>0.38200000000000001</v>
      </c>
    </row>
    <row r="6665" spans="1:5" x14ac:dyDescent="0.2">
      <c r="A6665" t="s">
        <v>679</v>
      </c>
      <c r="B6665" t="s">
        <v>696</v>
      </c>
      <c r="C6665">
        <v>1</v>
      </c>
      <c r="D6665">
        <v>48</v>
      </c>
      <c r="E6665">
        <v>0.38200000000000001</v>
      </c>
    </row>
    <row r="6666" spans="1:5" x14ac:dyDescent="0.2">
      <c r="A6666" t="s">
        <v>679</v>
      </c>
      <c r="B6666" t="s">
        <v>696</v>
      </c>
      <c r="C6666">
        <v>1</v>
      </c>
      <c r="D6666">
        <v>49</v>
      </c>
      <c r="E6666">
        <v>0.38300000000000001</v>
      </c>
    </row>
    <row r="6667" spans="1:5" x14ac:dyDescent="0.2">
      <c r="A6667" t="s">
        <v>679</v>
      </c>
      <c r="B6667" t="s">
        <v>696</v>
      </c>
      <c r="C6667">
        <v>1.05</v>
      </c>
      <c r="D6667">
        <v>29</v>
      </c>
      <c r="E6667">
        <v>0.38300000000000001</v>
      </c>
    </row>
    <row r="6668" spans="1:5" x14ac:dyDescent="0.2">
      <c r="A6668" t="s">
        <v>679</v>
      </c>
      <c r="B6668" t="s">
        <v>696</v>
      </c>
      <c r="C6668">
        <v>1.05</v>
      </c>
      <c r="D6668">
        <v>30</v>
      </c>
      <c r="E6668">
        <v>0.38400000000000001</v>
      </c>
    </row>
    <row r="6669" spans="1:5" x14ac:dyDescent="0.2">
      <c r="A6669" t="s">
        <v>679</v>
      </c>
      <c r="B6669" t="s">
        <v>696</v>
      </c>
      <c r="C6669">
        <v>1.05</v>
      </c>
      <c r="D6669">
        <v>31</v>
      </c>
      <c r="E6669">
        <v>0.38500000000000001</v>
      </c>
    </row>
    <row r="6670" spans="1:5" x14ac:dyDescent="0.2">
      <c r="A6670" t="s">
        <v>679</v>
      </c>
      <c r="B6670" t="s">
        <v>696</v>
      </c>
      <c r="C6670">
        <v>1.05</v>
      </c>
      <c r="D6670">
        <v>32</v>
      </c>
      <c r="E6670">
        <v>0.38600000000000001</v>
      </c>
    </row>
    <row r="6671" spans="1:5" x14ac:dyDescent="0.2">
      <c r="A6671" t="s">
        <v>679</v>
      </c>
      <c r="B6671" t="s">
        <v>696</v>
      </c>
      <c r="C6671">
        <v>1.05</v>
      </c>
      <c r="D6671">
        <v>33</v>
      </c>
      <c r="E6671">
        <v>0.38600000000000001</v>
      </c>
    </row>
    <row r="6672" spans="1:5" x14ac:dyDescent="0.2">
      <c r="A6672" t="s">
        <v>679</v>
      </c>
      <c r="B6672" t="s">
        <v>696</v>
      </c>
      <c r="C6672">
        <v>1.05</v>
      </c>
      <c r="D6672">
        <v>34</v>
      </c>
      <c r="E6672">
        <v>0.38700000000000001</v>
      </c>
    </row>
    <row r="6673" spans="1:5" x14ac:dyDescent="0.2">
      <c r="A6673" t="s">
        <v>679</v>
      </c>
      <c r="B6673" t="s">
        <v>696</v>
      </c>
      <c r="C6673">
        <v>1.05</v>
      </c>
      <c r="D6673">
        <v>35</v>
      </c>
      <c r="E6673">
        <v>0.38800000000000001</v>
      </c>
    </row>
    <row r="6674" spans="1:5" x14ac:dyDescent="0.2">
      <c r="A6674" t="s">
        <v>679</v>
      </c>
      <c r="B6674" t="s">
        <v>696</v>
      </c>
      <c r="C6674">
        <v>1.05</v>
      </c>
      <c r="D6674">
        <v>36</v>
      </c>
      <c r="E6674">
        <v>0.38800000000000001</v>
      </c>
    </row>
    <row r="6675" spans="1:5" x14ac:dyDescent="0.2">
      <c r="A6675" t="s">
        <v>679</v>
      </c>
      <c r="B6675" t="s">
        <v>696</v>
      </c>
      <c r="C6675">
        <v>1.05</v>
      </c>
      <c r="D6675">
        <v>37</v>
      </c>
      <c r="E6675">
        <v>0.38900000000000001</v>
      </c>
    </row>
    <row r="6676" spans="1:5" x14ac:dyDescent="0.2">
      <c r="A6676" t="s">
        <v>679</v>
      </c>
      <c r="B6676" t="s">
        <v>696</v>
      </c>
      <c r="C6676">
        <v>1.05</v>
      </c>
      <c r="D6676">
        <v>38</v>
      </c>
      <c r="E6676">
        <v>0.38900000000000001</v>
      </c>
    </row>
    <row r="6677" spans="1:5" x14ac:dyDescent="0.2">
      <c r="A6677" t="s">
        <v>679</v>
      </c>
      <c r="B6677" t="s">
        <v>696</v>
      </c>
      <c r="C6677">
        <v>1.05</v>
      </c>
      <c r="D6677">
        <v>39</v>
      </c>
      <c r="E6677">
        <v>0.39</v>
      </c>
    </row>
    <row r="6678" spans="1:5" x14ac:dyDescent="0.2">
      <c r="A6678" t="s">
        <v>679</v>
      </c>
      <c r="B6678" t="s">
        <v>696</v>
      </c>
      <c r="C6678">
        <v>1.05</v>
      </c>
      <c r="D6678">
        <v>40</v>
      </c>
      <c r="E6678">
        <v>0.39</v>
      </c>
    </row>
    <row r="6679" spans="1:5" x14ac:dyDescent="0.2">
      <c r="A6679" t="s">
        <v>679</v>
      </c>
      <c r="B6679" t="s">
        <v>696</v>
      </c>
      <c r="C6679">
        <v>1.05</v>
      </c>
      <c r="D6679">
        <v>41</v>
      </c>
      <c r="E6679">
        <v>0.39100000000000001</v>
      </c>
    </row>
    <row r="6680" spans="1:5" x14ac:dyDescent="0.2">
      <c r="A6680" t="s">
        <v>679</v>
      </c>
      <c r="B6680" t="s">
        <v>696</v>
      </c>
      <c r="C6680">
        <v>1.05</v>
      </c>
      <c r="D6680">
        <v>42</v>
      </c>
      <c r="E6680">
        <v>0.39100000000000001</v>
      </c>
    </row>
    <row r="6681" spans="1:5" x14ac:dyDescent="0.2">
      <c r="A6681" t="s">
        <v>679</v>
      </c>
      <c r="B6681" t="s">
        <v>696</v>
      </c>
      <c r="C6681">
        <v>1.05</v>
      </c>
      <c r="D6681">
        <v>43</v>
      </c>
      <c r="E6681">
        <v>0.39200000000000002</v>
      </c>
    </row>
    <row r="6682" spans="1:5" x14ac:dyDescent="0.2">
      <c r="A6682" t="s">
        <v>679</v>
      </c>
      <c r="B6682" t="s">
        <v>696</v>
      </c>
      <c r="C6682">
        <v>1.05</v>
      </c>
      <c r="D6682">
        <v>44</v>
      </c>
      <c r="E6682">
        <v>0.39200000000000002</v>
      </c>
    </row>
    <row r="6683" spans="1:5" x14ac:dyDescent="0.2">
      <c r="A6683" t="s">
        <v>679</v>
      </c>
      <c r="B6683" t="s">
        <v>696</v>
      </c>
      <c r="C6683">
        <v>1.05</v>
      </c>
      <c r="D6683">
        <v>45</v>
      </c>
      <c r="E6683">
        <v>0.39300000000000002</v>
      </c>
    </row>
    <row r="6684" spans="1:5" x14ac:dyDescent="0.2">
      <c r="A6684" t="s">
        <v>679</v>
      </c>
      <c r="B6684" t="s">
        <v>696</v>
      </c>
      <c r="C6684">
        <v>1.05</v>
      </c>
      <c r="D6684">
        <v>46</v>
      </c>
      <c r="E6684">
        <v>0.39300000000000002</v>
      </c>
    </row>
    <row r="6685" spans="1:5" x14ac:dyDescent="0.2">
      <c r="A6685" t="s">
        <v>679</v>
      </c>
      <c r="B6685" t="s">
        <v>696</v>
      </c>
      <c r="C6685">
        <v>1.05</v>
      </c>
      <c r="D6685">
        <v>47</v>
      </c>
      <c r="E6685">
        <v>0.39300000000000002</v>
      </c>
    </row>
    <row r="6686" spans="1:5" x14ac:dyDescent="0.2">
      <c r="A6686" t="s">
        <v>679</v>
      </c>
      <c r="B6686" t="s">
        <v>696</v>
      </c>
      <c r="C6686">
        <v>1.05</v>
      </c>
      <c r="D6686">
        <v>48</v>
      </c>
      <c r="E6686">
        <v>0.39400000000000002</v>
      </c>
    </row>
    <row r="6687" spans="1:5" x14ac:dyDescent="0.2">
      <c r="A6687" t="s">
        <v>679</v>
      </c>
      <c r="B6687" t="s">
        <v>696</v>
      </c>
      <c r="C6687">
        <v>1.05</v>
      </c>
      <c r="D6687">
        <v>49</v>
      </c>
      <c r="E6687">
        <v>0.39400000000000002</v>
      </c>
    </row>
    <row r="6688" spans="1:5" x14ac:dyDescent="0.2">
      <c r="A6688" t="s">
        <v>679</v>
      </c>
      <c r="B6688" t="s">
        <v>696</v>
      </c>
      <c r="C6688">
        <v>1.1000000000000001</v>
      </c>
      <c r="D6688">
        <v>29</v>
      </c>
      <c r="E6688">
        <v>0.39500000000000002</v>
      </c>
    </row>
    <row r="6689" spans="1:5" x14ac:dyDescent="0.2">
      <c r="A6689" t="s">
        <v>679</v>
      </c>
      <c r="B6689" t="s">
        <v>696</v>
      </c>
      <c r="C6689">
        <v>1.1000000000000001</v>
      </c>
      <c r="D6689">
        <v>30</v>
      </c>
      <c r="E6689">
        <v>0.39600000000000002</v>
      </c>
    </row>
    <row r="6690" spans="1:5" x14ac:dyDescent="0.2">
      <c r="A6690" t="s">
        <v>679</v>
      </c>
      <c r="B6690" t="s">
        <v>696</v>
      </c>
      <c r="C6690">
        <v>1.1000000000000001</v>
      </c>
      <c r="D6690">
        <v>31</v>
      </c>
      <c r="E6690">
        <v>0.39700000000000002</v>
      </c>
    </row>
    <row r="6691" spans="1:5" x14ac:dyDescent="0.2">
      <c r="A6691" t="s">
        <v>679</v>
      </c>
      <c r="B6691" t="s">
        <v>696</v>
      </c>
      <c r="C6691">
        <v>1.1000000000000001</v>
      </c>
      <c r="D6691">
        <v>32</v>
      </c>
      <c r="E6691">
        <v>0.39700000000000002</v>
      </c>
    </row>
    <row r="6692" spans="1:5" x14ac:dyDescent="0.2">
      <c r="A6692" t="s">
        <v>679</v>
      </c>
      <c r="B6692" t="s">
        <v>696</v>
      </c>
      <c r="C6692">
        <v>1.1000000000000001</v>
      </c>
      <c r="D6692">
        <v>33</v>
      </c>
      <c r="E6692">
        <v>0.39800000000000002</v>
      </c>
    </row>
    <row r="6693" spans="1:5" x14ac:dyDescent="0.2">
      <c r="A6693" t="s">
        <v>679</v>
      </c>
      <c r="B6693" t="s">
        <v>696</v>
      </c>
      <c r="C6693">
        <v>1.1000000000000001</v>
      </c>
      <c r="D6693">
        <v>34</v>
      </c>
      <c r="E6693">
        <v>0.39900000000000002</v>
      </c>
    </row>
    <row r="6694" spans="1:5" x14ac:dyDescent="0.2">
      <c r="A6694" t="s">
        <v>679</v>
      </c>
      <c r="B6694" t="s">
        <v>696</v>
      </c>
      <c r="C6694">
        <v>1.1000000000000001</v>
      </c>
      <c r="D6694">
        <v>35</v>
      </c>
      <c r="E6694">
        <v>0.39900000000000002</v>
      </c>
    </row>
    <row r="6695" spans="1:5" x14ac:dyDescent="0.2">
      <c r="A6695" t="s">
        <v>679</v>
      </c>
      <c r="B6695" t="s">
        <v>696</v>
      </c>
      <c r="C6695">
        <v>1.1000000000000001</v>
      </c>
      <c r="D6695">
        <v>36</v>
      </c>
      <c r="E6695">
        <v>0.4</v>
      </c>
    </row>
    <row r="6696" spans="1:5" x14ac:dyDescent="0.2">
      <c r="A6696" t="s">
        <v>679</v>
      </c>
      <c r="B6696" t="s">
        <v>696</v>
      </c>
      <c r="C6696">
        <v>1.1000000000000001</v>
      </c>
      <c r="D6696">
        <v>37</v>
      </c>
      <c r="E6696">
        <v>0.4</v>
      </c>
    </row>
    <row r="6697" spans="1:5" x14ac:dyDescent="0.2">
      <c r="A6697" t="s">
        <v>679</v>
      </c>
      <c r="B6697" t="s">
        <v>696</v>
      </c>
      <c r="C6697">
        <v>1.1000000000000001</v>
      </c>
      <c r="D6697">
        <v>38</v>
      </c>
      <c r="E6697">
        <v>0.40100000000000002</v>
      </c>
    </row>
    <row r="6698" spans="1:5" x14ac:dyDescent="0.2">
      <c r="A6698" t="s">
        <v>679</v>
      </c>
      <c r="B6698" t="s">
        <v>696</v>
      </c>
      <c r="C6698">
        <v>1.1000000000000001</v>
      </c>
      <c r="D6698">
        <v>39</v>
      </c>
      <c r="E6698">
        <v>0.40100000000000002</v>
      </c>
    </row>
    <row r="6699" spans="1:5" x14ac:dyDescent="0.2">
      <c r="A6699" t="s">
        <v>679</v>
      </c>
      <c r="B6699" t="s">
        <v>696</v>
      </c>
      <c r="C6699">
        <v>1.1000000000000001</v>
      </c>
      <c r="D6699">
        <v>40</v>
      </c>
      <c r="E6699">
        <v>0.40200000000000002</v>
      </c>
    </row>
    <row r="6700" spans="1:5" x14ac:dyDescent="0.2">
      <c r="A6700" t="s">
        <v>679</v>
      </c>
      <c r="B6700" t="s">
        <v>696</v>
      </c>
      <c r="C6700">
        <v>1.1000000000000001</v>
      </c>
      <c r="D6700">
        <v>41</v>
      </c>
      <c r="E6700">
        <v>0.40200000000000002</v>
      </c>
    </row>
    <row r="6701" spans="1:5" x14ac:dyDescent="0.2">
      <c r="A6701" t="s">
        <v>679</v>
      </c>
      <c r="B6701" t="s">
        <v>696</v>
      </c>
      <c r="C6701">
        <v>1.1000000000000001</v>
      </c>
      <c r="D6701">
        <v>42</v>
      </c>
      <c r="E6701">
        <v>0.40200000000000002</v>
      </c>
    </row>
    <row r="6702" spans="1:5" x14ac:dyDescent="0.2">
      <c r="A6702" t="s">
        <v>679</v>
      </c>
      <c r="B6702" t="s">
        <v>696</v>
      </c>
      <c r="C6702">
        <v>1.1000000000000001</v>
      </c>
      <c r="D6702">
        <v>43</v>
      </c>
      <c r="E6702">
        <v>0.40300000000000002</v>
      </c>
    </row>
    <row r="6703" spans="1:5" x14ac:dyDescent="0.2">
      <c r="A6703" t="s">
        <v>679</v>
      </c>
      <c r="B6703" t="s">
        <v>696</v>
      </c>
      <c r="C6703">
        <v>1.1000000000000001</v>
      </c>
      <c r="D6703">
        <v>44</v>
      </c>
      <c r="E6703">
        <v>0.40300000000000002</v>
      </c>
    </row>
    <row r="6704" spans="1:5" x14ac:dyDescent="0.2">
      <c r="A6704" t="s">
        <v>679</v>
      </c>
      <c r="B6704" t="s">
        <v>696</v>
      </c>
      <c r="C6704">
        <v>1.1000000000000001</v>
      </c>
      <c r="D6704">
        <v>45</v>
      </c>
      <c r="E6704">
        <v>0.40400000000000003</v>
      </c>
    </row>
    <row r="6705" spans="1:5" x14ac:dyDescent="0.2">
      <c r="A6705" t="s">
        <v>679</v>
      </c>
      <c r="B6705" t="s">
        <v>696</v>
      </c>
      <c r="C6705">
        <v>1.1000000000000001</v>
      </c>
      <c r="D6705">
        <v>46</v>
      </c>
      <c r="E6705">
        <v>0.40400000000000003</v>
      </c>
    </row>
    <row r="6706" spans="1:5" x14ac:dyDescent="0.2">
      <c r="A6706" t="s">
        <v>679</v>
      </c>
      <c r="B6706" t="s">
        <v>696</v>
      </c>
      <c r="C6706">
        <v>1.1000000000000001</v>
      </c>
      <c r="D6706">
        <v>47</v>
      </c>
      <c r="E6706">
        <v>0.40400000000000003</v>
      </c>
    </row>
    <row r="6707" spans="1:5" x14ac:dyDescent="0.2">
      <c r="A6707" t="s">
        <v>679</v>
      </c>
      <c r="B6707" t="s">
        <v>696</v>
      </c>
      <c r="C6707">
        <v>1.1000000000000001</v>
      </c>
      <c r="D6707">
        <v>48</v>
      </c>
      <c r="E6707">
        <v>0.40400000000000003</v>
      </c>
    </row>
    <row r="6708" spans="1:5" x14ac:dyDescent="0.2">
      <c r="A6708" t="s">
        <v>679</v>
      </c>
      <c r="B6708" t="s">
        <v>696</v>
      </c>
      <c r="C6708">
        <v>1.1000000000000001</v>
      </c>
      <c r="D6708">
        <v>49</v>
      </c>
      <c r="E6708">
        <v>0.40500000000000003</v>
      </c>
    </row>
    <row r="6709" spans="1:5" x14ac:dyDescent="0.2">
      <c r="A6709" t="s">
        <v>679</v>
      </c>
      <c r="B6709" t="s">
        <v>696</v>
      </c>
      <c r="C6709">
        <v>1.1499999999999999</v>
      </c>
      <c r="D6709">
        <v>30</v>
      </c>
      <c r="E6709">
        <v>0.40799999999999997</v>
      </c>
    </row>
    <row r="6710" spans="1:5" x14ac:dyDescent="0.2">
      <c r="A6710" t="s">
        <v>679</v>
      </c>
      <c r="B6710" t="s">
        <v>696</v>
      </c>
      <c r="C6710">
        <v>1.1499999999999999</v>
      </c>
      <c r="D6710">
        <v>31</v>
      </c>
      <c r="E6710">
        <v>0.40799999999999997</v>
      </c>
    </row>
    <row r="6711" spans="1:5" x14ac:dyDescent="0.2">
      <c r="A6711" t="s">
        <v>679</v>
      </c>
      <c r="B6711" t="s">
        <v>696</v>
      </c>
      <c r="C6711">
        <v>1.1499999999999999</v>
      </c>
      <c r="D6711">
        <v>32</v>
      </c>
      <c r="E6711">
        <v>0.40899999999999997</v>
      </c>
    </row>
    <row r="6712" spans="1:5" x14ac:dyDescent="0.2">
      <c r="A6712" t="s">
        <v>679</v>
      </c>
      <c r="B6712" t="s">
        <v>696</v>
      </c>
      <c r="C6712">
        <v>1.1499999999999999</v>
      </c>
      <c r="D6712">
        <v>33</v>
      </c>
      <c r="E6712">
        <v>0.40899999999999997</v>
      </c>
    </row>
    <row r="6713" spans="1:5" x14ac:dyDescent="0.2">
      <c r="A6713" t="s">
        <v>679</v>
      </c>
      <c r="B6713" t="s">
        <v>696</v>
      </c>
      <c r="C6713">
        <v>1.1499999999999999</v>
      </c>
      <c r="D6713">
        <v>34</v>
      </c>
      <c r="E6713">
        <v>0.41</v>
      </c>
    </row>
    <row r="6714" spans="1:5" x14ac:dyDescent="0.2">
      <c r="A6714" t="s">
        <v>679</v>
      </c>
      <c r="B6714" t="s">
        <v>696</v>
      </c>
      <c r="C6714">
        <v>1.1499999999999999</v>
      </c>
      <c r="D6714">
        <v>35</v>
      </c>
      <c r="E6714">
        <v>0.41</v>
      </c>
    </row>
    <row r="6715" spans="1:5" x14ac:dyDescent="0.2">
      <c r="A6715" t="s">
        <v>679</v>
      </c>
      <c r="B6715" t="s">
        <v>696</v>
      </c>
      <c r="C6715">
        <v>1.1499999999999999</v>
      </c>
      <c r="D6715">
        <v>36</v>
      </c>
      <c r="E6715">
        <v>0.41099999999999998</v>
      </c>
    </row>
    <row r="6716" spans="1:5" x14ac:dyDescent="0.2">
      <c r="A6716" t="s">
        <v>679</v>
      </c>
      <c r="B6716" t="s">
        <v>696</v>
      </c>
      <c r="C6716">
        <v>1.1499999999999999</v>
      </c>
      <c r="D6716">
        <v>37</v>
      </c>
      <c r="E6716">
        <v>0.41099999999999998</v>
      </c>
    </row>
    <row r="6717" spans="1:5" x14ac:dyDescent="0.2">
      <c r="A6717" t="s">
        <v>679</v>
      </c>
      <c r="B6717" t="s">
        <v>696</v>
      </c>
      <c r="C6717">
        <v>1.1499999999999999</v>
      </c>
      <c r="D6717">
        <v>38</v>
      </c>
      <c r="E6717">
        <v>0.41199999999999998</v>
      </c>
    </row>
    <row r="6718" spans="1:5" x14ac:dyDescent="0.2">
      <c r="A6718" t="s">
        <v>679</v>
      </c>
      <c r="B6718" t="s">
        <v>696</v>
      </c>
      <c r="C6718">
        <v>1.1499999999999999</v>
      </c>
      <c r="D6718">
        <v>39</v>
      </c>
      <c r="E6718">
        <v>0.41199999999999998</v>
      </c>
    </row>
    <row r="6719" spans="1:5" x14ac:dyDescent="0.2">
      <c r="A6719" t="s">
        <v>679</v>
      </c>
      <c r="B6719" t="s">
        <v>696</v>
      </c>
      <c r="C6719">
        <v>1.1499999999999999</v>
      </c>
      <c r="D6719">
        <v>40</v>
      </c>
      <c r="E6719">
        <v>0.41199999999999998</v>
      </c>
    </row>
    <row r="6720" spans="1:5" x14ac:dyDescent="0.2">
      <c r="A6720" t="s">
        <v>679</v>
      </c>
      <c r="B6720" t="s">
        <v>696</v>
      </c>
      <c r="C6720">
        <v>1.1499999999999999</v>
      </c>
      <c r="D6720">
        <v>41</v>
      </c>
      <c r="E6720">
        <v>0.41299999999999998</v>
      </c>
    </row>
    <row r="6721" spans="1:5" x14ac:dyDescent="0.2">
      <c r="A6721" t="s">
        <v>679</v>
      </c>
      <c r="B6721" t="s">
        <v>696</v>
      </c>
      <c r="C6721">
        <v>1.1499999999999999</v>
      </c>
      <c r="D6721">
        <v>42</v>
      </c>
      <c r="E6721">
        <v>0.41299999999999998</v>
      </c>
    </row>
    <row r="6722" spans="1:5" x14ac:dyDescent="0.2">
      <c r="A6722" t="s">
        <v>679</v>
      </c>
      <c r="B6722" t="s">
        <v>696</v>
      </c>
      <c r="C6722">
        <v>1.1499999999999999</v>
      </c>
      <c r="D6722">
        <v>43</v>
      </c>
      <c r="E6722">
        <v>0.41299999999999998</v>
      </c>
    </row>
    <row r="6723" spans="1:5" x14ac:dyDescent="0.2">
      <c r="A6723" t="s">
        <v>679</v>
      </c>
      <c r="B6723" t="s">
        <v>696</v>
      </c>
      <c r="C6723">
        <v>1.1499999999999999</v>
      </c>
      <c r="D6723">
        <v>44</v>
      </c>
      <c r="E6723">
        <v>0.41399999999999998</v>
      </c>
    </row>
    <row r="6724" spans="1:5" x14ac:dyDescent="0.2">
      <c r="A6724" t="s">
        <v>679</v>
      </c>
      <c r="B6724" t="s">
        <v>696</v>
      </c>
      <c r="C6724">
        <v>1.1499999999999999</v>
      </c>
      <c r="D6724">
        <v>45</v>
      </c>
      <c r="E6724">
        <v>0.41399999999999998</v>
      </c>
    </row>
    <row r="6725" spans="1:5" x14ac:dyDescent="0.2">
      <c r="A6725" t="s">
        <v>679</v>
      </c>
      <c r="B6725" t="s">
        <v>696</v>
      </c>
      <c r="C6725">
        <v>1.1499999999999999</v>
      </c>
      <c r="D6725">
        <v>46</v>
      </c>
      <c r="E6725">
        <v>0.41399999999999998</v>
      </c>
    </row>
    <row r="6726" spans="1:5" x14ac:dyDescent="0.2">
      <c r="A6726" t="s">
        <v>679</v>
      </c>
      <c r="B6726" t="s">
        <v>696</v>
      </c>
      <c r="C6726">
        <v>1.1499999999999999</v>
      </c>
      <c r="D6726">
        <v>47</v>
      </c>
      <c r="E6726">
        <v>0.41499999999999998</v>
      </c>
    </row>
    <row r="6727" spans="1:5" x14ac:dyDescent="0.2">
      <c r="A6727" t="s">
        <v>679</v>
      </c>
      <c r="B6727" t="s">
        <v>696</v>
      </c>
      <c r="C6727">
        <v>1.1499999999999999</v>
      </c>
      <c r="D6727">
        <v>48</v>
      </c>
      <c r="E6727">
        <v>0.41499999999999998</v>
      </c>
    </row>
    <row r="6728" spans="1:5" x14ac:dyDescent="0.2">
      <c r="A6728" t="s">
        <v>679</v>
      </c>
      <c r="B6728" t="s">
        <v>696</v>
      </c>
      <c r="C6728">
        <v>1.1499999999999999</v>
      </c>
      <c r="D6728">
        <v>49</v>
      </c>
      <c r="E6728">
        <v>0.41499999999999998</v>
      </c>
    </row>
    <row r="6729" spans="1:5" x14ac:dyDescent="0.2">
      <c r="A6729" t="s">
        <v>679</v>
      </c>
      <c r="B6729" t="s">
        <v>696</v>
      </c>
      <c r="C6729">
        <v>1.2</v>
      </c>
      <c r="D6729">
        <v>31</v>
      </c>
      <c r="E6729">
        <v>0.41899999999999998</v>
      </c>
    </row>
    <row r="6730" spans="1:5" x14ac:dyDescent="0.2">
      <c r="A6730" t="s">
        <v>679</v>
      </c>
      <c r="B6730" t="s">
        <v>696</v>
      </c>
      <c r="C6730">
        <v>1.2</v>
      </c>
      <c r="D6730">
        <v>32</v>
      </c>
      <c r="E6730">
        <v>0.42</v>
      </c>
    </row>
    <row r="6731" spans="1:5" x14ac:dyDescent="0.2">
      <c r="A6731" t="s">
        <v>679</v>
      </c>
      <c r="B6731" t="s">
        <v>696</v>
      </c>
      <c r="C6731">
        <v>1.2</v>
      </c>
      <c r="D6731">
        <v>33</v>
      </c>
      <c r="E6731">
        <v>0.42</v>
      </c>
    </row>
    <row r="6732" spans="1:5" x14ac:dyDescent="0.2">
      <c r="A6732" t="s">
        <v>679</v>
      </c>
      <c r="B6732" t="s">
        <v>696</v>
      </c>
      <c r="C6732">
        <v>1.2</v>
      </c>
      <c r="D6732">
        <v>34</v>
      </c>
      <c r="E6732">
        <v>0.42099999999999999</v>
      </c>
    </row>
    <row r="6733" spans="1:5" x14ac:dyDescent="0.2">
      <c r="A6733" t="s">
        <v>679</v>
      </c>
      <c r="B6733" t="s">
        <v>696</v>
      </c>
      <c r="C6733">
        <v>1.2</v>
      </c>
      <c r="D6733">
        <v>35</v>
      </c>
      <c r="E6733">
        <v>0.42099999999999999</v>
      </c>
    </row>
    <row r="6734" spans="1:5" x14ac:dyDescent="0.2">
      <c r="A6734" t="s">
        <v>679</v>
      </c>
      <c r="B6734" t="s">
        <v>696</v>
      </c>
      <c r="C6734">
        <v>1.2</v>
      </c>
      <c r="D6734">
        <v>36</v>
      </c>
      <c r="E6734">
        <v>0.42099999999999999</v>
      </c>
    </row>
    <row r="6735" spans="1:5" x14ac:dyDescent="0.2">
      <c r="A6735" t="s">
        <v>679</v>
      </c>
      <c r="B6735" t="s">
        <v>696</v>
      </c>
      <c r="C6735">
        <v>1.2</v>
      </c>
      <c r="D6735">
        <v>37</v>
      </c>
      <c r="E6735">
        <v>0.42199999999999999</v>
      </c>
    </row>
    <row r="6736" spans="1:5" x14ac:dyDescent="0.2">
      <c r="A6736" t="s">
        <v>679</v>
      </c>
      <c r="B6736" t="s">
        <v>696</v>
      </c>
      <c r="C6736">
        <v>1.2</v>
      </c>
      <c r="D6736">
        <v>38</v>
      </c>
      <c r="E6736">
        <v>0.42199999999999999</v>
      </c>
    </row>
    <row r="6737" spans="1:5" x14ac:dyDescent="0.2">
      <c r="A6737" t="s">
        <v>679</v>
      </c>
      <c r="B6737" t="s">
        <v>696</v>
      </c>
      <c r="C6737">
        <v>1.2</v>
      </c>
      <c r="D6737">
        <v>39</v>
      </c>
      <c r="E6737">
        <v>0.42199999999999999</v>
      </c>
    </row>
    <row r="6738" spans="1:5" x14ac:dyDescent="0.2">
      <c r="A6738" t="s">
        <v>679</v>
      </c>
      <c r="B6738" t="s">
        <v>696</v>
      </c>
      <c r="C6738">
        <v>1.2</v>
      </c>
      <c r="D6738">
        <v>40</v>
      </c>
      <c r="E6738">
        <v>0.42299999999999999</v>
      </c>
    </row>
    <row r="6739" spans="1:5" x14ac:dyDescent="0.2">
      <c r="A6739" t="s">
        <v>679</v>
      </c>
      <c r="B6739" t="s">
        <v>696</v>
      </c>
      <c r="C6739">
        <v>1.2</v>
      </c>
      <c r="D6739">
        <v>41</v>
      </c>
      <c r="E6739">
        <v>0.42299999999999999</v>
      </c>
    </row>
    <row r="6740" spans="1:5" x14ac:dyDescent="0.2">
      <c r="A6740" t="s">
        <v>679</v>
      </c>
      <c r="B6740" t="s">
        <v>696</v>
      </c>
      <c r="C6740">
        <v>1.2</v>
      </c>
      <c r="D6740">
        <v>42</v>
      </c>
      <c r="E6740">
        <v>0.42299999999999999</v>
      </c>
    </row>
    <row r="6741" spans="1:5" x14ac:dyDescent="0.2">
      <c r="A6741" t="s">
        <v>679</v>
      </c>
      <c r="B6741" t="s">
        <v>696</v>
      </c>
      <c r="C6741">
        <v>1.2</v>
      </c>
      <c r="D6741">
        <v>43</v>
      </c>
      <c r="E6741">
        <v>0.42399999999999999</v>
      </c>
    </row>
    <row r="6742" spans="1:5" x14ac:dyDescent="0.2">
      <c r="A6742" t="s">
        <v>679</v>
      </c>
      <c r="B6742" t="s">
        <v>696</v>
      </c>
      <c r="C6742">
        <v>1.2</v>
      </c>
      <c r="D6742">
        <v>44</v>
      </c>
      <c r="E6742">
        <v>0.42399999999999999</v>
      </c>
    </row>
    <row r="6743" spans="1:5" x14ac:dyDescent="0.2">
      <c r="A6743" t="s">
        <v>679</v>
      </c>
      <c r="B6743" t="s">
        <v>696</v>
      </c>
      <c r="C6743">
        <v>1.2</v>
      </c>
      <c r="D6743">
        <v>45</v>
      </c>
      <c r="E6743">
        <v>0.42399999999999999</v>
      </c>
    </row>
    <row r="6744" spans="1:5" x14ac:dyDescent="0.2">
      <c r="A6744" t="s">
        <v>679</v>
      </c>
      <c r="B6744" t="s">
        <v>696</v>
      </c>
      <c r="C6744">
        <v>1.2</v>
      </c>
      <c r="D6744">
        <v>46</v>
      </c>
      <c r="E6744">
        <v>0.42399999999999999</v>
      </c>
    </row>
    <row r="6745" spans="1:5" x14ac:dyDescent="0.2">
      <c r="A6745" t="s">
        <v>679</v>
      </c>
      <c r="B6745" t="s">
        <v>696</v>
      </c>
      <c r="C6745">
        <v>1.2</v>
      </c>
      <c r="D6745">
        <v>47</v>
      </c>
      <c r="E6745">
        <v>0.42499999999999999</v>
      </c>
    </row>
    <row r="6746" spans="1:5" x14ac:dyDescent="0.2">
      <c r="A6746" t="s">
        <v>679</v>
      </c>
      <c r="B6746" t="s">
        <v>696</v>
      </c>
      <c r="C6746">
        <v>1.2</v>
      </c>
      <c r="D6746">
        <v>48</v>
      </c>
      <c r="E6746">
        <v>0.42499999999999999</v>
      </c>
    </row>
    <row r="6747" spans="1:5" x14ac:dyDescent="0.2">
      <c r="A6747" t="s">
        <v>679</v>
      </c>
      <c r="B6747" t="s">
        <v>696</v>
      </c>
      <c r="C6747">
        <v>1.2</v>
      </c>
      <c r="D6747">
        <v>49</v>
      </c>
      <c r="E6747">
        <v>0.42499999999999999</v>
      </c>
    </row>
    <row r="6748" spans="1:5" x14ac:dyDescent="0.2">
      <c r="A6748" t="s">
        <v>679</v>
      </c>
      <c r="B6748" t="s">
        <v>696</v>
      </c>
      <c r="C6748">
        <v>1.25</v>
      </c>
      <c r="D6748">
        <v>36</v>
      </c>
      <c r="E6748">
        <v>0.432</v>
      </c>
    </row>
    <row r="6749" spans="1:5" x14ac:dyDescent="0.2">
      <c r="A6749" t="s">
        <v>679</v>
      </c>
      <c r="B6749" t="s">
        <v>696</v>
      </c>
      <c r="C6749">
        <v>1.25</v>
      </c>
      <c r="D6749">
        <v>37</v>
      </c>
      <c r="E6749">
        <v>0.432</v>
      </c>
    </row>
    <row r="6750" spans="1:5" x14ac:dyDescent="0.2">
      <c r="A6750" t="s">
        <v>679</v>
      </c>
      <c r="B6750" t="s">
        <v>696</v>
      </c>
      <c r="C6750">
        <v>1.25</v>
      </c>
      <c r="D6750">
        <v>38</v>
      </c>
      <c r="E6750">
        <v>0.432</v>
      </c>
    </row>
    <row r="6751" spans="1:5" x14ac:dyDescent="0.2">
      <c r="A6751" t="s">
        <v>679</v>
      </c>
      <c r="B6751" t="s">
        <v>696</v>
      </c>
      <c r="C6751">
        <v>1.25</v>
      </c>
      <c r="D6751">
        <v>39</v>
      </c>
      <c r="E6751">
        <v>0.432</v>
      </c>
    </row>
    <row r="6752" spans="1:5" x14ac:dyDescent="0.2">
      <c r="A6752" t="s">
        <v>679</v>
      </c>
      <c r="B6752" t="s">
        <v>696</v>
      </c>
      <c r="C6752">
        <v>1.25</v>
      </c>
      <c r="D6752">
        <v>40</v>
      </c>
      <c r="E6752">
        <v>0.433</v>
      </c>
    </row>
    <row r="6753" spans="1:5" x14ac:dyDescent="0.2">
      <c r="A6753" t="s">
        <v>679</v>
      </c>
      <c r="B6753" t="s">
        <v>696</v>
      </c>
      <c r="C6753">
        <v>1.25</v>
      </c>
      <c r="D6753">
        <v>41</v>
      </c>
      <c r="E6753">
        <v>0.433</v>
      </c>
    </row>
    <row r="6754" spans="1:5" x14ac:dyDescent="0.2">
      <c r="A6754" t="s">
        <v>679</v>
      </c>
      <c r="B6754" t="s">
        <v>696</v>
      </c>
      <c r="C6754">
        <v>1.25</v>
      </c>
      <c r="D6754">
        <v>42</v>
      </c>
      <c r="E6754">
        <v>0.433</v>
      </c>
    </row>
    <row r="6755" spans="1:5" x14ac:dyDescent="0.2">
      <c r="A6755" t="s">
        <v>679</v>
      </c>
      <c r="B6755" t="s">
        <v>696</v>
      </c>
      <c r="C6755">
        <v>1.25</v>
      </c>
      <c r="D6755">
        <v>43</v>
      </c>
      <c r="E6755">
        <v>0.433</v>
      </c>
    </row>
    <row r="6756" spans="1:5" x14ac:dyDescent="0.2">
      <c r="A6756" t="s">
        <v>679</v>
      </c>
      <c r="B6756" t="s">
        <v>696</v>
      </c>
      <c r="C6756">
        <v>1.25</v>
      </c>
      <c r="D6756">
        <v>44</v>
      </c>
      <c r="E6756">
        <v>0.434</v>
      </c>
    </row>
    <row r="6757" spans="1:5" x14ac:dyDescent="0.2">
      <c r="A6757" t="s">
        <v>679</v>
      </c>
      <c r="B6757" t="s">
        <v>696</v>
      </c>
      <c r="C6757">
        <v>1.25</v>
      </c>
      <c r="D6757">
        <v>45</v>
      </c>
      <c r="E6757">
        <v>0.434</v>
      </c>
    </row>
    <row r="6758" spans="1:5" x14ac:dyDescent="0.2">
      <c r="A6758" t="s">
        <v>679</v>
      </c>
      <c r="B6758" t="s">
        <v>696</v>
      </c>
      <c r="C6758">
        <v>1.25</v>
      </c>
      <c r="D6758">
        <v>46</v>
      </c>
      <c r="E6758">
        <v>0.434</v>
      </c>
    </row>
    <row r="6759" spans="1:5" x14ac:dyDescent="0.2">
      <c r="A6759" t="s">
        <v>679</v>
      </c>
      <c r="B6759" t="s">
        <v>696</v>
      </c>
      <c r="C6759">
        <v>1.25</v>
      </c>
      <c r="D6759">
        <v>47</v>
      </c>
      <c r="E6759">
        <v>0.434</v>
      </c>
    </row>
    <row r="6760" spans="1:5" x14ac:dyDescent="0.2">
      <c r="A6760" t="s">
        <v>679</v>
      </c>
      <c r="B6760" t="s">
        <v>696</v>
      </c>
      <c r="C6760">
        <v>1.25</v>
      </c>
      <c r="D6760">
        <v>48</v>
      </c>
      <c r="E6760">
        <v>0.434</v>
      </c>
    </row>
    <row r="6761" spans="1:5" x14ac:dyDescent="0.2">
      <c r="A6761" t="s">
        <v>679</v>
      </c>
      <c r="B6761" t="s">
        <v>696</v>
      </c>
      <c r="C6761">
        <v>1.25</v>
      </c>
      <c r="D6761">
        <v>49</v>
      </c>
      <c r="E6761">
        <v>0.435</v>
      </c>
    </row>
    <row r="6762" spans="1:5" x14ac:dyDescent="0.2">
      <c r="A6762" t="s">
        <v>679</v>
      </c>
      <c r="B6762" t="s">
        <v>696</v>
      </c>
      <c r="C6762">
        <v>1.3</v>
      </c>
      <c r="D6762">
        <v>41</v>
      </c>
      <c r="E6762">
        <v>0.442</v>
      </c>
    </row>
    <row r="6763" spans="1:5" x14ac:dyDescent="0.2">
      <c r="A6763" t="s">
        <v>679</v>
      </c>
      <c r="B6763" t="s">
        <v>696</v>
      </c>
      <c r="C6763">
        <v>1.3</v>
      </c>
      <c r="D6763">
        <v>42</v>
      </c>
      <c r="E6763">
        <v>0.443</v>
      </c>
    </row>
    <row r="6764" spans="1:5" x14ac:dyDescent="0.2">
      <c r="A6764" t="s">
        <v>679</v>
      </c>
      <c r="B6764" t="s">
        <v>696</v>
      </c>
      <c r="C6764">
        <v>1.3</v>
      </c>
      <c r="D6764">
        <v>43</v>
      </c>
      <c r="E6764">
        <v>0.443</v>
      </c>
    </row>
    <row r="6765" spans="1:5" x14ac:dyDescent="0.2">
      <c r="A6765" t="s">
        <v>679</v>
      </c>
      <c r="B6765" t="s">
        <v>696</v>
      </c>
      <c r="C6765">
        <v>1.3</v>
      </c>
      <c r="D6765">
        <v>44</v>
      </c>
      <c r="E6765">
        <v>0.443</v>
      </c>
    </row>
    <row r="6766" spans="1:5" x14ac:dyDescent="0.2">
      <c r="A6766" t="s">
        <v>679</v>
      </c>
      <c r="B6766" t="s">
        <v>696</v>
      </c>
      <c r="C6766">
        <v>1.3</v>
      </c>
      <c r="D6766">
        <v>45</v>
      </c>
      <c r="E6766">
        <v>0.443</v>
      </c>
    </row>
    <row r="6767" spans="1:5" x14ac:dyDescent="0.2">
      <c r="A6767" t="s">
        <v>679</v>
      </c>
      <c r="B6767" t="s">
        <v>696</v>
      </c>
      <c r="C6767">
        <v>1.3</v>
      </c>
      <c r="D6767">
        <v>46</v>
      </c>
      <c r="E6767">
        <v>0.443</v>
      </c>
    </row>
    <row r="6768" spans="1:5" x14ac:dyDescent="0.2">
      <c r="A6768" t="s">
        <v>679</v>
      </c>
      <c r="B6768" t="s">
        <v>696</v>
      </c>
      <c r="C6768">
        <v>1.3</v>
      </c>
      <c r="D6768">
        <v>47</v>
      </c>
      <c r="E6768">
        <v>0.44400000000000001</v>
      </c>
    </row>
    <row r="6769" spans="1:5" x14ac:dyDescent="0.2">
      <c r="A6769" t="s">
        <v>679</v>
      </c>
      <c r="B6769" t="s">
        <v>696</v>
      </c>
      <c r="C6769">
        <v>1.3</v>
      </c>
      <c r="D6769">
        <v>48</v>
      </c>
      <c r="E6769">
        <v>0.44400000000000001</v>
      </c>
    </row>
    <row r="6770" spans="1:5" x14ac:dyDescent="0.2">
      <c r="A6770" t="s">
        <v>679</v>
      </c>
      <c r="B6770" t="s">
        <v>696</v>
      </c>
      <c r="C6770">
        <v>1.3</v>
      </c>
      <c r="D6770">
        <v>49</v>
      </c>
      <c r="E6770">
        <v>0.44400000000000001</v>
      </c>
    </row>
    <row r="6771" spans="1:5" x14ac:dyDescent="0.2">
      <c r="A6771" t="s">
        <v>679</v>
      </c>
      <c r="B6771" t="s">
        <v>696</v>
      </c>
      <c r="C6771">
        <v>1.35</v>
      </c>
      <c r="D6771">
        <v>45</v>
      </c>
      <c r="E6771">
        <v>0.45200000000000001</v>
      </c>
    </row>
    <row r="6772" spans="1:5" x14ac:dyDescent="0.2">
      <c r="A6772" t="s">
        <v>679</v>
      </c>
      <c r="B6772" t="s">
        <v>696</v>
      </c>
      <c r="C6772">
        <v>1.35</v>
      </c>
      <c r="D6772">
        <v>46</v>
      </c>
      <c r="E6772">
        <v>0.45200000000000001</v>
      </c>
    </row>
    <row r="6773" spans="1:5" x14ac:dyDescent="0.2">
      <c r="A6773" t="s">
        <v>679</v>
      </c>
      <c r="B6773" t="s">
        <v>696</v>
      </c>
      <c r="C6773">
        <v>1.35</v>
      </c>
      <c r="D6773">
        <v>47</v>
      </c>
      <c r="E6773">
        <v>0.45300000000000001</v>
      </c>
    </row>
    <row r="6774" spans="1:5" x14ac:dyDescent="0.2">
      <c r="A6774" t="s">
        <v>679</v>
      </c>
      <c r="B6774" t="s">
        <v>696</v>
      </c>
      <c r="C6774">
        <v>1.35</v>
      </c>
      <c r="D6774">
        <v>48</v>
      </c>
      <c r="E6774">
        <v>0.45300000000000001</v>
      </c>
    </row>
    <row r="6775" spans="1:5" x14ac:dyDescent="0.2">
      <c r="A6775" t="s">
        <v>679</v>
      </c>
      <c r="B6775" t="s">
        <v>696</v>
      </c>
      <c r="C6775">
        <v>1.35</v>
      </c>
      <c r="D6775">
        <v>49</v>
      </c>
      <c r="E6775">
        <v>0.45300000000000001</v>
      </c>
    </row>
    <row r="6776" spans="1:5" x14ac:dyDescent="0.2">
      <c r="A6776" t="s">
        <v>679</v>
      </c>
      <c r="B6776" t="s">
        <v>697</v>
      </c>
      <c r="C6776">
        <v>0.2</v>
      </c>
      <c r="D6776">
        <v>20</v>
      </c>
      <c r="E6776">
        <v>5.7000000000000002E-2</v>
      </c>
    </row>
    <row r="6777" spans="1:5" x14ac:dyDescent="0.2">
      <c r="A6777" t="s">
        <v>679</v>
      </c>
      <c r="B6777" t="s">
        <v>697</v>
      </c>
      <c r="C6777">
        <v>0.2</v>
      </c>
      <c r="D6777">
        <v>21</v>
      </c>
      <c r="E6777">
        <v>6.0999999999999999E-2</v>
      </c>
    </row>
    <row r="6778" spans="1:5" x14ac:dyDescent="0.2">
      <c r="A6778" t="s">
        <v>679</v>
      </c>
      <c r="B6778" t="s">
        <v>697</v>
      </c>
      <c r="C6778">
        <v>0.22500000000000001</v>
      </c>
      <c r="D6778">
        <v>20</v>
      </c>
      <c r="E6778">
        <v>6.8000000000000005E-2</v>
      </c>
    </row>
    <row r="6779" spans="1:5" x14ac:dyDescent="0.2">
      <c r="A6779" t="s">
        <v>679</v>
      </c>
      <c r="B6779" t="s">
        <v>697</v>
      </c>
      <c r="C6779">
        <v>0.22500000000000001</v>
      </c>
      <c r="D6779">
        <v>21</v>
      </c>
      <c r="E6779">
        <v>7.1999999999999995E-2</v>
      </c>
    </row>
    <row r="6780" spans="1:5" x14ac:dyDescent="0.2">
      <c r="A6780" t="s">
        <v>679</v>
      </c>
      <c r="B6780" t="s">
        <v>697</v>
      </c>
      <c r="C6780">
        <v>0.22500000000000001</v>
      </c>
      <c r="D6780">
        <v>22</v>
      </c>
      <c r="E6780">
        <v>7.5999999999999998E-2</v>
      </c>
    </row>
    <row r="6781" spans="1:5" x14ac:dyDescent="0.2">
      <c r="A6781" t="s">
        <v>679</v>
      </c>
      <c r="B6781" t="s">
        <v>697</v>
      </c>
      <c r="C6781">
        <v>0.22500000000000001</v>
      </c>
      <c r="D6781">
        <v>23</v>
      </c>
      <c r="E6781">
        <v>0.08</v>
      </c>
    </row>
    <row r="6782" spans="1:5" x14ac:dyDescent="0.2">
      <c r="A6782" t="s">
        <v>679</v>
      </c>
      <c r="B6782" t="s">
        <v>697</v>
      </c>
      <c r="C6782">
        <v>0.22500000000000001</v>
      </c>
      <c r="D6782">
        <v>24</v>
      </c>
      <c r="E6782">
        <v>8.3000000000000004E-2</v>
      </c>
    </row>
    <row r="6783" spans="1:5" x14ac:dyDescent="0.2">
      <c r="A6783" t="s">
        <v>679</v>
      </c>
      <c r="B6783" t="s">
        <v>697</v>
      </c>
      <c r="C6783">
        <v>0.25</v>
      </c>
      <c r="D6783">
        <v>20</v>
      </c>
      <c r="E6783">
        <v>7.8E-2</v>
      </c>
    </row>
    <row r="6784" spans="1:5" x14ac:dyDescent="0.2">
      <c r="A6784" t="s">
        <v>679</v>
      </c>
      <c r="B6784" t="s">
        <v>697</v>
      </c>
      <c r="C6784">
        <v>0.25</v>
      </c>
      <c r="D6784">
        <v>21</v>
      </c>
      <c r="E6784">
        <v>8.3000000000000004E-2</v>
      </c>
    </row>
    <row r="6785" spans="1:5" x14ac:dyDescent="0.2">
      <c r="A6785" t="s">
        <v>679</v>
      </c>
      <c r="B6785" t="s">
        <v>697</v>
      </c>
      <c r="C6785">
        <v>0.25</v>
      </c>
      <c r="D6785">
        <v>22</v>
      </c>
      <c r="E6785">
        <v>8.6999999999999994E-2</v>
      </c>
    </row>
    <row r="6786" spans="1:5" x14ac:dyDescent="0.2">
      <c r="A6786" t="s">
        <v>679</v>
      </c>
      <c r="B6786" t="s">
        <v>697</v>
      </c>
      <c r="C6786">
        <v>0.25</v>
      </c>
      <c r="D6786">
        <v>23</v>
      </c>
      <c r="E6786">
        <v>9.0999999999999998E-2</v>
      </c>
    </row>
    <row r="6787" spans="1:5" x14ac:dyDescent="0.2">
      <c r="A6787" t="s">
        <v>679</v>
      </c>
      <c r="B6787" t="s">
        <v>697</v>
      </c>
      <c r="C6787">
        <v>0.25</v>
      </c>
      <c r="D6787">
        <v>24</v>
      </c>
      <c r="E6787">
        <v>9.5000000000000001E-2</v>
      </c>
    </row>
    <row r="6788" spans="1:5" x14ac:dyDescent="0.2">
      <c r="A6788" t="s">
        <v>679</v>
      </c>
      <c r="B6788" t="s">
        <v>697</v>
      </c>
      <c r="C6788">
        <v>0.25</v>
      </c>
      <c r="D6788">
        <v>25</v>
      </c>
      <c r="E6788">
        <v>9.8000000000000004E-2</v>
      </c>
    </row>
    <row r="6789" spans="1:5" x14ac:dyDescent="0.2">
      <c r="A6789" t="s">
        <v>679</v>
      </c>
      <c r="B6789" t="s">
        <v>697</v>
      </c>
      <c r="C6789">
        <v>0.25</v>
      </c>
      <c r="D6789">
        <v>26</v>
      </c>
      <c r="E6789">
        <v>0.1</v>
      </c>
    </row>
    <row r="6790" spans="1:5" x14ac:dyDescent="0.2">
      <c r="A6790" t="s">
        <v>679</v>
      </c>
      <c r="B6790" t="s">
        <v>697</v>
      </c>
      <c r="C6790">
        <v>0.27500000000000002</v>
      </c>
      <c r="D6790">
        <v>20</v>
      </c>
      <c r="E6790">
        <v>8.7999999999999995E-2</v>
      </c>
    </row>
    <row r="6791" spans="1:5" x14ac:dyDescent="0.2">
      <c r="A6791" t="s">
        <v>679</v>
      </c>
      <c r="B6791" t="s">
        <v>697</v>
      </c>
      <c r="C6791">
        <v>0.27500000000000002</v>
      </c>
      <c r="D6791">
        <v>21</v>
      </c>
      <c r="E6791">
        <v>9.2999999999999999E-2</v>
      </c>
    </row>
    <row r="6792" spans="1:5" x14ac:dyDescent="0.2">
      <c r="A6792" t="s">
        <v>679</v>
      </c>
      <c r="B6792" t="s">
        <v>697</v>
      </c>
      <c r="C6792">
        <v>0.27500000000000002</v>
      </c>
      <c r="D6792">
        <v>22</v>
      </c>
      <c r="E6792">
        <v>9.7000000000000003E-2</v>
      </c>
    </row>
    <row r="6793" spans="1:5" x14ac:dyDescent="0.2">
      <c r="A6793" t="s">
        <v>679</v>
      </c>
      <c r="B6793" t="s">
        <v>697</v>
      </c>
      <c r="C6793">
        <v>0.27500000000000002</v>
      </c>
      <c r="D6793">
        <v>23</v>
      </c>
      <c r="E6793">
        <v>0.10199999999999999</v>
      </c>
    </row>
    <row r="6794" spans="1:5" x14ac:dyDescent="0.2">
      <c r="A6794" t="s">
        <v>679</v>
      </c>
      <c r="B6794" t="s">
        <v>697</v>
      </c>
      <c r="C6794">
        <v>0.27500000000000002</v>
      </c>
      <c r="D6794">
        <v>24</v>
      </c>
      <c r="E6794">
        <v>0.106</v>
      </c>
    </row>
    <row r="6795" spans="1:5" x14ac:dyDescent="0.2">
      <c r="A6795" t="s">
        <v>679</v>
      </c>
      <c r="B6795" t="s">
        <v>697</v>
      </c>
      <c r="C6795">
        <v>0.27500000000000002</v>
      </c>
      <c r="D6795">
        <v>25</v>
      </c>
      <c r="E6795">
        <v>0.109</v>
      </c>
    </row>
    <row r="6796" spans="1:5" x14ac:dyDescent="0.2">
      <c r="A6796" t="s">
        <v>679</v>
      </c>
      <c r="B6796" t="s">
        <v>697</v>
      </c>
      <c r="C6796">
        <v>0.27500000000000002</v>
      </c>
      <c r="D6796">
        <v>26</v>
      </c>
      <c r="E6796">
        <v>0.112</v>
      </c>
    </row>
    <row r="6797" spans="1:5" x14ac:dyDescent="0.2">
      <c r="A6797" t="s">
        <v>679</v>
      </c>
      <c r="B6797" t="s">
        <v>697</v>
      </c>
      <c r="C6797">
        <v>0.27500000000000002</v>
      </c>
      <c r="D6797">
        <v>27</v>
      </c>
      <c r="E6797">
        <v>0.114</v>
      </c>
    </row>
    <row r="6798" spans="1:5" x14ac:dyDescent="0.2">
      <c r="A6798" t="s">
        <v>679</v>
      </c>
      <c r="B6798" t="s">
        <v>697</v>
      </c>
      <c r="C6798">
        <v>0.27500000000000002</v>
      </c>
      <c r="D6798">
        <v>28</v>
      </c>
      <c r="E6798">
        <v>0.11600000000000001</v>
      </c>
    </row>
    <row r="6799" spans="1:5" x14ac:dyDescent="0.2">
      <c r="A6799" t="s">
        <v>679</v>
      </c>
      <c r="B6799" t="s">
        <v>697</v>
      </c>
      <c r="C6799">
        <v>0.27500000000000002</v>
      </c>
      <c r="D6799">
        <v>29</v>
      </c>
      <c r="E6799">
        <v>0.11799999999999999</v>
      </c>
    </row>
    <row r="6800" spans="1:5" x14ac:dyDescent="0.2">
      <c r="A6800" t="s">
        <v>679</v>
      </c>
      <c r="B6800" t="s">
        <v>697</v>
      </c>
      <c r="C6800">
        <v>0.27500000000000002</v>
      </c>
      <c r="D6800">
        <v>30</v>
      </c>
      <c r="E6800">
        <v>0.11899999999999999</v>
      </c>
    </row>
    <row r="6801" spans="1:5" x14ac:dyDescent="0.2">
      <c r="A6801" t="s">
        <v>679</v>
      </c>
      <c r="B6801" t="s">
        <v>697</v>
      </c>
      <c r="C6801">
        <v>0.27500000000000002</v>
      </c>
      <c r="D6801">
        <v>31</v>
      </c>
      <c r="E6801">
        <v>0.121</v>
      </c>
    </row>
    <row r="6802" spans="1:5" x14ac:dyDescent="0.2">
      <c r="A6802" t="s">
        <v>679</v>
      </c>
      <c r="B6802" t="s">
        <v>697</v>
      </c>
      <c r="C6802">
        <v>0.27500000000000002</v>
      </c>
      <c r="D6802">
        <v>32</v>
      </c>
      <c r="E6802">
        <v>0.123</v>
      </c>
    </row>
    <row r="6803" spans="1:5" x14ac:dyDescent="0.2">
      <c r="A6803" t="s">
        <v>679</v>
      </c>
      <c r="B6803" t="s">
        <v>697</v>
      </c>
      <c r="C6803">
        <v>0.3</v>
      </c>
      <c r="D6803">
        <v>20</v>
      </c>
      <c r="E6803">
        <v>9.9000000000000005E-2</v>
      </c>
    </row>
    <row r="6804" spans="1:5" x14ac:dyDescent="0.2">
      <c r="A6804" t="s">
        <v>679</v>
      </c>
      <c r="B6804" t="s">
        <v>697</v>
      </c>
      <c r="C6804">
        <v>0.3</v>
      </c>
      <c r="D6804">
        <v>21</v>
      </c>
      <c r="E6804">
        <v>0.10299999999999999</v>
      </c>
    </row>
    <row r="6805" spans="1:5" x14ac:dyDescent="0.2">
      <c r="A6805" t="s">
        <v>679</v>
      </c>
      <c r="B6805" t="s">
        <v>697</v>
      </c>
      <c r="C6805">
        <v>0.3</v>
      </c>
      <c r="D6805">
        <v>22</v>
      </c>
      <c r="E6805">
        <v>0.108</v>
      </c>
    </row>
    <row r="6806" spans="1:5" x14ac:dyDescent="0.2">
      <c r="A6806" t="s">
        <v>679</v>
      </c>
      <c r="B6806" t="s">
        <v>697</v>
      </c>
      <c r="C6806">
        <v>0.3</v>
      </c>
      <c r="D6806">
        <v>23</v>
      </c>
      <c r="E6806">
        <v>0.112</v>
      </c>
    </row>
    <row r="6807" spans="1:5" x14ac:dyDescent="0.2">
      <c r="A6807" t="s">
        <v>679</v>
      </c>
      <c r="B6807" t="s">
        <v>697</v>
      </c>
      <c r="C6807">
        <v>0.3</v>
      </c>
      <c r="D6807">
        <v>24</v>
      </c>
      <c r="E6807">
        <v>0.11600000000000001</v>
      </c>
    </row>
    <row r="6808" spans="1:5" x14ac:dyDescent="0.2">
      <c r="A6808" t="s">
        <v>679</v>
      </c>
      <c r="B6808" t="s">
        <v>697</v>
      </c>
      <c r="C6808">
        <v>0.3</v>
      </c>
      <c r="D6808">
        <v>25</v>
      </c>
      <c r="E6808">
        <v>0.12</v>
      </c>
    </row>
    <row r="6809" spans="1:5" x14ac:dyDescent="0.2">
      <c r="A6809" t="s">
        <v>679</v>
      </c>
      <c r="B6809" t="s">
        <v>697</v>
      </c>
      <c r="C6809">
        <v>0.3</v>
      </c>
      <c r="D6809">
        <v>26</v>
      </c>
      <c r="E6809">
        <v>0.122</v>
      </c>
    </row>
    <row r="6810" spans="1:5" x14ac:dyDescent="0.2">
      <c r="A6810" t="s">
        <v>679</v>
      </c>
      <c r="B6810" t="s">
        <v>697</v>
      </c>
      <c r="C6810">
        <v>0.3</v>
      </c>
      <c r="D6810">
        <v>27</v>
      </c>
      <c r="E6810">
        <v>0.124</v>
      </c>
    </row>
    <row r="6811" spans="1:5" x14ac:dyDescent="0.2">
      <c r="A6811" t="s">
        <v>679</v>
      </c>
      <c r="B6811" t="s">
        <v>697</v>
      </c>
      <c r="C6811">
        <v>0.3</v>
      </c>
      <c r="D6811">
        <v>28</v>
      </c>
      <c r="E6811">
        <v>0.126</v>
      </c>
    </row>
    <row r="6812" spans="1:5" x14ac:dyDescent="0.2">
      <c r="A6812" t="s">
        <v>679</v>
      </c>
      <c r="B6812" t="s">
        <v>697</v>
      </c>
      <c r="C6812">
        <v>0.3</v>
      </c>
      <c r="D6812">
        <v>29</v>
      </c>
      <c r="E6812">
        <v>0.128</v>
      </c>
    </row>
    <row r="6813" spans="1:5" x14ac:dyDescent="0.2">
      <c r="A6813" t="s">
        <v>679</v>
      </c>
      <c r="B6813" t="s">
        <v>697</v>
      </c>
      <c r="C6813">
        <v>0.3</v>
      </c>
      <c r="D6813">
        <v>30</v>
      </c>
      <c r="E6813">
        <v>0.13</v>
      </c>
    </row>
    <row r="6814" spans="1:5" x14ac:dyDescent="0.2">
      <c r="A6814" t="s">
        <v>679</v>
      </c>
      <c r="B6814" t="s">
        <v>697</v>
      </c>
      <c r="C6814">
        <v>0.3</v>
      </c>
      <c r="D6814">
        <v>31</v>
      </c>
      <c r="E6814">
        <v>0.13100000000000001</v>
      </c>
    </row>
    <row r="6815" spans="1:5" x14ac:dyDescent="0.2">
      <c r="A6815" t="s">
        <v>679</v>
      </c>
      <c r="B6815" t="s">
        <v>697</v>
      </c>
      <c r="C6815">
        <v>0.3</v>
      </c>
      <c r="D6815">
        <v>32</v>
      </c>
      <c r="E6815">
        <v>0.13300000000000001</v>
      </c>
    </row>
    <row r="6816" spans="1:5" x14ac:dyDescent="0.2">
      <c r="A6816" t="s">
        <v>679</v>
      </c>
      <c r="B6816" t="s">
        <v>697</v>
      </c>
      <c r="C6816">
        <v>0.3</v>
      </c>
      <c r="D6816">
        <v>33</v>
      </c>
      <c r="E6816">
        <v>0.13500000000000001</v>
      </c>
    </row>
    <row r="6817" spans="1:5" x14ac:dyDescent="0.2">
      <c r="A6817" t="s">
        <v>679</v>
      </c>
      <c r="B6817" t="s">
        <v>697</v>
      </c>
      <c r="C6817">
        <v>0.3</v>
      </c>
      <c r="D6817">
        <v>34</v>
      </c>
      <c r="E6817">
        <v>0.13700000000000001</v>
      </c>
    </row>
    <row r="6818" spans="1:5" x14ac:dyDescent="0.2">
      <c r="A6818" t="s">
        <v>679</v>
      </c>
      <c r="B6818" t="s">
        <v>697</v>
      </c>
      <c r="C6818">
        <v>0.3</v>
      </c>
      <c r="D6818">
        <v>35</v>
      </c>
      <c r="E6818">
        <v>0.13900000000000001</v>
      </c>
    </row>
    <row r="6819" spans="1:5" x14ac:dyDescent="0.2">
      <c r="A6819" t="s">
        <v>679</v>
      </c>
      <c r="B6819" t="s">
        <v>697</v>
      </c>
      <c r="C6819">
        <v>0.3</v>
      </c>
      <c r="D6819">
        <v>36</v>
      </c>
      <c r="E6819">
        <v>0.14000000000000001</v>
      </c>
    </row>
    <row r="6820" spans="1:5" x14ac:dyDescent="0.2">
      <c r="A6820" t="s">
        <v>679</v>
      </c>
      <c r="B6820" t="s">
        <v>697</v>
      </c>
      <c r="C6820">
        <v>0.32500000000000001</v>
      </c>
      <c r="D6820">
        <v>20</v>
      </c>
      <c r="E6820">
        <v>0.109</v>
      </c>
    </row>
    <row r="6821" spans="1:5" x14ac:dyDescent="0.2">
      <c r="A6821" t="s">
        <v>679</v>
      </c>
      <c r="B6821" t="s">
        <v>697</v>
      </c>
      <c r="C6821">
        <v>0.32500000000000001</v>
      </c>
      <c r="D6821">
        <v>21</v>
      </c>
      <c r="E6821">
        <v>0.114</v>
      </c>
    </row>
    <row r="6822" spans="1:5" x14ac:dyDescent="0.2">
      <c r="A6822" t="s">
        <v>679</v>
      </c>
      <c r="B6822" t="s">
        <v>697</v>
      </c>
      <c r="C6822">
        <v>0.32500000000000001</v>
      </c>
      <c r="D6822">
        <v>22</v>
      </c>
      <c r="E6822">
        <v>0.11799999999999999</v>
      </c>
    </row>
    <row r="6823" spans="1:5" x14ac:dyDescent="0.2">
      <c r="A6823" t="s">
        <v>679</v>
      </c>
      <c r="B6823" t="s">
        <v>697</v>
      </c>
      <c r="C6823">
        <v>0.32500000000000001</v>
      </c>
      <c r="D6823">
        <v>23</v>
      </c>
      <c r="E6823">
        <v>0.123</v>
      </c>
    </row>
    <row r="6824" spans="1:5" x14ac:dyDescent="0.2">
      <c r="A6824" t="s">
        <v>679</v>
      </c>
      <c r="B6824" t="s">
        <v>697</v>
      </c>
      <c r="C6824">
        <v>0.32500000000000001</v>
      </c>
      <c r="D6824">
        <v>24</v>
      </c>
      <c r="E6824">
        <v>0.127</v>
      </c>
    </row>
    <row r="6825" spans="1:5" x14ac:dyDescent="0.2">
      <c r="A6825" t="s">
        <v>679</v>
      </c>
      <c r="B6825" t="s">
        <v>697</v>
      </c>
      <c r="C6825">
        <v>0.32500000000000001</v>
      </c>
      <c r="D6825">
        <v>25</v>
      </c>
      <c r="E6825">
        <v>0.13</v>
      </c>
    </row>
    <row r="6826" spans="1:5" x14ac:dyDescent="0.2">
      <c r="A6826" t="s">
        <v>679</v>
      </c>
      <c r="B6826" t="s">
        <v>697</v>
      </c>
      <c r="C6826">
        <v>0.32500000000000001</v>
      </c>
      <c r="D6826">
        <v>26</v>
      </c>
      <c r="E6826">
        <v>0.13300000000000001</v>
      </c>
    </row>
    <row r="6827" spans="1:5" x14ac:dyDescent="0.2">
      <c r="A6827" t="s">
        <v>679</v>
      </c>
      <c r="B6827" t="s">
        <v>697</v>
      </c>
      <c r="C6827">
        <v>0.32500000000000001</v>
      </c>
      <c r="D6827">
        <v>27</v>
      </c>
      <c r="E6827">
        <v>0.13500000000000001</v>
      </c>
    </row>
    <row r="6828" spans="1:5" x14ac:dyDescent="0.2">
      <c r="A6828" t="s">
        <v>679</v>
      </c>
      <c r="B6828" t="s">
        <v>697</v>
      </c>
      <c r="C6828">
        <v>0.32500000000000001</v>
      </c>
      <c r="D6828">
        <v>28</v>
      </c>
      <c r="E6828">
        <v>0.13600000000000001</v>
      </c>
    </row>
    <row r="6829" spans="1:5" x14ac:dyDescent="0.2">
      <c r="A6829" t="s">
        <v>679</v>
      </c>
      <c r="B6829" t="s">
        <v>697</v>
      </c>
      <c r="C6829">
        <v>0.32500000000000001</v>
      </c>
      <c r="D6829">
        <v>29</v>
      </c>
      <c r="E6829">
        <v>0.13800000000000001</v>
      </c>
    </row>
    <row r="6830" spans="1:5" x14ac:dyDescent="0.2">
      <c r="A6830" t="s">
        <v>679</v>
      </c>
      <c r="B6830" t="s">
        <v>697</v>
      </c>
      <c r="C6830">
        <v>0.32500000000000001</v>
      </c>
      <c r="D6830">
        <v>30</v>
      </c>
      <c r="E6830">
        <v>0.14000000000000001</v>
      </c>
    </row>
    <row r="6831" spans="1:5" x14ac:dyDescent="0.2">
      <c r="A6831" t="s">
        <v>679</v>
      </c>
      <c r="B6831" t="s">
        <v>697</v>
      </c>
      <c r="C6831">
        <v>0.32500000000000001</v>
      </c>
      <c r="D6831">
        <v>31</v>
      </c>
      <c r="E6831">
        <v>0.14099999999999999</v>
      </c>
    </row>
    <row r="6832" spans="1:5" x14ac:dyDescent="0.2">
      <c r="A6832" t="s">
        <v>679</v>
      </c>
      <c r="B6832" t="s">
        <v>697</v>
      </c>
      <c r="C6832">
        <v>0.32500000000000001</v>
      </c>
      <c r="D6832">
        <v>32</v>
      </c>
      <c r="E6832">
        <v>0.14299999999999999</v>
      </c>
    </row>
    <row r="6833" spans="1:5" x14ac:dyDescent="0.2">
      <c r="A6833" t="s">
        <v>679</v>
      </c>
      <c r="B6833" t="s">
        <v>697</v>
      </c>
      <c r="C6833">
        <v>0.32500000000000001</v>
      </c>
      <c r="D6833">
        <v>33</v>
      </c>
      <c r="E6833">
        <v>0.14499999999999999</v>
      </c>
    </row>
    <row r="6834" spans="1:5" x14ac:dyDescent="0.2">
      <c r="A6834" t="s">
        <v>679</v>
      </c>
      <c r="B6834" t="s">
        <v>697</v>
      </c>
      <c r="C6834">
        <v>0.32500000000000001</v>
      </c>
      <c r="D6834">
        <v>34</v>
      </c>
      <c r="E6834">
        <v>0.14599999999999999</v>
      </c>
    </row>
    <row r="6835" spans="1:5" x14ac:dyDescent="0.2">
      <c r="A6835" t="s">
        <v>679</v>
      </c>
      <c r="B6835" t="s">
        <v>697</v>
      </c>
      <c r="C6835">
        <v>0.32500000000000001</v>
      </c>
      <c r="D6835">
        <v>35</v>
      </c>
      <c r="E6835">
        <v>0.14799999999999999</v>
      </c>
    </row>
    <row r="6836" spans="1:5" x14ac:dyDescent="0.2">
      <c r="A6836" t="s">
        <v>679</v>
      </c>
      <c r="B6836" t="s">
        <v>697</v>
      </c>
      <c r="C6836">
        <v>0.32500000000000001</v>
      </c>
      <c r="D6836">
        <v>36</v>
      </c>
      <c r="E6836">
        <v>0.15</v>
      </c>
    </row>
    <row r="6837" spans="1:5" x14ac:dyDescent="0.2">
      <c r="A6837" t="s">
        <v>679</v>
      </c>
      <c r="B6837" t="s">
        <v>697</v>
      </c>
      <c r="C6837">
        <v>0.32500000000000001</v>
      </c>
      <c r="D6837">
        <v>37</v>
      </c>
      <c r="E6837">
        <v>0.152</v>
      </c>
    </row>
    <row r="6838" spans="1:5" x14ac:dyDescent="0.2">
      <c r="A6838" t="s">
        <v>679</v>
      </c>
      <c r="B6838" t="s">
        <v>697</v>
      </c>
      <c r="C6838">
        <v>0.32500000000000001</v>
      </c>
      <c r="D6838">
        <v>38</v>
      </c>
      <c r="E6838">
        <v>0.153</v>
      </c>
    </row>
    <row r="6839" spans="1:5" x14ac:dyDescent="0.2">
      <c r="A6839" t="s">
        <v>679</v>
      </c>
      <c r="B6839" t="s">
        <v>697</v>
      </c>
      <c r="C6839">
        <v>0.32500000000000001</v>
      </c>
      <c r="D6839">
        <v>39</v>
      </c>
      <c r="E6839">
        <v>0.155</v>
      </c>
    </row>
    <row r="6840" spans="1:5" x14ac:dyDescent="0.2">
      <c r="A6840" t="s">
        <v>679</v>
      </c>
      <c r="B6840" t="s">
        <v>697</v>
      </c>
      <c r="C6840">
        <v>0.32500000000000001</v>
      </c>
      <c r="D6840">
        <v>40</v>
      </c>
      <c r="E6840">
        <v>0.157</v>
      </c>
    </row>
    <row r="6841" spans="1:5" x14ac:dyDescent="0.2">
      <c r="A6841" t="s">
        <v>679</v>
      </c>
      <c r="B6841" t="s">
        <v>697</v>
      </c>
      <c r="C6841">
        <v>0.32500000000000001</v>
      </c>
      <c r="D6841">
        <v>41</v>
      </c>
      <c r="E6841">
        <v>0.158</v>
      </c>
    </row>
    <row r="6842" spans="1:5" x14ac:dyDescent="0.2">
      <c r="A6842" t="s">
        <v>679</v>
      </c>
      <c r="B6842" t="s">
        <v>697</v>
      </c>
      <c r="C6842">
        <v>0.32500000000000001</v>
      </c>
      <c r="D6842">
        <v>42</v>
      </c>
      <c r="E6842">
        <v>0.16</v>
      </c>
    </row>
    <row r="6843" spans="1:5" x14ac:dyDescent="0.2">
      <c r="A6843" t="s">
        <v>679</v>
      </c>
      <c r="B6843" t="s">
        <v>697</v>
      </c>
      <c r="C6843">
        <v>0.35</v>
      </c>
      <c r="D6843">
        <v>20</v>
      </c>
      <c r="E6843">
        <v>0.12</v>
      </c>
    </row>
    <row r="6844" spans="1:5" x14ac:dyDescent="0.2">
      <c r="A6844" t="s">
        <v>679</v>
      </c>
      <c r="B6844" t="s">
        <v>697</v>
      </c>
      <c r="C6844">
        <v>0.35</v>
      </c>
      <c r="D6844">
        <v>21</v>
      </c>
      <c r="E6844">
        <v>0.125</v>
      </c>
    </row>
    <row r="6845" spans="1:5" x14ac:dyDescent="0.2">
      <c r="A6845" t="s">
        <v>679</v>
      </c>
      <c r="B6845" t="s">
        <v>697</v>
      </c>
      <c r="C6845">
        <v>0.35</v>
      </c>
      <c r="D6845">
        <v>22</v>
      </c>
      <c r="E6845">
        <v>0.129</v>
      </c>
    </row>
    <row r="6846" spans="1:5" x14ac:dyDescent="0.2">
      <c r="A6846" t="s">
        <v>679</v>
      </c>
      <c r="B6846" t="s">
        <v>697</v>
      </c>
      <c r="C6846">
        <v>0.35</v>
      </c>
      <c r="D6846">
        <v>23</v>
      </c>
      <c r="E6846">
        <v>0.13300000000000001</v>
      </c>
    </row>
    <row r="6847" spans="1:5" x14ac:dyDescent="0.2">
      <c r="A6847" t="s">
        <v>679</v>
      </c>
      <c r="B6847" t="s">
        <v>697</v>
      </c>
      <c r="C6847">
        <v>0.35</v>
      </c>
      <c r="D6847">
        <v>24</v>
      </c>
      <c r="E6847">
        <v>0.13700000000000001</v>
      </c>
    </row>
    <row r="6848" spans="1:5" x14ac:dyDescent="0.2">
      <c r="A6848" t="s">
        <v>679</v>
      </c>
      <c r="B6848" t="s">
        <v>697</v>
      </c>
      <c r="C6848">
        <v>0.35</v>
      </c>
      <c r="D6848">
        <v>25</v>
      </c>
      <c r="E6848">
        <v>0.14099999999999999</v>
      </c>
    </row>
    <row r="6849" spans="1:5" x14ac:dyDescent="0.2">
      <c r="A6849" t="s">
        <v>679</v>
      </c>
      <c r="B6849" t="s">
        <v>697</v>
      </c>
      <c r="C6849">
        <v>0.35</v>
      </c>
      <c r="D6849">
        <v>26</v>
      </c>
      <c r="E6849">
        <v>0.14299999999999999</v>
      </c>
    </row>
    <row r="6850" spans="1:5" x14ac:dyDescent="0.2">
      <c r="A6850" t="s">
        <v>679</v>
      </c>
      <c r="B6850" t="s">
        <v>697</v>
      </c>
      <c r="C6850">
        <v>0.35</v>
      </c>
      <c r="D6850">
        <v>27</v>
      </c>
      <c r="E6850">
        <v>0.14499999999999999</v>
      </c>
    </row>
    <row r="6851" spans="1:5" x14ac:dyDescent="0.2">
      <c r="A6851" t="s">
        <v>679</v>
      </c>
      <c r="B6851" t="s">
        <v>697</v>
      </c>
      <c r="C6851">
        <v>0.35</v>
      </c>
      <c r="D6851">
        <v>28</v>
      </c>
      <c r="E6851">
        <v>0.14599999999999999</v>
      </c>
    </row>
    <row r="6852" spans="1:5" x14ac:dyDescent="0.2">
      <c r="A6852" t="s">
        <v>679</v>
      </c>
      <c r="B6852" t="s">
        <v>697</v>
      </c>
      <c r="C6852">
        <v>0.35</v>
      </c>
      <c r="D6852">
        <v>29</v>
      </c>
      <c r="E6852">
        <v>0.14799999999999999</v>
      </c>
    </row>
    <row r="6853" spans="1:5" x14ac:dyDescent="0.2">
      <c r="A6853" t="s">
        <v>679</v>
      </c>
      <c r="B6853" t="s">
        <v>697</v>
      </c>
      <c r="C6853">
        <v>0.35</v>
      </c>
      <c r="D6853">
        <v>30</v>
      </c>
      <c r="E6853">
        <v>0.14899999999999999</v>
      </c>
    </row>
    <row r="6854" spans="1:5" x14ac:dyDescent="0.2">
      <c r="A6854" t="s">
        <v>679</v>
      </c>
      <c r="B6854" t="s">
        <v>697</v>
      </c>
      <c r="C6854">
        <v>0.35</v>
      </c>
      <c r="D6854">
        <v>31</v>
      </c>
      <c r="E6854">
        <v>0.151</v>
      </c>
    </row>
    <row r="6855" spans="1:5" x14ac:dyDescent="0.2">
      <c r="A6855" t="s">
        <v>679</v>
      </c>
      <c r="B6855" t="s">
        <v>697</v>
      </c>
      <c r="C6855">
        <v>0.35</v>
      </c>
      <c r="D6855">
        <v>32</v>
      </c>
      <c r="E6855">
        <v>0.153</v>
      </c>
    </row>
    <row r="6856" spans="1:5" x14ac:dyDescent="0.2">
      <c r="A6856" t="s">
        <v>679</v>
      </c>
      <c r="B6856" t="s">
        <v>697</v>
      </c>
      <c r="C6856">
        <v>0.35</v>
      </c>
      <c r="D6856">
        <v>33</v>
      </c>
      <c r="E6856">
        <v>0.154</v>
      </c>
    </row>
    <row r="6857" spans="1:5" x14ac:dyDescent="0.2">
      <c r="A6857" t="s">
        <v>679</v>
      </c>
      <c r="B6857" t="s">
        <v>697</v>
      </c>
      <c r="C6857">
        <v>0.35</v>
      </c>
      <c r="D6857">
        <v>34</v>
      </c>
      <c r="E6857">
        <v>0.156</v>
      </c>
    </row>
    <row r="6858" spans="1:5" x14ac:dyDescent="0.2">
      <c r="A6858" t="s">
        <v>679</v>
      </c>
      <c r="B6858" t="s">
        <v>697</v>
      </c>
      <c r="C6858">
        <v>0.35</v>
      </c>
      <c r="D6858">
        <v>35</v>
      </c>
      <c r="E6858">
        <v>0.157</v>
      </c>
    </row>
    <row r="6859" spans="1:5" x14ac:dyDescent="0.2">
      <c r="A6859" t="s">
        <v>679</v>
      </c>
      <c r="B6859" t="s">
        <v>697</v>
      </c>
      <c r="C6859">
        <v>0.35</v>
      </c>
      <c r="D6859">
        <v>36</v>
      </c>
      <c r="E6859">
        <v>0.159</v>
      </c>
    </row>
    <row r="6860" spans="1:5" x14ac:dyDescent="0.2">
      <c r="A6860" t="s">
        <v>679</v>
      </c>
      <c r="B6860" t="s">
        <v>697</v>
      </c>
      <c r="C6860">
        <v>0.35</v>
      </c>
      <c r="D6860">
        <v>37</v>
      </c>
      <c r="E6860">
        <v>0.161</v>
      </c>
    </row>
    <row r="6861" spans="1:5" x14ac:dyDescent="0.2">
      <c r="A6861" t="s">
        <v>679</v>
      </c>
      <c r="B6861" t="s">
        <v>697</v>
      </c>
      <c r="C6861">
        <v>0.35</v>
      </c>
      <c r="D6861">
        <v>38</v>
      </c>
      <c r="E6861">
        <v>0.16200000000000001</v>
      </c>
    </row>
    <row r="6862" spans="1:5" x14ac:dyDescent="0.2">
      <c r="A6862" t="s">
        <v>679</v>
      </c>
      <c r="B6862" t="s">
        <v>697</v>
      </c>
      <c r="C6862">
        <v>0.35</v>
      </c>
      <c r="D6862">
        <v>39</v>
      </c>
      <c r="E6862">
        <v>0.16400000000000001</v>
      </c>
    </row>
    <row r="6863" spans="1:5" x14ac:dyDescent="0.2">
      <c r="A6863" t="s">
        <v>679</v>
      </c>
      <c r="B6863" t="s">
        <v>697</v>
      </c>
      <c r="C6863">
        <v>0.35</v>
      </c>
      <c r="D6863">
        <v>40</v>
      </c>
      <c r="E6863">
        <v>0.16600000000000001</v>
      </c>
    </row>
    <row r="6864" spans="1:5" x14ac:dyDescent="0.2">
      <c r="A6864" t="s">
        <v>679</v>
      </c>
      <c r="B6864" t="s">
        <v>697</v>
      </c>
      <c r="C6864">
        <v>0.35</v>
      </c>
      <c r="D6864">
        <v>41</v>
      </c>
      <c r="E6864">
        <v>0.16700000000000001</v>
      </c>
    </row>
    <row r="6865" spans="1:5" x14ac:dyDescent="0.2">
      <c r="A6865" t="s">
        <v>679</v>
      </c>
      <c r="B6865" t="s">
        <v>697</v>
      </c>
      <c r="C6865">
        <v>0.35</v>
      </c>
      <c r="D6865">
        <v>42</v>
      </c>
      <c r="E6865">
        <v>0.16900000000000001</v>
      </c>
    </row>
    <row r="6866" spans="1:5" x14ac:dyDescent="0.2">
      <c r="A6866" t="s">
        <v>679</v>
      </c>
      <c r="B6866" t="s">
        <v>697</v>
      </c>
      <c r="C6866">
        <v>0.35</v>
      </c>
      <c r="D6866">
        <v>43</v>
      </c>
      <c r="E6866">
        <v>0.17100000000000001</v>
      </c>
    </row>
    <row r="6867" spans="1:5" x14ac:dyDescent="0.2">
      <c r="A6867" t="s">
        <v>679</v>
      </c>
      <c r="B6867" t="s">
        <v>697</v>
      </c>
      <c r="C6867">
        <v>0.35</v>
      </c>
      <c r="D6867">
        <v>44</v>
      </c>
      <c r="E6867">
        <v>0.17199999999999999</v>
      </c>
    </row>
    <row r="6868" spans="1:5" x14ac:dyDescent="0.2">
      <c r="A6868" t="s">
        <v>679</v>
      </c>
      <c r="B6868" t="s">
        <v>697</v>
      </c>
      <c r="C6868">
        <v>0.35</v>
      </c>
      <c r="D6868">
        <v>45</v>
      </c>
      <c r="E6868">
        <v>0.17399999999999999</v>
      </c>
    </row>
    <row r="6869" spans="1:5" x14ac:dyDescent="0.2">
      <c r="A6869" t="s">
        <v>679</v>
      </c>
      <c r="B6869" t="s">
        <v>697</v>
      </c>
      <c r="C6869">
        <v>0.35</v>
      </c>
      <c r="D6869">
        <v>46</v>
      </c>
      <c r="E6869">
        <v>0.17499999999999999</v>
      </c>
    </row>
    <row r="6870" spans="1:5" x14ac:dyDescent="0.2">
      <c r="A6870" t="s">
        <v>679</v>
      </c>
      <c r="B6870" t="s">
        <v>697</v>
      </c>
      <c r="C6870">
        <v>0.35</v>
      </c>
      <c r="D6870">
        <v>47</v>
      </c>
      <c r="E6870">
        <v>0.17699999999999999</v>
      </c>
    </row>
    <row r="6871" spans="1:5" x14ac:dyDescent="0.2">
      <c r="A6871" t="s">
        <v>679</v>
      </c>
      <c r="B6871" t="s">
        <v>697</v>
      </c>
      <c r="C6871">
        <v>0.375</v>
      </c>
      <c r="D6871">
        <v>20</v>
      </c>
      <c r="E6871">
        <v>0.13100000000000001</v>
      </c>
    </row>
    <row r="6872" spans="1:5" x14ac:dyDescent="0.2">
      <c r="A6872" t="s">
        <v>679</v>
      </c>
      <c r="B6872" t="s">
        <v>697</v>
      </c>
      <c r="C6872">
        <v>0.375</v>
      </c>
      <c r="D6872">
        <v>21</v>
      </c>
      <c r="E6872">
        <v>0.13500000000000001</v>
      </c>
    </row>
    <row r="6873" spans="1:5" x14ac:dyDescent="0.2">
      <c r="A6873" t="s">
        <v>679</v>
      </c>
      <c r="B6873" t="s">
        <v>697</v>
      </c>
      <c r="C6873">
        <v>0.375</v>
      </c>
      <c r="D6873">
        <v>22</v>
      </c>
      <c r="E6873">
        <v>0.13900000000000001</v>
      </c>
    </row>
    <row r="6874" spans="1:5" x14ac:dyDescent="0.2">
      <c r="A6874" t="s">
        <v>679</v>
      </c>
      <c r="B6874" t="s">
        <v>697</v>
      </c>
      <c r="C6874">
        <v>0.375</v>
      </c>
      <c r="D6874">
        <v>23</v>
      </c>
      <c r="E6874">
        <v>0.14399999999999999</v>
      </c>
    </row>
    <row r="6875" spans="1:5" x14ac:dyDescent="0.2">
      <c r="A6875" t="s">
        <v>679</v>
      </c>
      <c r="B6875" t="s">
        <v>697</v>
      </c>
      <c r="C6875">
        <v>0.375</v>
      </c>
      <c r="D6875">
        <v>24</v>
      </c>
      <c r="E6875">
        <v>0.14799999999999999</v>
      </c>
    </row>
    <row r="6876" spans="1:5" x14ac:dyDescent="0.2">
      <c r="A6876" t="s">
        <v>679</v>
      </c>
      <c r="B6876" t="s">
        <v>697</v>
      </c>
      <c r="C6876">
        <v>0.375</v>
      </c>
      <c r="D6876">
        <v>25</v>
      </c>
      <c r="E6876">
        <v>0.151</v>
      </c>
    </row>
    <row r="6877" spans="1:5" x14ac:dyDescent="0.2">
      <c r="A6877" t="s">
        <v>679</v>
      </c>
      <c r="B6877" t="s">
        <v>697</v>
      </c>
      <c r="C6877">
        <v>0.375</v>
      </c>
      <c r="D6877">
        <v>26</v>
      </c>
      <c r="E6877">
        <v>0.153</v>
      </c>
    </row>
    <row r="6878" spans="1:5" x14ac:dyDescent="0.2">
      <c r="A6878" t="s">
        <v>679</v>
      </c>
      <c r="B6878" t="s">
        <v>697</v>
      </c>
      <c r="C6878">
        <v>0.375</v>
      </c>
      <c r="D6878">
        <v>27</v>
      </c>
      <c r="E6878">
        <v>0.155</v>
      </c>
    </row>
    <row r="6879" spans="1:5" x14ac:dyDescent="0.2">
      <c r="A6879" t="s">
        <v>679</v>
      </c>
      <c r="B6879" t="s">
        <v>697</v>
      </c>
      <c r="C6879">
        <v>0.375</v>
      </c>
      <c r="D6879">
        <v>28</v>
      </c>
      <c r="E6879">
        <v>0.156</v>
      </c>
    </row>
    <row r="6880" spans="1:5" x14ac:dyDescent="0.2">
      <c r="A6880" t="s">
        <v>679</v>
      </c>
      <c r="B6880" t="s">
        <v>697</v>
      </c>
      <c r="C6880">
        <v>0.375</v>
      </c>
      <c r="D6880">
        <v>29</v>
      </c>
      <c r="E6880">
        <v>0.158</v>
      </c>
    </row>
    <row r="6881" spans="1:5" x14ac:dyDescent="0.2">
      <c r="A6881" t="s">
        <v>679</v>
      </c>
      <c r="B6881" t="s">
        <v>697</v>
      </c>
      <c r="C6881">
        <v>0.375</v>
      </c>
      <c r="D6881">
        <v>30</v>
      </c>
      <c r="E6881">
        <v>0.159</v>
      </c>
    </row>
    <row r="6882" spans="1:5" x14ac:dyDescent="0.2">
      <c r="A6882" t="s">
        <v>679</v>
      </c>
      <c r="B6882" t="s">
        <v>697</v>
      </c>
      <c r="C6882">
        <v>0.375</v>
      </c>
      <c r="D6882">
        <v>31</v>
      </c>
      <c r="E6882">
        <v>0.16</v>
      </c>
    </row>
    <row r="6883" spans="1:5" x14ac:dyDescent="0.2">
      <c r="A6883" t="s">
        <v>679</v>
      </c>
      <c r="B6883" t="s">
        <v>697</v>
      </c>
      <c r="C6883">
        <v>0.375</v>
      </c>
      <c r="D6883">
        <v>32</v>
      </c>
      <c r="E6883">
        <v>0.16200000000000001</v>
      </c>
    </row>
    <row r="6884" spans="1:5" x14ac:dyDescent="0.2">
      <c r="A6884" t="s">
        <v>679</v>
      </c>
      <c r="B6884" t="s">
        <v>697</v>
      </c>
      <c r="C6884">
        <v>0.375</v>
      </c>
      <c r="D6884">
        <v>33</v>
      </c>
      <c r="E6884">
        <v>0.16300000000000001</v>
      </c>
    </row>
    <row r="6885" spans="1:5" x14ac:dyDescent="0.2">
      <c r="A6885" t="s">
        <v>679</v>
      </c>
      <c r="B6885" t="s">
        <v>697</v>
      </c>
      <c r="C6885">
        <v>0.375</v>
      </c>
      <c r="D6885">
        <v>34</v>
      </c>
      <c r="E6885">
        <v>0.16500000000000001</v>
      </c>
    </row>
    <row r="6886" spans="1:5" x14ac:dyDescent="0.2">
      <c r="A6886" t="s">
        <v>679</v>
      </c>
      <c r="B6886" t="s">
        <v>697</v>
      </c>
      <c r="C6886">
        <v>0.375</v>
      </c>
      <c r="D6886">
        <v>35</v>
      </c>
      <c r="E6886">
        <v>0.16600000000000001</v>
      </c>
    </row>
    <row r="6887" spans="1:5" x14ac:dyDescent="0.2">
      <c r="A6887" t="s">
        <v>679</v>
      </c>
      <c r="B6887" t="s">
        <v>697</v>
      </c>
      <c r="C6887">
        <v>0.375</v>
      </c>
      <c r="D6887">
        <v>36</v>
      </c>
      <c r="E6887">
        <v>0.16800000000000001</v>
      </c>
    </row>
    <row r="6888" spans="1:5" x14ac:dyDescent="0.2">
      <c r="A6888" t="s">
        <v>679</v>
      </c>
      <c r="B6888" t="s">
        <v>697</v>
      </c>
      <c r="C6888">
        <v>0.375</v>
      </c>
      <c r="D6888">
        <v>37</v>
      </c>
      <c r="E6888">
        <v>0.17</v>
      </c>
    </row>
    <row r="6889" spans="1:5" x14ac:dyDescent="0.2">
      <c r="A6889" t="s">
        <v>679</v>
      </c>
      <c r="B6889" t="s">
        <v>697</v>
      </c>
      <c r="C6889">
        <v>0.375</v>
      </c>
      <c r="D6889">
        <v>38</v>
      </c>
      <c r="E6889">
        <v>0.17100000000000001</v>
      </c>
    </row>
    <row r="6890" spans="1:5" x14ac:dyDescent="0.2">
      <c r="A6890" t="s">
        <v>679</v>
      </c>
      <c r="B6890" t="s">
        <v>697</v>
      </c>
      <c r="C6890">
        <v>0.375</v>
      </c>
      <c r="D6890">
        <v>39</v>
      </c>
      <c r="E6890">
        <v>0.17299999999999999</v>
      </c>
    </row>
    <row r="6891" spans="1:5" x14ac:dyDescent="0.2">
      <c r="A6891" t="s">
        <v>679</v>
      </c>
      <c r="B6891" t="s">
        <v>697</v>
      </c>
      <c r="C6891">
        <v>0.375</v>
      </c>
      <c r="D6891">
        <v>40</v>
      </c>
      <c r="E6891">
        <v>0.17499999999999999</v>
      </c>
    </row>
    <row r="6892" spans="1:5" x14ac:dyDescent="0.2">
      <c r="A6892" t="s">
        <v>679</v>
      </c>
      <c r="B6892" t="s">
        <v>697</v>
      </c>
      <c r="C6892">
        <v>0.375</v>
      </c>
      <c r="D6892">
        <v>41</v>
      </c>
      <c r="E6892">
        <v>0.17599999999999999</v>
      </c>
    </row>
    <row r="6893" spans="1:5" x14ac:dyDescent="0.2">
      <c r="A6893" t="s">
        <v>679</v>
      </c>
      <c r="B6893" t="s">
        <v>697</v>
      </c>
      <c r="C6893">
        <v>0.375</v>
      </c>
      <c r="D6893">
        <v>42</v>
      </c>
      <c r="E6893">
        <v>0.17799999999999999</v>
      </c>
    </row>
    <row r="6894" spans="1:5" x14ac:dyDescent="0.2">
      <c r="A6894" t="s">
        <v>679</v>
      </c>
      <c r="B6894" t="s">
        <v>697</v>
      </c>
      <c r="C6894">
        <v>0.375</v>
      </c>
      <c r="D6894">
        <v>43</v>
      </c>
      <c r="E6894">
        <v>0.17899999999999999</v>
      </c>
    </row>
    <row r="6895" spans="1:5" x14ac:dyDescent="0.2">
      <c r="A6895" t="s">
        <v>679</v>
      </c>
      <c r="B6895" t="s">
        <v>697</v>
      </c>
      <c r="C6895">
        <v>0.375</v>
      </c>
      <c r="D6895">
        <v>44</v>
      </c>
      <c r="E6895">
        <v>0.18099999999999999</v>
      </c>
    </row>
    <row r="6896" spans="1:5" x14ac:dyDescent="0.2">
      <c r="A6896" t="s">
        <v>679</v>
      </c>
      <c r="B6896" t="s">
        <v>697</v>
      </c>
      <c r="C6896">
        <v>0.375</v>
      </c>
      <c r="D6896">
        <v>45</v>
      </c>
      <c r="E6896">
        <v>0.182</v>
      </c>
    </row>
    <row r="6897" spans="1:5" x14ac:dyDescent="0.2">
      <c r="A6897" t="s">
        <v>679</v>
      </c>
      <c r="B6897" t="s">
        <v>697</v>
      </c>
      <c r="C6897">
        <v>0.375</v>
      </c>
      <c r="D6897">
        <v>46</v>
      </c>
      <c r="E6897">
        <v>0.184</v>
      </c>
    </row>
    <row r="6898" spans="1:5" x14ac:dyDescent="0.2">
      <c r="A6898" t="s">
        <v>679</v>
      </c>
      <c r="B6898" t="s">
        <v>697</v>
      </c>
      <c r="C6898">
        <v>0.375</v>
      </c>
      <c r="D6898">
        <v>47</v>
      </c>
      <c r="E6898">
        <v>0.186</v>
      </c>
    </row>
    <row r="6899" spans="1:5" x14ac:dyDescent="0.2">
      <c r="A6899" t="s">
        <v>679</v>
      </c>
      <c r="B6899" t="s">
        <v>697</v>
      </c>
      <c r="C6899">
        <v>0.375</v>
      </c>
      <c r="D6899">
        <v>48</v>
      </c>
      <c r="E6899">
        <v>0.187</v>
      </c>
    </row>
    <row r="6900" spans="1:5" x14ac:dyDescent="0.2">
      <c r="A6900" t="s">
        <v>679</v>
      </c>
      <c r="B6900" t="s">
        <v>697</v>
      </c>
      <c r="C6900">
        <v>0.375</v>
      </c>
      <c r="D6900">
        <v>49</v>
      </c>
      <c r="E6900">
        <v>0.189</v>
      </c>
    </row>
    <row r="6901" spans="1:5" x14ac:dyDescent="0.2">
      <c r="A6901" t="s">
        <v>679</v>
      </c>
      <c r="B6901" t="s">
        <v>697</v>
      </c>
      <c r="C6901">
        <v>0.4</v>
      </c>
      <c r="D6901">
        <v>20</v>
      </c>
      <c r="E6901">
        <v>0.14099999999999999</v>
      </c>
    </row>
    <row r="6902" spans="1:5" x14ac:dyDescent="0.2">
      <c r="A6902" t="s">
        <v>679</v>
      </c>
      <c r="B6902" t="s">
        <v>697</v>
      </c>
      <c r="C6902">
        <v>0.4</v>
      </c>
      <c r="D6902">
        <v>21</v>
      </c>
      <c r="E6902">
        <v>0.14599999999999999</v>
      </c>
    </row>
    <row r="6903" spans="1:5" x14ac:dyDescent="0.2">
      <c r="A6903" t="s">
        <v>679</v>
      </c>
      <c r="B6903" t="s">
        <v>697</v>
      </c>
      <c r="C6903">
        <v>0.4</v>
      </c>
      <c r="D6903">
        <v>22</v>
      </c>
      <c r="E6903">
        <v>0.15</v>
      </c>
    </row>
    <row r="6904" spans="1:5" x14ac:dyDescent="0.2">
      <c r="A6904" t="s">
        <v>679</v>
      </c>
      <c r="B6904" t="s">
        <v>697</v>
      </c>
      <c r="C6904">
        <v>0.4</v>
      </c>
      <c r="D6904">
        <v>23</v>
      </c>
      <c r="E6904">
        <v>0.154</v>
      </c>
    </row>
    <row r="6905" spans="1:5" x14ac:dyDescent="0.2">
      <c r="A6905" t="s">
        <v>679</v>
      </c>
      <c r="B6905" t="s">
        <v>697</v>
      </c>
      <c r="C6905">
        <v>0.4</v>
      </c>
      <c r="D6905">
        <v>24</v>
      </c>
      <c r="E6905">
        <v>0.158</v>
      </c>
    </row>
    <row r="6906" spans="1:5" x14ac:dyDescent="0.2">
      <c r="A6906" t="s">
        <v>679</v>
      </c>
      <c r="B6906" t="s">
        <v>697</v>
      </c>
      <c r="C6906">
        <v>0.4</v>
      </c>
      <c r="D6906">
        <v>25</v>
      </c>
      <c r="E6906">
        <v>0.161</v>
      </c>
    </row>
    <row r="6907" spans="1:5" x14ac:dyDescent="0.2">
      <c r="A6907" t="s">
        <v>679</v>
      </c>
      <c r="B6907" t="s">
        <v>697</v>
      </c>
      <c r="C6907">
        <v>0.4</v>
      </c>
      <c r="D6907">
        <v>26</v>
      </c>
      <c r="E6907">
        <v>0.16300000000000001</v>
      </c>
    </row>
    <row r="6908" spans="1:5" x14ac:dyDescent="0.2">
      <c r="A6908" t="s">
        <v>679</v>
      </c>
      <c r="B6908" t="s">
        <v>697</v>
      </c>
      <c r="C6908">
        <v>0.4</v>
      </c>
      <c r="D6908">
        <v>27</v>
      </c>
      <c r="E6908">
        <v>0.16500000000000001</v>
      </c>
    </row>
    <row r="6909" spans="1:5" x14ac:dyDescent="0.2">
      <c r="A6909" t="s">
        <v>679</v>
      </c>
      <c r="B6909" t="s">
        <v>697</v>
      </c>
      <c r="C6909">
        <v>0.4</v>
      </c>
      <c r="D6909">
        <v>28</v>
      </c>
      <c r="E6909">
        <v>0.16600000000000001</v>
      </c>
    </row>
    <row r="6910" spans="1:5" x14ac:dyDescent="0.2">
      <c r="A6910" t="s">
        <v>679</v>
      </c>
      <c r="B6910" t="s">
        <v>697</v>
      </c>
      <c r="C6910">
        <v>0.4</v>
      </c>
      <c r="D6910">
        <v>29</v>
      </c>
      <c r="E6910">
        <v>0.16700000000000001</v>
      </c>
    </row>
    <row r="6911" spans="1:5" x14ac:dyDescent="0.2">
      <c r="A6911" t="s">
        <v>679</v>
      </c>
      <c r="B6911" t="s">
        <v>697</v>
      </c>
      <c r="C6911">
        <v>0.4</v>
      </c>
      <c r="D6911">
        <v>30</v>
      </c>
      <c r="E6911">
        <v>0.16900000000000001</v>
      </c>
    </row>
    <row r="6912" spans="1:5" x14ac:dyDescent="0.2">
      <c r="A6912" t="s">
        <v>679</v>
      </c>
      <c r="B6912" t="s">
        <v>697</v>
      </c>
      <c r="C6912">
        <v>0.4</v>
      </c>
      <c r="D6912">
        <v>31</v>
      </c>
      <c r="E6912">
        <v>0.17</v>
      </c>
    </row>
    <row r="6913" spans="1:5" x14ac:dyDescent="0.2">
      <c r="A6913" t="s">
        <v>679</v>
      </c>
      <c r="B6913" t="s">
        <v>697</v>
      </c>
      <c r="C6913">
        <v>0.4</v>
      </c>
      <c r="D6913">
        <v>32</v>
      </c>
      <c r="E6913">
        <v>0.17100000000000001</v>
      </c>
    </row>
    <row r="6914" spans="1:5" x14ac:dyDescent="0.2">
      <c r="A6914" t="s">
        <v>679</v>
      </c>
      <c r="B6914" t="s">
        <v>697</v>
      </c>
      <c r="C6914">
        <v>0.4</v>
      </c>
      <c r="D6914">
        <v>33</v>
      </c>
      <c r="E6914">
        <v>0.17299999999999999</v>
      </c>
    </row>
    <row r="6915" spans="1:5" x14ac:dyDescent="0.2">
      <c r="A6915" t="s">
        <v>679</v>
      </c>
      <c r="B6915" t="s">
        <v>697</v>
      </c>
      <c r="C6915">
        <v>0.4</v>
      </c>
      <c r="D6915">
        <v>34</v>
      </c>
      <c r="E6915">
        <v>0.17399999999999999</v>
      </c>
    </row>
    <row r="6916" spans="1:5" x14ac:dyDescent="0.2">
      <c r="A6916" t="s">
        <v>679</v>
      </c>
      <c r="B6916" t="s">
        <v>697</v>
      </c>
      <c r="C6916">
        <v>0.4</v>
      </c>
      <c r="D6916">
        <v>35</v>
      </c>
      <c r="E6916">
        <v>0.17499999999999999</v>
      </c>
    </row>
    <row r="6917" spans="1:5" x14ac:dyDescent="0.2">
      <c r="A6917" t="s">
        <v>679</v>
      </c>
      <c r="B6917" t="s">
        <v>697</v>
      </c>
      <c r="C6917">
        <v>0.4</v>
      </c>
      <c r="D6917">
        <v>36</v>
      </c>
      <c r="E6917">
        <v>0.17699999999999999</v>
      </c>
    </row>
    <row r="6918" spans="1:5" x14ac:dyDescent="0.2">
      <c r="A6918" t="s">
        <v>679</v>
      </c>
      <c r="B6918" t="s">
        <v>697</v>
      </c>
      <c r="C6918">
        <v>0.4</v>
      </c>
      <c r="D6918">
        <v>37</v>
      </c>
      <c r="E6918">
        <v>0.17799999999999999</v>
      </c>
    </row>
    <row r="6919" spans="1:5" x14ac:dyDescent="0.2">
      <c r="A6919" t="s">
        <v>679</v>
      </c>
      <c r="B6919" t="s">
        <v>697</v>
      </c>
      <c r="C6919">
        <v>0.4</v>
      </c>
      <c r="D6919">
        <v>38</v>
      </c>
      <c r="E6919">
        <v>0.18</v>
      </c>
    </row>
    <row r="6920" spans="1:5" x14ac:dyDescent="0.2">
      <c r="A6920" t="s">
        <v>679</v>
      </c>
      <c r="B6920" t="s">
        <v>697</v>
      </c>
      <c r="C6920">
        <v>0.4</v>
      </c>
      <c r="D6920">
        <v>39</v>
      </c>
      <c r="E6920">
        <v>0.18099999999999999</v>
      </c>
    </row>
    <row r="6921" spans="1:5" x14ac:dyDescent="0.2">
      <c r="A6921" t="s">
        <v>679</v>
      </c>
      <c r="B6921" t="s">
        <v>697</v>
      </c>
      <c r="C6921">
        <v>0.4</v>
      </c>
      <c r="D6921">
        <v>40</v>
      </c>
      <c r="E6921">
        <v>0.183</v>
      </c>
    </row>
    <row r="6922" spans="1:5" x14ac:dyDescent="0.2">
      <c r="A6922" t="s">
        <v>679</v>
      </c>
      <c r="B6922" t="s">
        <v>697</v>
      </c>
      <c r="C6922">
        <v>0.4</v>
      </c>
      <c r="D6922">
        <v>41</v>
      </c>
      <c r="E6922">
        <v>0.185</v>
      </c>
    </row>
    <row r="6923" spans="1:5" x14ac:dyDescent="0.2">
      <c r="A6923" t="s">
        <v>679</v>
      </c>
      <c r="B6923" t="s">
        <v>697</v>
      </c>
      <c r="C6923">
        <v>0.4</v>
      </c>
      <c r="D6923">
        <v>42</v>
      </c>
      <c r="E6923">
        <v>0.186</v>
      </c>
    </row>
    <row r="6924" spans="1:5" x14ac:dyDescent="0.2">
      <c r="A6924" t="s">
        <v>679</v>
      </c>
      <c r="B6924" t="s">
        <v>697</v>
      </c>
      <c r="C6924">
        <v>0.4</v>
      </c>
      <c r="D6924">
        <v>43</v>
      </c>
      <c r="E6924">
        <v>0.188</v>
      </c>
    </row>
    <row r="6925" spans="1:5" x14ac:dyDescent="0.2">
      <c r="A6925" t="s">
        <v>679</v>
      </c>
      <c r="B6925" t="s">
        <v>697</v>
      </c>
      <c r="C6925">
        <v>0.4</v>
      </c>
      <c r="D6925">
        <v>44</v>
      </c>
      <c r="E6925">
        <v>0.189</v>
      </c>
    </row>
    <row r="6926" spans="1:5" x14ac:dyDescent="0.2">
      <c r="A6926" t="s">
        <v>679</v>
      </c>
      <c r="B6926" t="s">
        <v>697</v>
      </c>
      <c r="C6926">
        <v>0.4</v>
      </c>
      <c r="D6926">
        <v>45</v>
      </c>
      <c r="E6926">
        <v>0.191</v>
      </c>
    </row>
    <row r="6927" spans="1:5" x14ac:dyDescent="0.2">
      <c r="A6927" t="s">
        <v>679</v>
      </c>
      <c r="B6927" t="s">
        <v>697</v>
      </c>
      <c r="C6927">
        <v>0.4</v>
      </c>
      <c r="D6927">
        <v>46</v>
      </c>
      <c r="E6927">
        <v>0.192</v>
      </c>
    </row>
    <row r="6928" spans="1:5" x14ac:dyDescent="0.2">
      <c r="A6928" t="s">
        <v>679</v>
      </c>
      <c r="B6928" t="s">
        <v>697</v>
      </c>
      <c r="C6928">
        <v>0.4</v>
      </c>
      <c r="D6928">
        <v>47</v>
      </c>
      <c r="E6928">
        <v>0.19400000000000001</v>
      </c>
    </row>
    <row r="6929" spans="1:5" x14ac:dyDescent="0.2">
      <c r="A6929" t="s">
        <v>679</v>
      </c>
      <c r="B6929" t="s">
        <v>697</v>
      </c>
      <c r="C6929">
        <v>0.4</v>
      </c>
      <c r="D6929">
        <v>48</v>
      </c>
      <c r="E6929">
        <v>0.19600000000000001</v>
      </c>
    </row>
    <row r="6930" spans="1:5" x14ac:dyDescent="0.2">
      <c r="A6930" t="s">
        <v>679</v>
      </c>
      <c r="B6930" t="s">
        <v>697</v>
      </c>
      <c r="C6930">
        <v>0.4</v>
      </c>
      <c r="D6930">
        <v>49</v>
      </c>
      <c r="E6930">
        <v>0.19700000000000001</v>
      </c>
    </row>
    <row r="6931" spans="1:5" x14ac:dyDescent="0.2">
      <c r="A6931" t="s">
        <v>679</v>
      </c>
      <c r="B6931" t="s">
        <v>697</v>
      </c>
      <c r="C6931">
        <v>0.42499999999999999</v>
      </c>
      <c r="D6931">
        <v>20</v>
      </c>
      <c r="E6931">
        <v>0.152</v>
      </c>
    </row>
    <row r="6932" spans="1:5" x14ac:dyDescent="0.2">
      <c r="A6932" t="s">
        <v>679</v>
      </c>
      <c r="B6932" t="s">
        <v>697</v>
      </c>
      <c r="C6932">
        <v>0.42499999999999999</v>
      </c>
      <c r="D6932">
        <v>21</v>
      </c>
      <c r="E6932">
        <v>0.156</v>
      </c>
    </row>
    <row r="6933" spans="1:5" x14ac:dyDescent="0.2">
      <c r="A6933" t="s">
        <v>679</v>
      </c>
      <c r="B6933" t="s">
        <v>697</v>
      </c>
      <c r="C6933">
        <v>0.42499999999999999</v>
      </c>
      <c r="D6933">
        <v>22</v>
      </c>
      <c r="E6933">
        <v>0.161</v>
      </c>
    </row>
    <row r="6934" spans="1:5" x14ac:dyDescent="0.2">
      <c r="A6934" t="s">
        <v>679</v>
      </c>
      <c r="B6934" t="s">
        <v>697</v>
      </c>
      <c r="C6934">
        <v>0.42499999999999999</v>
      </c>
      <c r="D6934">
        <v>23</v>
      </c>
      <c r="E6934">
        <v>0.16500000000000001</v>
      </c>
    </row>
    <row r="6935" spans="1:5" x14ac:dyDescent="0.2">
      <c r="A6935" t="s">
        <v>679</v>
      </c>
      <c r="B6935" t="s">
        <v>697</v>
      </c>
      <c r="C6935">
        <v>0.42499999999999999</v>
      </c>
      <c r="D6935">
        <v>24</v>
      </c>
      <c r="E6935">
        <v>0.16800000000000001</v>
      </c>
    </row>
    <row r="6936" spans="1:5" x14ac:dyDescent="0.2">
      <c r="A6936" t="s">
        <v>679</v>
      </c>
      <c r="B6936" t="s">
        <v>697</v>
      </c>
      <c r="C6936">
        <v>0.42499999999999999</v>
      </c>
      <c r="D6936">
        <v>25</v>
      </c>
      <c r="E6936">
        <v>0.17100000000000001</v>
      </c>
    </row>
    <row r="6937" spans="1:5" x14ac:dyDescent="0.2">
      <c r="A6937" t="s">
        <v>679</v>
      </c>
      <c r="B6937" t="s">
        <v>697</v>
      </c>
      <c r="C6937">
        <v>0.42499999999999999</v>
      </c>
      <c r="D6937">
        <v>26</v>
      </c>
      <c r="E6937">
        <v>0.17299999999999999</v>
      </c>
    </row>
    <row r="6938" spans="1:5" x14ac:dyDescent="0.2">
      <c r="A6938" t="s">
        <v>679</v>
      </c>
      <c r="B6938" t="s">
        <v>697</v>
      </c>
      <c r="C6938">
        <v>0.42499999999999999</v>
      </c>
      <c r="D6938">
        <v>27</v>
      </c>
      <c r="E6938">
        <v>0.17499999999999999</v>
      </c>
    </row>
    <row r="6939" spans="1:5" x14ac:dyDescent="0.2">
      <c r="A6939" t="s">
        <v>679</v>
      </c>
      <c r="B6939" t="s">
        <v>697</v>
      </c>
      <c r="C6939">
        <v>0.42499999999999999</v>
      </c>
      <c r="D6939">
        <v>28</v>
      </c>
      <c r="E6939">
        <v>0.17599999999999999</v>
      </c>
    </row>
    <row r="6940" spans="1:5" x14ac:dyDescent="0.2">
      <c r="A6940" t="s">
        <v>679</v>
      </c>
      <c r="B6940" t="s">
        <v>697</v>
      </c>
      <c r="C6940">
        <v>0.42499999999999999</v>
      </c>
      <c r="D6940">
        <v>29</v>
      </c>
      <c r="E6940">
        <v>0.17699999999999999</v>
      </c>
    </row>
    <row r="6941" spans="1:5" x14ac:dyDescent="0.2">
      <c r="A6941" t="s">
        <v>679</v>
      </c>
      <c r="B6941" t="s">
        <v>697</v>
      </c>
      <c r="C6941">
        <v>0.42499999999999999</v>
      </c>
      <c r="D6941">
        <v>30</v>
      </c>
      <c r="E6941">
        <v>0.17799999999999999</v>
      </c>
    </row>
    <row r="6942" spans="1:5" x14ac:dyDescent="0.2">
      <c r="A6942" t="s">
        <v>679</v>
      </c>
      <c r="B6942" t="s">
        <v>697</v>
      </c>
      <c r="C6942">
        <v>0.42499999999999999</v>
      </c>
      <c r="D6942">
        <v>31</v>
      </c>
      <c r="E6942">
        <v>0.17899999999999999</v>
      </c>
    </row>
    <row r="6943" spans="1:5" x14ac:dyDescent="0.2">
      <c r="A6943" t="s">
        <v>679</v>
      </c>
      <c r="B6943" t="s">
        <v>697</v>
      </c>
      <c r="C6943">
        <v>0.42499999999999999</v>
      </c>
      <c r="D6943">
        <v>32</v>
      </c>
      <c r="E6943">
        <v>0.18</v>
      </c>
    </row>
    <row r="6944" spans="1:5" x14ac:dyDescent="0.2">
      <c r="A6944" t="s">
        <v>679</v>
      </c>
      <c r="B6944" t="s">
        <v>697</v>
      </c>
      <c r="C6944">
        <v>0.42499999999999999</v>
      </c>
      <c r="D6944">
        <v>33</v>
      </c>
      <c r="E6944">
        <v>0.182</v>
      </c>
    </row>
    <row r="6945" spans="1:5" x14ac:dyDescent="0.2">
      <c r="A6945" t="s">
        <v>679</v>
      </c>
      <c r="B6945" t="s">
        <v>697</v>
      </c>
      <c r="C6945">
        <v>0.42499999999999999</v>
      </c>
      <c r="D6945">
        <v>34</v>
      </c>
      <c r="E6945">
        <v>0.183</v>
      </c>
    </row>
    <row r="6946" spans="1:5" x14ac:dyDescent="0.2">
      <c r="A6946" t="s">
        <v>679</v>
      </c>
      <c r="B6946" t="s">
        <v>697</v>
      </c>
      <c r="C6946">
        <v>0.42499999999999999</v>
      </c>
      <c r="D6946">
        <v>35</v>
      </c>
      <c r="E6946">
        <v>0.184</v>
      </c>
    </row>
    <row r="6947" spans="1:5" x14ac:dyDescent="0.2">
      <c r="A6947" t="s">
        <v>679</v>
      </c>
      <c r="B6947" t="s">
        <v>697</v>
      </c>
      <c r="C6947">
        <v>0.42499999999999999</v>
      </c>
      <c r="D6947">
        <v>36</v>
      </c>
      <c r="E6947">
        <v>0.186</v>
      </c>
    </row>
    <row r="6948" spans="1:5" x14ac:dyDescent="0.2">
      <c r="A6948" t="s">
        <v>679</v>
      </c>
      <c r="B6948" t="s">
        <v>697</v>
      </c>
      <c r="C6948">
        <v>0.42499999999999999</v>
      </c>
      <c r="D6948">
        <v>37</v>
      </c>
      <c r="E6948">
        <v>0.187</v>
      </c>
    </row>
    <row r="6949" spans="1:5" x14ac:dyDescent="0.2">
      <c r="A6949" t="s">
        <v>679</v>
      </c>
      <c r="B6949" t="s">
        <v>697</v>
      </c>
      <c r="C6949">
        <v>0.42499999999999999</v>
      </c>
      <c r="D6949">
        <v>38</v>
      </c>
      <c r="E6949">
        <v>0.189</v>
      </c>
    </row>
    <row r="6950" spans="1:5" x14ac:dyDescent="0.2">
      <c r="A6950" t="s">
        <v>679</v>
      </c>
      <c r="B6950" t="s">
        <v>697</v>
      </c>
      <c r="C6950">
        <v>0.42499999999999999</v>
      </c>
      <c r="D6950">
        <v>39</v>
      </c>
      <c r="E6950">
        <v>0.19</v>
      </c>
    </row>
    <row r="6951" spans="1:5" x14ac:dyDescent="0.2">
      <c r="A6951" t="s">
        <v>679</v>
      </c>
      <c r="B6951" t="s">
        <v>697</v>
      </c>
      <c r="C6951">
        <v>0.42499999999999999</v>
      </c>
      <c r="D6951">
        <v>40</v>
      </c>
      <c r="E6951">
        <v>0.192</v>
      </c>
    </row>
    <row r="6952" spans="1:5" x14ac:dyDescent="0.2">
      <c r="A6952" t="s">
        <v>679</v>
      </c>
      <c r="B6952" t="s">
        <v>697</v>
      </c>
      <c r="C6952">
        <v>0.42499999999999999</v>
      </c>
      <c r="D6952">
        <v>41</v>
      </c>
      <c r="E6952">
        <v>0.193</v>
      </c>
    </row>
    <row r="6953" spans="1:5" x14ac:dyDescent="0.2">
      <c r="A6953" t="s">
        <v>679</v>
      </c>
      <c r="B6953" t="s">
        <v>697</v>
      </c>
      <c r="C6953">
        <v>0.42499999999999999</v>
      </c>
      <c r="D6953">
        <v>42</v>
      </c>
      <c r="E6953">
        <v>0.19500000000000001</v>
      </c>
    </row>
    <row r="6954" spans="1:5" x14ac:dyDescent="0.2">
      <c r="A6954" t="s">
        <v>679</v>
      </c>
      <c r="B6954" t="s">
        <v>697</v>
      </c>
      <c r="C6954">
        <v>0.42499999999999999</v>
      </c>
      <c r="D6954">
        <v>43</v>
      </c>
      <c r="E6954">
        <v>0.19600000000000001</v>
      </c>
    </row>
    <row r="6955" spans="1:5" x14ac:dyDescent="0.2">
      <c r="A6955" t="s">
        <v>679</v>
      </c>
      <c r="B6955" t="s">
        <v>697</v>
      </c>
      <c r="C6955">
        <v>0.42499999999999999</v>
      </c>
      <c r="D6955">
        <v>44</v>
      </c>
      <c r="E6955">
        <v>0.19800000000000001</v>
      </c>
    </row>
    <row r="6956" spans="1:5" x14ac:dyDescent="0.2">
      <c r="A6956" t="s">
        <v>679</v>
      </c>
      <c r="B6956" t="s">
        <v>697</v>
      </c>
      <c r="C6956">
        <v>0.42499999999999999</v>
      </c>
      <c r="D6956">
        <v>45</v>
      </c>
      <c r="E6956">
        <v>0.19900000000000001</v>
      </c>
    </row>
    <row r="6957" spans="1:5" x14ac:dyDescent="0.2">
      <c r="A6957" t="s">
        <v>679</v>
      </c>
      <c r="B6957" t="s">
        <v>697</v>
      </c>
      <c r="C6957">
        <v>0.42499999999999999</v>
      </c>
      <c r="D6957">
        <v>46</v>
      </c>
      <c r="E6957">
        <v>0.20100000000000001</v>
      </c>
    </row>
    <row r="6958" spans="1:5" x14ac:dyDescent="0.2">
      <c r="A6958" t="s">
        <v>679</v>
      </c>
      <c r="B6958" t="s">
        <v>697</v>
      </c>
      <c r="C6958">
        <v>0.42499999999999999</v>
      </c>
      <c r="D6958">
        <v>47</v>
      </c>
      <c r="E6958">
        <v>0.20200000000000001</v>
      </c>
    </row>
    <row r="6959" spans="1:5" x14ac:dyDescent="0.2">
      <c r="A6959" t="s">
        <v>679</v>
      </c>
      <c r="B6959" t="s">
        <v>697</v>
      </c>
      <c r="C6959">
        <v>0.42499999999999999</v>
      </c>
      <c r="D6959">
        <v>48</v>
      </c>
      <c r="E6959">
        <v>0.20399999999999999</v>
      </c>
    </row>
    <row r="6960" spans="1:5" x14ac:dyDescent="0.2">
      <c r="A6960" t="s">
        <v>679</v>
      </c>
      <c r="B6960" t="s">
        <v>697</v>
      </c>
      <c r="C6960">
        <v>0.42499999999999999</v>
      </c>
      <c r="D6960">
        <v>49</v>
      </c>
      <c r="E6960">
        <v>0.20499999999999999</v>
      </c>
    </row>
    <row r="6961" spans="1:5" x14ac:dyDescent="0.2">
      <c r="A6961" t="s">
        <v>679</v>
      </c>
      <c r="B6961" t="s">
        <v>697</v>
      </c>
      <c r="C6961">
        <v>0.45</v>
      </c>
      <c r="D6961">
        <v>20</v>
      </c>
      <c r="E6961">
        <v>0.16300000000000001</v>
      </c>
    </row>
    <row r="6962" spans="1:5" x14ac:dyDescent="0.2">
      <c r="A6962" t="s">
        <v>679</v>
      </c>
      <c r="B6962" t="s">
        <v>697</v>
      </c>
      <c r="C6962">
        <v>0.45</v>
      </c>
      <c r="D6962">
        <v>21</v>
      </c>
      <c r="E6962">
        <v>0.16700000000000001</v>
      </c>
    </row>
    <row r="6963" spans="1:5" x14ac:dyDescent="0.2">
      <c r="A6963" t="s">
        <v>679</v>
      </c>
      <c r="B6963" t="s">
        <v>697</v>
      </c>
      <c r="C6963">
        <v>0.45</v>
      </c>
      <c r="D6963">
        <v>22</v>
      </c>
      <c r="E6963">
        <v>0.17100000000000001</v>
      </c>
    </row>
    <row r="6964" spans="1:5" x14ac:dyDescent="0.2">
      <c r="A6964" t="s">
        <v>679</v>
      </c>
      <c r="B6964" t="s">
        <v>697</v>
      </c>
      <c r="C6964">
        <v>0.45</v>
      </c>
      <c r="D6964">
        <v>23</v>
      </c>
      <c r="E6964">
        <v>0.17499999999999999</v>
      </c>
    </row>
    <row r="6965" spans="1:5" x14ac:dyDescent="0.2">
      <c r="A6965" t="s">
        <v>679</v>
      </c>
      <c r="B6965" t="s">
        <v>697</v>
      </c>
      <c r="C6965">
        <v>0.45</v>
      </c>
      <c r="D6965">
        <v>24</v>
      </c>
      <c r="E6965">
        <v>0.17899999999999999</v>
      </c>
    </row>
    <row r="6966" spans="1:5" x14ac:dyDescent="0.2">
      <c r="A6966" t="s">
        <v>679</v>
      </c>
      <c r="B6966" t="s">
        <v>697</v>
      </c>
      <c r="C6966">
        <v>0.45</v>
      </c>
      <c r="D6966">
        <v>25</v>
      </c>
      <c r="E6966">
        <v>0.18099999999999999</v>
      </c>
    </row>
    <row r="6967" spans="1:5" x14ac:dyDescent="0.2">
      <c r="A6967" t="s">
        <v>679</v>
      </c>
      <c r="B6967" t="s">
        <v>697</v>
      </c>
      <c r="C6967">
        <v>0.45</v>
      </c>
      <c r="D6967">
        <v>26</v>
      </c>
      <c r="E6967">
        <v>0.183</v>
      </c>
    </row>
    <row r="6968" spans="1:5" x14ac:dyDescent="0.2">
      <c r="A6968" t="s">
        <v>679</v>
      </c>
      <c r="B6968" t="s">
        <v>697</v>
      </c>
      <c r="C6968">
        <v>0.45</v>
      </c>
      <c r="D6968">
        <v>27</v>
      </c>
      <c r="E6968">
        <v>0.184</v>
      </c>
    </row>
    <row r="6969" spans="1:5" x14ac:dyDescent="0.2">
      <c r="A6969" t="s">
        <v>679</v>
      </c>
      <c r="B6969" t="s">
        <v>697</v>
      </c>
      <c r="C6969">
        <v>0.45</v>
      </c>
      <c r="D6969">
        <v>28</v>
      </c>
      <c r="E6969">
        <v>0.186</v>
      </c>
    </row>
    <row r="6970" spans="1:5" x14ac:dyDescent="0.2">
      <c r="A6970" t="s">
        <v>679</v>
      </c>
      <c r="B6970" t="s">
        <v>697</v>
      </c>
      <c r="C6970">
        <v>0.45</v>
      </c>
      <c r="D6970">
        <v>29</v>
      </c>
      <c r="E6970">
        <v>0.187</v>
      </c>
    </row>
    <row r="6971" spans="1:5" x14ac:dyDescent="0.2">
      <c r="A6971" t="s">
        <v>679</v>
      </c>
      <c r="B6971" t="s">
        <v>697</v>
      </c>
      <c r="C6971">
        <v>0.45</v>
      </c>
      <c r="D6971">
        <v>30</v>
      </c>
      <c r="E6971">
        <v>0.187</v>
      </c>
    </row>
    <row r="6972" spans="1:5" x14ac:dyDescent="0.2">
      <c r="A6972" t="s">
        <v>679</v>
      </c>
      <c r="B6972" t="s">
        <v>697</v>
      </c>
      <c r="C6972">
        <v>0.45</v>
      </c>
      <c r="D6972">
        <v>31</v>
      </c>
      <c r="E6972">
        <v>0.188</v>
      </c>
    </row>
    <row r="6973" spans="1:5" x14ac:dyDescent="0.2">
      <c r="A6973" t="s">
        <v>679</v>
      </c>
      <c r="B6973" t="s">
        <v>697</v>
      </c>
      <c r="C6973">
        <v>0.45</v>
      </c>
      <c r="D6973">
        <v>32</v>
      </c>
      <c r="E6973">
        <v>0.189</v>
      </c>
    </row>
    <row r="6974" spans="1:5" x14ac:dyDescent="0.2">
      <c r="A6974" t="s">
        <v>679</v>
      </c>
      <c r="B6974" t="s">
        <v>697</v>
      </c>
      <c r="C6974">
        <v>0.45</v>
      </c>
      <c r="D6974">
        <v>33</v>
      </c>
      <c r="E6974">
        <v>0.19</v>
      </c>
    </row>
    <row r="6975" spans="1:5" x14ac:dyDescent="0.2">
      <c r="A6975" t="s">
        <v>679</v>
      </c>
      <c r="B6975" t="s">
        <v>697</v>
      </c>
      <c r="C6975">
        <v>0.45</v>
      </c>
      <c r="D6975">
        <v>34</v>
      </c>
      <c r="E6975">
        <v>0.192</v>
      </c>
    </row>
    <row r="6976" spans="1:5" x14ac:dyDescent="0.2">
      <c r="A6976" t="s">
        <v>679</v>
      </c>
      <c r="B6976" t="s">
        <v>697</v>
      </c>
      <c r="C6976">
        <v>0.45</v>
      </c>
      <c r="D6976">
        <v>35</v>
      </c>
      <c r="E6976">
        <v>0.193</v>
      </c>
    </row>
    <row r="6977" spans="1:5" x14ac:dyDescent="0.2">
      <c r="A6977" t="s">
        <v>679</v>
      </c>
      <c r="B6977" t="s">
        <v>697</v>
      </c>
      <c r="C6977">
        <v>0.45</v>
      </c>
      <c r="D6977">
        <v>36</v>
      </c>
      <c r="E6977">
        <v>0.19400000000000001</v>
      </c>
    </row>
    <row r="6978" spans="1:5" x14ac:dyDescent="0.2">
      <c r="A6978" t="s">
        <v>679</v>
      </c>
      <c r="B6978" t="s">
        <v>697</v>
      </c>
      <c r="C6978">
        <v>0.45</v>
      </c>
      <c r="D6978">
        <v>37</v>
      </c>
      <c r="E6978">
        <v>0.19600000000000001</v>
      </c>
    </row>
    <row r="6979" spans="1:5" x14ac:dyDescent="0.2">
      <c r="A6979" t="s">
        <v>679</v>
      </c>
      <c r="B6979" t="s">
        <v>697</v>
      </c>
      <c r="C6979">
        <v>0.45</v>
      </c>
      <c r="D6979">
        <v>38</v>
      </c>
      <c r="E6979">
        <v>0.19700000000000001</v>
      </c>
    </row>
    <row r="6980" spans="1:5" x14ac:dyDescent="0.2">
      <c r="A6980" t="s">
        <v>679</v>
      </c>
      <c r="B6980" t="s">
        <v>697</v>
      </c>
      <c r="C6980">
        <v>0.45</v>
      </c>
      <c r="D6980">
        <v>39</v>
      </c>
      <c r="E6980">
        <v>0.19800000000000001</v>
      </c>
    </row>
    <row r="6981" spans="1:5" x14ac:dyDescent="0.2">
      <c r="A6981" t="s">
        <v>679</v>
      </c>
      <c r="B6981" t="s">
        <v>697</v>
      </c>
      <c r="C6981">
        <v>0.45</v>
      </c>
      <c r="D6981">
        <v>40</v>
      </c>
      <c r="E6981">
        <v>0.2</v>
      </c>
    </row>
    <row r="6982" spans="1:5" x14ac:dyDescent="0.2">
      <c r="A6982" t="s">
        <v>679</v>
      </c>
      <c r="B6982" t="s">
        <v>697</v>
      </c>
      <c r="C6982">
        <v>0.45</v>
      </c>
      <c r="D6982">
        <v>41</v>
      </c>
      <c r="E6982">
        <v>0.20100000000000001</v>
      </c>
    </row>
    <row r="6983" spans="1:5" x14ac:dyDescent="0.2">
      <c r="A6983" t="s">
        <v>679</v>
      </c>
      <c r="B6983" t="s">
        <v>697</v>
      </c>
      <c r="C6983">
        <v>0.45</v>
      </c>
      <c r="D6983">
        <v>42</v>
      </c>
      <c r="E6983">
        <v>0.20300000000000001</v>
      </c>
    </row>
    <row r="6984" spans="1:5" x14ac:dyDescent="0.2">
      <c r="A6984" t="s">
        <v>679</v>
      </c>
      <c r="B6984" t="s">
        <v>697</v>
      </c>
      <c r="C6984">
        <v>0.45</v>
      </c>
      <c r="D6984">
        <v>43</v>
      </c>
      <c r="E6984">
        <v>0.20399999999999999</v>
      </c>
    </row>
    <row r="6985" spans="1:5" x14ac:dyDescent="0.2">
      <c r="A6985" t="s">
        <v>679</v>
      </c>
      <c r="B6985" t="s">
        <v>697</v>
      </c>
      <c r="C6985">
        <v>0.45</v>
      </c>
      <c r="D6985">
        <v>44</v>
      </c>
      <c r="E6985">
        <v>0.20599999999999999</v>
      </c>
    </row>
    <row r="6986" spans="1:5" x14ac:dyDescent="0.2">
      <c r="A6986" t="s">
        <v>679</v>
      </c>
      <c r="B6986" t="s">
        <v>697</v>
      </c>
      <c r="C6986">
        <v>0.45</v>
      </c>
      <c r="D6986">
        <v>45</v>
      </c>
      <c r="E6986">
        <v>0.20699999999999999</v>
      </c>
    </row>
    <row r="6987" spans="1:5" x14ac:dyDescent="0.2">
      <c r="A6987" t="s">
        <v>679</v>
      </c>
      <c r="B6987" t="s">
        <v>697</v>
      </c>
      <c r="C6987">
        <v>0.45</v>
      </c>
      <c r="D6987">
        <v>46</v>
      </c>
      <c r="E6987">
        <v>0.20899999999999999</v>
      </c>
    </row>
    <row r="6988" spans="1:5" x14ac:dyDescent="0.2">
      <c r="A6988" t="s">
        <v>679</v>
      </c>
      <c r="B6988" t="s">
        <v>697</v>
      </c>
      <c r="C6988">
        <v>0.45</v>
      </c>
      <c r="D6988">
        <v>47</v>
      </c>
      <c r="E6988">
        <v>0.21</v>
      </c>
    </row>
    <row r="6989" spans="1:5" x14ac:dyDescent="0.2">
      <c r="A6989" t="s">
        <v>679</v>
      </c>
      <c r="B6989" t="s">
        <v>697</v>
      </c>
      <c r="C6989">
        <v>0.45</v>
      </c>
      <c r="D6989">
        <v>48</v>
      </c>
      <c r="E6989">
        <v>0.21199999999999999</v>
      </c>
    </row>
    <row r="6990" spans="1:5" x14ac:dyDescent="0.2">
      <c r="A6990" t="s">
        <v>679</v>
      </c>
      <c r="B6990" t="s">
        <v>697</v>
      </c>
      <c r="C6990">
        <v>0.45</v>
      </c>
      <c r="D6990">
        <v>49</v>
      </c>
      <c r="E6990">
        <v>0.21299999999999999</v>
      </c>
    </row>
    <row r="6991" spans="1:5" x14ac:dyDescent="0.2">
      <c r="A6991" t="s">
        <v>679</v>
      </c>
      <c r="B6991" t="s">
        <v>697</v>
      </c>
      <c r="C6991">
        <v>0.47499999999999998</v>
      </c>
      <c r="D6991">
        <v>20</v>
      </c>
      <c r="E6991">
        <v>0.17399999999999999</v>
      </c>
    </row>
    <row r="6992" spans="1:5" x14ac:dyDescent="0.2">
      <c r="A6992" t="s">
        <v>679</v>
      </c>
      <c r="B6992" t="s">
        <v>697</v>
      </c>
      <c r="C6992">
        <v>0.47499999999999998</v>
      </c>
      <c r="D6992">
        <v>21</v>
      </c>
      <c r="E6992">
        <v>0.17799999999999999</v>
      </c>
    </row>
    <row r="6993" spans="1:5" x14ac:dyDescent="0.2">
      <c r="A6993" t="s">
        <v>679</v>
      </c>
      <c r="B6993" t="s">
        <v>697</v>
      </c>
      <c r="C6993">
        <v>0.47499999999999998</v>
      </c>
      <c r="D6993">
        <v>22</v>
      </c>
      <c r="E6993">
        <v>0.18099999999999999</v>
      </c>
    </row>
    <row r="6994" spans="1:5" x14ac:dyDescent="0.2">
      <c r="A6994" t="s">
        <v>679</v>
      </c>
      <c r="B6994" t="s">
        <v>697</v>
      </c>
      <c r="C6994">
        <v>0.47499999999999998</v>
      </c>
      <c r="D6994">
        <v>23</v>
      </c>
      <c r="E6994">
        <v>0.185</v>
      </c>
    </row>
    <row r="6995" spans="1:5" x14ac:dyDescent="0.2">
      <c r="A6995" t="s">
        <v>679</v>
      </c>
      <c r="B6995" t="s">
        <v>697</v>
      </c>
      <c r="C6995">
        <v>0.47499999999999998</v>
      </c>
      <c r="D6995">
        <v>24</v>
      </c>
      <c r="E6995">
        <v>0.189</v>
      </c>
    </row>
    <row r="6996" spans="1:5" x14ac:dyDescent="0.2">
      <c r="A6996" t="s">
        <v>679</v>
      </c>
      <c r="B6996" t="s">
        <v>697</v>
      </c>
      <c r="C6996">
        <v>0.47499999999999998</v>
      </c>
      <c r="D6996">
        <v>25</v>
      </c>
      <c r="E6996">
        <v>0.191</v>
      </c>
    </row>
    <row r="6997" spans="1:5" x14ac:dyDescent="0.2">
      <c r="A6997" t="s">
        <v>679</v>
      </c>
      <c r="B6997" t="s">
        <v>697</v>
      </c>
      <c r="C6997">
        <v>0.47499999999999998</v>
      </c>
      <c r="D6997">
        <v>26</v>
      </c>
      <c r="E6997">
        <v>0.193</v>
      </c>
    </row>
    <row r="6998" spans="1:5" x14ac:dyDescent="0.2">
      <c r="A6998" t="s">
        <v>679</v>
      </c>
      <c r="B6998" t="s">
        <v>697</v>
      </c>
      <c r="C6998">
        <v>0.47499999999999998</v>
      </c>
      <c r="D6998">
        <v>27</v>
      </c>
      <c r="E6998">
        <v>0.19400000000000001</v>
      </c>
    </row>
    <row r="6999" spans="1:5" x14ac:dyDescent="0.2">
      <c r="A6999" t="s">
        <v>679</v>
      </c>
      <c r="B6999" t="s">
        <v>697</v>
      </c>
      <c r="C6999">
        <v>0.47499999999999998</v>
      </c>
      <c r="D6999">
        <v>28</v>
      </c>
      <c r="E6999">
        <v>0.19500000000000001</v>
      </c>
    </row>
    <row r="7000" spans="1:5" x14ac:dyDescent="0.2">
      <c r="A7000" t="s">
        <v>679</v>
      </c>
      <c r="B7000" t="s">
        <v>697</v>
      </c>
      <c r="C7000">
        <v>0.47499999999999998</v>
      </c>
      <c r="D7000">
        <v>29</v>
      </c>
      <c r="E7000">
        <v>0.19600000000000001</v>
      </c>
    </row>
    <row r="7001" spans="1:5" x14ac:dyDescent="0.2">
      <c r="A7001" t="s">
        <v>679</v>
      </c>
      <c r="B7001" t="s">
        <v>697</v>
      </c>
      <c r="C7001">
        <v>0.47499999999999998</v>
      </c>
      <c r="D7001">
        <v>30</v>
      </c>
      <c r="E7001">
        <v>0.19700000000000001</v>
      </c>
    </row>
    <row r="7002" spans="1:5" x14ac:dyDescent="0.2">
      <c r="A7002" t="s">
        <v>679</v>
      </c>
      <c r="B7002" t="s">
        <v>697</v>
      </c>
      <c r="C7002">
        <v>0.47499999999999998</v>
      </c>
      <c r="D7002">
        <v>31</v>
      </c>
      <c r="E7002">
        <v>0.19800000000000001</v>
      </c>
    </row>
    <row r="7003" spans="1:5" x14ac:dyDescent="0.2">
      <c r="A7003" t="s">
        <v>679</v>
      </c>
      <c r="B7003" t="s">
        <v>697</v>
      </c>
      <c r="C7003">
        <v>0.47499999999999998</v>
      </c>
      <c r="D7003">
        <v>32</v>
      </c>
      <c r="E7003">
        <v>0.19800000000000001</v>
      </c>
    </row>
    <row r="7004" spans="1:5" x14ac:dyDescent="0.2">
      <c r="A7004" t="s">
        <v>679</v>
      </c>
      <c r="B7004" t="s">
        <v>697</v>
      </c>
      <c r="C7004">
        <v>0.47499999999999998</v>
      </c>
      <c r="D7004">
        <v>33</v>
      </c>
      <c r="E7004">
        <v>0.19900000000000001</v>
      </c>
    </row>
    <row r="7005" spans="1:5" x14ac:dyDescent="0.2">
      <c r="A7005" t="s">
        <v>679</v>
      </c>
      <c r="B7005" t="s">
        <v>697</v>
      </c>
      <c r="C7005">
        <v>0.47499999999999998</v>
      </c>
      <c r="D7005">
        <v>34</v>
      </c>
      <c r="E7005">
        <v>0.20100000000000001</v>
      </c>
    </row>
    <row r="7006" spans="1:5" x14ac:dyDescent="0.2">
      <c r="A7006" t="s">
        <v>679</v>
      </c>
      <c r="B7006" t="s">
        <v>697</v>
      </c>
      <c r="C7006">
        <v>0.47499999999999998</v>
      </c>
      <c r="D7006">
        <v>35</v>
      </c>
      <c r="E7006">
        <v>0.20200000000000001</v>
      </c>
    </row>
    <row r="7007" spans="1:5" x14ac:dyDescent="0.2">
      <c r="A7007" t="s">
        <v>679</v>
      </c>
      <c r="B7007" t="s">
        <v>697</v>
      </c>
      <c r="C7007">
        <v>0.47499999999999998</v>
      </c>
      <c r="D7007">
        <v>36</v>
      </c>
      <c r="E7007">
        <v>0.20300000000000001</v>
      </c>
    </row>
    <row r="7008" spans="1:5" x14ac:dyDescent="0.2">
      <c r="A7008" t="s">
        <v>679</v>
      </c>
      <c r="B7008" t="s">
        <v>697</v>
      </c>
      <c r="C7008">
        <v>0.47499999999999998</v>
      </c>
      <c r="D7008">
        <v>37</v>
      </c>
      <c r="E7008">
        <v>0.20399999999999999</v>
      </c>
    </row>
    <row r="7009" spans="1:5" x14ac:dyDescent="0.2">
      <c r="A7009" t="s">
        <v>679</v>
      </c>
      <c r="B7009" t="s">
        <v>697</v>
      </c>
      <c r="C7009">
        <v>0.47499999999999998</v>
      </c>
      <c r="D7009">
        <v>38</v>
      </c>
      <c r="E7009">
        <v>0.20499999999999999</v>
      </c>
    </row>
    <row r="7010" spans="1:5" x14ac:dyDescent="0.2">
      <c r="A7010" t="s">
        <v>679</v>
      </c>
      <c r="B7010" t="s">
        <v>697</v>
      </c>
      <c r="C7010">
        <v>0.47499999999999998</v>
      </c>
      <c r="D7010">
        <v>39</v>
      </c>
      <c r="E7010">
        <v>0.20699999999999999</v>
      </c>
    </row>
    <row r="7011" spans="1:5" x14ac:dyDescent="0.2">
      <c r="A7011" t="s">
        <v>679</v>
      </c>
      <c r="B7011" t="s">
        <v>697</v>
      </c>
      <c r="C7011">
        <v>0.47499999999999998</v>
      </c>
      <c r="D7011">
        <v>40</v>
      </c>
      <c r="E7011">
        <v>0.20799999999999999</v>
      </c>
    </row>
    <row r="7012" spans="1:5" x14ac:dyDescent="0.2">
      <c r="A7012" t="s">
        <v>679</v>
      </c>
      <c r="B7012" t="s">
        <v>697</v>
      </c>
      <c r="C7012">
        <v>0.47499999999999998</v>
      </c>
      <c r="D7012">
        <v>41</v>
      </c>
      <c r="E7012">
        <v>0.21</v>
      </c>
    </row>
    <row r="7013" spans="1:5" x14ac:dyDescent="0.2">
      <c r="A7013" t="s">
        <v>679</v>
      </c>
      <c r="B7013" t="s">
        <v>697</v>
      </c>
      <c r="C7013">
        <v>0.47499999999999998</v>
      </c>
      <c r="D7013">
        <v>42</v>
      </c>
      <c r="E7013">
        <v>0.21099999999999999</v>
      </c>
    </row>
    <row r="7014" spans="1:5" x14ac:dyDescent="0.2">
      <c r="A7014" t="s">
        <v>679</v>
      </c>
      <c r="B7014" t="s">
        <v>697</v>
      </c>
      <c r="C7014">
        <v>0.47499999999999998</v>
      </c>
      <c r="D7014">
        <v>43</v>
      </c>
      <c r="E7014">
        <v>0.21199999999999999</v>
      </c>
    </row>
    <row r="7015" spans="1:5" x14ac:dyDescent="0.2">
      <c r="A7015" t="s">
        <v>679</v>
      </c>
      <c r="B7015" t="s">
        <v>697</v>
      </c>
      <c r="C7015">
        <v>0.47499999999999998</v>
      </c>
      <c r="D7015">
        <v>44</v>
      </c>
      <c r="E7015">
        <v>0.214</v>
      </c>
    </row>
    <row r="7016" spans="1:5" x14ac:dyDescent="0.2">
      <c r="A7016" t="s">
        <v>679</v>
      </c>
      <c r="B7016" t="s">
        <v>697</v>
      </c>
      <c r="C7016">
        <v>0.47499999999999998</v>
      </c>
      <c r="D7016">
        <v>45</v>
      </c>
      <c r="E7016">
        <v>0.215</v>
      </c>
    </row>
    <row r="7017" spans="1:5" x14ac:dyDescent="0.2">
      <c r="A7017" t="s">
        <v>679</v>
      </c>
      <c r="B7017" t="s">
        <v>697</v>
      </c>
      <c r="C7017">
        <v>0.47499999999999998</v>
      </c>
      <c r="D7017">
        <v>46</v>
      </c>
      <c r="E7017">
        <v>0.217</v>
      </c>
    </row>
    <row r="7018" spans="1:5" x14ac:dyDescent="0.2">
      <c r="A7018" t="s">
        <v>679</v>
      </c>
      <c r="B7018" t="s">
        <v>697</v>
      </c>
      <c r="C7018">
        <v>0.47499999999999998</v>
      </c>
      <c r="D7018">
        <v>47</v>
      </c>
      <c r="E7018">
        <v>0.218</v>
      </c>
    </row>
    <row r="7019" spans="1:5" x14ac:dyDescent="0.2">
      <c r="A7019" t="s">
        <v>679</v>
      </c>
      <c r="B7019" t="s">
        <v>697</v>
      </c>
      <c r="C7019">
        <v>0.47499999999999998</v>
      </c>
      <c r="D7019">
        <v>48</v>
      </c>
      <c r="E7019">
        <v>0.22</v>
      </c>
    </row>
    <row r="7020" spans="1:5" x14ac:dyDescent="0.2">
      <c r="A7020" t="s">
        <v>679</v>
      </c>
      <c r="B7020" t="s">
        <v>697</v>
      </c>
      <c r="C7020">
        <v>0.47499999999999998</v>
      </c>
      <c r="D7020">
        <v>49</v>
      </c>
      <c r="E7020">
        <v>0.221</v>
      </c>
    </row>
    <row r="7021" spans="1:5" x14ac:dyDescent="0.2">
      <c r="A7021" t="s">
        <v>679</v>
      </c>
      <c r="B7021" t="s">
        <v>697</v>
      </c>
      <c r="C7021">
        <v>0.5</v>
      </c>
      <c r="D7021">
        <v>20</v>
      </c>
      <c r="E7021">
        <v>0.185</v>
      </c>
    </row>
    <row r="7022" spans="1:5" x14ac:dyDescent="0.2">
      <c r="A7022" t="s">
        <v>679</v>
      </c>
      <c r="B7022" t="s">
        <v>697</v>
      </c>
      <c r="C7022">
        <v>0.5</v>
      </c>
      <c r="D7022">
        <v>21</v>
      </c>
      <c r="E7022">
        <v>0.188</v>
      </c>
    </row>
    <row r="7023" spans="1:5" x14ac:dyDescent="0.2">
      <c r="A7023" t="s">
        <v>679</v>
      </c>
      <c r="B7023" t="s">
        <v>697</v>
      </c>
      <c r="C7023">
        <v>0.5</v>
      </c>
      <c r="D7023">
        <v>22</v>
      </c>
      <c r="E7023">
        <v>0.192</v>
      </c>
    </row>
    <row r="7024" spans="1:5" x14ac:dyDescent="0.2">
      <c r="A7024" t="s">
        <v>679</v>
      </c>
      <c r="B7024" t="s">
        <v>697</v>
      </c>
      <c r="C7024">
        <v>0.5</v>
      </c>
      <c r="D7024">
        <v>23</v>
      </c>
      <c r="E7024">
        <v>0.19500000000000001</v>
      </c>
    </row>
    <row r="7025" spans="1:5" x14ac:dyDescent="0.2">
      <c r="A7025" t="s">
        <v>679</v>
      </c>
      <c r="B7025" t="s">
        <v>697</v>
      </c>
      <c r="C7025">
        <v>0.5</v>
      </c>
      <c r="D7025">
        <v>24</v>
      </c>
      <c r="E7025">
        <v>0.19900000000000001</v>
      </c>
    </row>
    <row r="7026" spans="1:5" x14ac:dyDescent="0.2">
      <c r="A7026" t="s">
        <v>679</v>
      </c>
      <c r="B7026" t="s">
        <v>697</v>
      </c>
      <c r="C7026">
        <v>0.5</v>
      </c>
      <c r="D7026">
        <v>25</v>
      </c>
      <c r="E7026">
        <v>0.20100000000000001</v>
      </c>
    </row>
    <row r="7027" spans="1:5" x14ac:dyDescent="0.2">
      <c r="A7027" t="s">
        <v>679</v>
      </c>
      <c r="B7027" t="s">
        <v>697</v>
      </c>
      <c r="C7027">
        <v>0.5</v>
      </c>
      <c r="D7027">
        <v>26</v>
      </c>
      <c r="E7027">
        <v>0.20300000000000001</v>
      </c>
    </row>
    <row r="7028" spans="1:5" x14ac:dyDescent="0.2">
      <c r="A7028" t="s">
        <v>679</v>
      </c>
      <c r="B7028" t="s">
        <v>697</v>
      </c>
      <c r="C7028">
        <v>0.5</v>
      </c>
      <c r="D7028">
        <v>27</v>
      </c>
      <c r="E7028">
        <v>0.20399999999999999</v>
      </c>
    </row>
    <row r="7029" spans="1:5" x14ac:dyDescent="0.2">
      <c r="A7029" t="s">
        <v>679</v>
      </c>
      <c r="B7029" t="s">
        <v>697</v>
      </c>
      <c r="C7029">
        <v>0.5</v>
      </c>
      <c r="D7029">
        <v>28</v>
      </c>
      <c r="E7029">
        <v>0.20499999999999999</v>
      </c>
    </row>
    <row r="7030" spans="1:5" x14ac:dyDescent="0.2">
      <c r="A7030" t="s">
        <v>679</v>
      </c>
      <c r="B7030" t="s">
        <v>697</v>
      </c>
      <c r="C7030">
        <v>0.5</v>
      </c>
      <c r="D7030">
        <v>29</v>
      </c>
      <c r="E7030">
        <v>0.20499999999999999</v>
      </c>
    </row>
    <row r="7031" spans="1:5" x14ac:dyDescent="0.2">
      <c r="A7031" t="s">
        <v>679</v>
      </c>
      <c r="B7031" t="s">
        <v>697</v>
      </c>
      <c r="C7031">
        <v>0.5</v>
      </c>
      <c r="D7031">
        <v>30</v>
      </c>
      <c r="E7031">
        <v>0.20599999999999999</v>
      </c>
    </row>
    <row r="7032" spans="1:5" x14ac:dyDescent="0.2">
      <c r="A7032" t="s">
        <v>679</v>
      </c>
      <c r="B7032" t="s">
        <v>697</v>
      </c>
      <c r="C7032">
        <v>0.5</v>
      </c>
      <c r="D7032">
        <v>31</v>
      </c>
      <c r="E7032">
        <v>0.20699999999999999</v>
      </c>
    </row>
    <row r="7033" spans="1:5" x14ac:dyDescent="0.2">
      <c r="A7033" t="s">
        <v>679</v>
      </c>
      <c r="B7033" t="s">
        <v>697</v>
      </c>
      <c r="C7033">
        <v>0.5</v>
      </c>
      <c r="D7033">
        <v>32</v>
      </c>
      <c r="E7033">
        <v>0.20699999999999999</v>
      </c>
    </row>
    <row r="7034" spans="1:5" x14ac:dyDescent="0.2">
      <c r="A7034" t="s">
        <v>679</v>
      </c>
      <c r="B7034" t="s">
        <v>697</v>
      </c>
      <c r="C7034">
        <v>0.5</v>
      </c>
      <c r="D7034">
        <v>33</v>
      </c>
      <c r="E7034">
        <v>0.20799999999999999</v>
      </c>
    </row>
    <row r="7035" spans="1:5" x14ac:dyDescent="0.2">
      <c r="A7035" t="s">
        <v>679</v>
      </c>
      <c r="B7035" t="s">
        <v>697</v>
      </c>
      <c r="C7035">
        <v>0.5</v>
      </c>
      <c r="D7035">
        <v>34</v>
      </c>
      <c r="E7035">
        <v>0.20899999999999999</v>
      </c>
    </row>
    <row r="7036" spans="1:5" x14ac:dyDescent="0.2">
      <c r="A7036" t="s">
        <v>679</v>
      </c>
      <c r="B7036" t="s">
        <v>697</v>
      </c>
      <c r="C7036">
        <v>0.5</v>
      </c>
      <c r="D7036">
        <v>35</v>
      </c>
      <c r="E7036">
        <v>0.21</v>
      </c>
    </row>
    <row r="7037" spans="1:5" x14ac:dyDescent="0.2">
      <c r="A7037" t="s">
        <v>679</v>
      </c>
      <c r="B7037" t="s">
        <v>697</v>
      </c>
      <c r="C7037">
        <v>0.5</v>
      </c>
      <c r="D7037">
        <v>36</v>
      </c>
      <c r="E7037">
        <v>0.21099999999999999</v>
      </c>
    </row>
    <row r="7038" spans="1:5" x14ac:dyDescent="0.2">
      <c r="A7038" t="s">
        <v>679</v>
      </c>
      <c r="B7038" t="s">
        <v>697</v>
      </c>
      <c r="C7038">
        <v>0.5</v>
      </c>
      <c r="D7038">
        <v>37</v>
      </c>
      <c r="E7038">
        <v>0.21299999999999999</v>
      </c>
    </row>
    <row r="7039" spans="1:5" x14ac:dyDescent="0.2">
      <c r="A7039" t="s">
        <v>679</v>
      </c>
      <c r="B7039" t="s">
        <v>697</v>
      </c>
      <c r="C7039">
        <v>0.5</v>
      </c>
      <c r="D7039">
        <v>38</v>
      </c>
      <c r="E7039">
        <v>0.214</v>
      </c>
    </row>
    <row r="7040" spans="1:5" x14ac:dyDescent="0.2">
      <c r="A7040" t="s">
        <v>679</v>
      </c>
      <c r="B7040" t="s">
        <v>697</v>
      </c>
      <c r="C7040">
        <v>0.5</v>
      </c>
      <c r="D7040">
        <v>39</v>
      </c>
      <c r="E7040">
        <v>0.215</v>
      </c>
    </row>
    <row r="7041" spans="1:5" x14ac:dyDescent="0.2">
      <c r="A7041" t="s">
        <v>679</v>
      </c>
      <c r="B7041" t="s">
        <v>697</v>
      </c>
      <c r="C7041">
        <v>0.5</v>
      </c>
      <c r="D7041">
        <v>40</v>
      </c>
      <c r="E7041">
        <v>0.216</v>
      </c>
    </row>
    <row r="7042" spans="1:5" x14ac:dyDescent="0.2">
      <c r="A7042" t="s">
        <v>679</v>
      </c>
      <c r="B7042" t="s">
        <v>697</v>
      </c>
      <c r="C7042">
        <v>0.5</v>
      </c>
      <c r="D7042">
        <v>41</v>
      </c>
      <c r="E7042">
        <v>0.218</v>
      </c>
    </row>
    <row r="7043" spans="1:5" x14ac:dyDescent="0.2">
      <c r="A7043" t="s">
        <v>679</v>
      </c>
      <c r="B7043" t="s">
        <v>697</v>
      </c>
      <c r="C7043">
        <v>0.5</v>
      </c>
      <c r="D7043">
        <v>42</v>
      </c>
      <c r="E7043">
        <v>0.219</v>
      </c>
    </row>
    <row r="7044" spans="1:5" x14ac:dyDescent="0.2">
      <c r="A7044" t="s">
        <v>679</v>
      </c>
      <c r="B7044" t="s">
        <v>697</v>
      </c>
      <c r="C7044">
        <v>0.5</v>
      </c>
      <c r="D7044">
        <v>43</v>
      </c>
      <c r="E7044">
        <v>0.22</v>
      </c>
    </row>
    <row r="7045" spans="1:5" x14ac:dyDescent="0.2">
      <c r="A7045" t="s">
        <v>679</v>
      </c>
      <c r="B7045" t="s">
        <v>697</v>
      </c>
      <c r="C7045">
        <v>0.5</v>
      </c>
      <c r="D7045">
        <v>44</v>
      </c>
      <c r="E7045">
        <v>0.222</v>
      </c>
    </row>
    <row r="7046" spans="1:5" x14ac:dyDescent="0.2">
      <c r="A7046" t="s">
        <v>679</v>
      </c>
      <c r="B7046" t="s">
        <v>697</v>
      </c>
      <c r="C7046">
        <v>0.5</v>
      </c>
      <c r="D7046">
        <v>45</v>
      </c>
      <c r="E7046">
        <v>0.223</v>
      </c>
    </row>
    <row r="7047" spans="1:5" x14ac:dyDescent="0.2">
      <c r="A7047" t="s">
        <v>679</v>
      </c>
      <c r="B7047" t="s">
        <v>697</v>
      </c>
      <c r="C7047">
        <v>0.5</v>
      </c>
      <c r="D7047">
        <v>46</v>
      </c>
      <c r="E7047">
        <v>0.22500000000000001</v>
      </c>
    </row>
    <row r="7048" spans="1:5" x14ac:dyDescent="0.2">
      <c r="A7048" t="s">
        <v>679</v>
      </c>
      <c r="B7048" t="s">
        <v>697</v>
      </c>
      <c r="C7048">
        <v>0.5</v>
      </c>
      <c r="D7048">
        <v>47</v>
      </c>
      <c r="E7048">
        <v>0.22600000000000001</v>
      </c>
    </row>
    <row r="7049" spans="1:5" x14ac:dyDescent="0.2">
      <c r="A7049" t="s">
        <v>679</v>
      </c>
      <c r="B7049" t="s">
        <v>697</v>
      </c>
      <c r="C7049">
        <v>0.5</v>
      </c>
      <c r="D7049">
        <v>48</v>
      </c>
      <c r="E7049">
        <v>0.22800000000000001</v>
      </c>
    </row>
    <row r="7050" spans="1:5" x14ac:dyDescent="0.2">
      <c r="A7050" t="s">
        <v>679</v>
      </c>
      <c r="B7050" t="s">
        <v>697</v>
      </c>
      <c r="C7050">
        <v>0.5</v>
      </c>
      <c r="D7050">
        <v>49</v>
      </c>
      <c r="E7050">
        <v>0.22900000000000001</v>
      </c>
    </row>
    <row r="7051" spans="1:5" x14ac:dyDescent="0.2">
      <c r="A7051" t="s">
        <v>679</v>
      </c>
      <c r="B7051" t="s">
        <v>697</v>
      </c>
      <c r="C7051">
        <v>0.52500000000000002</v>
      </c>
      <c r="D7051">
        <v>21</v>
      </c>
      <c r="E7051">
        <v>0.19900000000000001</v>
      </c>
    </row>
    <row r="7052" spans="1:5" x14ac:dyDescent="0.2">
      <c r="A7052" t="s">
        <v>679</v>
      </c>
      <c r="B7052" t="s">
        <v>697</v>
      </c>
      <c r="C7052">
        <v>0.52500000000000002</v>
      </c>
      <c r="D7052">
        <v>22</v>
      </c>
      <c r="E7052">
        <v>0.20200000000000001</v>
      </c>
    </row>
    <row r="7053" spans="1:5" x14ac:dyDescent="0.2">
      <c r="A7053" t="s">
        <v>679</v>
      </c>
      <c r="B7053" t="s">
        <v>697</v>
      </c>
      <c r="C7053">
        <v>0.52500000000000002</v>
      </c>
      <c r="D7053">
        <v>23</v>
      </c>
      <c r="E7053">
        <v>0.20499999999999999</v>
      </c>
    </row>
    <row r="7054" spans="1:5" x14ac:dyDescent="0.2">
      <c r="A7054" t="s">
        <v>679</v>
      </c>
      <c r="B7054" t="s">
        <v>697</v>
      </c>
      <c r="C7054">
        <v>0.52500000000000002</v>
      </c>
      <c r="D7054">
        <v>24</v>
      </c>
      <c r="E7054">
        <v>0.20899999999999999</v>
      </c>
    </row>
    <row r="7055" spans="1:5" x14ac:dyDescent="0.2">
      <c r="A7055" t="s">
        <v>679</v>
      </c>
      <c r="B7055" t="s">
        <v>697</v>
      </c>
      <c r="C7055">
        <v>0.52500000000000002</v>
      </c>
      <c r="D7055">
        <v>25</v>
      </c>
      <c r="E7055">
        <v>0.21099999999999999</v>
      </c>
    </row>
    <row r="7056" spans="1:5" x14ac:dyDescent="0.2">
      <c r="A7056" t="s">
        <v>679</v>
      </c>
      <c r="B7056" t="s">
        <v>697</v>
      </c>
      <c r="C7056">
        <v>0.52500000000000002</v>
      </c>
      <c r="D7056">
        <v>26</v>
      </c>
      <c r="E7056">
        <v>0.21199999999999999</v>
      </c>
    </row>
    <row r="7057" spans="1:5" x14ac:dyDescent="0.2">
      <c r="A7057" t="s">
        <v>679</v>
      </c>
      <c r="B7057" t="s">
        <v>697</v>
      </c>
      <c r="C7057">
        <v>0.52500000000000002</v>
      </c>
      <c r="D7057">
        <v>27</v>
      </c>
      <c r="E7057">
        <v>0.21299999999999999</v>
      </c>
    </row>
    <row r="7058" spans="1:5" x14ac:dyDescent="0.2">
      <c r="A7058" t="s">
        <v>679</v>
      </c>
      <c r="B7058" t="s">
        <v>697</v>
      </c>
      <c r="C7058">
        <v>0.52500000000000002</v>
      </c>
      <c r="D7058">
        <v>28</v>
      </c>
      <c r="E7058">
        <v>0.214</v>
      </c>
    </row>
    <row r="7059" spans="1:5" x14ac:dyDescent="0.2">
      <c r="A7059" t="s">
        <v>679</v>
      </c>
      <c r="B7059" t="s">
        <v>697</v>
      </c>
      <c r="C7059">
        <v>0.52500000000000002</v>
      </c>
      <c r="D7059">
        <v>29</v>
      </c>
      <c r="E7059">
        <v>0.215</v>
      </c>
    </row>
    <row r="7060" spans="1:5" x14ac:dyDescent="0.2">
      <c r="A7060" t="s">
        <v>679</v>
      </c>
      <c r="B7060" t="s">
        <v>697</v>
      </c>
      <c r="C7060">
        <v>0.52500000000000002</v>
      </c>
      <c r="D7060">
        <v>30</v>
      </c>
      <c r="E7060">
        <v>0.215</v>
      </c>
    </row>
    <row r="7061" spans="1:5" x14ac:dyDescent="0.2">
      <c r="A7061" t="s">
        <v>679</v>
      </c>
      <c r="B7061" t="s">
        <v>697</v>
      </c>
      <c r="C7061">
        <v>0.52500000000000002</v>
      </c>
      <c r="D7061">
        <v>31</v>
      </c>
      <c r="E7061">
        <v>0.216</v>
      </c>
    </row>
    <row r="7062" spans="1:5" x14ac:dyDescent="0.2">
      <c r="A7062" t="s">
        <v>679</v>
      </c>
      <c r="B7062" t="s">
        <v>697</v>
      </c>
      <c r="C7062">
        <v>0.52500000000000002</v>
      </c>
      <c r="D7062">
        <v>32</v>
      </c>
      <c r="E7062">
        <v>0.216</v>
      </c>
    </row>
    <row r="7063" spans="1:5" x14ac:dyDescent="0.2">
      <c r="A7063" t="s">
        <v>679</v>
      </c>
      <c r="B7063" t="s">
        <v>697</v>
      </c>
      <c r="C7063">
        <v>0.52500000000000002</v>
      </c>
      <c r="D7063">
        <v>33</v>
      </c>
      <c r="E7063">
        <v>0.217</v>
      </c>
    </row>
    <row r="7064" spans="1:5" x14ac:dyDescent="0.2">
      <c r="A7064" t="s">
        <v>679</v>
      </c>
      <c r="B7064" t="s">
        <v>697</v>
      </c>
      <c r="C7064">
        <v>0.52500000000000002</v>
      </c>
      <c r="D7064">
        <v>34</v>
      </c>
      <c r="E7064">
        <v>0.218</v>
      </c>
    </row>
    <row r="7065" spans="1:5" x14ac:dyDescent="0.2">
      <c r="A7065" t="s">
        <v>679</v>
      </c>
      <c r="B7065" t="s">
        <v>697</v>
      </c>
      <c r="C7065">
        <v>0.52500000000000002</v>
      </c>
      <c r="D7065">
        <v>35</v>
      </c>
      <c r="E7065">
        <v>0.219</v>
      </c>
    </row>
    <row r="7066" spans="1:5" x14ac:dyDescent="0.2">
      <c r="A7066" t="s">
        <v>679</v>
      </c>
      <c r="B7066" t="s">
        <v>697</v>
      </c>
      <c r="C7066">
        <v>0.52500000000000002</v>
      </c>
      <c r="D7066">
        <v>36</v>
      </c>
      <c r="E7066">
        <v>0.22</v>
      </c>
    </row>
    <row r="7067" spans="1:5" x14ac:dyDescent="0.2">
      <c r="A7067" t="s">
        <v>679</v>
      </c>
      <c r="B7067" t="s">
        <v>697</v>
      </c>
      <c r="C7067">
        <v>0.52500000000000002</v>
      </c>
      <c r="D7067">
        <v>37</v>
      </c>
      <c r="E7067">
        <v>0.221</v>
      </c>
    </row>
    <row r="7068" spans="1:5" x14ac:dyDescent="0.2">
      <c r="A7068" t="s">
        <v>679</v>
      </c>
      <c r="B7068" t="s">
        <v>697</v>
      </c>
      <c r="C7068">
        <v>0.52500000000000002</v>
      </c>
      <c r="D7068">
        <v>38</v>
      </c>
      <c r="E7068">
        <v>0.222</v>
      </c>
    </row>
    <row r="7069" spans="1:5" x14ac:dyDescent="0.2">
      <c r="A7069" t="s">
        <v>679</v>
      </c>
      <c r="B7069" t="s">
        <v>697</v>
      </c>
      <c r="C7069">
        <v>0.52500000000000002</v>
      </c>
      <c r="D7069">
        <v>39</v>
      </c>
      <c r="E7069">
        <v>0.223</v>
      </c>
    </row>
    <row r="7070" spans="1:5" x14ac:dyDescent="0.2">
      <c r="A7070" t="s">
        <v>679</v>
      </c>
      <c r="B7070" t="s">
        <v>697</v>
      </c>
      <c r="C7070">
        <v>0.52500000000000002</v>
      </c>
      <c r="D7070">
        <v>40</v>
      </c>
      <c r="E7070">
        <v>0.224</v>
      </c>
    </row>
    <row r="7071" spans="1:5" x14ac:dyDescent="0.2">
      <c r="A7071" t="s">
        <v>679</v>
      </c>
      <c r="B7071" t="s">
        <v>697</v>
      </c>
      <c r="C7071">
        <v>0.52500000000000002</v>
      </c>
      <c r="D7071">
        <v>41</v>
      </c>
      <c r="E7071">
        <v>0.22600000000000001</v>
      </c>
    </row>
    <row r="7072" spans="1:5" x14ac:dyDescent="0.2">
      <c r="A7072" t="s">
        <v>679</v>
      </c>
      <c r="B7072" t="s">
        <v>697</v>
      </c>
      <c r="C7072">
        <v>0.52500000000000002</v>
      </c>
      <c r="D7072">
        <v>42</v>
      </c>
      <c r="E7072">
        <v>0.22700000000000001</v>
      </c>
    </row>
    <row r="7073" spans="1:5" x14ac:dyDescent="0.2">
      <c r="A7073" t="s">
        <v>679</v>
      </c>
      <c r="B7073" t="s">
        <v>697</v>
      </c>
      <c r="C7073">
        <v>0.52500000000000002</v>
      </c>
      <c r="D7073">
        <v>43</v>
      </c>
      <c r="E7073">
        <v>0.22800000000000001</v>
      </c>
    </row>
    <row r="7074" spans="1:5" x14ac:dyDescent="0.2">
      <c r="A7074" t="s">
        <v>679</v>
      </c>
      <c r="B7074" t="s">
        <v>697</v>
      </c>
      <c r="C7074">
        <v>0.52500000000000002</v>
      </c>
      <c r="D7074">
        <v>44</v>
      </c>
      <c r="E7074">
        <v>0.23</v>
      </c>
    </row>
    <row r="7075" spans="1:5" x14ac:dyDescent="0.2">
      <c r="A7075" t="s">
        <v>679</v>
      </c>
      <c r="B7075" t="s">
        <v>697</v>
      </c>
      <c r="C7075">
        <v>0.52500000000000002</v>
      </c>
      <c r="D7075">
        <v>45</v>
      </c>
      <c r="E7075">
        <v>0.23100000000000001</v>
      </c>
    </row>
    <row r="7076" spans="1:5" x14ac:dyDescent="0.2">
      <c r="A7076" t="s">
        <v>679</v>
      </c>
      <c r="B7076" t="s">
        <v>697</v>
      </c>
      <c r="C7076">
        <v>0.52500000000000002</v>
      </c>
      <c r="D7076">
        <v>46</v>
      </c>
      <c r="E7076">
        <v>0.23300000000000001</v>
      </c>
    </row>
    <row r="7077" spans="1:5" x14ac:dyDescent="0.2">
      <c r="A7077" t="s">
        <v>679</v>
      </c>
      <c r="B7077" t="s">
        <v>697</v>
      </c>
      <c r="C7077">
        <v>0.52500000000000002</v>
      </c>
      <c r="D7077">
        <v>47</v>
      </c>
      <c r="E7077">
        <v>0.23400000000000001</v>
      </c>
    </row>
    <row r="7078" spans="1:5" x14ac:dyDescent="0.2">
      <c r="A7078" t="s">
        <v>679</v>
      </c>
      <c r="B7078" t="s">
        <v>697</v>
      </c>
      <c r="C7078">
        <v>0.52500000000000002</v>
      </c>
      <c r="D7078">
        <v>48</v>
      </c>
      <c r="E7078">
        <v>0.23499999999999999</v>
      </c>
    </row>
    <row r="7079" spans="1:5" x14ac:dyDescent="0.2">
      <c r="A7079" t="s">
        <v>679</v>
      </c>
      <c r="B7079" t="s">
        <v>697</v>
      </c>
      <c r="C7079">
        <v>0.52500000000000002</v>
      </c>
      <c r="D7079">
        <v>49</v>
      </c>
      <c r="E7079">
        <v>0.23699999999999999</v>
      </c>
    </row>
    <row r="7080" spans="1:5" x14ac:dyDescent="0.2">
      <c r="A7080" t="s">
        <v>679</v>
      </c>
      <c r="B7080" t="s">
        <v>697</v>
      </c>
      <c r="C7080">
        <v>0.55000000000000004</v>
      </c>
      <c r="D7080">
        <v>21</v>
      </c>
      <c r="E7080">
        <v>0.20899999999999999</v>
      </c>
    </row>
    <row r="7081" spans="1:5" x14ac:dyDescent="0.2">
      <c r="A7081" t="s">
        <v>679</v>
      </c>
      <c r="B7081" t="s">
        <v>697</v>
      </c>
      <c r="C7081">
        <v>0.55000000000000004</v>
      </c>
      <c r="D7081">
        <v>22</v>
      </c>
      <c r="E7081">
        <v>0.21199999999999999</v>
      </c>
    </row>
    <row r="7082" spans="1:5" x14ac:dyDescent="0.2">
      <c r="A7082" t="s">
        <v>679</v>
      </c>
      <c r="B7082" t="s">
        <v>697</v>
      </c>
      <c r="C7082">
        <v>0.55000000000000004</v>
      </c>
      <c r="D7082">
        <v>23</v>
      </c>
      <c r="E7082">
        <v>0.215</v>
      </c>
    </row>
    <row r="7083" spans="1:5" x14ac:dyDescent="0.2">
      <c r="A7083" t="s">
        <v>679</v>
      </c>
      <c r="B7083" t="s">
        <v>697</v>
      </c>
      <c r="C7083">
        <v>0.55000000000000004</v>
      </c>
      <c r="D7083">
        <v>24</v>
      </c>
      <c r="E7083">
        <v>0.218</v>
      </c>
    </row>
    <row r="7084" spans="1:5" x14ac:dyDescent="0.2">
      <c r="A7084" t="s">
        <v>679</v>
      </c>
      <c r="B7084" t="s">
        <v>697</v>
      </c>
      <c r="C7084">
        <v>0.55000000000000004</v>
      </c>
      <c r="D7084">
        <v>25</v>
      </c>
      <c r="E7084">
        <v>0.221</v>
      </c>
    </row>
    <row r="7085" spans="1:5" x14ac:dyDescent="0.2">
      <c r="A7085" t="s">
        <v>679</v>
      </c>
      <c r="B7085" t="s">
        <v>697</v>
      </c>
      <c r="C7085">
        <v>0.55000000000000004</v>
      </c>
      <c r="D7085">
        <v>26</v>
      </c>
      <c r="E7085">
        <v>0.222</v>
      </c>
    </row>
    <row r="7086" spans="1:5" x14ac:dyDescent="0.2">
      <c r="A7086" t="s">
        <v>679</v>
      </c>
      <c r="B7086" t="s">
        <v>697</v>
      </c>
      <c r="C7086">
        <v>0.55000000000000004</v>
      </c>
      <c r="D7086">
        <v>27</v>
      </c>
      <c r="E7086">
        <v>0.223</v>
      </c>
    </row>
    <row r="7087" spans="1:5" x14ac:dyDescent="0.2">
      <c r="A7087" t="s">
        <v>679</v>
      </c>
      <c r="B7087" t="s">
        <v>697</v>
      </c>
      <c r="C7087">
        <v>0.55000000000000004</v>
      </c>
      <c r="D7087">
        <v>28</v>
      </c>
      <c r="E7087">
        <v>0.223</v>
      </c>
    </row>
    <row r="7088" spans="1:5" x14ac:dyDescent="0.2">
      <c r="A7088" t="s">
        <v>679</v>
      </c>
      <c r="B7088" t="s">
        <v>697</v>
      </c>
      <c r="C7088">
        <v>0.55000000000000004</v>
      </c>
      <c r="D7088">
        <v>29</v>
      </c>
      <c r="E7088">
        <v>0.224</v>
      </c>
    </row>
    <row r="7089" spans="1:5" x14ac:dyDescent="0.2">
      <c r="A7089" t="s">
        <v>679</v>
      </c>
      <c r="B7089" t="s">
        <v>697</v>
      </c>
      <c r="C7089">
        <v>0.55000000000000004</v>
      </c>
      <c r="D7089">
        <v>30</v>
      </c>
      <c r="E7089">
        <v>0.224</v>
      </c>
    </row>
    <row r="7090" spans="1:5" x14ac:dyDescent="0.2">
      <c r="A7090" t="s">
        <v>679</v>
      </c>
      <c r="B7090" t="s">
        <v>697</v>
      </c>
      <c r="C7090">
        <v>0.55000000000000004</v>
      </c>
      <c r="D7090">
        <v>31</v>
      </c>
      <c r="E7090">
        <v>0.22500000000000001</v>
      </c>
    </row>
    <row r="7091" spans="1:5" x14ac:dyDescent="0.2">
      <c r="A7091" t="s">
        <v>679</v>
      </c>
      <c r="B7091" t="s">
        <v>697</v>
      </c>
      <c r="C7091">
        <v>0.55000000000000004</v>
      </c>
      <c r="D7091">
        <v>32</v>
      </c>
      <c r="E7091">
        <v>0.22600000000000001</v>
      </c>
    </row>
    <row r="7092" spans="1:5" x14ac:dyDescent="0.2">
      <c r="A7092" t="s">
        <v>679</v>
      </c>
      <c r="B7092" t="s">
        <v>697</v>
      </c>
      <c r="C7092">
        <v>0.55000000000000004</v>
      </c>
      <c r="D7092">
        <v>33</v>
      </c>
      <c r="E7092">
        <v>0.22600000000000001</v>
      </c>
    </row>
    <row r="7093" spans="1:5" x14ac:dyDescent="0.2">
      <c r="A7093" t="s">
        <v>679</v>
      </c>
      <c r="B7093" t="s">
        <v>697</v>
      </c>
      <c r="C7093">
        <v>0.55000000000000004</v>
      </c>
      <c r="D7093">
        <v>34</v>
      </c>
      <c r="E7093">
        <v>0.22700000000000001</v>
      </c>
    </row>
    <row r="7094" spans="1:5" x14ac:dyDescent="0.2">
      <c r="A7094" t="s">
        <v>679</v>
      </c>
      <c r="B7094" t="s">
        <v>697</v>
      </c>
      <c r="C7094">
        <v>0.55000000000000004</v>
      </c>
      <c r="D7094">
        <v>35</v>
      </c>
      <c r="E7094">
        <v>0.22700000000000001</v>
      </c>
    </row>
    <row r="7095" spans="1:5" x14ac:dyDescent="0.2">
      <c r="A7095" t="s">
        <v>679</v>
      </c>
      <c r="B7095" t="s">
        <v>697</v>
      </c>
      <c r="C7095">
        <v>0.55000000000000004</v>
      </c>
      <c r="D7095">
        <v>36</v>
      </c>
      <c r="E7095">
        <v>0.22800000000000001</v>
      </c>
    </row>
    <row r="7096" spans="1:5" x14ac:dyDescent="0.2">
      <c r="A7096" t="s">
        <v>679</v>
      </c>
      <c r="B7096" t="s">
        <v>697</v>
      </c>
      <c r="C7096">
        <v>0.55000000000000004</v>
      </c>
      <c r="D7096">
        <v>37</v>
      </c>
      <c r="E7096">
        <v>0.22900000000000001</v>
      </c>
    </row>
    <row r="7097" spans="1:5" x14ac:dyDescent="0.2">
      <c r="A7097" t="s">
        <v>679</v>
      </c>
      <c r="B7097" t="s">
        <v>697</v>
      </c>
      <c r="C7097">
        <v>0.55000000000000004</v>
      </c>
      <c r="D7097">
        <v>38</v>
      </c>
      <c r="E7097">
        <v>0.23</v>
      </c>
    </row>
    <row r="7098" spans="1:5" x14ac:dyDescent="0.2">
      <c r="A7098" t="s">
        <v>679</v>
      </c>
      <c r="B7098" t="s">
        <v>697</v>
      </c>
      <c r="C7098">
        <v>0.55000000000000004</v>
      </c>
      <c r="D7098">
        <v>39</v>
      </c>
      <c r="E7098">
        <v>0.23200000000000001</v>
      </c>
    </row>
    <row r="7099" spans="1:5" x14ac:dyDescent="0.2">
      <c r="A7099" t="s">
        <v>679</v>
      </c>
      <c r="B7099" t="s">
        <v>697</v>
      </c>
      <c r="C7099">
        <v>0.55000000000000004</v>
      </c>
      <c r="D7099">
        <v>40</v>
      </c>
      <c r="E7099">
        <v>0.23300000000000001</v>
      </c>
    </row>
    <row r="7100" spans="1:5" x14ac:dyDescent="0.2">
      <c r="A7100" t="s">
        <v>679</v>
      </c>
      <c r="B7100" t="s">
        <v>697</v>
      </c>
      <c r="C7100">
        <v>0.55000000000000004</v>
      </c>
      <c r="D7100">
        <v>41</v>
      </c>
      <c r="E7100">
        <v>0.23400000000000001</v>
      </c>
    </row>
    <row r="7101" spans="1:5" x14ac:dyDescent="0.2">
      <c r="A7101" t="s">
        <v>679</v>
      </c>
      <c r="B7101" t="s">
        <v>697</v>
      </c>
      <c r="C7101">
        <v>0.55000000000000004</v>
      </c>
      <c r="D7101">
        <v>42</v>
      </c>
      <c r="E7101">
        <v>0.23499999999999999</v>
      </c>
    </row>
    <row r="7102" spans="1:5" x14ac:dyDescent="0.2">
      <c r="A7102" t="s">
        <v>679</v>
      </c>
      <c r="B7102" t="s">
        <v>697</v>
      </c>
      <c r="C7102">
        <v>0.55000000000000004</v>
      </c>
      <c r="D7102">
        <v>43</v>
      </c>
      <c r="E7102">
        <v>0.23599999999999999</v>
      </c>
    </row>
    <row r="7103" spans="1:5" x14ac:dyDescent="0.2">
      <c r="A7103" t="s">
        <v>679</v>
      </c>
      <c r="B7103" t="s">
        <v>697</v>
      </c>
      <c r="C7103">
        <v>0.55000000000000004</v>
      </c>
      <c r="D7103">
        <v>44</v>
      </c>
      <c r="E7103">
        <v>0.23799999999999999</v>
      </c>
    </row>
    <row r="7104" spans="1:5" x14ac:dyDescent="0.2">
      <c r="A7104" t="s">
        <v>679</v>
      </c>
      <c r="B7104" t="s">
        <v>697</v>
      </c>
      <c r="C7104">
        <v>0.55000000000000004</v>
      </c>
      <c r="D7104">
        <v>45</v>
      </c>
      <c r="E7104">
        <v>0.23899999999999999</v>
      </c>
    </row>
    <row r="7105" spans="1:5" x14ac:dyDescent="0.2">
      <c r="A7105" t="s">
        <v>679</v>
      </c>
      <c r="B7105" t="s">
        <v>697</v>
      </c>
      <c r="C7105">
        <v>0.55000000000000004</v>
      </c>
      <c r="D7105">
        <v>46</v>
      </c>
      <c r="E7105">
        <v>0.24</v>
      </c>
    </row>
    <row r="7106" spans="1:5" x14ac:dyDescent="0.2">
      <c r="A7106" t="s">
        <v>679</v>
      </c>
      <c r="B7106" t="s">
        <v>697</v>
      </c>
      <c r="C7106">
        <v>0.55000000000000004</v>
      </c>
      <c r="D7106">
        <v>47</v>
      </c>
      <c r="E7106">
        <v>0.24199999999999999</v>
      </c>
    </row>
    <row r="7107" spans="1:5" x14ac:dyDescent="0.2">
      <c r="A7107" t="s">
        <v>679</v>
      </c>
      <c r="B7107" t="s">
        <v>697</v>
      </c>
      <c r="C7107">
        <v>0.55000000000000004</v>
      </c>
      <c r="D7107">
        <v>48</v>
      </c>
      <c r="E7107">
        <v>0.24299999999999999</v>
      </c>
    </row>
    <row r="7108" spans="1:5" x14ac:dyDescent="0.2">
      <c r="A7108" t="s">
        <v>679</v>
      </c>
      <c r="B7108" t="s">
        <v>697</v>
      </c>
      <c r="C7108">
        <v>0.55000000000000004</v>
      </c>
      <c r="D7108">
        <v>49</v>
      </c>
      <c r="E7108">
        <v>0.245</v>
      </c>
    </row>
    <row r="7109" spans="1:5" x14ac:dyDescent="0.2">
      <c r="A7109" t="s">
        <v>679</v>
      </c>
      <c r="B7109" t="s">
        <v>697</v>
      </c>
      <c r="C7109">
        <v>0.57499999999999996</v>
      </c>
      <c r="D7109">
        <v>22</v>
      </c>
      <c r="E7109">
        <v>0.222</v>
      </c>
    </row>
    <row r="7110" spans="1:5" x14ac:dyDescent="0.2">
      <c r="A7110" t="s">
        <v>679</v>
      </c>
      <c r="B7110" t="s">
        <v>697</v>
      </c>
      <c r="C7110">
        <v>0.57499999999999996</v>
      </c>
      <c r="D7110">
        <v>23</v>
      </c>
      <c r="E7110">
        <v>0.22500000000000001</v>
      </c>
    </row>
    <row r="7111" spans="1:5" x14ac:dyDescent="0.2">
      <c r="A7111" t="s">
        <v>679</v>
      </c>
      <c r="B7111" t="s">
        <v>697</v>
      </c>
      <c r="C7111">
        <v>0.57499999999999996</v>
      </c>
      <c r="D7111">
        <v>24</v>
      </c>
      <c r="E7111">
        <v>0.22800000000000001</v>
      </c>
    </row>
    <row r="7112" spans="1:5" x14ac:dyDescent="0.2">
      <c r="A7112" t="s">
        <v>679</v>
      </c>
      <c r="B7112" t="s">
        <v>697</v>
      </c>
      <c r="C7112">
        <v>0.57499999999999996</v>
      </c>
      <c r="D7112">
        <v>25</v>
      </c>
      <c r="E7112">
        <v>0.23</v>
      </c>
    </row>
    <row r="7113" spans="1:5" x14ac:dyDescent="0.2">
      <c r="A7113" t="s">
        <v>679</v>
      </c>
      <c r="B7113" t="s">
        <v>697</v>
      </c>
      <c r="C7113">
        <v>0.57499999999999996</v>
      </c>
      <c r="D7113">
        <v>26</v>
      </c>
      <c r="E7113">
        <v>0.23100000000000001</v>
      </c>
    </row>
    <row r="7114" spans="1:5" x14ac:dyDescent="0.2">
      <c r="A7114" t="s">
        <v>679</v>
      </c>
      <c r="B7114" t="s">
        <v>697</v>
      </c>
      <c r="C7114">
        <v>0.57499999999999996</v>
      </c>
      <c r="D7114">
        <v>27</v>
      </c>
      <c r="E7114">
        <v>0.23200000000000001</v>
      </c>
    </row>
    <row r="7115" spans="1:5" x14ac:dyDescent="0.2">
      <c r="A7115" t="s">
        <v>679</v>
      </c>
      <c r="B7115" t="s">
        <v>697</v>
      </c>
      <c r="C7115">
        <v>0.57499999999999996</v>
      </c>
      <c r="D7115">
        <v>28</v>
      </c>
      <c r="E7115">
        <v>0.23300000000000001</v>
      </c>
    </row>
    <row r="7116" spans="1:5" x14ac:dyDescent="0.2">
      <c r="A7116" t="s">
        <v>679</v>
      </c>
      <c r="B7116" t="s">
        <v>697</v>
      </c>
      <c r="C7116">
        <v>0.57499999999999996</v>
      </c>
      <c r="D7116">
        <v>29</v>
      </c>
      <c r="E7116">
        <v>0.23300000000000001</v>
      </c>
    </row>
    <row r="7117" spans="1:5" x14ac:dyDescent="0.2">
      <c r="A7117" t="s">
        <v>679</v>
      </c>
      <c r="B7117" t="s">
        <v>697</v>
      </c>
      <c r="C7117">
        <v>0.57499999999999996</v>
      </c>
      <c r="D7117">
        <v>30</v>
      </c>
      <c r="E7117">
        <v>0.23300000000000001</v>
      </c>
    </row>
    <row r="7118" spans="1:5" x14ac:dyDescent="0.2">
      <c r="A7118" t="s">
        <v>679</v>
      </c>
      <c r="B7118" t="s">
        <v>697</v>
      </c>
      <c r="C7118">
        <v>0.57499999999999996</v>
      </c>
      <c r="D7118">
        <v>31</v>
      </c>
      <c r="E7118">
        <v>0.23400000000000001</v>
      </c>
    </row>
    <row r="7119" spans="1:5" x14ac:dyDescent="0.2">
      <c r="A7119" t="s">
        <v>679</v>
      </c>
      <c r="B7119" t="s">
        <v>697</v>
      </c>
      <c r="C7119">
        <v>0.57499999999999996</v>
      </c>
      <c r="D7119">
        <v>32</v>
      </c>
      <c r="E7119">
        <v>0.23400000000000001</v>
      </c>
    </row>
    <row r="7120" spans="1:5" x14ac:dyDescent="0.2">
      <c r="A7120" t="s">
        <v>679</v>
      </c>
      <c r="B7120" t="s">
        <v>697</v>
      </c>
      <c r="C7120">
        <v>0.57499999999999996</v>
      </c>
      <c r="D7120">
        <v>33</v>
      </c>
      <c r="E7120">
        <v>0.23499999999999999</v>
      </c>
    </row>
    <row r="7121" spans="1:5" x14ac:dyDescent="0.2">
      <c r="A7121" t="s">
        <v>679</v>
      </c>
      <c r="B7121" t="s">
        <v>697</v>
      </c>
      <c r="C7121">
        <v>0.57499999999999996</v>
      </c>
      <c r="D7121">
        <v>34</v>
      </c>
      <c r="E7121">
        <v>0.23599999999999999</v>
      </c>
    </row>
    <row r="7122" spans="1:5" x14ac:dyDescent="0.2">
      <c r="A7122" t="s">
        <v>679</v>
      </c>
      <c r="B7122" t="s">
        <v>697</v>
      </c>
      <c r="C7122">
        <v>0.57499999999999996</v>
      </c>
      <c r="D7122">
        <v>35</v>
      </c>
      <c r="E7122">
        <v>0.23599999999999999</v>
      </c>
    </row>
    <row r="7123" spans="1:5" x14ac:dyDescent="0.2">
      <c r="A7123" t="s">
        <v>679</v>
      </c>
      <c r="B7123" t="s">
        <v>697</v>
      </c>
      <c r="C7123">
        <v>0.57499999999999996</v>
      </c>
      <c r="D7123">
        <v>36</v>
      </c>
      <c r="E7123">
        <v>0.23699999999999999</v>
      </c>
    </row>
    <row r="7124" spans="1:5" x14ac:dyDescent="0.2">
      <c r="A7124" t="s">
        <v>679</v>
      </c>
      <c r="B7124" t="s">
        <v>697</v>
      </c>
      <c r="C7124">
        <v>0.57499999999999996</v>
      </c>
      <c r="D7124">
        <v>37</v>
      </c>
      <c r="E7124">
        <v>0.23799999999999999</v>
      </c>
    </row>
    <row r="7125" spans="1:5" x14ac:dyDescent="0.2">
      <c r="A7125" t="s">
        <v>679</v>
      </c>
      <c r="B7125" t="s">
        <v>697</v>
      </c>
      <c r="C7125">
        <v>0.57499999999999996</v>
      </c>
      <c r="D7125">
        <v>38</v>
      </c>
      <c r="E7125">
        <v>0.23899999999999999</v>
      </c>
    </row>
    <row r="7126" spans="1:5" x14ac:dyDescent="0.2">
      <c r="A7126" t="s">
        <v>679</v>
      </c>
      <c r="B7126" t="s">
        <v>697</v>
      </c>
      <c r="C7126">
        <v>0.57499999999999996</v>
      </c>
      <c r="D7126">
        <v>39</v>
      </c>
      <c r="E7126">
        <v>0.24</v>
      </c>
    </row>
    <row r="7127" spans="1:5" x14ac:dyDescent="0.2">
      <c r="A7127" t="s">
        <v>679</v>
      </c>
      <c r="B7127" t="s">
        <v>697</v>
      </c>
      <c r="C7127">
        <v>0.57499999999999996</v>
      </c>
      <c r="D7127">
        <v>40</v>
      </c>
      <c r="E7127">
        <v>0.24099999999999999</v>
      </c>
    </row>
    <row r="7128" spans="1:5" x14ac:dyDescent="0.2">
      <c r="A7128" t="s">
        <v>679</v>
      </c>
      <c r="B7128" t="s">
        <v>697</v>
      </c>
      <c r="C7128">
        <v>0.57499999999999996</v>
      </c>
      <c r="D7128">
        <v>41</v>
      </c>
      <c r="E7128">
        <v>0.24199999999999999</v>
      </c>
    </row>
    <row r="7129" spans="1:5" x14ac:dyDescent="0.2">
      <c r="A7129" t="s">
        <v>679</v>
      </c>
      <c r="B7129" t="s">
        <v>697</v>
      </c>
      <c r="C7129">
        <v>0.57499999999999996</v>
      </c>
      <c r="D7129">
        <v>42</v>
      </c>
      <c r="E7129">
        <v>0.24299999999999999</v>
      </c>
    </row>
    <row r="7130" spans="1:5" x14ac:dyDescent="0.2">
      <c r="A7130" t="s">
        <v>679</v>
      </c>
      <c r="B7130" t="s">
        <v>697</v>
      </c>
      <c r="C7130">
        <v>0.57499999999999996</v>
      </c>
      <c r="D7130">
        <v>43</v>
      </c>
      <c r="E7130">
        <v>0.24399999999999999</v>
      </c>
    </row>
    <row r="7131" spans="1:5" x14ac:dyDescent="0.2">
      <c r="A7131" t="s">
        <v>679</v>
      </c>
      <c r="B7131" t="s">
        <v>697</v>
      </c>
      <c r="C7131">
        <v>0.57499999999999996</v>
      </c>
      <c r="D7131">
        <v>44</v>
      </c>
      <c r="E7131">
        <v>0.246</v>
      </c>
    </row>
    <row r="7132" spans="1:5" x14ac:dyDescent="0.2">
      <c r="A7132" t="s">
        <v>679</v>
      </c>
      <c r="B7132" t="s">
        <v>697</v>
      </c>
      <c r="C7132">
        <v>0.57499999999999996</v>
      </c>
      <c r="D7132">
        <v>45</v>
      </c>
      <c r="E7132">
        <v>0.247</v>
      </c>
    </row>
    <row r="7133" spans="1:5" x14ac:dyDescent="0.2">
      <c r="A7133" t="s">
        <v>679</v>
      </c>
      <c r="B7133" t="s">
        <v>697</v>
      </c>
      <c r="C7133">
        <v>0.57499999999999996</v>
      </c>
      <c r="D7133">
        <v>46</v>
      </c>
      <c r="E7133">
        <v>0.248</v>
      </c>
    </row>
    <row r="7134" spans="1:5" x14ac:dyDescent="0.2">
      <c r="A7134" t="s">
        <v>679</v>
      </c>
      <c r="B7134" t="s">
        <v>697</v>
      </c>
      <c r="C7134">
        <v>0.57499999999999996</v>
      </c>
      <c r="D7134">
        <v>47</v>
      </c>
      <c r="E7134">
        <v>0.249</v>
      </c>
    </row>
    <row r="7135" spans="1:5" x14ac:dyDescent="0.2">
      <c r="A7135" t="s">
        <v>679</v>
      </c>
      <c r="B7135" t="s">
        <v>697</v>
      </c>
      <c r="C7135">
        <v>0.57499999999999996</v>
      </c>
      <c r="D7135">
        <v>48</v>
      </c>
      <c r="E7135">
        <v>0.251</v>
      </c>
    </row>
    <row r="7136" spans="1:5" x14ac:dyDescent="0.2">
      <c r="A7136" t="s">
        <v>679</v>
      </c>
      <c r="B7136" t="s">
        <v>697</v>
      </c>
      <c r="C7136">
        <v>0.57499999999999996</v>
      </c>
      <c r="D7136">
        <v>49</v>
      </c>
      <c r="E7136">
        <v>0.252</v>
      </c>
    </row>
    <row r="7137" spans="1:5" x14ac:dyDescent="0.2">
      <c r="A7137" t="s">
        <v>679</v>
      </c>
      <c r="B7137" t="s">
        <v>697</v>
      </c>
      <c r="C7137">
        <v>0.6</v>
      </c>
      <c r="D7137">
        <v>22</v>
      </c>
      <c r="E7137">
        <v>0.23200000000000001</v>
      </c>
    </row>
    <row r="7138" spans="1:5" x14ac:dyDescent="0.2">
      <c r="A7138" t="s">
        <v>679</v>
      </c>
      <c r="B7138" t="s">
        <v>697</v>
      </c>
      <c r="C7138">
        <v>0.6</v>
      </c>
      <c r="D7138">
        <v>23</v>
      </c>
      <c r="E7138">
        <v>0.23499999999999999</v>
      </c>
    </row>
    <row r="7139" spans="1:5" x14ac:dyDescent="0.2">
      <c r="A7139" t="s">
        <v>679</v>
      </c>
      <c r="B7139" t="s">
        <v>697</v>
      </c>
      <c r="C7139">
        <v>0.6</v>
      </c>
      <c r="D7139">
        <v>24</v>
      </c>
      <c r="E7139">
        <v>0.23699999999999999</v>
      </c>
    </row>
    <row r="7140" spans="1:5" x14ac:dyDescent="0.2">
      <c r="A7140" t="s">
        <v>679</v>
      </c>
      <c r="B7140" t="s">
        <v>697</v>
      </c>
      <c r="C7140">
        <v>0.6</v>
      </c>
      <c r="D7140">
        <v>25</v>
      </c>
      <c r="E7140">
        <v>0.23899999999999999</v>
      </c>
    </row>
    <row r="7141" spans="1:5" x14ac:dyDescent="0.2">
      <c r="A7141" t="s">
        <v>679</v>
      </c>
      <c r="B7141" t="s">
        <v>697</v>
      </c>
      <c r="C7141">
        <v>0.6</v>
      </c>
      <c r="D7141">
        <v>26</v>
      </c>
      <c r="E7141">
        <v>0.24099999999999999</v>
      </c>
    </row>
    <row r="7142" spans="1:5" x14ac:dyDescent="0.2">
      <c r="A7142" t="s">
        <v>679</v>
      </c>
      <c r="B7142" t="s">
        <v>697</v>
      </c>
      <c r="C7142">
        <v>0.6</v>
      </c>
      <c r="D7142">
        <v>27</v>
      </c>
      <c r="E7142">
        <v>0.24099999999999999</v>
      </c>
    </row>
    <row r="7143" spans="1:5" x14ac:dyDescent="0.2">
      <c r="A7143" t="s">
        <v>679</v>
      </c>
      <c r="B7143" t="s">
        <v>697</v>
      </c>
      <c r="C7143">
        <v>0.6</v>
      </c>
      <c r="D7143">
        <v>28</v>
      </c>
      <c r="E7143">
        <v>0.24199999999999999</v>
      </c>
    </row>
    <row r="7144" spans="1:5" x14ac:dyDescent="0.2">
      <c r="A7144" t="s">
        <v>679</v>
      </c>
      <c r="B7144" t="s">
        <v>697</v>
      </c>
      <c r="C7144">
        <v>0.6</v>
      </c>
      <c r="D7144">
        <v>29</v>
      </c>
      <c r="E7144">
        <v>0.24199999999999999</v>
      </c>
    </row>
    <row r="7145" spans="1:5" x14ac:dyDescent="0.2">
      <c r="A7145" t="s">
        <v>679</v>
      </c>
      <c r="B7145" t="s">
        <v>697</v>
      </c>
      <c r="C7145">
        <v>0.6</v>
      </c>
      <c r="D7145">
        <v>30</v>
      </c>
      <c r="E7145">
        <v>0.24199999999999999</v>
      </c>
    </row>
    <row r="7146" spans="1:5" x14ac:dyDescent="0.2">
      <c r="A7146" t="s">
        <v>679</v>
      </c>
      <c r="B7146" t="s">
        <v>697</v>
      </c>
      <c r="C7146">
        <v>0.6</v>
      </c>
      <c r="D7146">
        <v>31</v>
      </c>
      <c r="E7146">
        <v>0.24299999999999999</v>
      </c>
    </row>
    <row r="7147" spans="1:5" x14ac:dyDescent="0.2">
      <c r="A7147" t="s">
        <v>679</v>
      </c>
      <c r="B7147" t="s">
        <v>697</v>
      </c>
      <c r="C7147">
        <v>0.6</v>
      </c>
      <c r="D7147">
        <v>32</v>
      </c>
      <c r="E7147">
        <v>0.24299999999999999</v>
      </c>
    </row>
    <row r="7148" spans="1:5" x14ac:dyDescent="0.2">
      <c r="A7148" t="s">
        <v>679</v>
      </c>
      <c r="B7148" t="s">
        <v>697</v>
      </c>
      <c r="C7148">
        <v>0.6</v>
      </c>
      <c r="D7148">
        <v>33</v>
      </c>
      <c r="E7148">
        <v>0.24399999999999999</v>
      </c>
    </row>
    <row r="7149" spans="1:5" x14ac:dyDescent="0.2">
      <c r="A7149" t="s">
        <v>679</v>
      </c>
      <c r="B7149" t="s">
        <v>697</v>
      </c>
      <c r="C7149">
        <v>0.6</v>
      </c>
      <c r="D7149">
        <v>34</v>
      </c>
      <c r="E7149">
        <v>0.24399999999999999</v>
      </c>
    </row>
    <row r="7150" spans="1:5" x14ac:dyDescent="0.2">
      <c r="A7150" t="s">
        <v>679</v>
      </c>
      <c r="B7150" t="s">
        <v>697</v>
      </c>
      <c r="C7150">
        <v>0.6</v>
      </c>
      <c r="D7150">
        <v>35</v>
      </c>
      <c r="E7150">
        <v>0.245</v>
      </c>
    </row>
    <row r="7151" spans="1:5" x14ac:dyDescent="0.2">
      <c r="A7151" t="s">
        <v>679</v>
      </c>
      <c r="B7151" t="s">
        <v>697</v>
      </c>
      <c r="C7151">
        <v>0.6</v>
      </c>
      <c r="D7151">
        <v>36</v>
      </c>
      <c r="E7151">
        <v>0.245</v>
      </c>
    </row>
    <row r="7152" spans="1:5" x14ac:dyDescent="0.2">
      <c r="A7152" t="s">
        <v>679</v>
      </c>
      <c r="B7152" t="s">
        <v>697</v>
      </c>
      <c r="C7152">
        <v>0.6</v>
      </c>
      <c r="D7152">
        <v>37</v>
      </c>
      <c r="E7152">
        <v>0.246</v>
      </c>
    </row>
    <row r="7153" spans="1:5" x14ac:dyDescent="0.2">
      <c r="A7153" t="s">
        <v>679</v>
      </c>
      <c r="B7153" t="s">
        <v>697</v>
      </c>
      <c r="C7153">
        <v>0.6</v>
      </c>
      <c r="D7153">
        <v>38</v>
      </c>
      <c r="E7153">
        <v>0.247</v>
      </c>
    </row>
    <row r="7154" spans="1:5" x14ac:dyDescent="0.2">
      <c r="A7154" t="s">
        <v>679</v>
      </c>
      <c r="B7154" t="s">
        <v>697</v>
      </c>
      <c r="C7154">
        <v>0.6</v>
      </c>
      <c r="D7154">
        <v>39</v>
      </c>
      <c r="E7154">
        <v>0.248</v>
      </c>
    </row>
    <row r="7155" spans="1:5" x14ac:dyDescent="0.2">
      <c r="A7155" t="s">
        <v>679</v>
      </c>
      <c r="B7155" t="s">
        <v>697</v>
      </c>
      <c r="C7155">
        <v>0.6</v>
      </c>
      <c r="D7155">
        <v>40</v>
      </c>
      <c r="E7155">
        <v>0.249</v>
      </c>
    </row>
    <row r="7156" spans="1:5" x14ac:dyDescent="0.2">
      <c r="A7156" t="s">
        <v>679</v>
      </c>
      <c r="B7156" t="s">
        <v>697</v>
      </c>
      <c r="C7156">
        <v>0.6</v>
      </c>
      <c r="D7156">
        <v>41</v>
      </c>
      <c r="E7156">
        <v>0.25</v>
      </c>
    </row>
    <row r="7157" spans="1:5" x14ac:dyDescent="0.2">
      <c r="A7157" t="s">
        <v>679</v>
      </c>
      <c r="B7157" t="s">
        <v>697</v>
      </c>
      <c r="C7157">
        <v>0.6</v>
      </c>
      <c r="D7157">
        <v>42</v>
      </c>
      <c r="E7157">
        <v>0.251</v>
      </c>
    </row>
    <row r="7158" spans="1:5" x14ac:dyDescent="0.2">
      <c r="A7158" t="s">
        <v>679</v>
      </c>
      <c r="B7158" t="s">
        <v>697</v>
      </c>
      <c r="C7158">
        <v>0.6</v>
      </c>
      <c r="D7158">
        <v>43</v>
      </c>
      <c r="E7158">
        <v>0.252</v>
      </c>
    </row>
    <row r="7159" spans="1:5" x14ac:dyDescent="0.2">
      <c r="A7159" t="s">
        <v>679</v>
      </c>
      <c r="B7159" t="s">
        <v>697</v>
      </c>
      <c r="C7159">
        <v>0.6</v>
      </c>
      <c r="D7159">
        <v>44</v>
      </c>
      <c r="E7159">
        <v>0.253</v>
      </c>
    </row>
    <row r="7160" spans="1:5" x14ac:dyDescent="0.2">
      <c r="A7160" t="s">
        <v>679</v>
      </c>
      <c r="B7160" t="s">
        <v>697</v>
      </c>
      <c r="C7160">
        <v>0.6</v>
      </c>
      <c r="D7160">
        <v>45</v>
      </c>
      <c r="E7160">
        <v>0.255</v>
      </c>
    </row>
    <row r="7161" spans="1:5" x14ac:dyDescent="0.2">
      <c r="A7161" t="s">
        <v>679</v>
      </c>
      <c r="B7161" t="s">
        <v>697</v>
      </c>
      <c r="C7161">
        <v>0.6</v>
      </c>
      <c r="D7161">
        <v>46</v>
      </c>
      <c r="E7161">
        <v>0.25600000000000001</v>
      </c>
    </row>
    <row r="7162" spans="1:5" x14ac:dyDescent="0.2">
      <c r="A7162" t="s">
        <v>679</v>
      </c>
      <c r="B7162" t="s">
        <v>697</v>
      </c>
      <c r="C7162">
        <v>0.6</v>
      </c>
      <c r="D7162">
        <v>47</v>
      </c>
      <c r="E7162">
        <v>0.25700000000000001</v>
      </c>
    </row>
    <row r="7163" spans="1:5" x14ac:dyDescent="0.2">
      <c r="A7163" t="s">
        <v>679</v>
      </c>
      <c r="B7163" t="s">
        <v>697</v>
      </c>
      <c r="C7163">
        <v>0.6</v>
      </c>
      <c r="D7163">
        <v>48</v>
      </c>
      <c r="E7163">
        <v>0.25800000000000001</v>
      </c>
    </row>
    <row r="7164" spans="1:5" x14ac:dyDescent="0.2">
      <c r="A7164" t="s">
        <v>679</v>
      </c>
      <c r="B7164" t="s">
        <v>697</v>
      </c>
      <c r="C7164">
        <v>0.6</v>
      </c>
      <c r="D7164">
        <v>49</v>
      </c>
      <c r="E7164">
        <v>0.26</v>
      </c>
    </row>
    <row r="7165" spans="1:5" x14ac:dyDescent="0.2">
      <c r="A7165" t="s">
        <v>679</v>
      </c>
      <c r="B7165" t="s">
        <v>697</v>
      </c>
      <c r="C7165">
        <v>0.625</v>
      </c>
      <c r="D7165">
        <v>22</v>
      </c>
      <c r="E7165">
        <v>0.24199999999999999</v>
      </c>
    </row>
    <row r="7166" spans="1:5" x14ac:dyDescent="0.2">
      <c r="A7166" t="s">
        <v>679</v>
      </c>
      <c r="B7166" t="s">
        <v>697</v>
      </c>
      <c r="C7166">
        <v>0.625</v>
      </c>
      <c r="D7166">
        <v>23</v>
      </c>
      <c r="E7166">
        <v>0.24399999999999999</v>
      </c>
    </row>
    <row r="7167" spans="1:5" x14ac:dyDescent="0.2">
      <c r="A7167" t="s">
        <v>679</v>
      </c>
      <c r="B7167" t="s">
        <v>697</v>
      </c>
      <c r="C7167">
        <v>0.625</v>
      </c>
      <c r="D7167">
        <v>24</v>
      </c>
      <c r="E7167">
        <v>0.247</v>
      </c>
    </row>
    <row r="7168" spans="1:5" x14ac:dyDescent="0.2">
      <c r="A7168" t="s">
        <v>679</v>
      </c>
      <c r="B7168" t="s">
        <v>697</v>
      </c>
      <c r="C7168">
        <v>0.625</v>
      </c>
      <c r="D7168">
        <v>25</v>
      </c>
      <c r="E7168">
        <v>0.249</v>
      </c>
    </row>
    <row r="7169" spans="1:5" x14ac:dyDescent="0.2">
      <c r="A7169" t="s">
        <v>679</v>
      </c>
      <c r="B7169" t="s">
        <v>697</v>
      </c>
      <c r="C7169">
        <v>0.625</v>
      </c>
      <c r="D7169">
        <v>26</v>
      </c>
      <c r="E7169">
        <v>0.25</v>
      </c>
    </row>
    <row r="7170" spans="1:5" x14ac:dyDescent="0.2">
      <c r="A7170" t="s">
        <v>679</v>
      </c>
      <c r="B7170" t="s">
        <v>697</v>
      </c>
      <c r="C7170">
        <v>0.625</v>
      </c>
      <c r="D7170">
        <v>27</v>
      </c>
      <c r="E7170">
        <v>0.25</v>
      </c>
    </row>
    <row r="7171" spans="1:5" x14ac:dyDescent="0.2">
      <c r="A7171" t="s">
        <v>679</v>
      </c>
      <c r="B7171" t="s">
        <v>697</v>
      </c>
      <c r="C7171">
        <v>0.625</v>
      </c>
      <c r="D7171">
        <v>28</v>
      </c>
      <c r="E7171">
        <v>0.251</v>
      </c>
    </row>
    <row r="7172" spans="1:5" x14ac:dyDescent="0.2">
      <c r="A7172" t="s">
        <v>679</v>
      </c>
      <c r="B7172" t="s">
        <v>697</v>
      </c>
      <c r="C7172">
        <v>0.625</v>
      </c>
      <c r="D7172">
        <v>29</v>
      </c>
      <c r="E7172">
        <v>0.251</v>
      </c>
    </row>
    <row r="7173" spans="1:5" x14ac:dyDescent="0.2">
      <c r="A7173" t="s">
        <v>679</v>
      </c>
      <c r="B7173" t="s">
        <v>697</v>
      </c>
      <c r="C7173">
        <v>0.625</v>
      </c>
      <c r="D7173">
        <v>30</v>
      </c>
      <c r="E7173">
        <v>0.251</v>
      </c>
    </row>
    <row r="7174" spans="1:5" x14ac:dyDescent="0.2">
      <c r="A7174" t="s">
        <v>679</v>
      </c>
      <c r="B7174" t="s">
        <v>697</v>
      </c>
      <c r="C7174">
        <v>0.625</v>
      </c>
      <c r="D7174">
        <v>31</v>
      </c>
      <c r="E7174">
        <v>0.251</v>
      </c>
    </row>
    <row r="7175" spans="1:5" x14ac:dyDescent="0.2">
      <c r="A7175" t="s">
        <v>679</v>
      </c>
      <c r="B7175" t="s">
        <v>697</v>
      </c>
      <c r="C7175">
        <v>0.625</v>
      </c>
      <c r="D7175">
        <v>32</v>
      </c>
      <c r="E7175">
        <v>0.252</v>
      </c>
    </row>
    <row r="7176" spans="1:5" x14ac:dyDescent="0.2">
      <c r="A7176" t="s">
        <v>679</v>
      </c>
      <c r="B7176" t="s">
        <v>697</v>
      </c>
      <c r="C7176">
        <v>0.625</v>
      </c>
      <c r="D7176">
        <v>33</v>
      </c>
      <c r="E7176">
        <v>0.252</v>
      </c>
    </row>
    <row r="7177" spans="1:5" x14ac:dyDescent="0.2">
      <c r="A7177" t="s">
        <v>679</v>
      </c>
      <c r="B7177" t="s">
        <v>697</v>
      </c>
      <c r="C7177">
        <v>0.625</v>
      </c>
      <c r="D7177">
        <v>34</v>
      </c>
      <c r="E7177">
        <v>0.253</v>
      </c>
    </row>
    <row r="7178" spans="1:5" x14ac:dyDescent="0.2">
      <c r="A7178" t="s">
        <v>679</v>
      </c>
      <c r="B7178" t="s">
        <v>697</v>
      </c>
      <c r="C7178">
        <v>0.625</v>
      </c>
      <c r="D7178">
        <v>35</v>
      </c>
      <c r="E7178">
        <v>0.253</v>
      </c>
    </row>
    <row r="7179" spans="1:5" x14ac:dyDescent="0.2">
      <c r="A7179" t="s">
        <v>679</v>
      </c>
      <c r="B7179" t="s">
        <v>697</v>
      </c>
      <c r="C7179">
        <v>0.625</v>
      </c>
      <c r="D7179">
        <v>36</v>
      </c>
      <c r="E7179">
        <v>0.254</v>
      </c>
    </row>
    <row r="7180" spans="1:5" x14ac:dyDescent="0.2">
      <c r="A7180" t="s">
        <v>679</v>
      </c>
      <c r="B7180" t="s">
        <v>697</v>
      </c>
      <c r="C7180">
        <v>0.625</v>
      </c>
      <c r="D7180">
        <v>37</v>
      </c>
      <c r="E7180">
        <v>0.254</v>
      </c>
    </row>
    <row r="7181" spans="1:5" x14ac:dyDescent="0.2">
      <c r="A7181" t="s">
        <v>679</v>
      </c>
      <c r="B7181" t="s">
        <v>697</v>
      </c>
      <c r="C7181">
        <v>0.625</v>
      </c>
      <c r="D7181">
        <v>38</v>
      </c>
      <c r="E7181">
        <v>0.255</v>
      </c>
    </row>
    <row r="7182" spans="1:5" x14ac:dyDescent="0.2">
      <c r="A7182" t="s">
        <v>679</v>
      </c>
      <c r="B7182" t="s">
        <v>697</v>
      </c>
      <c r="C7182">
        <v>0.625</v>
      </c>
      <c r="D7182">
        <v>39</v>
      </c>
      <c r="E7182">
        <v>0.25600000000000001</v>
      </c>
    </row>
    <row r="7183" spans="1:5" x14ac:dyDescent="0.2">
      <c r="A7183" t="s">
        <v>679</v>
      </c>
      <c r="B7183" t="s">
        <v>697</v>
      </c>
      <c r="C7183">
        <v>0.625</v>
      </c>
      <c r="D7183">
        <v>40</v>
      </c>
      <c r="E7183">
        <v>0.25700000000000001</v>
      </c>
    </row>
    <row r="7184" spans="1:5" x14ac:dyDescent="0.2">
      <c r="A7184" t="s">
        <v>679</v>
      </c>
      <c r="B7184" t="s">
        <v>697</v>
      </c>
      <c r="C7184">
        <v>0.625</v>
      </c>
      <c r="D7184">
        <v>41</v>
      </c>
      <c r="E7184">
        <v>0.25800000000000001</v>
      </c>
    </row>
    <row r="7185" spans="1:5" x14ac:dyDescent="0.2">
      <c r="A7185" t="s">
        <v>679</v>
      </c>
      <c r="B7185" t="s">
        <v>697</v>
      </c>
      <c r="C7185">
        <v>0.625</v>
      </c>
      <c r="D7185">
        <v>42</v>
      </c>
      <c r="E7185">
        <v>0.25900000000000001</v>
      </c>
    </row>
    <row r="7186" spans="1:5" x14ac:dyDescent="0.2">
      <c r="A7186" t="s">
        <v>679</v>
      </c>
      <c r="B7186" t="s">
        <v>697</v>
      </c>
      <c r="C7186">
        <v>0.625</v>
      </c>
      <c r="D7186">
        <v>43</v>
      </c>
      <c r="E7186">
        <v>0.26</v>
      </c>
    </row>
    <row r="7187" spans="1:5" x14ac:dyDescent="0.2">
      <c r="A7187" t="s">
        <v>679</v>
      </c>
      <c r="B7187" t="s">
        <v>697</v>
      </c>
      <c r="C7187">
        <v>0.625</v>
      </c>
      <c r="D7187">
        <v>44</v>
      </c>
      <c r="E7187">
        <v>0.26100000000000001</v>
      </c>
    </row>
    <row r="7188" spans="1:5" x14ac:dyDescent="0.2">
      <c r="A7188" t="s">
        <v>679</v>
      </c>
      <c r="B7188" t="s">
        <v>697</v>
      </c>
      <c r="C7188">
        <v>0.625</v>
      </c>
      <c r="D7188">
        <v>45</v>
      </c>
      <c r="E7188">
        <v>0.26200000000000001</v>
      </c>
    </row>
    <row r="7189" spans="1:5" x14ac:dyDescent="0.2">
      <c r="A7189" t="s">
        <v>679</v>
      </c>
      <c r="B7189" t="s">
        <v>697</v>
      </c>
      <c r="C7189">
        <v>0.625</v>
      </c>
      <c r="D7189">
        <v>46</v>
      </c>
      <c r="E7189">
        <v>0.26400000000000001</v>
      </c>
    </row>
    <row r="7190" spans="1:5" x14ac:dyDescent="0.2">
      <c r="A7190" t="s">
        <v>679</v>
      </c>
      <c r="B7190" t="s">
        <v>697</v>
      </c>
      <c r="C7190">
        <v>0.625</v>
      </c>
      <c r="D7190">
        <v>47</v>
      </c>
      <c r="E7190">
        <v>0.26500000000000001</v>
      </c>
    </row>
    <row r="7191" spans="1:5" x14ac:dyDescent="0.2">
      <c r="A7191" t="s">
        <v>679</v>
      </c>
      <c r="B7191" t="s">
        <v>697</v>
      </c>
      <c r="C7191">
        <v>0.625</v>
      </c>
      <c r="D7191">
        <v>48</v>
      </c>
      <c r="E7191">
        <v>0.26600000000000001</v>
      </c>
    </row>
    <row r="7192" spans="1:5" x14ac:dyDescent="0.2">
      <c r="A7192" t="s">
        <v>679</v>
      </c>
      <c r="B7192" t="s">
        <v>697</v>
      </c>
      <c r="C7192">
        <v>0.625</v>
      </c>
      <c r="D7192">
        <v>49</v>
      </c>
      <c r="E7192">
        <v>0.26700000000000002</v>
      </c>
    </row>
    <row r="7193" spans="1:5" x14ac:dyDescent="0.2">
      <c r="A7193" t="s">
        <v>679</v>
      </c>
      <c r="B7193" t="s">
        <v>697</v>
      </c>
      <c r="C7193">
        <v>0.65</v>
      </c>
      <c r="D7193">
        <v>23</v>
      </c>
      <c r="E7193">
        <v>0.254</v>
      </c>
    </row>
    <row r="7194" spans="1:5" x14ac:dyDescent="0.2">
      <c r="A7194" t="s">
        <v>679</v>
      </c>
      <c r="B7194" t="s">
        <v>697</v>
      </c>
      <c r="C7194">
        <v>0.65</v>
      </c>
      <c r="D7194">
        <v>24</v>
      </c>
      <c r="E7194">
        <v>0.25600000000000001</v>
      </c>
    </row>
    <row r="7195" spans="1:5" x14ac:dyDescent="0.2">
      <c r="A7195" t="s">
        <v>679</v>
      </c>
      <c r="B7195" t="s">
        <v>697</v>
      </c>
      <c r="C7195">
        <v>0.65</v>
      </c>
      <c r="D7195">
        <v>25</v>
      </c>
      <c r="E7195">
        <v>0.25800000000000001</v>
      </c>
    </row>
    <row r="7196" spans="1:5" x14ac:dyDescent="0.2">
      <c r="A7196" t="s">
        <v>679</v>
      </c>
      <c r="B7196" t="s">
        <v>697</v>
      </c>
      <c r="C7196">
        <v>0.65</v>
      </c>
      <c r="D7196">
        <v>26</v>
      </c>
      <c r="E7196">
        <v>0.25900000000000001</v>
      </c>
    </row>
    <row r="7197" spans="1:5" x14ac:dyDescent="0.2">
      <c r="A7197" t="s">
        <v>679</v>
      </c>
      <c r="B7197" t="s">
        <v>697</v>
      </c>
      <c r="C7197">
        <v>0.65</v>
      </c>
      <c r="D7197">
        <v>27</v>
      </c>
      <c r="E7197">
        <v>0.25900000000000001</v>
      </c>
    </row>
    <row r="7198" spans="1:5" x14ac:dyDescent="0.2">
      <c r="A7198" t="s">
        <v>679</v>
      </c>
      <c r="B7198" t="s">
        <v>697</v>
      </c>
      <c r="C7198">
        <v>0.65</v>
      </c>
      <c r="D7198">
        <v>28</v>
      </c>
      <c r="E7198">
        <v>0.25900000000000001</v>
      </c>
    </row>
    <row r="7199" spans="1:5" x14ac:dyDescent="0.2">
      <c r="A7199" t="s">
        <v>679</v>
      </c>
      <c r="B7199" t="s">
        <v>697</v>
      </c>
      <c r="C7199">
        <v>0.65</v>
      </c>
      <c r="D7199">
        <v>29</v>
      </c>
      <c r="E7199">
        <v>0.26</v>
      </c>
    </row>
    <row r="7200" spans="1:5" x14ac:dyDescent="0.2">
      <c r="A7200" t="s">
        <v>679</v>
      </c>
      <c r="B7200" t="s">
        <v>697</v>
      </c>
      <c r="C7200">
        <v>0.65</v>
      </c>
      <c r="D7200">
        <v>30</v>
      </c>
      <c r="E7200">
        <v>0.26</v>
      </c>
    </row>
    <row r="7201" spans="1:5" x14ac:dyDescent="0.2">
      <c r="A7201" t="s">
        <v>679</v>
      </c>
      <c r="B7201" t="s">
        <v>697</v>
      </c>
      <c r="C7201">
        <v>0.65</v>
      </c>
      <c r="D7201">
        <v>31</v>
      </c>
      <c r="E7201">
        <v>0.26</v>
      </c>
    </row>
    <row r="7202" spans="1:5" x14ac:dyDescent="0.2">
      <c r="A7202" t="s">
        <v>679</v>
      </c>
      <c r="B7202" t="s">
        <v>697</v>
      </c>
      <c r="C7202">
        <v>0.65</v>
      </c>
      <c r="D7202">
        <v>32</v>
      </c>
      <c r="E7202">
        <v>0.26</v>
      </c>
    </row>
    <row r="7203" spans="1:5" x14ac:dyDescent="0.2">
      <c r="A7203" t="s">
        <v>679</v>
      </c>
      <c r="B7203" t="s">
        <v>697</v>
      </c>
      <c r="C7203">
        <v>0.65</v>
      </c>
      <c r="D7203">
        <v>33</v>
      </c>
      <c r="E7203">
        <v>0.26100000000000001</v>
      </c>
    </row>
    <row r="7204" spans="1:5" x14ac:dyDescent="0.2">
      <c r="A7204" t="s">
        <v>679</v>
      </c>
      <c r="B7204" t="s">
        <v>697</v>
      </c>
      <c r="C7204">
        <v>0.65</v>
      </c>
      <c r="D7204">
        <v>34</v>
      </c>
      <c r="E7204">
        <v>0.26100000000000001</v>
      </c>
    </row>
    <row r="7205" spans="1:5" x14ac:dyDescent="0.2">
      <c r="A7205" t="s">
        <v>679</v>
      </c>
      <c r="B7205" t="s">
        <v>697</v>
      </c>
      <c r="C7205">
        <v>0.65</v>
      </c>
      <c r="D7205">
        <v>35</v>
      </c>
      <c r="E7205">
        <v>0.26200000000000001</v>
      </c>
    </row>
    <row r="7206" spans="1:5" x14ac:dyDescent="0.2">
      <c r="A7206" t="s">
        <v>679</v>
      </c>
      <c r="B7206" t="s">
        <v>697</v>
      </c>
      <c r="C7206">
        <v>0.65</v>
      </c>
      <c r="D7206">
        <v>36</v>
      </c>
      <c r="E7206">
        <v>0.26200000000000001</v>
      </c>
    </row>
    <row r="7207" spans="1:5" x14ac:dyDescent="0.2">
      <c r="A7207" t="s">
        <v>679</v>
      </c>
      <c r="B7207" t="s">
        <v>697</v>
      </c>
      <c r="C7207">
        <v>0.65</v>
      </c>
      <c r="D7207">
        <v>37</v>
      </c>
      <c r="E7207">
        <v>0.26200000000000001</v>
      </c>
    </row>
    <row r="7208" spans="1:5" x14ac:dyDescent="0.2">
      <c r="A7208" t="s">
        <v>679</v>
      </c>
      <c r="B7208" t="s">
        <v>697</v>
      </c>
      <c r="C7208">
        <v>0.65</v>
      </c>
      <c r="D7208">
        <v>38</v>
      </c>
      <c r="E7208">
        <v>0.26300000000000001</v>
      </c>
    </row>
    <row r="7209" spans="1:5" x14ac:dyDescent="0.2">
      <c r="A7209" t="s">
        <v>679</v>
      </c>
      <c r="B7209" t="s">
        <v>697</v>
      </c>
      <c r="C7209">
        <v>0.65</v>
      </c>
      <c r="D7209">
        <v>39</v>
      </c>
      <c r="E7209">
        <v>0.26400000000000001</v>
      </c>
    </row>
    <row r="7210" spans="1:5" x14ac:dyDescent="0.2">
      <c r="A7210" t="s">
        <v>679</v>
      </c>
      <c r="B7210" t="s">
        <v>697</v>
      </c>
      <c r="C7210">
        <v>0.65</v>
      </c>
      <c r="D7210">
        <v>40</v>
      </c>
      <c r="E7210">
        <v>0.26500000000000001</v>
      </c>
    </row>
    <row r="7211" spans="1:5" x14ac:dyDescent="0.2">
      <c r="A7211" t="s">
        <v>679</v>
      </c>
      <c r="B7211" t="s">
        <v>697</v>
      </c>
      <c r="C7211">
        <v>0.65</v>
      </c>
      <c r="D7211">
        <v>41</v>
      </c>
      <c r="E7211">
        <v>0.26600000000000001</v>
      </c>
    </row>
    <row r="7212" spans="1:5" x14ac:dyDescent="0.2">
      <c r="A7212" t="s">
        <v>679</v>
      </c>
      <c r="B7212" t="s">
        <v>697</v>
      </c>
      <c r="C7212">
        <v>0.65</v>
      </c>
      <c r="D7212">
        <v>42</v>
      </c>
      <c r="E7212">
        <v>0.26700000000000002</v>
      </c>
    </row>
    <row r="7213" spans="1:5" x14ac:dyDescent="0.2">
      <c r="A7213" t="s">
        <v>679</v>
      </c>
      <c r="B7213" t="s">
        <v>697</v>
      </c>
      <c r="C7213">
        <v>0.65</v>
      </c>
      <c r="D7213">
        <v>43</v>
      </c>
      <c r="E7213">
        <v>0.26800000000000002</v>
      </c>
    </row>
    <row r="7214" spans="1:5" x14ac:dyDescent="0.2">
      <c r="A7214" t="s">
        <v>679</v>
      </c>
      <c r="B7214" t="s">
        <v>697</v>
      </c>
      <c r="C7214">
        <v>0.65</v>
      </c>
      <c r="D7214">
        <v>44</v>
      </c>
      <c r="E7214">
        <v>0.26900000000000002</v>
      </c>
    </row>
    <row r="7215" spans="1:5" x14ac:dyDescent="0.2">
      <c r="A7215" t="s">
        <v>679</v>
      </c>
      <c r="B7215" t="s">
        <v>697</v>
      </c>
      <c r="C7215">
        <v>0.65</v>
      </c>
      <c r="D7215">
        <v>45</v>
      </c>
      <c r="E7215">
        <v>0.27</v>
      </c>
    </row>
    <row r="7216" spans="1:5" x14ac:dyDescent="0.2">
      <c r="A7216" t="s">
        <v>679</v>
      </c>
      <c r="B7216" t="s">
        <v>697</v>
      </c>
      <c r="C7216">
        <v>0.65</v>
      </c>
      <c r="D7216">
        <v>46</v>
      </c>
      <c r="E7216">
        <v>0.27100000000000002</v>
      </c>
    </row>
    <row r="7217" spans="1:5" x14ac:dyDescent="0.2">
      <c r="A7217" t="s">
        <v>679</v>
      </c>
      <c r="B7217" t="s">
        <v>697</v>
      </c>
      <c r="C7217">
        <v>0.65</v>
      </c>
      <c r="D7217">
        <v>47</v>
      </c>
      <c r="E7217">
        <v>0.27200000000000002</v>
      </c>
    </row>
    <row r="7218" spans="1:5" x14ac:dyDescent="0.2">
      <c r="A7218" t="s">
        <v>679</v>
      </c>
      <c r="B7218" t="s">
        <v>697</v>
      </c>
      <c r="C7218">
        <v>0.65</v>
      </c>
      <c r="D7218">
        <v>48</v>
      </c>
      <c r="E7218">
        <v>0.27400000000000002</v>
      </c>
    </row>
    <row r="7219" spans="1:5" x14ac:dyDescent="0.2">
      <c r="A7219" t="s">
        <v>679</v>
      </c>
      <c r="B7219" t="s">
        <v>697</v>
      </c>
      <c r="C7219">
        <v>0.65</v>
      </c>
      <c r="D7219">
        <v>49</v>
      </c>
      <c r="E7219">
        <v>0.27500000000000002</v>
      </c>
    </row>
    <row r="7220" spans="1:5" x14ac:dyDescent="0.2">
      <c r="A7220" t="s">
        <v>679</v>
      </c>
      <c r="B7220" t="s">
        <v>697</v>
      </c>
      <c r="C7220">
        <v>0.67500000000000004</v>
      </c>
      <c r="D7220">
        <v>25</v>
      </c>
      <c r="E7220">
        <v>0.26700000000000002</v>
      </c>
    </row>
    <row r="7221" spans="1:5" x14ac:dyDescent="0.2">
      <c r="A7221" t="s">
        <v>679</v>
      </c>
      <c r="B7221" t="s">
        <v>697</v>
      </c>
      <c r="C7221">
        <v>0.67500000000000004</v>
      </c>
      <c r="D7221">
        <v>26</v>
      </c>
      <c r="E7221">
        <v>0.26700000000000002</v>
      </c>
    </row>
    <row r="7222" spans="1:5" x14ac:dyDescent="0.2">
      <c r="A7222" t="s">
        <v>679</v>
      </c>
      <c r="B7222" t="s">
        <v>697</v>
      </c>
      <c r="C7222">
        <v>0.67500000000000004</v>
      </c>
      <c r="D7222">
        <v>27</v>
      </c>
      <c r="E7222">
        <v>0.26800000000000002</v>
      </c>
    </row>
    <row r="7223" spans="1:5" x14ac:dyDescent="0.2">
      <c r="A7223" t="s">
        <v>679</v>
      </c>
      <c r="B7223" t="s">
        <v>697</v>
      </c>
      <c r="C7223">
        <v>0.67500000000000004</v>
      </c>
      <c r="D7223">
        <v>28</v>
      </c>
      <c r="E7223">
        <v>0.26800000000000002</v>
      </c>
    </row>
    <row r="7224" spans="1:5" x14ac:dyDescent="0.2">
      <c r="A7224" t="s">
        <v>679</v>
      </c>
      <c r="B7224" t="s">
        <v>697</v>
      </c>
      <c r="C7224">
        <v>0.67500000000000004</v>
      </c>
      <c r="D7224">
        <v>29</v>
      </c>
      <c r="E7224">
        <v>0.26800000000000002</v>
      </c>
    </row>
    <row r="7225" spans="1:5" x14ac:dyDescent="0.2">
      <c r="A7225" t="s">
        <v>679</v>
      </c>
      <c r="B7225" t="s">
        <v>697</v>
      </c>
      <c r="C7225">
        <v>0.67500000000000004</v>
      </c>
      <c r="D7225">
        <v>30</v>
      </c>
      <c r="E7225">
        <v>0.26900000000000002</v>
      </c>
    </row>
    <row r="7226" spans="1:5" x14ac:dyDescent="0.2">
      <c r="A7226" t="s">
        <v>679</v>
      </c>
      <c r="B7226" t="s">
        <v>697</v>
      </c>
      <c r="C7226">
        <v>0.67500000000000004</v>
      </c>
      <c r="D7226">
        <v>31</v>
      </c>
      <c r="E7226">
        <v>0.26900000000000002</v>
      </c>
    </row>
    <row r="7227" spans="1:5" x14ac:dyDescent="0.2">
      <c r="A7227" t="s">
        <v>679</v>
      </c>
      <c r="B7227" t="s">
        <v>697</v>
      </c>
      <c r="C7227">
        <v>0.67500000000000004</v>
      </c>
      <c r="D7227">
        <v>32</v>
      </c>
      <c r="E7227">
        <v>0.26900000000000002</v>
      </c>
    </row>
    <row r="7228" spans="1:5" x14ac:dyDescent="0.2">
      <c r="A7228" t="s">
        <v>679</v>
      </c>
      <c r="B7228" t="s">
        <v>697</v>
      </c>
      <c r="C7228">
        <v>0.67500000000000004</v>
      </c>
      <c r="D7228">
        <v>33</v>
      </c>
      <c r="E7228">
        <v>0.26900000000000002</v>
      </c>
    </row>
    <row r="7229" spans="1:5" x14ac:dyDescent="0.2">
      <c r="A7229" t="s">
        <v>679</v>
      </c>
      <c r="B7229" t="s">
        <v>697</v>
      </c>
      <c r="C7229">
        <v>0.67500000000000004</v>
      </c>
      <c r="D7229">
        <v>34</v>
      </c>
      <c r="E7229">
        <v>0.27</v>
      </c>
    </row>
    <row r="7230" spans="1:5" x14ac:dyDescent="0.2">
      <c r="A7230" t="s">
        <v>679</v>
      </c>
      <c r="B7230" t="s">
        <v>697</v>
      </c>
      <c r="C7230">
        <v>0.67500000000000004</v>
      </c>
      <c r="D7230">
        <v>35</v>
      </c>
      <c r="E7230">
        <v>0.27</v>
      </c>
    </row>
    <row r="7231" spans="1:5" x14ac:dyDescent="0.2">
      <c r="A7231" t="s">
        <v>679</v>
      </c>
      <c r="B7231" t="s">
        <v>697</v>
      </c>
      <c r="C7231">
        <v>0.67500000000000004</v>
      </c>
      <c r="D7231">
        <v>36</v>
      </c>
      <c r="E7231">
        <v>0.27</v>
      </c>
    </row>
    <row r="7232" spans="1:5" x14ac:dyDescent="0.2">
      <c r="A7232" t="s">
        <v>679</v>
      </c>
      <c r="B7232" t="s">
        <v>697</v>
      </c>
      <c r="C7232">
        <v>0.67500000000000004</v>
      </c>
      <c r="D7232">
        <v>37</v>
      </c>
      <c r="E7232">
        <v>0.27100000000000002</v>
      </c>
    </row>
    <row r="7233" spans="1:5" x14ac:dyDescent="0.2">
      <c r="A7233" t="s">
        <v>679</v>
      </c>
      <c r="B7233" t="s">
        <v>697</v>
      </c>
      <c r="C7233">
        <v>0.67500000000000004</v>
      </c>
      <c r="D7233">
        <v>38</v>
      </c>
      <c r="E7233">
        <v>0.27100000000000002</v>
      </c>
    </row>
    <row r="7234" spans="1:5" x14ac:dyDescent="0.2">
      <c r="A7234" t="s">
        <v>679</v>
      </c>
      <c r="B7234" t="s">
        <v>697</v>
      </c>
      <c r="C7234">
        <v>0.67500000000000004</v>
      </c>
      <c r="D7234">
        <v>39</v>
      </c>
      <c r="E7234">
        <v>0.27200000000000002</v>
      </c>
    </row>
    <row r="7235" spans="1:5" x14ac:dyDescent="0.2">
      <c r="A7235" t="s">
        <v>679</v>
      </c>
      <c r="B7235" t="s">
        <v>697</v>
      </c>
      <c r="C7235">
        <v>0.67500000000000004</v>
      </c>
      <c r="D7235">
        <v>40</v>
      </c>
      <c r="E7235">
        <v>0.27300000000000002</v>
      </c>
    </row>
    <row r="7236" spans="1:5" x14ac:dyDescent="0.2">
      <c r="A7236" t="s">
        <v>679</v>
      </c>
      <c r="B7236" t="s">
        <v>697</v>
      </c>
      <c r="C7236">
        <v>0.67500000000000004</v>
      </c>
      <c r="D7236">
        <v>41</v>
      </c>
      <c r="E7236">
        <v>0.27400000000000002</v>
      </c>
    </row>
    <row r="7237" spans="1:5" x14ac:dyDescent="0.2">
      <c r="A7237" t="s">
        <v>679</v>
      </c>
      <c r="B7237" t="s">
        <v>697</v>
      </c>
      <c r="C7237">
        <v>0.67500000000000004</v>
      </c>
      <c r="D7237">
        <v>42</v>
      </c>
      <c r="E7237">
        <v>0.27400000000000002</v>
      </c>
    </row>
    <row r="7238" spans="1:5" x14ac:dyDescent="0.2">
      <c r="A7238" t="s">
        <v>679</v>
      </c>
      <c r="B7238" t="s">
        <v>697</v>
      </c>
      <c r="C7238">
        <v>0.67500000000000004</v>
      </c>
      <c r="D7238">
        <v>43</v>
      </c>
      <c r="E7238">
        <v>0.27500000000000002</v>
      </c>
    </row>
    <row r="7239" spans="1:5" x14ac:dyDescent="0.2">
      <c r="A7239" t="s">
        <v>679</v>
      </c>
      <c r="B7239" t="s">
        <v>697</v>
      </c>
      <c r="C7239">
        <v>0.67500000000000004</v>
      </c>
      <c r="D7239">
        <v>44</v>
      </c>
      <c r="E7239">
        <v>0.27600000000000002</v>
      </c>
    </row>
    <row r="7240" spans="1:5" x14ac:dyDescent="0.2">
      <c r="A7240" t="s">
        <v>679</v>
      </c>
      <c r="B7240" t="s">
        <v>697</v>
      </c>
      <c r="C7240">
        <v>0.67500000000000004</v>
      </c>
      <c r="D7240">
        <v>45</v>
      </c>
      <c r="E7240">
        <v>0.27800000000000002</v>
      </c>
    </row>
    <row r="7241" spans="1:5" x14ac:dyDescent="0.2">
      <c r="A7241" t="s">
        <v>679</v>
      </c>
      <c r="B7241" t="s">
        <v>697</v>
      </c>
      <c r="C7241">
        <v>0.67500000000000004</v>
      </c>
      <c r="D7241">
        <v>46</v>
      </c>
      <c r="E7241">
        <v>0.27900000000000003</v>
      </c>
    </row>
    <row r="7242" spans="1:5" x14ac:dyDescent="0.2">
      <c r="A7242" t="s">
        <v>679</v>
      </c>
      <c r="B7242" t="s">
        <v>697</v>
      </c>
      <c r="C7242">
        <v>0.67500000000000004</v>
      </c>
      <c r="D7242">
        <v>47</v>
      </c>
      <c r="E7242">
        <v>0.28000000000000003</v>
      </c>
    </row>
    <row r="7243" spans="1:5" x14ac:dyDescent="0.2">
      <c r="A7243" t="s">
        <v>679</v>
      </c>
      <c r="B7243" t="s">
        <v>697</v>
      </c>
      <c r="C7243">
        <v>0.67500000000000004</v>
      </c>
      <c r="D7243">
        <v>48</v>
      </c>
      <c r="E7243">
        <v>0.28100000000000003</v>
      </c>
    </row>
    <row r="7244" spans="1:5" x14ac:dyDescent="0.2">
      <c r="A7244" t="s">
        <v>679</v>
      </c>
      <c r="B7244" t="s">
        <v>697</v>
      </c>
      <c r="C7244">
        <v>0.67500000000000004</v>
      </c>
      <c r="D7244">
        <v>49</v>
      </c>
      <c r="E7244">
        <v>0.28199999999999997</v>
      </c>
    </row>
    <row r="7245" spans="1:5" x14ac:dyDescent="0.2">
      <c r="A7245" t="s">
        <v>679</v>
      </c>
      <c r="B7245" t="s">
        <v>697</v>
      </c>
      <c r="C7245">
        <v>0.7</v>
      </c>
      <c r="D7245">
        <v>27</v>
      </c>
      <c r="E7245">
        <v>0.27600000000000002</v>
      </c>
    </row>
    <row r="7246" spans="1:5" x14ac:dyDescent="0.2">
      <c r="A7246" t="s">
        <v>679</v>
      </c>
      <c r="B7246" t="s">
        <v>697</v>
      </c>
      <c r="C7246">
        <v>0.7</v>
      </c>
      <c r="D7246">
        <v>28</v>
      </c>
      <c r="E7246">
        <v>0.27700000000000002</v>
      </c>
    </row>
    <row r="7247" spans="1:5" x14ac:dyDescent="0.2">
      <c r="A7247" t="s">
        <v>679</v>
      </c>
      <c r="B7247" t="s">
        <v>697</v>
      </c>
      <c r="C7247">
        <v>0.7</v>
      </c>
      <c r="D7247">
        <v>29</v>
      </c>
      <c r="E7247">
        <v>0.27700000000000002</v>
      </c>
    </row>
    <row r="7248" spans="1:5" x14ac:dyDescent="0.2">
      <c r="A7248" t="s">
        <v>679</v>
      </c>
      <c r="B7248" t="s">
        <v>697</v>
      </c>
      <c r="C7248">
        <v>0.7</v>
      </c>
      <c r="D7248">
        <v>30</v>
      </c>
      <c r="E7248">
        <v>0.27700000000000002</v>
      </c>
    </row>
    <row r="7249" spans="1:5" x14ac:dyDescent="0.2">
      <c r="A7249" t="s">
        <v>679</v>
      </c>
      <c r="B7249" t="s">
        <v>697</v>
      </c>
      <c r="C7249">
        <v>0.7</v>
      </c>
      <c r="D7249">
        <v>31</v>
      </c>
      <c r="E7249">
        <v>0.27700000000000002</v>
      </c>
    </row>
    <row r="7250" spans="1:5" x14ac:dyDescent="0.2">
      <c r="A7250" t="s">
        <v>679</v>
      </c>
      <c r="B7250" t="s">
        <v>697</v>
      </c>
      <c r="C7250">
        <v>0.7</v>
      </c>
      <c r="D7250">
        <v>32</v>
      </c>
      <c r="E7250">
        <v>0.27700000000000002</v>
      </c>
    </row>
    <row r="7251" spans="1:5" x14ac:dyDescent="0.2">
      <c r="A7251" t="s">
        <v>679</v>
      </c>
      <c r="B7251" t="s">
        <v>697</v>
      </c>
      <c r="C7251">
        <v>0.7</v>
      </c>
      <c r="D7251">
        <v>33</v>
      </c>
      <c r="E7251">
        <v>0.27800000000000002</v>
      </c>
    </row>
    <row r="7252" spans="1:5" x14ac:dyDescent="0.2">
      <c r="A7252" t="s">
        <v>679</v>
      </c>
      <c r="B7252" t="s">
        <v>697</v>
      </c>
      <c r="C7252">
        <v>0.7</v>
      </c>
      <c r="D7252">
        <v>34</v>
      </c>
      <c r="E7252">
        <v>0.27800000000000002</v>
      </c>
    </row>
    <row r="7253" spans="1:5" x14ac:dyDescent="0.2">
      <c r="A7253" t="s">
        <v>679</v>
      </c>
      <c r="B7253" t="s">
        <v>697</v>
      </c>
      <c r="C7253">
        <v>0.7</v>
      </c>
      <c r="D7253">
        <v>35</v>
      </c>
      <c r="E7253">
        <v>0.27800000000000002</v>
      </c>
    </row>
    <row r="7254" spans="1:5" x14ac:dyDescent="0.2">
      <c r="A7254" t="s">
        <v>679</v>
      </c>
      <c r="B7254" t="s">
        <v>697</v>
      </c>
      <c r="C7254">
        <v>0.7</v>
      </c>
      <c r="D7254">
        <v>36</v>
      </c>
      <c r="E7254">
        <v>0.27800000000000002</v>
      </c>
    </row>
    <row r="7255" spans="1:5" x14ac:dyDescent="0.2">
      <c r="A7255" t="s">
        <v>679</v>
      </c>
      <c r="B7255" t="s">
        <v>697</v>
      </c>
      <c r="C7255">
        <v>0.7</v>
      </c>
      <c r="D7255">
        <v>37</v>
      </c>
      <c r="E7255">
        <v>0.27900000000000003</v>
      </c>
    </row>
    <row r="7256" spans="1:5" x14ac:dyDescent="0.2">
      <c r="A7256" t="s">
        <v>679</v>
      </c>
      <c r="B7256" t="s">
        <v>697</v>
      </c>
      <c r="C7256">
        <v>0.7</v>
      </c>
      <c r="D7256">
        <v>38</v>
      </c>
      <c r="E7256">
        <v>0.27900000000000003</v>
      </c>
    </row>
    <row r="7257" spans="1:5" x14ac:dyDescent="0.2">
      <c r="A7257" t="s">
        <v>679</v>
      </c>
      <c r="B7257" t="s">
        <v>697</v>
      </c>
      <c r="C7257">
        <v>0.7</v>
      </c>
      <c r="D7257">
        <v>39</v>
      </c>
      <c r="E7257">
        <v>0.28000000000000003</v>
      </c>
    </row>
    <row r="7258" spans="1:5" x14ac:dyDescent="0.2">
      <c r="A7258" t="s">
        <v>679</v>
      </c>
      <c r="B7258" t="s">
        <v>697</v>
      </c>
      <c r="C7258">
        <v>0.7</v>
      </c>
      <c r="D7258">
        <v>40</v>
      </c>
      <c r="E7258">
        <v>0.28000000000000003</v>
      </c>
    </row>
    <row r="7259" spans="1:5" x14ac:dyDescent="0.2">
      <c r="A7259" t="s">
        <v>679</v>
      </c>
      <c r="B7259" t="s">
        <v>697</v>
      </c>
      <c r="C7259">
        <v>0.7</v>
      </c>
      <c r="D7259" s="363">
        <v>41</v>
      </c>
      <c r="E7259">
        <v>0.28100000000000003</v>
      </c>
    </row>
    <row r="7260" spans="1:5" x14ac:dyDescent="0.2">
      <c r="A7260" t="s">
        <v>679</v>
      </c>
      <c r="B7260" t="s">
        <v>697</v>
      </c>
      <c r="C7260">
        <v>0.7</v>
      </c>
      <c r="D7260" s="363">
        <v>42</v>
      </c>
      <c r="E7260">
        <v>0.28199999999999997</v>
      </c>
    </row>
    <row r="7261" spans="1:5" x14ac:dyDescent="0.2">
      <c r="A7261" t="s">
        <v>679</v>
      </c>
      <c r="B7261" t="s">
        <v>697</v>
      </c>
      <c r="C7261">
        <v>0.7</v>
      </c>
      <c r="D7261" s="363">
        <v>43</v>
      </c>
      <c r="E7261">
        <v>0.28299999999999997</v>
      </c>
    </row>
    <row r="7262" spans="1:5" x14ac:dyDescent="0.2">
      <c r="A7262" t="s">
        <v>679</v>
      </c>
      <c r="B7262" t="s">
        <v>697</v>
      </c>
      <c r="C7262">
        <v>0.7</v>
      </c>
      <c r="D7262" s="363">
        <v>44</v>
      </c>
      <c r="E7262">
        <v>0.28399999999999997</v>
      </c>
    </row>
    <row r="7263" spans="1:5" x14ac:dyDescent="0.2">
      <c r="A7263" t="s">
        <v>679</v>
      </c>
      <c r="B7263" t="s">
        <v>697</v>
      </c>
      <c r="C7263">
        <v>0.7</v>
      </c>
      <c r="D7263" s="363">
        <v>45</v>
      </c>
      <c r="E7263">
        <v>0.28499999999999998</v>
      </c>
    </row>
    <row r="7264" spans="1:5" x14ac:dyDescent="0.2">
      <c r="A7264" t="s">
        <v>679</v>
      </c>
      <c r="B7264" t="s">
        <v>697</v>
      </c>
      <c r="C7264">
        <v>0.7</v>
      </c>
      <c r="D7264" s="363">
        <v>46</v>
      </c>
      <c r="E7264">
        <v>0.28599999999999998</v>
      </c>
    </row>
    <row r="7265" spans="1:5" x14ac:dyDescent="0.2">
      <c r="A7265" t="s">
        <v>679</v>
      </c>
      <c r="B7265" t="s">
        <v>697</v>
      </c>
      <c r="C7265">
        <v>0.7</v>
      </c>
      <c r="D7265" s="363">
        <v>47</v>
      </c>
      <c r="E7265">
        <v>0.28699999999999998</v>
      </c>
    </row>
    <row r="7266" spans="1:5" x14ac:dyDescent="0.2">
      <c r="A7266" t="s">
        <v>679</v>
      </c>
      <c r="B7266" t="s">
        <v>697</v>
      </c>
      <c r="C7266">
        <v>0.7</v>
      </c>
      <c r="D7266" s="363">
        <v>48</v>
      </c>
      <c r="E7266">
        <v>0.28899999999999998</v>
      </c>
    </row>
    <row r="7267" spans="1:5" x14ac:dyDescent="0.2">
      <c r="A7267" t="s">
        <v>679</v>
      </c>
      <c r="B7267" t="s">
        <v>697</v>
      </c>
      <c r="C7267">
        <v>0.7</v>
      </c>
      <c r="D7267" s="363">
        <v>49</v>
      </c>
      <c r="E7267">
        <v>0.28999999999999998</v>
      </c>
    </row>
    <row r="7268" spans="1:5" x14ac:dyDescent="0.2">
      <c r="A7268" t="s">
        <v>679</v>
      </c>
      <c r="B7268" t="s">
        <v>697</v>
      </c>
      <c r="C7268">
        <v>0.72499999999999998</v>
      </c>
      <c r="D7268" s="363">
        <v>33</v>
      </c>
      <c r="E7268">
        <v>0.28599999999999998</v>
      </c>
    </row>
    <row r="7269" spans="1:5" x14ac:dyDescent="0.2">
      <c r="A7269" t="s">
        <v>679</v>
      </c>
      <c r="B7269" t="s">
        <v>697</v>
      </c>
      <c r="C7269">
        <v>0.72499999999999998</v>
      </c>
      <c r="D7269" s="363">
        <v>34</v>
      </c>
      <c r="E7269">
        <v>0.28599999999999998</v>
      </c>
    </row>
    <row r="7270" spans="1:5" x14ac:dyDescent="0.2">
      <c r="A7270" t="s">
        <v>679</v>
      </c>
      <c r="B7270" t="s">
        <v>697</v>
      </c>
      <c r="C7270">
        <v>0.72499999999999998</v>
      </c>
      <c r="D7270" s="363">
        <v>35</v>
      </c>
      <c r="E7270">
        <v>0.28599999999999998</v>
      </c>
    </row>
    <row r="7271" spans="1:5" x14ac:dyDescent="0.2">
      <c r="A7271" t="s">
        <v>679</v>
      </c>
      <c r="B7271" t="s">
        <v>697</v>
      </c>
      <c r="C7271">
        <v>0.72499999999999998</v>
      </c>
      <c r="D7271" s="363">
        <v>36</v>
      </c>
      <c r="E7271">
        <v>0.28599999999999998</v>
      </c>
    </row>
    <row r="7272" spans="1:5" x14ac:dyDescent="0.2">
      <c r="A7272" t="s">
        <v>679</v>
      </c>
      <c r="B7272" t="s">
        <v>697</v>
      </c>
      <c r="C7272">
        <v>0.72499999999999998</v>
      </c>
      <c r="D7272" s="363">
        <v>37</v>
      </c>
      <c r="E7272">
        <v>0.28699999999999998</v>
      </c>
    </row>
    <row r="7273" spans="1:5" x14ac:dyDescent="0.2">
      <c r="A7273" t="s">
        <v>679</v>
      </c>
      <c r="B7273" t="s">
        <v>697</v>
      </c>
      <c r="C7273">
        <v>0.72499999999999998</v>
      </c>
      <c r="D7273" s="363">
        <v>38</v>
      </c>
      <c r="E7273">
        <v>0.28699999999999998</v>
      </c>
    </row>
    <row r="7274" spans="1:5" x14ac:dyDescent="0.2">
      <c r="A7274" t="s">
        <v>679</v>
      </c>
      <c r="B7274" t="s">
        <v>697</v>
      </c>
      <c r="C7274">
        <v>0.72499999999999998</v>
      </c>
      <c r="D7274" s="363">
        <v>39</v>
      </c>
      <c r="E7274">
        <v>0.28799999999999998</v>
      </c>
    </row>
    <row r="7275" spans="1:5" x14ac:dyDescent="0.2">
      <c r="A7275" t="s">
        <v>679</v>
      </c>
      <c r="B7275" t="s">
        <v>697</v>
      </c>
      <c r="C7275">
        <v>0.72499999999999998</v>
      </c>
      <c r="D7275" s="363">
        <v>40</v>
      </c>
      <c r="E7275">
        <v>0.28799999999999998</v>
      </c>
    </row>
    <row r="7276" spans="1:5" x14ac:dyDescent="0.2">
      <c r="A7276" t="s">
        <v>679</v>
      </c>
      <c r="B7276" t="s">
        <v>697</v>
      </c>
      <c r="C7276">
        <v>0.72499999999999998</v>
      </c>
      <c r="D7276" s="363">
        <v>41</v>
      </c>
      <c r="E7276">
        <v>0.28899999999999998</v>
      </c>
    </row>
    <row r="7277" spans="1:5" x14ac:dyDescent="0.2">
      <c r="A7277" t="s">
        <v>679</v>
      </c>
      <c r="B7277" t="s">
        <v>697</v>
      </c>
      <c r="C7277">
        <v>0.72499999999999998</v>
      </c>
      <c r="D7277" s="363">
        <v>42</v>
      </c>
      <c r="E7277">
        <v>0.28999999999999998</v>
      </c>
    </row>
    <row r="7278" spans="1:5" x14ac:dyDescent="0.2">
      <c r="A7278" t="s">
        <v>679</v>
      </c>
      <c r="B7278" t="s">
        <v>697</v>
      </c>
      <c r="C7278">
        <v>0.72499999999999998</v>
      </c>
      <c r="D7278" s="363">
        <v>43</v>
      </c>
      <c r="E7278">
        <v>0.29099999999999998</v>
      </c>
    </row>
    <row r="7279" spans="1:5" x14ac:dyDescent="0.2">
      <c r="A7279" t="s">
        <v>679</v>
      </c>
      <c r="B7279" t="s">
        <v>697</v>
      </c>
      <c r="C7279">
        <v>0.72499999999999998</v>
      </c>
      <c r="D7279" s="363">
        <v>44</v>
      </c>
      <c r="E7279">
        <v>0.29199999999999998</v>
      </c>
    </row>
    <row r="7280" spans="1:5" x14ac:dyDescent="0.2">
      <c r="A7280" t="s">
        <v>679</v>
      </c>
      <c r="B7280" t="s">
        <v>697</v>
      </c>
      <c r="C7280">
        <v>0.72499999999999998</v>
      </c>
      <c r="D7280" s="363">
        <v>45</v>
      </c>
      <c r="E7280">
        <v>0.29299999999999998</v>
      </c>
    </row>
    <row r="7281" spans="1:5" x14ac:dyDescent="0.2">
      <c r="A7281" t="s">
        <v>679</v>
      </c>
      <c r="B7281" t="s">
        <v>697</v>
      </c>
      <c r="C7281">
        <v>0.72499999999999998</v>
      </c>
      <c r="D7281" s="363">
        <v>46</v>
      </c>
      <c r="E7281">
        <v>0.29399999999999998</v>
      </c>
    </row>
    <row r="7282" spans="1:5" x14ac:dyDescent="0.2">
      <c r="A7282" t="s">
        <v>679</v>
      </c>
      <c r="B7282" t="s">
        <v>697</v>
      </c>
      <c r="C7282">
        <v>0.72499999999999998</v>
      </c>
      <c r="D7282" s="363">
        <v>47</v>
      </c>
      <c r="E7282">
        <v>0.29499999999999998</v>
      </c>
    </row>
    <row r="7283" spans="1:5" x14ac:dyDescent="0.2">
      <c r="A7283" t="s">
        <v>679</v>
      </c>
      <c r="B7283" t="s">
        <v>697</v>
      </c>
      <c r="C7283">
        <v>0.72499999999999998</v>
      </c>
      <c r="D7283" s="363">
        <v>48</v>
      </c>
      <c r="E7283">
        <v>0.29599999999999999</v>
      </c>
    </row>
    <row r="7284" spans="1:5" x14ac:dyDescent="0.2">
      <c r="A7284" t="s">
        <v>679</v>
      </c>
      <c r="B7284" t="s">
        <v>697</v>
      </c>
      <c r="C7284">
        <v>0.72499999999999998</v>
      </c>
      <c r="D7284" s="363">
        <v>49</v>
      </c>
      <c r="E7284">
        <v>0.29699999999999999</v>
      </c>
    </row>
    <row r="7285" spans="1:5" x14ac:dyDescent="0.2">
      <c r="A7285" t="s">
        <v>679</v>
      </c>
      <c r="B7285" t="s">
        <v>697</v>
      </c>
      <c r="C7285">
        <v>0.75</v>
      </c>
      <c r="D7285" s="363">
        <v>37</v>
      </c>
      <c r="E7285">
        <v>0.29499999999999998</v>
      </c>
    </row>
    <row r="7286" spans="1:5" x14ac:dyDescent="0.2">
      <c r="A7286" t="s">
        <v>679</v>
      </c>
      <c r="B7286" t="s">
        <v>697</v>
      </c>
      <c r="C7286">
        <v>0.75</v>
      </c>
      <c r="D7286" s="363">
        <v>38</v>
      </c>
      <c r="E7286">
        <v>0.29499999999999998</v>
      </c>
    </row>
    <row r="7287" spans="1:5" x14ac:dyDescent="0.2">
      <c r="A7287" t="s">
        <v>679</v>
      </c>
      <c r="B7287" t="s">
        <v>697</v>
      </c>
      <c r="C7287">
        <v>0.75</v>
      </c>
      <c r="D7287" s="363">
        <v>39</v>
      </c>
      <c r="E7287">
        <v>0.29499999999999998</v>
      </c>
    </row>
    <row r="7288" spans="1:5" x14ac:dyDescent="0.2">
      <c r="A7288" t="s">
        <v>679</v>
      </c>
      <c r="B7288" t="s">
        <v>697</v>
      </c>
      <c r="C7288">
        <v>0.75</v>
      </c>
      <c r="D7288" s="363">
        <v>40</v>
      </c>
      <c r="E7288">
        <v>0.29599999999999999</v>
      </c>
    </row>
    <row r="7289" spans="1:5" x14ac:dyDescent="0.2">
      <c r="A7289" t="s">
        <v>679</v>
      </c>
      <c r="B7289" t="s">
        <v>697</v>
      </c>
      <c r="C7289">
        <v>0.75</v>
      </c>
      <c r="D7289" s="363">
        <v>41</v>
      </c>
      <c r="E7289">
        <v>0.29699999999999999</v>
      </c>
    </row>
    <row r="7290" spans="1:5" x14ac:dyDescent="0.2">
      <c r="A7290" t="s">
        <v>679</v>
      </c>
      <c r="B7290" t="s">
        <v>697</v>
      </c>
      <c r="C7290">
        <v>0.75</v>
      </c>
      <c r="D7290" s="363">
        <v>42</v>
      </c>
      <c r="E7290">
        <v>0.29699999999999999</v>
      </c>
    </row>
    <row r="7291" spans="1:5" x14ac:dyDescent="0.2">
      <c r="A7291" t="s">
        <v>679</v>
      </c>
      <c r="B7291" t="s">
        <v>697</v>
      </c>
      <c r="C7291">
        <v>0.75</v>
      </c>
      <c r="D7291" s="363">
        <v>43</v>
      </c>
      <c r="E7291">
        <v>0.29799999999999999</v>
      </c>
    </row>
    <row r="7292" spans="1:5" x14ac:dyDescent="0.2">
      <c r="A7292" t="s">
        <v>679</v>
      </c>
      <c r="B7292" t="s">
        <v>697</v>
      </c>
      <c r="C7292">
        <v>0.75</v>
      </c>
      <c r="D7292" s="363">
        <v>44</v>
      </c>
      <c r="E7292">
        <v>0.29899999999999999</v>
      </c>
    </row>
    <row r="7293" spans="1:5" x14ac:dyDescent="0.2">
      <c r="A7293" t="s">
        <v>679</v>
      </c>
      <c r="B7293" t="s">
        <v>697</v>
      </c>
      <c r="C7293">
        <v>0.75</v>
      </c>
      <c r="D7293" s="363">
        <v>45</v>
      </c>
      <c r="E7293">
        <v>0.3</v>
      </c>
    </row>
    <row r="7294" spans="1:5" x14ac:dyDescent="0.2">
      <c r="A7294" t="s">
        <v>679</v>
      </c>
      <c r="B7294" t="s">
        <v>697</v>
      </c>
      <c r="C7294">
        <v>0.75</v>
      </c>
      <c r="D7294" s="363">
        <v>46</v>
      </c>
      <c r="E7294">
        <v>0.30099999999999999</v>
      </c>
    </row>
    <row r="7295" spans="1:5" x14ac:dyDescent="0.2">
      <c r="A7295" t="s">
        <v>679</v>
      </c>
      <c r="B7295" t="s">
        <v>697</v>
      </c>
      <c r="C7295">
        <v>0.75</v>
      </c>
      <c r="D7295" s="363">
        <v>47</v>
      </c>
      <c r="E7295">
        <v>0.30199999999999999</v>
      </c>
    </row>
    <row r="7296" spans="1:5" x14ac:dyDescent="0.2">
      <c r="A7296" t="s">
        <v>679</v>
      </c>
      <c r="B7296" t="s">
        <v>697</v>
      </c>
      <c r="C7296">
        <v>0.75</v>
      </c>
      <c r="D7296" s="363">
        <v>48</v>
      </c>
      <c r="E7296">
        <v>0.30299999999999999</v>
      </c>
    </row>
    <row r="7297" spans="1:5" x14ac:dyDescent="0.2">
      <c r="A7297" t="s">
        <v>679</v>
      </c>
      <c r="B7297" t="s">
        <v>697</v>
      </c>
      <c r="C7297">
        <v>0.75</v>
      </c>
      <c r="D7297" s="363">
        <v>49</v>
      </c>
      <c r="E7297">
        <v>0.30399999999999999</v>
      </c>
    </row>
    <row r="7298" spans="1:5" x14ac:dyDescent="0.2">
      <c r="A7298" t="s">
        <v>679</v>
      </c>
      <c r="B7298" t="s">
        <v>697</v>
      </c>
      <c r="C7298">
        <v>0.77500000000000002</v>
      </c>
      <c r="D7298" s="363">
        <v>43</v>
      </c>
      <c r="E7298">
        <v>0.30499999999999999</v>
      </c>
    </row>
    <row r="7299" spans="1:5" x14ac:dyDescent="0.2">
      <c r="A7299" t="s">
        <v>679</v>
      </c>
      <c r="B7299" t="s">
        <v>697</v>
      </c>
      <c r="C7299">
        <v>0.77500000000000002</v>
      </c>
      <c r="D7299" s="363">
        <v>44</v>
      </c>
      <c r="E7299">
        <v>0.30599999999999999</v>
      </c>
    </row>
    <row r="7300" spans="1:5" x14ac:dyDescent="0.2">
      <c r="A7300" t="s">
        <v>679</v>
      </c>
      <c r="B7300" t="s">
        <v>697</v>
      </c>
      <c r="C7300">
        <v>0.77500000000000002</v>
      </c>
      <c r="D7300" s="363">
        <v>45</v>
      </c>
      <c r="E7300">
        <v>0.307</v>
      </c>
    </row>
    <row r="7301" spans="1:5" x14ac:dyDescent="0.2">
      <c r="A7301" t="s">
        <v>679</v>
      </c>
      <c r="B7301" t="s">
        <v>697</v>
      </c>
      <c r="C7301">
        <v>0.77500000000000002</v>
      </c>
      <c r="D7301" s="363">
        <v>46</v>
      </c>
      <c r="E7301">
        <v>0.308</v>
      </c>
    </row>
    <row r="7302" spans="1:5" x14ac:dyDescent="0.2">
      <c r="A7302" t="s">
        <v>679</v>
      </c>
      <c r="B7302" t="s">
        <v>697</v>
      </c>
      <c r="C7302">
        <v>0.77500000000000002</v>
      </c>
      <c r="D7302" s="363">
        <v>47</v>
      </c>
      <c r="E7302">
        <v>0.309</v>
      </c>
    </row>
    <row r="7303" spans="1:5" x14ac:dyDescent="0.2">
      <c r="A7303" t="s">
        <v>679</v>
      </c>
      <c r="B7303" t="s">
        <v>697</v>
      </c>
      <c r="C7303">
        <v>0.77500000000000002</v>
      </c>
      <c r="D7303" s="363">
        <v>48</v>
      </c>
      <c r="E7303">
        <v>0.31</v>
      </c>
    </row>
    <row r="7304" spans="1:5" x14ac:dyDescent="0.2">
      <c r="A7304" t="s">
        <v>679</v>
      </c>
      <c r="B7304" t="s">
        <v>697</v>
      </c>
      <c r="C7304">
        <v>0.77500000000000002</v>
      </c>
      <c r="D7304" s="363">
        <v>49</v>
      </c>
      <c r="E7304">
        <v>0.312</v>
      </c>
    </row>
    <row r="7305" spans="1:5" x14ac:dyDescent="0.2">
      <c r="A7305" t="s">
        <v>679</v>
      </c>
      <c r="B7305" t="s">
        <v>697</v>
      </c>
      <c r="C7305">
        <v>0.8</v>
      </c>
      <c r="D7305" s="363">
        <v>48</v>
      </c>
      <c r="E7305">
        <v>0.318</v>
      </c>
    </row>
    <row r="7306" spans="1:5" x14ac:dyDescent="0.2">
      <c r="A7306" t="s">
        <v>679</v>
      </c>
      <c r="B7306" t="s">
        <v>697</v>
      </c>
      <c r="C7306">
        <v>0.8</v>
      </c>
      <c r="D7306" s="363">
        <v>49</v>
      </c>
      <c r="E7306">
        <v>0.31900000000000001</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00A75-D315-43DA-B67E-7FF8154E578A}">
  <dimension ref="A1:F7942"/>
  <sheetViews>
    <sheetView topLeftCell="A7852" workbookViewId="0">
      <selection activeCell="E7856" sqref="E7856"/>
    </sheetView>
  </sheetViews>
  <sheetFormatPr defaultRowHeight="12.75" x14ac:dyDescent="0.2"/>
  <cols>
    <col min="1" max="1" width="13.85546875" customWidth="1"/>
    <col min="2" max="2" width="13" customWidth="1"/>
    <col min="3" max="3" width="11.28515625" customWidth="1"/>
    <col min="6" max="6" width="9.42578125" customWidth="1"/>
  </cols>
  <sheetData>
    <row r="1" spans="1:6" x14ac:dyDescent="0.2">
      <c r="A1" t="s">
        <v>680</v>
      </c>
      <c r="B1" t="s">
        <v>689</v>
      </c>
      <c r="C1" t="s">
        <v>698</v>
      </c>
      <c r="D1" t="s">
        <v>690</v>
      </c>
      <c r="E1" t="s">
        <v>196</v>
      </c>
      <c r="F1" t="s">
        <v>683</v>
      </c>
    </row>
    <row r="2" spans="1:6" x14ac:dyDescent="0.2">
      <c r="A2" t="s">
        <v>678</v>
      </c>
      <c r="B2" t="s">
        <v>691</v>
      </c>
      <c r="C2" t="s">
        <v>688</v>
      </c>
      <c r="D2">
        <v>0.2</v>
      </c>
      <c r="E2">
        <v>20</v>
      </c>
      <c r="F2">
        <v>4.5999999999999999E-2</v>
      </c>
    </row>
    <row r="3" spans="1:6" x14ac:dyDescent="0.2">
      <c r="A3" t="s">
        <v>678</v>
      </c>
      <c r="B3" t="s">
        <v>691</v>
      </c>
      <c r="C3" t="s">
        <v>688</v>
      </c>
      <c r="D3">
        <v>0.2</v>
      </c>
      <c r="E3">
        <v>21</v>
      </c>
      <c r="F3">
        <v>4.9000000000000002E-2</v>
      </c>
    </row>
    <row r="4" spans="1:6" x14ac:dyDescent="0.2">
      <c r="A4" t="s">
        <v>678</v>
      </c>
      <c r="B4" t="s">
        <v>691</v>
      </c>
      <c r="C4" t="s">
        <v>688</v>
      </c>
      <c r="D4">
        <v>0.2</v>
      </c>
      <c r="E4">
        <v>22</v>
      </c>
      <c r="F4">
        <v>5.0999999999999997E-2</v>
      </c>
    </row>
    <row r="5" spans="1:6" x14ac:dyDescent="0.2">
      <c r="A5" t="s">
        <v>678</v>
      </c>
      <c r="B5" t="s">
        <v>691</v>
      </c>
      <c r="C5" t="s">
        <v>688</v>
      </c>
      <c r="D5">
        <v>0.2</v>
      </c>
      <c r="E5">
        <v>23</v>
      </c>
      <c r="F5">
        <v>5.2999999999999999E-2</v>
      </c>
    </row>
    <row r="6" spans="1:6" x14ac:dyDescent="0.2">
      <c r="A6" t="s">
        <v>678</v>
      </c>
      <c r="B6" t="s">
        <v>691</v>
      </c>
      <c r="C6" t="s">
        <v>688</v>
      </c>
      <c r="D6">
        <v>0.2</v>
      </c>
      <c r="E6">
        <v>24</v>
      </c>
      <c r="F6">
        <v>5.5E-2</v>
      </c>
    </row>
    <row r="7" spans="1:6" x14ac:dyDescent="0.2">
      <c r="A7" t="s">
        <v>678</v>
      </c>
      <c r="B7" t="s">
        <v>691</v>
      </c>
      <c r="C7" t="s">
        <v>688</v>
      </c>
      <c r="D7">
        <v>0.2</v>
      </c>
      <c r="E7">
        <v>25</v>
      </c>
      <c r="F7">
        <v>5.6000000000000001E-2</v>
      </c>
    </row>
    <row r="8" spans="1:6" x14ac:dyDescent="0.2">
      <c r="A8" t="s">
        <v>678</v>
      </c>
      <c r="B8" t="s">
        <v>691</v>
      </c>
      <c r="C8" t="s">
        <v>688</v>
      </c>
      <c r="D8">
        <v>0.21</v>
      </c>
      <c r="E8">
        <v>20</v>
      </c>
      <c r="F8">
        <v>4.9000000000000002E-2</v>
      </c>
    </row>
    <row r="9" spans="1:6" x14ac:dyDescent="0.2">
      <c r="A9" t="s">
        <v>678</v>
      </c>
      <c r="B9" t="s">
        <v>691</v>
      </c>
      <c r="C9" t="s">
        <v>688</v>
      </c>
      <c r="D9">
        <v>0.21</v>
      </c>
      <c r="E9">
        <v>21</v>
      </c>
      <c r="F9">
        <v>5.2999999999999999E-2</v>
      </c>
    </row>
    <row r="10" spans="1:6" x14ac:dyDescent="0.2">
      <c r="A10" t="s">
        <v>678</v>
      </c>
      <c r="B10" t="s">
        <v>691</v>
      </c>
      <c r="C10" t="s">
        <v>688</v>
      </c>
      <c r="D10">
        <v>0.21</v>
      </c>
      <c r="E10">
        <v>22</v>
      </c>
      <c r="F10">
        <v>5.5E-2</v>
      </c>
    </row>
    <row r="11" spans="1:6" x14ac:dyDescent="0.2">
      <c r="A11" t="s">
        <v>678</v>
      </c>
      <c r="B11" t="s">
        <v>691</v>
      </c>
      <c r="C11" t="s">
        <v>688</v>
      </c>
      <c r="D11">
        <v>0.21</v>
      </c>
      <c r="E11">
        <v>23</v>
      </c>
      <c r="F11">
        <v>5.7000000000000002E-2</v>
      </c>
    </row>
    <row r="12" spans="1:6" x14ac:dyDescent="0.2">
      <c r="A12" t="s">
        <v>678</v>
      </c>
      <c r="B12" t="s">
        <v>691</v>
      </c>
      <c r="C12" t="s">
        <v>688</v>
      </c>
      <c r="D12">
        <v>0.21</v>
      </c>
      <c r="E12">
        <v>24</v>
      </c>
      <c r="F12">
        <v>5.8999999999999997E-2</v>
      </c>
    </row>
    <row r="13" spans="1:6" x14ac:dyDescent="0.2">
      <c r="A13" t="s">
        <v>678</v>
      </c>
      <c r="B13" t="s">
        <v>691</v>
      </c>
      <c r="C13" t="s">
        <v>688</v>
      </c>
      <c r="D13">
        <v>0.21</v>
      </c>
      <c r="E13">
        <v>25</v>
      </c>
      <c r="F13">
        <v>0.06</v>
      </c>
    </row>
    <row r="14" spans="1:6" x14ac:dyDescent="0.2">
      <c r="A14" t="s">
        <v>678</v>
      </c>
      <c r="B14" t="s">
        <v>691</v>
      </c>
      <c r="C14" t="s">
        <v>688</v>
      </c>
      <c r="D14">
        <v>0.22</v>
      </c>
      <c r="E14">
        <v>20</v>
      </c>
      <c r="F14">
        <v>5.2999999999999999E-2</v>
      </c>
    </row>
    <row r="15" spans="1:6" x14ac:dyDescent="0.2">
      <c r="A15" t="s">
        <v>678</v>
      </c>
      <c r="B15" t="s">
        <v>691</v>
      </c>
      <c r="C15" t="s">
        <v>688</v>
      </c>
      <c r="D15">
        <v>0.22</v>
      </c>
      <c r="E15">
        <v>21</v>
      </c>
      <c r="F15">
        <v>5.6000000000000001E-2</v>
      </c>
    </row>
    <row r="16" spans="1:6" x14ac:dyDescent="0.2">
      <c r="A16" t="s">
        <v>678</v>
      </c>
      <c r="B16" t="s">
        <v>691</v>
      </c>
      <c r="C16" t="s">
        <v>688</v>
      </c>
      <c r="D16">
        <v>0.22</v>
      </c>
      <c r="E16">
        <v>22</v>
      </c>
      <c r="F16">
        <v>5.8999999999999997E-2</v>
      </c>
    </row>
    <row r="17" spans="1:6" x14ac:dyDescent="0.2">
      <c r="A17" t="s">
        <v>678</v>
      </c>
      <c r="B17" t="s">
        <v>691</v>
      </c>
      <c r="C17" t="s">
        <v>688</v>
      </c>
      <c r="D17">
        <v>0.22</v>
      </c>
      <c r="E17">
        <v>23</v>
      </c>
      <c r="F17">
        <v>6.0999999999999999E-2</v>
      </c>
    </row>
    <row r="18" spans="1:6" x14ac:dyDescent="0.2">
      <c r="A18" t="s">
        <v>678</v>
      </c>
      <c r="B18" t="s">
        <v>691</v>
      </c>
      <c r="C18" t="s">
        <v>688</v>
      </c>
      <c r="D18">
        <v>0.22</v>
      </c>
      <c r="E18">
        <v>24</v>
      </c>
      <c r="F18">
        <v>6.2E-2</v>
      </c>
    </row>
    <row r="19" spans="1:6" x14ac:dyDescent="0.2">
      <c r="A19" t="s">
        <v>678</v>
      </c>
      <c r="B19" t="s">
        <v>691</v>
      </c>
      <c r="C19" t="s">
        <v>688</v>
      </c>
      <c r="D19">
        <v>0.22</v>
      </c>
      <c r="E19">
        <v>25</v>
      </c>
      <c r="F19">
        <v>6.4000000000000001E-2</v>
      </c>
    </row>
    <row r="20" spans="1:6" x14ac:dyDescent="0.2">
      <c r="A20" t="s">
        <v>678</v>
      </c>
      <c r="B20" t="s">
        <v>691</v>
      </c>
      <c r="C20" t="s">
        <v>688</v>
      </c>
      <c r="D20">
        <v>0.22</v>
      </c>
      <c r="E20">
        <v>26</v>
      </c>
      <c r="F20">
        <v>6.5000000000000002E-2</v>
      </c>
    </row>
    <row r="21" spans="1:6" x14ac:dyDescent="0.2">
      <c r="A21" t="s">
        <v>678</v>
      </c>
      <c r="B21" t="s">
        <v>691</v>
      </c>
      <c r="C21" t="s">
        <v>688</v>
      </c>
      <c r="D21">
        <v>0.23</v>
      </c>
      <c r="E21">
        <v>20</v>
      </c>
      <c r="F21">
        <v>5.6000000000000001E-2</v>
      </c>
    </row>
    <row r="22" spans="1:6" x14ac:dyDescent="0.2">
      <c r="A22" t="s">
        <v>678</v>
      </c>
      <c r="B22" t="s">
        <v>691</v>
      </c>
      <c r="C22" t="s">
        <v>688</v>
      </c>
      <c r="D22">
        <v>0.23</v>
      </c>
      <c r="E22">
        <v>21</v>
      </c>
      <c r="F22">
        <v>0.06</v>
      </c>
    </row>
    <row r="23" spans="1:6" x14ac:dyDescent="0.2">
      <c r="A23" t="s">
        <v>678</v>
      </c>
      <c r="B23" t="s">
        <v>691</v>
      </c>
      <c r="C23" t="s">
        <v>688</v>
      </c>
      <c r="D23">
        <v>0.23</v>
      </c>
      <c r="E23">
        <v>22</v>
      </c>
      <c r="F23">
        <v>6.3E-2</v>
      </c>
    </row>
    <row r="24" spans="1:6" x14ac:dyDescent="0.2">
      <c r="A24" t="s">
        <v>678</v>
      </c>
      <c r="B24" t="s">
        <v>691</v>
      </c>
      <c r="C24" t="s">
        <v>688</v>
      </c>
      <c r="D24">
        <v>0.23</v>
      </c>
      <c r="E24">
        <v>23</v>
      </c>
      <c r="F24">
        <v>6.4000000000000001E-2</v>
      </c>
    </row>
    <row r="25" spans="1:6" x14ac:dyDescent="0.2">
      <c r="A25" t="s">
        <v>678</v>
      </c>
      <c r="B25" t="s">
        <v>691</v>
      </c>
      <c r="C25" t="s">
        <v>688</v>
      </c>
      <c r="D25">
        <v>0.23</v>
      </c>
      <c r="E25">
        <v>24</v>
      </c>
      <c r="F25">
        <v>6.6000000000000003E-2</v>
      </c>
    </row>
    <row r="26" spans="1:6" x14ac:dyDescent="0.2">
      <c r="A26" t="s">
        <v>678</v>
      </c>
      <c r="B26" t="s">
        <v>691</v>
      </c>
      <c r="C26" t="s">
        <v>688</v>
      </c>
      <c r="D26">
        <v>0.23</v>
      </c>
      <c r="E26">
        <v>25</v>
      </c>
      <c r="F26">
        <v>6.7000000000000004E-2</v>
      </c>
    </row>
    <row r="27" spans="1:6" x14ac:dyDescent="0.2">
      <c r="A27" t="s">
        <v>678</v>
      </c>
      <c r="B27" t="s">
        <v>691</v>
      </c>
      <c r="C27" t="s">
        <v>688</v>
      </c>
      <c r="D27">
        <v>0.23</v>
      </c>
      <c r="E27">
        <v>26</v>
      </c>
      <c r="F27">
        <v>6.9000000000000006E-2</v>
      </c>
    </row>
    <row r="28" spans="1:6" x14ac:dyDescent="0.2">
      <c r="A28" t="s">
        <v>678</v>
      </c>
      <c r="B28" t="s">
        <v>691</v>
      </c>
      <c r="C28" t="s">
        <v>688</v>
      </c>
      <c r="D28">
        <v>0.23</v>
      </c>
      <c r="E28">
        <v>27</v>
      </c>
      <c r="F28">
        <v>7.0000000000000007E-2</v>
      </c>
    </row>
    <row r="29" spans="1:6" x14ac:dyDescent="0.2">
      <c r="A29" t="s">
        <v>678</v>
      </c>
      <c r="B29" t="s">
        <v>691</v>
      </c>
      <c r="C29" t="s">
        <v>688</v>
      </c>
      <c r="D29">
        <v>0.23</v>
      </c>
      <c r="E29">
        <v>28</v>
      </c>
      <c r="F29">
        <v>7.0999999999999994E-2</v>
      </c>
    </row>
    <row r="30" spans="1:6" x14ac:dyDescent="0.2">
      <c r="A30" t="s">
        <v>678</v>
      </c>
      <c r="B30" t="s">
        <v>691</v>
      </c>
      <c r="C30" t="s">
        <v>688</v>
      </c>
      <c r="D30">
        <v>0.24</v>
      </c>
      <c r="E30">
        <v>20</v>
      </c>
      <c r="F30">
        <v>0.06</v>
      </c>
    </row>
    <row r="31" spans="1:6" x14ac:dyDescent="0.2">
      <c r="A31" t="s">
        <v>678</v>
      </c>
      <c r="B31" t="s">
        <v>691</v>
      </c>
      <c r="C31" t="s">
        <v>688</v>
      </c>
      <c r="D31">
        <v>0.24</v>
      </c>
      <c r="E31">
        <v>21</v>
      </c>
      <c r="F31">
        <v>6.4000000000000001E-2</v>
      </c>
    </row>
    <row r="32" spans="1:6" x14ac:dyDescent="0.2">
      <c r="A32" t="s">
        <v>678</v>
      </c>
      <c r="B32" t="s">
        <v>691</v>
      </c>
      <c r="C32" t="s">
        <v>688</v>
      </c>
      <c r="D32">
        <v>0.24</v>
      </c>
      <c r="E32">
        <v>22</v>
      </c>
      <c r="F32">
        <v>6.6000000000000003E-2</v>
      </c>
    </row>
    <row r="33" spans="1:6" x14ac:dyDescent="0.2">
      <c r="A33" t="s">
        <v>678</v>
      </c>
      <c r="B33" t="s">
        <v>691</v>
      </c>
      <c r="C33" t="s">
        <v>688</v>
      </c>
      <c r="D33">
        <v>0.24</v>
      </c>
      <c r="E33">
        <v>23</v>
      </c>
      <c r="F33">
        <v>6.8000000000000005E-2</v>
      </c>
    </row>
    <row r="34" spans="1:6" x14ac:dyDescent="0.2">
      <c r="A34" t="s">
        <v>678</v>
      </c>
      <c r="B34" t="s">
        <v>691</v>
      </c>
      <c r="C34" t="s">
        <v>688</v>
      </c>
      <c r="D34">
        <v>0.24</v>
      </c>
      <c r="E34">
        <v>24</v>
      </c>
      <c r="F34">
        <v>7.0000000000000007E-2</v>
      </c>
    </row>
    <row r="35" spans="1:6" x14ac:dyDescent="0.2">
      <c r="A35" t="s">
        <v>678</v>
      </c>
      <c r="B35" t="s">
        <v>691</v>
      </c>
      <c r="C35" t="s">
        <v>688</v>
      </c>
      <c r="D35">
        <v>0.24</v>
      </c>
      <c r="E35">
        <v>25</v>
      </c>
      <c r="F35">
        <v>7.0999999999999994E-2</v>
      </c>
    </row>
    <row r="36" spans="1:6" x14ac:dyDescent="0.2">
      <c r="A36" t="s">
        <v>678</v>
      </c>
      <c r="B36" t="s">
        <v>691</v>
      </c>
      <c r="C36" t="s">
        <v>688</v>
      </c>
      <c r="D36">
        <v>0.24</v>
      </c>
      <c r="E36">
        <v>26</v>
      </c>
      <c r="F36">
        <v>7.1999999999999995E-2</v>
      </c>
    </row>
    <row r="37" spans="1:6" x14ac:dyDescent="0.2">
      <c r="A37" t="s">
        <v>678</v>
      </c>
      <c r="B37" t="s">
        <v>691</v>
      </c>
      <c r="C37" t="s">
        <v>688</v>
      </c>
      <c r="D37">
        <v>0.24</v>
      </c>
      <c r="E37">
        <v>27</v>
      </c>
      <c r="F37">
        <v>7.2999999999999995E-2</v>
      </c>
    </row>
    <row r="38" spans="1:6" x14ac:dyDescent="0.2">
      <c r="A38" t="s">
        <v>678</v>
      </c>
      <c r="B38" t="s">
        <v>691</v>
      </c>
      <c r="C38" t="s">
        <v>688</v>
      </c>
      <c r="D38">
        <v>0.24</v>
      </c>
      <c r="E38">
        <v>28</v>
      </c>
      <c r="F38">
        <v>7.4999999999999997E-2</v>
      </c>
    </row>
    <row r="39" spans="1:6" x14ac:dyDescent="0.2">
      <c r="A39" t="s">
        <v>678</v>
      </c>
      <c r="B39" t="s">
        <v>691</v>
      </c>
      <c r="C39" t="s">
        <v>688</v>
      </c>
      <c r="D39">
        <v>0.24</v>
      </c>
      <c r="E39">
        <v>29</v>
      </c>
      <c r="F39">
        <v>7.5999999999999998E-2</v>
      </c>
    </row>
    <row r="40" spans="1:6" x14ac:dyDescent="0.2">
      <c r="A40" t="s">
        <v>678</v>
      </c>
      <c r="B40" t="s">
        <v>691</v>
      </c>
      <c r="C40" t="s">
        <v>688</v>
      </c>
      <c r="D40">
        <v>0.25</v>
      </c>
      <c r="E40">
        <v>20</v>
      </c>
      <c r="F40">
        <v>6.4000000000000001E-2</v>
      </c>
    </row>
    <row r="41" spans="1:6" x14ac:dyDescent="0.2">
      <c r="A41" t="s">
        <v>678</v>
      </c>
      <c r="B41" t="s">
        <v>691</v>
      </c>
      <c r="C41" t="s">
        <v>688</v>
      </c>
      <c r="D41">
        <v>0.25</v>
      </c>
      <c r="E41">
        <v>21</v>
      </c>
      <c r="F41">
        <v>6.7000000000000004E-2</v>
      </c>
    </row>
    <row r="42" spans="1:6" x14ac:dyDescent="0.2">
      <c r="A42" t="s">
        <v>678</v>
      </c>
      <c r="B42" t="s">
        <v>691</v>
      </c>
      <c r="C42" t="s">
        <v>688</v>
      </c>
      <c r="D42">
        <v>0.25</v>
      </c>
      <c r="E42">
        <v>22</v>
      </c>
      <c r="F42">
        <v>7.0000000000000007E-2</v>
      </c>
    </row>
    <row r="43" spans="1:6" x14ac:dyDescent="0.2">
      <c r="A43" t="s">
        <v>678</v>
      </c>
      <c r="B43" t="s">
        <v>691</v>
      </c>
      <c r="C43" t="s">
        <v>688</v>
      </c>
      <c r="D43">
        <v>0.25</v>
      </c>
      <c r="E43">
        <v>23</v>
      </c>
      <c r="F43">
        <v>7.1999999999999995E-2</v>
      </c>
    </row>
    <row r="44" spans="1:6" x14ac:dyDescent="0.2">
      <c r="A44" t="s">
        <v>678</v>
      </c>
      <c r="B44" t="s">
        <v>691</v>
      </c>
      <c r="C44" t="s">
        <v>688</v>
      </c>
      <c r="D44">
        <v>0.25</v>
      </c>
      <c r="E44">
        <v>24</v>
      </c>
      <c r="F44">
        <v>7.2999999999999995E-2</v>
      </c>
    </row>
    <row r="45" spans="1:6" x14ac:dyDescent="0.2">
      <c r="A45" t="s">
        <v>678</v>
      </c>
      <c r="B45" t="s">
        <v>691</v>
      </c>
      <c r="C45" t="s">
        <v>688</v>
      </c>
      <c r="D45">
        <v>0.25</v>
      </c>
      <c r="E45">
        <v>25</v>
      </c>
      <c r="F45">
        <v>7.3999999999999996E-2</v>
      </c>
    </row>
    <row r="46" spans="1:6" x14ac:dyDescent="0.2">
      <c r="A46" t="s">
        <v>678</v>
      </c>
      <c r="B46" t="s">
        <v>691</v>
      </c>
      <c r="C46" t="s">
        <v>688</v>
      </c>
      <c r="D46">
        <v>0.25</v>
      </c>
      <c r="E46">
        <v>26</v>
      </c>
      <c r="F46">
        <v>7.5999999999999998E-2</v>
      </c>
    </row>
    <row r="47" spans="1:6" x14ac:dyDescent="0.2">
      <c r="A47" t="s">
        <v>678</v>
      </c>
      <c r="B47" t="s">
        <v>691</v>
      </c>
      <c r="C47" t="s">
        <v>688</v>
      </c>
      <c r="D47">
        <v>0.25</v>
      </c>
      <c r="E47">
        <v>27</v>
      </c>
      <c r="F47">
        <v>7.6999999999999999E-2</v>
      </c>
    </row>
    <row r="48" spans="1:6" x14ac:dyDescent="0.2">
      <c r="A48" t="s">
        <v>678</v>
      </c>
      <c r="B48" t="s">
        <v>691</v>
      </c>
      <c r="C48" t="s">
        <v>688</v>
      </c>
      <c r="D48">
        <v>0.25</v>
      </c>
      <c r="E48">
        <v>28</v>
      </c>
      <c r="F48">
        <v>7.8E-2</v>
      </c>
    </row>
    <row r="49" spans="1:6" x14ac:dyDescent="0.2">
      <c r="A49" t="s">
        <v>678</v>
      </c>
      <c r="B49" t="s">
        <v>691</v>
      </c>
      <c r="C49" t="s">
        <v>688</v>
      </c>
      <c r="D49">
        <v>0.25</v>
      </c>
      <c r="E49">
        <v>29</v>
      </c>
      <c r="F49">
        <v>7.9000000000000001E-2</v>
      </c>
    </row>
    <row r="50" spans="1:6" x14ac:dyDescent="0.2">
      <c r="A50" t="s">
        <v>678</v>
      </c>
      <c r="B50" t="s">
        <v>691</v>
      </c>
      <c r="C50" t="s">
        <v>688</v>
      </c>
      <c r="D50">
        <v>0.25</v>
      </c>
      <c r="E50">
        <v>30</v>
      </c>
      <c r="F50">
        <v>0.08</v>
      </c>
    </row>
    <row r="51" spans="1:6" x14ac:dyDescent="0.2">
      <c r="A51" t="s">
        <v>678</v>
      </c>
      <c r="B51" t="s">
        <v>691</v>
      </c>
      <c r="C51" t="s">
        <v>688</v>
      </c>
      <c r="D51">
        <v>0.25</v>
      </c>
      <c r="E51">
        <v>31</v>
      </c>
      <c r="F51">
        <v>8.1000000000000003E-2</v>
      </c>
    </row>
    <row r="52" spans="1:6" x14ac:dyDescent="0.2">
      <c r="A52" t="s">
        <v>678</v>
      </c>
      <c r="B52" t="s">
        <v>691</v>
      </c>
      <c r="C52" t="s">
        <v>688</v>
      </c>
      <c r="D52">
        <v>0.26</v>
      </c>
      <c r="E52">
        <v>20</v>
      </c>
      <c r="F52">
        <v>6.7000000000000004E-2</v>
      </c>
    </row>
    <row r="53" spans="1:6" x14ac:dyDescent="0.2">
      <c r="A53" t="s">
        <v>678</v>
      </c>
      <c r="B53" t="s">
        <v>691</v>
      </c>
      <c r="C53" t="s">
        <v>688</v>
      </c>
      <c r="D53">
        <v>0.26</v>
      </c>
      <c r="E53">
        <v>21</v>
      </c>
      <c r="F53">
        <v>7.0999999999999994E-2</v>
      </c>
    </row>
    <row r="54" spans="1:6" x14ac:dyDescent="0.2">
      <c r="A54" t="s">
        <v>678</v>
      </c>
      <c r="B54" t="s">
        <v>691</v>
      </c>
      <c r="C54" t="s">
        <v>688</v>
      </c>
      <c r="D54">
        <v>0.26</v>
      </c>
      <c r="E54">
        <v>22</v>
      </c>
      <c r="F54">
        <v>7.2999999999999995E-2</v>
      </c>
    </row>
    <row r="55" spans="1:6" x14ac:dyDescent="0.2">
      <c r="A55" t="s">
        <v>678</v>
      </c>
      <c r="B55" t="s">
        <v>691</v>
      </c>
      <c r="C55" t="s">
        <v>688</v>
      </c>
      <c r="D55">
        <v>0.26</v>
      </c>
      <c r="E55">
        <v>23</v>
      </c>
      <c r="F55">
        <v>7.4999999999999997E-2</v>
      </c>
    </row>
    <row r="56" spans="1:6" x14ac:dyDescent="0.2">
      <c r="A56" t="s">
        <v>678</v>
      </c>
      <c r="B56" t="s">
        <v>691</v>
      </c>
      <c r="C56" t="s">
        <v>688</v>
      </c>
      <c r="D56">
        <v>0.26</v>
      </c>
      <c r="E56">
        <v>24</v>
      </c>
      <c r="F56">
        <v>7.6999999999999999E-2</v>
      </c>
    </row>
    <row r="57" spans="1:6" x14ac:dyDescent="0.2">
      <c r="A57" t="s">
        <v>678</v>
      </c>
      <c r="B57" t="s">
        <v>691</v>
      </c>
      <c r="C57" t="s">
        <v>688</v>
      </c>
      <c r="D57">
        <v>0.26</v>
      </c>
      <c r="E57">
        <v>25</v>
      </c>
      <c r="F57">
        <v>7.8E-2</v>
      </c>
    </row>
    <row r="58" spans="1:6" x14ac:dyDescent="0.2">
      <c r="A58" t="s">
        <v>678</v>
      </c>
      <c r="B58" t="s">
        <v>691</v>
      </c>
      <c r="C58" t="s">
        <v>688</v>
      </c>
      <c r="D58">
        <v>0.26</v>
      </c>
      <c r="E58">
        <v>26</v>
      </c>
      <c r="F58">
        <v>7.9000000000000001E-2</v>
      </c>
    </row>
    <row r="59" spans="1:6" x14ac:dyDescent="0.2">
      <c r="A59" t="s">
        <v>678</v>
      </c>
      <c r="B59" t="s">
        <v>691</v>
      </c>
      <c r="C59" t="s">
        <v>688</v>
      </c>
      <c r="D59">
        <v>0.26</v>
      </c>
      <c r="E59">
        <v>27</v>
      </c>
      <c r="F59">
        <v>0.08</v>
      </c>
    </row>
    <row r="60" spans="1:6" x14ac:dyDescent="0.2">
      <c r="A60" t="s">
        <v>678</v>
      </c>
      <c r="B60" t="s">
        <v>691</v>
      </c>
      <c r="C60" t="s">
        <v>688</v>
      </c>
      <c r="D60">
        <v>0.26</v>
      </c>
      <c r="E60">
        <v>28</v>
      </c>
      <c r="F60">
        <v>8.1000000000000003E-2</v>
      </c>
    </row>
    <row r="61" spans="1:6" x14ac:dyDescent="0.2">
      <c r="A61" t="s">
        <v>678</v>
      </c>
      <c r="B61" t="s">
        <v>691</v>
      </c>
      <c r="C61" t="s">
        <v>688</v>
      </c>
      <c r="D61">
        <v>0.26</v>
      </c>
      <c r="E61">
        <v>29</v>
      </c>
      <c r="F61">
        <v>8.2000000000000003E-2</v>
      </c>
    </row>
    <row r="62" spans="1:6" x14ac:dyDescent="0.2">
      <c r="A62" t="s">
        <v>678</v>
      </c>
      <c r="B62" t="s">
        <v>691</v>
      </c>
      <c r="C62" t="s">
        <v>688</v>
      </c>
      <c r="D62">
        <v>0.26</v>
      </c>
      <c r="E62">
        <v>30</v>
      </c>
      <c r="F62">
        <v>8.3000000000000004E-2</v>
      </c>
    </row>
    <row r="63" spans="1:6" x14ac:dyDescent="0.2">
      <c r="A63" t="s">
        <v>678</v>
      </c>
      <c r="B63" t="s">
        <v>691</v>
      </c>
      <c r="C63" t="s">
        <v>688</v>
      </c>
      <c r="D63">
        <v>0.26</v>
      </c>
      <c r="E63">
        <v>31</v>
      </c>
      <c r="F63">
        <v>8.4000000000000005E-2</v>
      </c>
    </row>
    <row r="64" spans="1:6" x14ac:dyDescent="0.2">
      <c r="A64" t="s">
        <v>678</v>
      </c>
      <c r="B64" t="s">
        <v>691</v>
      </c>
      <c r="C64" t="s">
        <v>688</v>
      </c>
      <c r="D64">
        <v>0.26</v>
      </c>
      <c r="E64">
        <v>32</v>
      </c>
      <c r="F64">
        <v>8.5000000000000006E-2</v>
      </c>
    </row>
    <row r="65" spans="1:6" x14ac:dyDescent="0.2">
      <c r="A65" t="s">
        <v>678</v>
      </c>
      <c r="B65" t="s">
        <v>691</v>
      </c>
      <c r="C65" t="s">
        <v>688</v>
      </c>
      <c r="D65">
        <v>0.27</v>
      </c>
      <c r="E65">
        <v>20</v>
      </c>
      <c r="F65">
        <v>7.0999999999999994E-2</v>
      </c>
    </row>
    <row r="66" spans="1:6" x14ac:dyDescent="0.2">
      <c r="A66" t="s">
        <v>678</v>
      </c>
      <c r="B66" t="s">
        <v>691</v>
      </c>
      <c r="C66" t="s">
        <v>688</v>
      </c>
      <c r="D66">
        <v>0.27</v>
      </c>
      <c r="E66">
        <v>21</v>
      </c>
      <c r="F66">
        <v>7.4999999999999997E-2</v>
      </c>
    </row>
    <row r="67" spans="1:6" x14ac:dyDescent="0.2">
      <c r="A67" t="s">
        <v>678</v>
      </c>
      <c r="B67" t="s">
        <v>691</v>
      </c>
      <c r="C67" t="s">
        <v>688</v>
      </c>
      <c r="D67">
        <v>0.27</v>
      </c>
      <c r="E67">
        <v>22</v>
      </c>
      <c r="F67">
        <v>7.6999999999999999E-2</v>
      </c>
    </row>
    <row r="68" spans="1:6" x14ac:dyDescent="0.2">
      <c r="A68" t="s">
        <v>678</v>
      </c>
      <c r="B68" t="s">
        <v>691</v>
      </c>
      <c r="C68" t="s">
        <v>688</v>
      </c>
      <c r="D68">
        <v>0.27</v>
      </c>
      <c r="E68">
        <v>23</v>
      </c>
      <c r="F68">
        <v>7.9000000000000001E-2</v>
      </c>
    </row>
    <row r="69" spans="1:6" x14ac:dyDescent="0.2">
      <c r="A69" t="s">
        <v>678</v>
      </c>
      <c r="B69" t="s">
        <v>691</v>
      </c>
      <c r="C69" t="s">
        <v>688</v>
      </c>
      <c r="D69">
        <v>0.27</v>
      </c>
      <c r="E69">
        <v>24</v>
      </c>
      <c r="F69">
        <v>0.08</v>
      </c>
    </row>
    <row r="70" spans="1:6" x14ac:dyDescent="0.2">
      <c r="A70" t="s">
        <v>678</v>
      </c>
      <c r="B70" t="s">
        <v>691</v>
      </c>
      <c r="C70" t="s">
        <v>688</v>
      </c>
      <c r="D70">
        <v>0.27</v>
      </c>
      <c r="E70">
        <v>25</v>
      </c>
      <c r="F70">
        <v>8.1000000000000003E-2</v>
      </c>
    </row>
    <row r="71" spans="1:6" x14ac:dyDescent="0.2">
      <c r="A71" t="s">
        <v>678</v>
      </c>
      <c r="B71" t="s">
        <v>691</v>
      </c>
      <c r="C71" t="s">
        <v>688</v>
      </c>
      <c r="D71">
        <v>0.27</v>
      </c>
      <c r="E71">
        <v>26</v>
      </c>
      <c r="F71">
        <v>8.2000000000000003E-2</v>
      </c>
    </row>
    <row r="72" spans="1:6" x14ac:dyDescent="0.2">
      <c r="A72" t="s">
        <v>678</v>
      </c>
      <c r="B72" t="s">
        <v>691</v>
      </c>
      <c r="C72" t="s">
        <v>688</v>
      </c>
      <c r="D72">
        <v>0.27</v>
      </c>
      <c r="E72">
        <v>27</v>
      </c>
      <c r="F72">
        <v>8.3000000000000004E-2</v>
      </c>
    </row>
    <row r="73" spans="1:6" x14ac:dyDescent="0.2">
      <c r="A73" t="s">
        <v>678</v>
      </c>
      <c r="B73" t="s">
        <v>691</v>
      </c>
      <c r="C73" t="s">
        <v>688</v>
      </c>
      <c r="D73">
        <v>0.27</v>
      </c>
      <c r="E73">
        <v>28</v>
      </c>
      <c r="F73">
        <v>8.4000000000000005E-2</v>
      </c>
    </row>
    <row r="74" spans="1:6" x14ac:dyDescent="0.2">
      <c r="A74" t="s">
        <v>678</v>
      </c>
      <c r="B74" t="s">
        <v>691</v>
      </c>
      <c r="C74" t="s">
        <v>688</v>
      </c>
      <c r="D74">
        <v>0.27</v>
      </c>
      <c r="E74">
        <v>29</v>
      </c>
      <c r="F74">
        <v>8.5000000000000006E-2</v>
      </c>
    </row>
    <row r="75" spans="1:6" x14ac:dyDescent="0.2">
      <c r="A75" t="s">
        <v>678</v>
      </c>
      <c r="B75" t="s">
        <v>691</v>
      </c>
      <c r="C75" t="s">
        <v>688</v>
      </c>
      <c r="D75">
        <v>0.27</v>
      </c>
      <c r="E75">
        <v>30</v>
      </c>
      <c r="F75">
        <v>8.5999999999999993E-2</v>
      </c>
    </row>
    <row r="76" spans="1:6" x14ac:dyDescent="0.2">
      <c r="A76" t="s">
        <v>678</v>
      </c>
      <c r="B76" t="s">
        <v>691</v>
      </c>
      <c r="C76" t="s">
        <v>688</v>
      </c>
      <c r="D76">
        <v>0.27</v>
      </c>
      <c r="E76">
        <v>31</v>
      </c>
      <c r="F76">
        <v>8.6999999999999994E-2</v>
      </c>
    </row>
    <row r="77" spans="1:6" x14ac:dyDescent="0.2">
      <c r="A77" t="s">
        <v>678</v>
      </c>
      <c r="B77" t="s">
        <v>691</v>
      </c>
      <c r="C77" t="s">
        <v>688</v>
      </c>
      <c r="D77">
        <v>0.27</v>
      </c>
      <c r="E77">
        <v>32</v>
      </c>
      <c r="F77">
        <v>8.7999999999999995E-2</v>
      </c>
    </row>
    <row r="78" spans="1:6" x14ac:dyDescent="0.2">
      <c r="A78" t="s">
        <v>678</v>
      </c>
      <c r="B78" t="s">
        <v>691</v>
      </c>
      <c r="C78" t="s">
        <v>688</v>
      </c>
      <c r="D78">
        <v>0.27</v>
      </c>
      <c r="E78">
        <v>33</v>
      </c>
      <c r="F78">
        <v>8.8999999999999996E-2</v>
      </c>
    </row>
    <row r="79" spans="1:6" x14ac:dyDescent="0.2">
      <c r="A79" t="s">
        <v>678</v>
      </c>
      <c r="B79" t="s">
        <v>691</v>
      </c>
      <c r="C79" t="s">
        <v>688</v>
      </c>
      <c r="D79">
        <v>0.27</v>
      </c>
      <c r="E79">
        <v>34</v>
      </c>
      <c r="F79">
        <v>0.09</v>
      </c>
    </row>
    <row r="80" spans="1:6" x14ac:dyDescent="0.2">
      <c r="A80" t="s">
        <v>678</v>
      </c>
      <c r="B80" t="s">
        <v>691</v>
      </c>
      <c r="C80" t="s">
        <v>688</v>
      </c>
      <c r="D80">
        <v>0.28000000000000003</v>
      </c>
      <c r="E80">
        <v>20</v>
      </c>
      <c r="F80">
        <v>7.3999999999999996E-2</v>
      </c>
    </row>
    <row r="81" spans="1:6" x14ac:dyDescent="0.2">
      <c r="A81" t="s">
        <v>678</v>
      </c>
      <c r="B81" t="s">
        <v>691</v>
      </c>
      <c r="C81" t="s">
        <v>688</v>
      </c>
      <c r="D81">
        <v>0.28000000000000003</v>
      </c>
      <c r="E81">
        <v>21</v>
      </c>
      <c r="F81">
        <v>7.8E-2</v>
      </c>
    </row>
    <row r="82" spans="1:6" x14ac:dyDescent="0.2">
      <c r="A82" t="s">
        <v>678</v>
      </c>
      <c r="B82" t="s">
        <v>691</v>
      </c>
      <c r="C82" t="s">
        <v>688</v>
      </c>
      <c r="D82">
        <v>0.28000000000000003</v>
      </c>
      <c r="E82">
        <v>22</v>
      </c>
      <c r="F82">
        <v>0.08</v>
      </c>
    </row>
    <row r="83" spans="1:6" x14ac:dyDescent="0.2">
      <c r="A83" t="s">
        <v>678</v>
      </c>
      <c r="B83" t="s">
        <v>691</v>
      </c>
      <c r="C83" t="s">
        <v>688</v>
      </c>
      <c r="D83">
        <v>0.28000000000000003</v>
      </c>
      <c r="E83">
        <v>23</v>
      </c>
      <c r="F83">
        <v>8.2000000000000003E-2</v>
      </c>
    </row>
    <row r="84" spans="1:6" x14ac:dyDescent="0.2">
      <c r="A84" t="s">
        <v>678</v>
      </c>
      <c r="B84" t="s">
        <v>691</v>
      </c>
      <c r="C84" t="s">
        <v>688</v>
      </c>
      <c r="D84">
        <v>0.28000000000000003</v>
      </c>
      <c r="E84">
        <v>24</v>
      </c>
      <c r="F84">
        <v>8.3000000000000004E-2</v>
      </c>
    </row>
    <row r="85" spans="1:6" x14ac:dyDescent="0.2">
      <c r="A85" t="s">
        <v>678</v>
      </c>
      <c r="B85" t="s">
        <v>691</v>
      </c>
      <c r="C85" t="s">
        <v>688</v>
      </c>
      <c r="D85">
        <v>0.28000000000000003</v>
      </c>
      <c r="E85">
        <v>25</v>
      </c>
      <c r="F85">
        <v>8.4000000000000005E-2</v>
      </c>
    </row>
    <row r="86" spans="1:6" x14ac:dyDescent="0.2">
      <c r="A86" t="s">
        <v>678</v>
      </c>
      <c r="B86" t="s">
        <v>691</v>
      </c>
      <c r="C86" t="s">
        <v>688</v>
      </c>
      <c r="D86">
        <v>0.28000000000000003</v>
      </c>
      <c r="E86">
        <v>26</v>
      </c>
      <c r="F86">
        <v>8.5000000000000006E-2</v>
      </c>
    </row>
    <row r="87" spans="1:6" x14ac:dyDescent="0.2">
      <c r="A87" t="s">
        <v>678</v>
      </c>
      <c r="B87" t="s">
        <v>691</v>
      </c>
      <c r="C87" t="s">
        <v>688</v>
      </c>
      <c r="D87">
        <v>0.28000000000000003</v>
      </c>
      <c r="E87">
        <v>27</v>
      </c>
      <c r="F87">
        <v>8.5999999999999993E-2</v>
      </c>
    </row>
    <row r="88" spans="1:6" x14ac:dyDescent="0.2">
      <c r="A88" t="s">
        <v>678</v>
      </c>
      <c r="B88" t="s">
        <v>691</v>
      </c>
      <c r="C88" t="s">
        <v>688</v>
      </c>
      <c r="D88">
        <v>0.28000000000000003</v>
      </c>
      <c r="E88">
        <v>28</v>
      </c>
      <c r="F88">
        <v>8.6999999999999994E-2</v>
      </c>
    </row>
    <row r="89" spans="1:6" x14ac:dyDescent="0.2">
      <c r="A89" t="s">
        <v>678</v>
      </c>
      <c r="B89" t="s">
        <v>691</v>
      </c>
      <c r="C89" t="s">
        <v>688</v>
      </c>
      <c r="D89">
        <v>0.28000000000000003</v>
      </c>
      <c r="E89">
        <v>29</v>
      </c>
      <c r="F89">
        <v>8.7999999999999995E-2</v>
      </c>
    </row>
    <row r="90" spans="1:6" x14ac:dyDescent="0.2">
      <c r="A90" t="s">
        <v>678</v>
      </c>
      <c r="B90" t="s">
        <v>691</v>
      </c>
      <c r="C90" t="s">
        <v>688</v>
      </c>
      <c r="D90">
        <v>0.28000000000000003</v>
      </c>
      <c r="E90">
        <v>30</v>
      </c>
      <c r="F90">
        <v>8.8999999999999996E-2</v>
      </c>
    </row>
    <row r="91" spans="1:6" x14ac:dyDescent="0.2">
      <c r="A91" t="s">
        <v>678</v>
      </c>
      <c r="B91" t="s">
        <v>691</v>
      </c>
      <c r="C91" t="s">
        <v>688</v>
      </c>
      <c r="D91">
        <v>0.28000000000000003</v>
      </c>
      <c r="E91">
        <v>31</v>
      </c>
      <c r="F91">
        <v>0.09</v>
      </c>
    </row>
    <row r="92" spans="1:6" x14ac:dyDescent="0.2">
      <c r="A92" t="s">
        <v>678</v>
      </c>
      <c r="B92" t="s">
        <v>691</v>
      </c>
      <c r="C92" t="s">
        <v>688</v>
      </c>
      <c r="D92">
        <v>0.28000000000000003</v>
      </c>
      <c r="E92">
        <v>32</v>
      </c>
      <c r="F92">
        <v>9.0999999999999998E-2</v>
      </c>
    </row>
    <row r="93" spans="1:6" x14ac:dyDescent="0.2">
      <c r="A93" t="s">
        <v>678</v>
      </c>
      <c r="B93" t="s">
        <v>691</v>
      </c>
      <c r="C93" t="s">
        <v>688</v>
      </c>
      <c r="D93">
        <v>0.28000000000000003</v>
      </c>
      <c r="E93">
        <v>33</v>
      </c>
      <c r="F93">
        <v>9.1999999999999998E-2</v>
      </c>
    </row>
    <row r="94" spans="1:6" x14ac:dyDescent="0.2">
      <c r="A94" t="s">
        <v>678</v>
      </c>
      <c r="B94" t="s">
        <v>691</v>
      </c>
      <c r="C94" t="s">
        <v>688</v>
      </c>
      <c r="D94">
        <v>0.28000000000000003</v>
      </c>
      <c r="E94">
        <v>34</v>
      </c>
      <c r="F94">
        <v>9.2999999999999999E-2</v>
      </c>
    </row>
    <row r="95" spans="1:6" x14ac:dyDescent="0.2">
      <c r="A95" t="s">
        <v>678</v>
      </c>
      <c r="B95" t="s">
        <v>691</v>
      </c>
      <c r="C95" t="s">
        <v>688</v>
      </c>
      <c r="D95">
        <v>0.28000000000000003</v>
      </c>
      <c r="E95">
        <v>35</v>
      </c>
      <c r="F95">
        <v>9.4E-2</v>
      </c>
    </row>
    <row r="96" spans="1:6" x14ac:dyDescent="0.2">
      <c r="A96" t="s">
        <v>678</v>
      </c>
      <c r="B96" t="s">
        <v>691</v>
      </c>
      <c r="C96" t="s">
        <v>688</v>
      </c>
      <c r="D96">
        <v>0.28000000000000003</v>
      </c>
      <c r="E96">
        <v>36</v>
      </c>
      <c r="F96">
        <v>9.5000000000000001E-2</v>
      </c>
    </row>
    <row r="97" spans="1:6" x14ac:dyDescent="0.2">
      <c r="A97" t="s">
        <v>678</v>
      </c>
      <c r="B97" t="s">
        <v>691</v>
      </c>
      <c r="C97" t="s">
        <v>688</v>
      </c>
      <c r="D97">
        <v>0.28999999999999998</v>
      </c>
      <c r="E97">
        <v>20</v>
      </c>
      <c r="F97">
        <v>7.8E-2</v>
      </c>
    </row>
    <row r="98" spans="1:6" x14ac:dyDescent="0.2">
      <c r="A98" t="s">
        <v>678</v>
      </c>
      <c r="B98" t="s">
        <v>691</v>
      </c>
      <c r="C98" t="s">
        <v>688</v>
      </c>
      <c r="D98">
        <v>0.28999999999999998</v>
      </c>
      <c r="E98">
        <v>21</v>
      </c>
      <c r="F98">
        <v>8.2000000000000003E-2</v>
      </c>
    </row>
    <row r="99" spans="1:6" x14ac:dyDescent="0.2">
      <c r="A99" t="s">
        <v>678</v>
      </c>
      <c r="B99" t="s">
        <v>691</v>
      </c>
      <c r="C99" t="s">
        <v>688</v>
      </c>
      <c r="D99">
        <v>0.28999999999999998</v>
      </c>
      <c r="E99">
        <v>22</v>
      </c>
      <c r="F99">
        <v>8.4000000000000005E-2</v>
      </c>
    </row>
    <row r="100" spans="1:6" x14ac:dyDescent="0.2">
      <c r="A100" t="s">
        <v>678</v>
      </c>
      <c r="B100" t="s">
        <v>691</v>
      </c>
      <c r="C100" t="s">
        <v>688</v>
      </c>
      <c r="D100">
        <v>0.28999999999999998</v>
      </c>
      <c r="E100">
        <v>23</v>
      </c>
      <c r="F100">
        <v>8.5000000000000006E-2</v>
      </c>
    </row>
    <row r="101" spans="1:6" x14ac:dyDescent="0.2">
      <c r="A101" t="s">
        <v>678</v>
      </c>
      <c r="B101" t="s">
        <v>691</v>
      </c>
      <c r="C101" t="s">
        <v>688</v>
      </c>
      <c r="D101">
        <v>0.28999999999999998</v>
      </c>
      <c r="E101">
        <v>24</v>
      </c>
      <c r="F101">
        <v>8.6999999999999994E-2</v>
      </c>
    </row>
    <row r="102" spans="1:6" x14ac:dyDescent="0.2">
      <c r="A102" t="s">
        <v>678</v>
      </c>
      <c r="B102" t="s">
        <v>691</v>
      </c>
      <c r="C102" t="s">
        <v>688</v>
      </c>
      <c r="D102">
        <v>0.28999999999999998</v>
      </c>
      <c r="E102">
        <v>25</v>
      </c>
      <c r="F102">
        <v>8.7999999999999995E-2</v>
      </c>
    </row>
    <row r="103" spans="1:6" x14ac:dyDescent="0.2">
      <c r="A103" t="s">
        <v>678</v>
      </c>
      <c r="B103" t="s">
        <v>691</v>
      </c>
      <c r="C103" t="s">
        <v>688</v>
      </c>
      <c r="D103">
        <v>0.28999999999999998</v>
      </c>
      <c r="E103">
        <v>26</v>
      </c>
      <c r="F103">
        <v>8.8999999999999996E-2</v>
      </c>
    </row>
    <row r="104" spans="1:6" x14ac:dyDescent="0.2">
      <c r="A104" t="s">
        <v>678</v>
      </c>
      <c r="B104" t="s">
        <v>691</v>
      </c>
      <c r="C104" t="s">
        <v>688</v>
      </c>
      <c r="D104">
        <v>0.28999999999999998</v>
      </c>
      <c r="E104">
        <v>27</v>
      </c>
      <c r="F104">
        <v>0.09</v>
      </c>
    </row>
    <row r="105" spans="1:6" x14ac:dyDescent="0.2">
      <c r="A105" t="s">
        <v>678</v>
      </c>
      <c r="B105" t="s">
        <v>691</v>
      </c>
      <c r="C105" t="s">
        <v>688</v>
      </c>
      <c r="D105">
        <v>0.28999999999999998</v>
      </c>
      <c r="E105">
        <v>28</v>
      </c>
      <c r="F105">
        <v>0.09</v>
      </c>
    </row>
    <row r="106" spans="1:6" x14ac:dyDescent="0.2">
      <c r="A106" t="s">
        <v>678</v>
      </c>
      <c r="B106" t="s">
        <v>691</v>
      </c>
      <c r="C106" t="s">
        <v>688</v>
      </c>
      <c r="D106">
        <v>0.28999999999999998</v>
      </c>
      <c r="E106">
        <v>29</v>
      </c>
      <c r="F106">
        <v>9.0999999999999998E-2</v>
      </c>
    </row>
    <row r="107" spans="1:6" x14ac:dyDescent="0.2">
      <c r="A107" t="s">
        <v>678</v>
      </c>
      <c r="B107" t="s">
        <v>691</v>
      </c>
      <c r="C107" t="s">
        <v>688</v>
      </c>
      <c r="D107">
        <v>0.28999999999999998</v>
      </c>
      <c r="E107">
        <v>30</v>
      </c>
      <c r="F107">
        <v>9.1999999999999998E-2</v>
      </c>
    </row>
    <row r="108" spans="1:6" x14ac:dyDescent="0.2">
      <c r="A108" t="s">
        <v>678</v>
      </c>
      <c r="B108" t="s">
        <v>691</v>
      </c>
      <c r="C108" t="s">
        <v>688</v>
      </c>
      <c r="D108">
        <v>0.28999999999999998</v>
      </c>
      <c r="E108">
        <v>31</v>
      </c>
      <c r="F108">
        <v>9.2999999999999999E-2</v>
      </c>
    </row>
    <row r="109" spans="1:6" x14ac:dyDescent="0.2">
      <c r="A109" t="s">
        <v>678</v>
      </c>
      <c r="B109" t="s">
        <v>691</v>
      </c>
      <c r="C109" t="s">
        <v>688</v>
      </c>
      <c r="D109">
        <v>0.28999999999999998</v>
      </c>
      <c r="E109">
        <v>32</v>
      </c>
      <c r="F109">
        <v>9.4E-2</v>
      </c>
    </row>
    <row r="110" spans="1:6" x14ac:dyDescent="0.2">
      <c r="A110" t="s">
        <v>678</v>
      </c>
      <c r="B110" t="s">
        <v>691</v>
      </c>
      <c r="C110" t="s">
        <v>688</v>
      </c>
      <c r="D110">
        <v>0.28999999999999998</v>
      </c>
      <c r="E110">
        <v>33</v>
      </c>
      <c r="F110">
        <v>9.5000000000000001E-2</v>
      </c>
    </row>
    <row r="111" spans="1:6" x14ac:dyDescent="0.2">
      <c r="A111" t="s">
        <v>678</v>
      </c>
      <c r="B111" t="s">
        <v>691</v>
      </c>
      <c r="C111" t="s">
        <v>688</v>
      </c>
      <c r="D111">
        <v>0.28999999999999998</v>
      </c>
      <c r="E111">
        <v>34</v>
      </c>
      <c r="F111">
        <v>9.6000000000000002E-2</v>
      </c>
    </row>
    <row r="112" spans="1:6" x14ac:dyDescent="0.2">
      <c r="A112" t="s">
        <v>678</v>
      </c>
      <c r="B112" t="s">
        <v>691</v>
      </c>
      <c r="C112" t="s">
        <v>688</v>
      </c>
      <c r="D112">
        <v>0.28999999999999998</v>
      </c>
      <c r="E112">
        <v>35</v>
      </c>
      <c r="F112">
        <v>9.7000000000000003E-2</v>
      </c>
    </row>
    <row r="113" spans="1:6" x14ac:dyDescent="0.2">
      <c r="A113" t="s">
        <v>678</v>
      </c>
      <c r="B113" t="s">
        <v>691</v>
      </c>
      <c r="C113" t="s">
        <v>688</v>
      </c>
      <c r="D113">
        <v>0.28999999999999998</v>
      </c>
      <c r="E113">
        <v>36</v>
      </c>
      <c r="F113">
        <v>9.8000000000000004E-2</v>
      </c>
    </row>
    <row r="114" spans="1:6" x14ac:dyDescent="0.2">
      <c r="A114" t="s">
        <v>678</v>
      </c>
      <c r="B114" t="s">
        <v>691</v>
      </c>
      <c r="C114" t="s">
        <v>688</v>
      </c>
      <c r="D114">
        <v>0.28999999999999998</v>
      </c>
      <c r="E114">
        <v>37</v>
      </c>
      <c r="F114">
        <v>9.9000000000000005E-2</v>
      </c>
    </row>
    <row r="115" spans="1:6" x14ac:dyDescent="0.2">
      <c r="A115" t="s">
        <v>678</v>
      </c>
      <c r="B115" t="s">
        <v>691</v>
      </c>
      <c r="C115" t="s">
        <v>688</v>
      </c>
      <c r="D115">
        <v>0.28999999999999998</v>
      </c>
      <c r="E115">
        <v>38</v>
      </c>
      <c r="F115">
        <v>9.9000000000000005E-2</v>
      </c>
    </row>
    <row r="116" spans="1:6" x14ac:dyDescent="0.2">
      <c r="A116" t="s">
        <v>678</v>
      </c>
      <c r="B116" t="s">
        <v>691</v>
      </c>
      <c r="C116" t="s">
        <v>688</v>
      </c>
      <c r="D116">
        <v>0.3</v>
      </c>
      <c r="E116">
        <v>20</v>
      </c>
      <c r="F116">
        <v>8.1000000000000003E-2</v>
      </c>
    </row>
    <row r="117" spans="1:6" x14ac:dyDescent="0.2">
      <c r="A117" t="s">
        <v>678</v>
      </c>
      <c r="B117" t="s">
        <v>691</v>
      </c>
      <c r="C117" t="s">
        <v>688</v>
      </c>
      <c r="D117">
        <v>0.3</v>
      </c>
      <c r="E117">
        <v>21</v>
      </c>
      <c r="F117">
        <v>8.5000000000000006E-2</v>
      </c>
    </row>
    <row r="118" spans="1:6" x14ac:dyDescent="0.2">
      <c r="A118" t="s">
        <v>678</v>
      </c>
      <c r="B118" t="s">
        <v>691</v>
      </c>
      <c r="C118" t="s">
        <v>688</v>
      </c>
      <c r="D118">
        <v>0.3</v>
      </c>
      <c r="E118">
        <v>22</v>
      </c>
      <c r="F118">
        <v>8.7999999999999995E-2</v>
      </c>
    </row>
    <row r="119" spans="1:6" x14ac:dyDescent="0.2">
      <c r="A119" t="s">
        <v>678</v>
      </c>
      <c r="B119" t="s">
        <v>691</v>
      </c>
      <c r="C119" t="s">
        <v>688</v>
      </c>
      <c r="D119">
        <v>0.3</v>
      </c>
      <c r="E119">
        <v>23</v>
      </c>
      <c r="F119">
        <v>8.8999999999999996E-2</v>
      </c>
    </row>
    <row r="120" spans="1:6" x14ac:dyDescent="0.2">
      <c r="A120" t="s">
        <v>678</v>
      </c>
      <c r="B120" t="s">
        <v>691</v>
      </c>
      <c r="C120" t="s">
        <v>688</v>
      </c>
      <c r="D120">
        <v>0.3</v>
      </c>
      <c r="E120">
        <v>24</v>
      </c>
      <c r="F120">
        <v>0.09</v>
      </c>
    </row>
    <row r="121" spans="1:6" x14ac:dyDescent="0.2">
      <c r="A121" t="s">
        <v>678</v>
      </c>
      <c r="B121" t="s">
        <v>691</v>
      </c>
      <c r="C121" t="s">
        <v>688</v>
      </c>
      <c r="D121">
        <v>0.3</v>
      </c>
      <c r="E121">
        <v>25</v>
      </c>
      <c r="F121">
        <v>9.0999999999999998E-2</v>
      </c>
    </row>
    <row r="122" spans="1:6" x14ac:dyDescent="0.2">
      <c r="A122" t="s">
        <v>678</v>
      </c>
      <c r="B122" t="s">
        <v>691</v>
      </c>
      <c r="C122" t="s">
        <v>688</v>
      </c>
      <c r="D122">
        <v>0.3</v>
      </c>
      <c r="E122">
        <v>26</v>
      </c>
      <c r="F122">
        <v>9.1999999999999998E-2</v>
      </c>
    </row>
    <row r="123" spans="1:6" x14ac:dyDescent="0.2">
      <c r="A123" t="s">
        <v>678</v>
      </c>
      <c r="B123" t="s">
        <v>691</v>
      </c>
      <c r="C123" t="s">
        <v>688</v>
      </c>
      <c r="D123">
        <v>0.3</v>
      </c>
      <c r="E123">
        <v>27</v>
      </c>
      <c r="F123">
        <v>9.2999999999999999E-2</v>
      </c>
    </row>
    <row r="124" spans="1:6" x14ac:dyDescent="0.2">
      <c r="A124" t="s">
        <v>678</v>
      </c>
      <c r="B124" t="s">
        <v>691</v>
      </c>
      <c r="C124" t="s">
        <v>688</v>
      </c>
      <c r="D124">
        <v>0.3</v>
      </c>
      <c r="E124">
        <v>28</v>
      </c>
      <c r="F124">
        <v>9.2999999999999999E-2</v>
      </c>
    </row>
    <row r="125" spans="1:6" x14ac:dyDescent="0.2">
      <c r="A125" t="s">
        <v>678</v>
      </c>
      <c r="B125" t="s">
        <v>691</v>
      </c>
      <c r="C125" t="s">
        <v>688</v>
      </c>
      <c r="D125">
        <v>0.3</v>
      </c>
      <c r="E125">
        <v>29</v>
      </c>
      <c r="F125">
        <v>9.4E-2</v>
      </c>
    </row>
    <row r="126" spans="1:6" x14ac:dyDescent="0.2">
      <c r="A126" t="s">
        <v>678</v>
      </c>
      <c r="B126" t="s">
        <v>691</v>
      </c>
      <c r="C126" t="s">
        <v>688</v>
      </c>
      <c r="D126">
        <v>0.3</v>
      </c>
      <c r="E126">
        <v>30</v>
      </c>
      <c r="F126">
        <v>9.5000000000000001E-2</v>
      </c>
    </row>
    <row r="127" spans="1:6" x14ac:dyDescent="0.2">
      <c r="A127" t="s">
        <v>678</v>
      </c>
      <c r="B127" t="s">
        <v>691</v>
      </c>
      <c r="C127" t="s">
        <v>688</v>
      </c>
      <c r="D127">
        <v>0.3</v>
      </c>
      <c r="E127">
        <v>31</v>
      </c>
      <c r="F127">
        <v>9.6000000000000002E-2</v>
      </c>
    </row>
    <row r="128" spans="1:6" x14ac:dyDescent="0.2">
      <c r="A128" t="s">
        <v>678</v>
      </c>
      <c r="B128" t="s">
        <v>691</v>
      </c>
      <c r="C128" t="s">
        <v>688</v>
      </c>
      <c r="D128">
        <v>0.3</v>
      </c>
      <c r="E128">
        <v>32</v>
      </c>
      <c r="F128">
        <v>9.7000000000000003E-2</v>
      </c>
    </row>
    <row r="129" spans="1:6" x14ac:dyDescent="0.2">
      <c r="A129" t="s">
        <v>678</v>
      </c>
      <c r="B129" t="s">
        <v>691</v>
      </c>
      <c r="C129" t="s">
        <v>688</v>
      </c>
      <c r="D129">
        <v>0.3</v>
      </c>
      <c r="E129">
        <v>33</v>
      </c>
      <c r="F129">
        <v>9.8000000000000004E-2</v>
      </c>
    </row>
    <row r="130" spans="1:6" x14ac:dyDescent="0.2">
      <c r="A130" t="s">
        <v>678</v>
      </c>
      <c r="B130" t="s">
        <v>691</v>
      </c>
      <c r="C130" t="s">
        <v>688</v>
      </c>
      <c r="D130">
        <v>0.3</v>
      </c>
      <c r="E130">
        <v>34</v>
      </c>
      <c r="F130">
        <v>9.9000000000000005E-2</v>
      </c>
    </row>
    <row r="131" spans="1:6" x14ac:dyDescent="0.2">
      <c r="A131" t="s">
        <v>678</v>
      </c>
      <c r="B131" t="s">
        <v>691</v>
      </c>
      <c r="C131" t="s">
        <v>688</v>
      </c>
      <c r="D131">
        <v>0.3</v>
      </c>
      <c r="E131">
        <v>35</v>
      </c>
      <c r="F131">
        <v>0.1</v>
      </c>
    </row>
    <row r="132" spans="1:6" x14ac:dyDescent="0.2">
      <c r="A132" t="s">
        <v>678</v>
      </c>
      <c r="B132" t="s">
        <v>691</v>
      </c>
      <c r="C132" t="s">
        <v>688</v>
      </c>
      <c r="D132">
        <v>0.3</v>
      </c>
      <c r="E132">
        <v>36</v>
      </c>
      <c r="F132">
        <v>0.10100000000000001</v>
      </c>
    </row>
    <row r="133" spans="1:6" x14ac:dyDescent="0.2">
      <c r="A133" t="s">
        <v>678</v>
      </c>
      <c r="B133" t="s">
        <v>691</v>
      </c>
      <c r="C133" t="s">
        <v>688</v>
      </c>
      <c r="D133">
        <v>0.3</v>
      </c>
      <c r="E133">
        <v>37</v>
      </c>
      <c r="F133">
        <v>0.10100000000000001</v>
      </c>
    </row>
    <row r="134" spans="1:6" x14ac:dyDescent="0.2">
      <c r="A134" t="s">
        <v>678</v>
      </c>
      <c r="B134" t="s">
        <v>691</v>
      </c>
      <c r="C134" t="s">
        <v>688</v>
      </c>
      <c r="D134">
        <v>0.3</v>
      </c>
      <c r="E134">
        <v>38</v>
      </c>
      <c r="F134">
        <v>0.10199999999999999</v>
      </c>
    </row>
    <row r="135" spans="1:6" x14ac:dyDescent="0.2">
      <c r="A135" t="s">
        <v>678</v>
      </c>
      <c r="B135" t="s">
        <v>691</v>
      </c>
      <c r="C135" t="s">
        <v>688</v>
      </c>
      <c r="D135">
        <v>0.3</v>
      </c>
      <c r="E135">
        <v>39</v>
      </c>
      <c r="F135">
        <v>0.10299999999999999</v>
      </c>
    </row>
    <row r="136" spans="1:6" x14ac:dyDescent="0.2">
      <c r="A136" t="s">
        <v>678</v>
      </c>
      <c r="B136" t="s">
        <v>691</v>
      </c>
      <c r="C136" t="s">
        <v>688</v>
      </c>
      <c r="D136">
        <v>0.3</v>
      </c>
      <c r="E136">
        <v>40</v>
      </c>
      <c r="F136">
        <v>0.104</v>
      </c>
    </row>
    <row r="137" spans="1:6" x14ac:dyDescent="0.2">
      <c r="A137" t="s">
        <v>678</v>
      </c>
      <c r="B137" t="s">
        <v>691</v>
      </c>
      <c r="C137" t="s">
        <v>688</v>
      </c>
      <c r="D137">
        <v>0.3</v>
      </c>
      <c r="E137">
        <v>41</v>
      </c>
      <c r="F137">
        <v>0.104</v>
      </c>
    </row>
    <row r="138" spans="1:6" x14ac:dyDescent="0.2">
      <c r="A138" t="s">
        <v>678</v>
      </c>
      <c r="B138" t="s">
        <v>691</v>
      </c>
      <c r="C138" t="s">
        <v>688</v>
      </c>
      <c r="D138">
        <v>0.3</v>
      </c>
      <c r="E138">
        <v>42</v>
      </c>
      <c r="F138">
        <v>0.105</v>
      </c>
    </row>
    <row r="139" spans="1:6" x14ac:dyDescent="0.2">
      <c r="A139" t="s">
        <v>678</v>
      </c>
      <c r="B139" t="s">
        <v>691</v>
      </c>
      <c r="C139" t="s">
        <v>688</v>
      </c>
      <c r="D139">
        <v>0.31</v>
      </c>
      <c r="E139">
        <v>20</v>
      </c>
      <c r="F139">
        <v>8.5000000000000006E-2</v>
      </c>
    </row>
    <row r="140" spans="1:6" x14ac:dyDescent="0.2">
      <c r="A140" t="s">
        <v>678</v>
      </c>
      <c r="B140" t="s">
        <v>691</v>
      </c>
      <c r="C140" t="s">
        <v>688</v>
      </c>
      <c r="D140">
        <v>0.31</v>
      </c>
      <c r="E140">
        <v>21</v>
      </c>
      <c r="F140">
        <v>8.8999999999999996E-2</v>
      </c>
    </row>
    <row r="141" spans="1:6" x14ac:dyDescent="0.2">
      <c r="A141" t="s">
        <v>678</v>
      </c>
      <c r="B141" t="s">
        <v>691</v>
      </c>
      <c r="C141" t="s">
        <v>688</v>
      </c>
      <c r="D141">
        <v>0.31</v>
      </c>
      <c r="E141">
        <v>22</v>
      </c>
      <c r="F141">
        <v>9.0999999999999998E-2</v>
      </c>
    </row>
    <row r="142" spans="1:6" x14ac:dyDescent="0.2">
      <c r="A142" t="s">
        <v>678</v>
      </c>
      <c r="B142" t="s">
        <v>691</v>
      </c>
      <c r="C142" t="s">
        <v>688</v>
      </c>
      <c r="D142">
        <v>0.31</v>
      </c>
      <c r="E142">
        <v>23</v>
      </c>
      <c r="F142">
        <v>9.1999999999999998E-2</v>
      </c>
    </row>
    <row r="143" spans="1:6" x14ac:dyDescent="0.2">
      <c r="A143" t="s">
        <v>678</v>
      </c>
      <c r="B143" t="s">
        <v>691</v>
      </c>
      <c r="C143" t="s">
        <v>688</v>
      </c>
      <c r="D143">
        <v>0.31</v>
      </c>
      <c r="E143">
        <v>24</v>
      </c>
      <c r="F143">
        <v>9.2999999999999999E-2</v>
      </c>
    </row>
    <row r="144" spans="1:6" x14ac:dyDescent="0.2">
      <c r="A144" t="s">
        <v>678</v>
      </c>
      <c r="B144" t="s">
        <v>691</v>
      </c>
      <c r="C144" t="s">
        <v>688</v>
      </c>
      <c r="D144">
        <v>0.31</v>
      </c>
      <c r="E144">
        <v>25</v>
      </c>
      <c r="F144">
        <v>9.4E-2</v>
      </c>
    </row>
    <row r="145" spans="1:6" x14ac:dyDescent="0.2">
      <c r="A145" t="s">
        <v>678</v>
      </c>
      <c r="B145" t="s">
        <v>691</v>
      </c>
      <c r="C145" t="s">
        <v>688</v>
      </c>
      <c r="D145">
        <v>0.31</v>
      </c>
      <c r="E145">
        <v>26</v>
      </c>
      <c r="F145">
        <v>9.5000000000000001E-2</v>
      </c>
    </row>
    <row r="146" spans="1:6" x14ac:dyDescent="0.2">
      <c r="A146" t="s">
        <v>678</v>
      </c>
      <c r="B146" t="s">
        <v>691</v>
      </c>
      <c r="C146" t="s">
        <v>688</v>
      </c>
      <c r="D146">
        <v>0.31</v>
      </c>
      <c r="E146">
        <v>27</v>
      </c>
      <c r="F146">
        <v>9.6000000000000002E-2</v>
      </c>
    </row>
    <row r="147" spans="1:6" x14ac:dyDescent="0.2">
      <c r="A147" t="s">
        <v>678</v>
      </c>
      <c r="B147" t="s">
        <v>691</v>
      </c>
      <c r="C147" t="s">
        <v>688</v>
      </c>
      <c r="D147">
        <v>0.31</v>
      </c>
      <c r="E147">
        <v>28</v>
      </c>
      <c r="F147">
        <v>9.6000000000000002E-2</v>
      </c>
    </row>
    <row r="148" spans="1:6" x14ac:dyDescent="0.2">
      <c r="A148" t="s">
        <v>678</v>
      </c>
      <c r="B148" t="s">
        <v>691</v>
      </c>
      <c r="C148" t="s">
        <v>688</v>
      </c>
      <c r="D148">
        <v>0.31</v>
      </c>
      <c r="E148">
        <v>29</v>
      </c>
      <c r="F148">
        <v>9.7000000000000003E-2</v>
      </c>
    </row>
    <row r="149" spans="1:6" x14ac:dyDescent="0.2">
      <c r="A149" t="s">
        <v>678</v>
      </c>
      <c r="B149" t="s">
        <v>691</v>
      </c>
      <c r="C149" t="s">
        <v>688</v>
      </c>
      <c r="D149">
        <v>0.31</v>
      </c>
      <c r="E149">
        <v>30</v>
      </c>
      <c r="F149">
        <v>9.8000000000000004E-2</v>
      </c>
    </row>
    <row r="150" spans="1:6" x14ac:dyDescent="0.2">
      <c r="A150" t="s">
        <v>678</v>
      </c>
      <c r="B150" t="s">
        <v>691</v>
      </c>
      <c r="C150" t="s">
        <v>688</v>
      </c>
      <c r="D150">
        <v>0.31</v>
      </c>
      <c r="E150">
        <v>31</v>
      </c>
      <c r="F150">
        <v>9.9000000000000005E-2</v>
      </c>
    </row>
    <row r="151" spans="1:6" x14ac:dyDescent="0.2">
      <c r="A151" t="s">
        <v>678</v>
      </c>
      <c r="B151" t="s">
        <v>691</v>
      </c>
      <c r="C151" t="s">
        <v>688</v>
      </c>
      <c r="D151">
        <v>0.31</v>
      </c>
      <c r="E151">
        <v>32</v>
      </c>
      <c r="F151">
        <v>0.1</v>
      </c>
    </row>
    <row r="152" spans="1:6" x14ac:dyDescent="0.2">
      <c r="A152" t="s">
        <v>678</v>
      </c>
      <c r="B152" t="s">
        <v>691</v>
      </c>
      <c r="C152" t="s">
        <v>688</v>
      </c>
      <c r="D152">
        <v>0.31</v>
      </c>
      <c r="E152">
        <v>33</v>
      </c>
      <c r="F152">
        <v>0.10100000000000001</v>
      </c>
    </row>
    <row r="153" spans="1:6" x14ac:dyDescent="0.2">
      <c r="A153" t="s">
        <v>678</v>
      </c>
      <c r="B153" t="s">
        <v>691</v>
      </c>
      <c r="C153" t="s">
        <v>688</v>
      </c>
      <c r="D153">
        <v>0.31</v>
      </c>
      <c r="E153">
        <v>34</v>
      </c>
      <c r="F153">
        <v>0.10199999999999999</v>
      </c>
    </row>
    <row r="154" spans="1:6" x14ac:dyDescent="0.2">
      <c r="A154" t="s">
        <v>678</v>
      </c>
      <c r="B154" t="s">
        <v>691</v>
      </c>
      <c r="C154" t="s">
        <v>688</v>
      </c>
      <c r="D154">
        <v>0.31</v>
      </c>
      <c r="E154">
        <v>35</v>
      </c>
      <c r="F154">
        <v>0.10199999999999999</v>
      </c>
    </row>
    <row r="155" spans="1:6" x14ac:dyDescent="0.2">
      <c r="A155" t="s">
        <v>678</v>
      </c>
      <c r="B155" t="s">
        <v>691</v>
      </c>
      <c r="C155" t="s">
        <v>688</v>
      </c>
      <c r="D155">
        <v>0.31</v>
      </c>
      <c r="E155">
        <v>36</v>
      </c>
      <c r="F155">
        <v>0.10299999999999999</v>
      </c>
    </row>
    <row r="156" spans="1:6" x14ac:dyDescent="0.2">
      <c r="A156" t="s">
        <v>678</v>
      </c>
      <c r="B156" t="s">
        <v>691</v>
      </c>
      <c r="C156" t="s">
        <v>688</v>
      </c>
      <c r="D156">
        <v>0.31</v>
      </c>
      <c r="E156">
        <v>37</v>
      </c>
      <c r="F156">
        <v>0.104</v>
      </c>
    </row>
    <row r="157" spans="1:6" x14ac:dyDescent="0.2">
      <c r="A157" t="s">
        <v>678</v>
      </c>
      <c r="B157" t="s">
        <v>691</v>
      </c>
      <c r="C157" t="s">
        <v>688</v>
      </c>
      <c r="D157">
        <v>0.31</v>
      </c>
      <c r="E157">
        <v>38</v>
      </c>
      <c r="F157">
        <v>0.105</v>
      </c>
    </row>
    <row r="158" spans="1:6" x14ac:dyDescent="0.2">
      <c r="A158" t="s">
        <v>678</v>
      </c>
      <c r="B158" t="s">
        <v>691</v>
      </c>
      <c r="C158" t="s">
        <v>688</v>
      </c>
      <c r="D158">
        <v>0.31</v>
      </c>
      <c r="E158">
        <v>39</v>
      </c>
      <c r="F158">
        <v>0.106</v>
      </c>
    </row>
    <row r="159" spans="1:6" x14ac:dyDescent="0.2">
      <c r="A159" t="s">
        <v>678</v>
      </c>
      <c r="B159" t="s">
        <v>691</v>
      </c>
      <c r="C159" t="s">
        <v>688</v>
      </c>
      <c r="D159">
        <v>0.31</v>
      </c>
      <c r="E159">
        <v>40</v>
      </c>
      <c r="F159">
        <v>0.106</v>
      </c>
    </row>
    <row r="160" spans="1:6" x14ac:dyDescent="0.2">
      <c r="A160" t="s">
        <v>678</v>
      </c>
      <c r="B160" t="s">
        <v>691</v>
      </c>
      <c r="C160" t="s">
        <v>688</v>
      </c>
      <c r="D160">
        <v>0.31</v>
      </c>
      <c r="E160">
        <v>41</v>
      </c>
      <c r="F160">
        <v>0.107</v>
      </c>
    </row>
    <row r="161" spans="1:6" x14ac:dyDescent="0.2">
      <c r="A161" t="s">
        <v>678</v>
      </c>
      <c r="B161" t="s">
        <v>691</v>
      </c>
      <c r="C161" t="s">
        <v>688</v>
      </c>
      <c r="D161">
        <v>0.31</v>
      </c>
      <c r="E161">
        <v>42</v>
      </c>
      <c r="F161">
        <v>0.108</v>
      </c>
    </row>
    <row r="162" spans="1:6" x14ac:dyDescent="0.2">
      <c r="A162" t="s">
        <v>678</v>
      </c>
      <c r="B162" t="s">
        <v>691</v>
      </c>
      <c r="C162" t="s">
        <v>688</v>
      </c>
      <c r="D162">
        <v>0.31</v>
      </c>
      <c r="E162">
        <v>43</v>
      </c>
      <c r="F162">
        <v>0.108</v>
      </c>
    </row>
    <row r="163" spans="1:6" x14ac:dyDescent="0.2">
      <c r="A163" t="s">
        <v>678</v>
      </c>
      <c r="B163" t="s">
        <v>691</v>
      </c>
      <c r="C163" t="s">
        <v>688</v>
      </c>
      <c r="D163">
        <v>0.32</v>
      </c>
      <c r="E163">
        <v>20</v>
      </c>
      <c r="F163">
        <v>8.7999999999999995E-2</v>
      </c>
    </row>
    <row r="164" spans="1:6" x14ac:dyDescent="0.2">
      <c r="A164" t="s">
        <v>678</v>
      </c>
      <c r="B164" t="s">
        <v>691</v>
      </c>
      <c r="C164" t="s">
        <v>688</v>
      </c>
      <c r="D164">
        <v>0.32</v>
      </c>
      <c r="E164">
        <v>21</v>
      </c>
      <c r="F164">
        <v>9.1999999999999998E-2</v>
      </c>
    </row>
    <row r="165" spans="1:6" x14ac:dyDescent="0.2">
      <c r="A165" t="s">
        <v>678</v>
      </c>
      <c r="B165" t="s">
        <v>691</v>
      </c>
      <c r="C165" t="s">
        <v>688</v>
      </c>
      <c r="D165">
        <v>0.32</v>
      </c>
      <c r="E165">
        <v>22</v>
      </c>
      <c r="F165">
        <v>9.5000000000000001E-2</v>
      </c>
    </row>
    <row r="166" spans="1:6" x14ac:dyDescent="0.2">
      <c r="A166" t="s">
        <v>678</v>
      </c>
      <c r="B166" t="s">
        <v>691</v>
      </c>
      <c r="C166" t="s">
        <v>688</v>
      </c>
      <c r="D166">
        <v>0.32</v>
      </c>
      <c r="E166">
        <v>23</v>
      </c>
      <c r="F166">
        <v>9.6000000000000002E-2</v>
      </c>
    </row>
    <row r="167" spans="1:6" x14ac:dyDescent="0.2">
      <c r="A167" t="s">
        <v>678</v>
      </c>
      <c r="B167" t="s">
        <v>691</v>
      </c>
      <c r="C167" t="s">
        <v>688</v>
      </c>
      <c r="D167">
        <v>0.32</v>
      </c>
      <c r="E167">
        <v>24</v>
      </c>
      <c r="F167">
        <v>9.7000000000000003E-2</v>
      </c>
    </row>
    <row r="168" spans="1:6" x14ac:dyDescent="0.2">
      <c r="A168" t="s">
        <v>678</v>
      </c>
      <c r="B168" t="s">
        <v>691</v>
      </c>
      <c r="C168" t="s">
        <v>688</v>
      </c>
      <c r="D168">
        <v>0.32</v>
      </c>
      <c r="E168">
        <v>25</v>
      </c>
      <c r="F168">
        <v>9.7000000000000003E-2</v>
      </c>
    </row>
    <row r="169" spans="1:6" x14ac:dyDescent="0.2">
      <c r="A169" t="s">
        <v>678</v>
      </c>
      <c r="B169" t="s">
        <v>691</v>
      </c>
      <c r="C169" t="s">
        <v>688</v>
      </c>
      <c r="D169">
        <v>0.32</v>
      </c>
      <c r="E169">
        <v>26</v>
      </c>
      <c r="F169">
        <v>9.8000000000000004E-2</v>
      </c>
    </row>
    <row r="170" spans="1:6" x14ac:dyDescent="0.2">
      <c r="A170" t="s">
        <v>678</v>
      </c>
      <c r="B170" t="s">
        <v>691</v>
      </c>
      <c r="C170" t="s">
        <v>688</v>
      </c>
      <c r="D170">
        <v>0.32</v>
      </c>
      <c r="E170">
        <v>27</v>
      </c>
      <c r="F170">
        <v>9.9000000000000005E-2</v>
      </c>
    </row>
    <row r="171" spans="1:6" x14ac:dyDescent="0.2">
      <c r="A171" t="s">
        <v>678</v>
      </c>
      <c r="B171" t="s">
        <v>691</v>
      </c>
      <c r="C171" t="s">
        <v>688</v>
      </c>
      <c r="D171">
        <v>0.32</v>
      </c>
      <c r="E171">
        <v>28</v>
      </c>
      <c r="F171">
        <v>0.1</v>
      </c>
    </row>
    <row r="172" spans="1:6" x14ac:dyDescent="0.2">
      <c r="A172" t="s">
        <v>678</v>
      </c>
      <c r="B172" t="s">
        <v>691</v>
      </c>
      <c r="C172" t="s">
        <v>688</v>
      </c>
      <c r="D172">
        <v>0.32</v>
      </c>
      <c r="E172">
        <v>29</v>
      </c>
      <c r="F172">
        <v>0.1</v>
      </c>
    </row>
    <row r="173" spans="1:6" x14ac:dyDescent="0.2">
      <c r="A173" t="s">
        <v>678</v>
      </c>
      <c r="B173" t="s">
        <v>691</v>
      </c>
      <c r="C173" t="s">
        <v>688</v>
      </c>
      <c r="D173">
        <v>0.32</v>
      </c>
      <c r="E173">
        <v>30</v>
      </c>
      <c r="F173">
        <v>0.10100000000000001</v>
      </c>
    </row>
    <row r="174" spans="1:6" x14ac:dyDescent="0.2">
      <c r="A174" t="s">
        <v>678</v>
      </c>
      <c r="B174" t="s">
        <v>691</v>
      </c>
      <c r="C174" t="s">
        <v>688</v>
      </c>
      <c r="D174">
        <v>0.32</v>
      </c>
      <c r="E174">
        <v>31</v>
      </c>
      <c r="F174">
        <v>0.10199999999999999</v>
      </c>
    </row>
    <row r="175" spans="1:6" x14ac:dyDescent="0.2">
      <c r="A175" t="s">
        <v>678</v>
      </c>
      <c r="B175" t="s">
        <v>691</v>
      </c>
      <c r="C175" t="s">
        <v>688</v>
      </c>
      <c r="D175">
        <v>0.32</v>
      </c>
      <c r="E175">
        <v>32</v>
      </c>
      <c r="F175">
        <v>0.10299999999999999</v>
      </c>
    </row>
    <row r="176" spans="1:6" x14ac:dyDescent="0.2">
      <c r="A176" t="s">
        <v>678</v>
      </c>
      <c r="B176" t="s">
        <v>691</v>
      </c>
      <c r="C176" t="s">
        <v>688</v>
      </c>
      <c r="D176">
        <v>0.32</v>
      </c>
      <c r="E176">
        <v>33</v>
      </c>
      <c r="F176">
        <v>0.104</v>
      </c>
    </row>
    <row r="177" spans="1:6" x14ac:dyDescent="0.2">
      <c r="A177" t="s">
        <v>678</v>
      </c>
      <c r="B177" t="s">
        <v>691</v>
      </c>
      <c r="C177" t="s">
        <v>688</v>
      </c>
      <c r="D177">
        <v>0.32</v>
      </c>
      <c r="E177">
        <v>34</v>
      </c>
      <c r="F177">
        <v>0.104</v>
      </c>
    </row>
    <row r="178" spans="1:6" x14ac:dyDescent="0.2">
      <c r="A178" t="s">
        <v>678</v>
      </c>
      <c r="B178" t="s">
        <v>691</v>
      </c>
      <c r="C178" t="s">
        <v>688</v>
      </c>
      <c r="D178">
        <v>0.32</v>
      </c>
      <c r="E178">
        <v>35</v>
      </c>
      <c r="F178">
        <v>0.105</v>
      </c>
    </row>
    <row r="179" spans="1:6" x14ac:dyDescent="0.2">
      <c r="A179" t="s">
        <v>678</v>
      </c>
      <c r="B179" t="s">
        <v>691</v>
      </c>
      <c r="C179" t="s">
        <v>688</v>
      </c>
      <c r="D179">
        <v>0.32</v>
      </c>
      <c r="E179">
        <v>36</v>
      </c>
      <c r="F179">
        <v>0.106</v>
      </c>
    </row>
    <row r="180" spans="1:6" x14ac:dyDescent="0.2">
      <c r="A180" t="s">
        <v>678</v>
      </c>
      <c r="B180" t="s">
        <v>691</v>
      </c>
      <c r="C180" t="s">
        <v>688</v>
      </c>
      <c r="D180">
        <v>0.32</v>
      </c>
      <c r="E180">
        <v>37</v>
      </c>
      <c r="F180">
        <v>0.107</v>
      </c>
    </row>
    <row r="181" spans="1:6" x14ac:dyDescent="0.2">
      <c r="A181" t="s">
        <v>678</v>
      </c>
      <c r="B181" t="s">
        <v>691</v>
      </c>
      <c r="C181" t="s">
        <v>688</v>
      </c>
      <c r="D181">
        <v>0.32</v>
      </c>
      <c r="E181">
        <v>38</v>
      </c>
      <c r="F181">
        <v>0.108</v>
      </c>
    </row>
    <row r="182" spans="1:6" x14ac:dyDescent="0.2">
      <c r="A182" t="s">
        <v>678</v>
      </c>
      <c r="B182" t="s">
        <v>691</v>
      </c>
      <c r="C182" t="s">
        <v>688</v>
      </c>
      <c r="D182">
        <v>0.32</v>
      </c>
      <c r="E182">
        <v>39</v>
      </c>
      <c r="F182">
        <v>0.108</v>
      </c>
    </row>
    <row r="183" spans="1:6" x14ac:dyDescent="0.2">
      <c r="A183" t="s">
        <v>678</v>
      </c>
      <c r="B183" t="s">
        <v>691</v>
      </c>
      <c r="C183" t="s">
        <v>688</v>
      </c>
      <c r="D183">
        <v>0.32</v>
      </c>
      <c r="E183">
        <v>40</v>
      </c>
      <c r="F183">
        <v>0.109</v>
      </c>
    </row>
    <row r="184" spans="1:6" x14ac:dyDescent="0.2">
      <c r="A184" t="s">
        <v>678</v>
      </c>
      <c r="B184" t="s">
        <v>691</v>
      </c>
      <c r="C184" t="s">
        <v>688</v>
      </c>
      <c r="D184">
        <v>0.32</v>
      </c>
      <c r="E184">
        <v>41</v>
      </c>
      <c r="F184">
        <v>0.11</v>
      </c>
    </row>
    <row r="185" spans="1:6" x14ac:dyDescent="0.2">
      <c r="A185" t="s">
        <v>678</v>
      </c>
      <c r="B185" t="s">
        <v>691</v>
      </c>
      <c r="C185" t="s">
        <v>688</v>
      </c>
      <c r="D185">
        <v>0.32</v>
      </c>
      <c r="E185">
        <v>42</v>
      </c>
      <c r="F185">
        <v>0.11</v>
      </c>
    </row>
    <row r="186" spans="1:6" x14ac:dyDescent="0.2">
      <c r="A186" t="s">
        <v>678</v>
      </c>
      <c r="B186" t="s">
        <v>691</v>
      </c>
      <c r="C186" t="s">
        <v>688</v>
      </c>
      <c r="D186">
        <v>0.32</v>
      </c>
      <c r="E186">
        <v>43</v>
      </c>
      <c r="F186">
        <v>0.111</v>
      </c>
    </row>
    <row r="187" spans="1:6" x14ac:dyDescent="0.2">
      <c r="A187" t="s">
        <v>678</v>
      </c>
      <c r="B187" t="s">
        <v>691</v>
      </c>
      <c r="C187" t="s">
        <v>688</v>
      </c>
      <c r="D187">
        <v>0.32</v>
      </c>
      <c r="E187">
        <v>44</v>
      </c>
      <c r="F187">
        <v>0.111</v>
      </c>
    </row>
    <row r="188" spans="1:6" x14ac:dyDescent="0.2">
      <c r="A188" t="s">
        <v>678</v>
      </c>
      <c r="B188" t="s">
        <v>691</v>
      </c>
      <c r="C188" t="s">
        <v>688</v>
      </c>
      <c r="D188">
        <v>0.32</v>
      </c>
      <c r="E188">
        <v>45</v>
      </c>
      <c r="F188">
        <v>0.112</v>
      </c>
    </row>
    <row r="189" spans="1:6" x14ac:dyDescent="0.2">
      <c r="A189" t="s">
        <v>678</v>
      </c>
      <c r="B189" t="s">
        <v>691</v>
      </c>
      <c r="C189" t="s">
        <v>688</v>
      </c>
      <c r="D189">
        <v>0.32</v>
      </c>
      <c r="E189">
        <v>46</v>
      </c>
      <c r="F189">
        <v>0.112</v>
      </c>
    </row>
    <row r="190" spans="1:6" x14ac:dyDescent="0.2">
      <c r="A190" t="s">
        <v>678</v>
      </c>
      <c r="B190" t="s">
        <v>691</v>
      </c>
      <c r="C190" t="s">
        <v>688</v>
      </c>
      <c r="D190">
        <v>0.33</v>
      </c>
      <c r="E190">
        <v>22</v>
      </c>
      <c r="F190">
        <v>9.8000000000000004E-2</v>
      </c>
    </row>
    <row r="191" spans="1:6" x14ac:dyDescent="0.2">
      <c r="A191" t="s">
        <v>678</v>
      </c>
      <c r="B191" t="s">
        <v>691</v>
      </c>
      <c r="C191" t="s">
        <v>688</v>
      </c>
      <c r="D191">
        <v>0.33</v>
      </c>
      <c r="E191">
        <v>23</v>
      </c>
      <c r="F191">
        <v>9.9000000000000005E-2</v>
      </c>
    </row>
    <row r="192" spans="1:6" x14ac:dyDescent="0.2">
      <c r="A192" t="s">
        <v>678</v>
      </c>
      <c r="B192" t="s">
        <v>691</v>
      </c>
      <c r="C192" t="s">
        <v>688</v>
      </c>
      <c r="D192">
        <v>0.33</v>
      </c>
      <c r="E192">
        <v>24</v>
      </c>
      <c r="F192">
        <v>0.1</v>
      </c>
    </row>
    <row r="193" spans="1:6" x14ac:dyDescent="0.2">
      <c r="A193" t="s">
        <v>678</v>
      </c>
      <c r="B193" t="s">
        <v>691</v>
      </c>
      <c r="C193" t="s">
        <v>688</v>
      </c>
      <c r="D193">
        <v>0.33</v>
      </c>
      <c r="E193">
        <v>25</v>
      </c>
      <c r="F193">
        <v>0.10100000000000001</v>
      </c>
    </row>
    <row r="194" spans="1:6" x14ac:dyDescent="0.2">
      <c r="A194" t="s">
        <v>678</v>
      </c>
      <c r="B194" t="s">
        <v>691</v>
      </c>
      <c r="C194" t="s">
        <v>688</v>
      </c>
      <c r="D194">
        <v>0.33</v>
      </c>
      <c r="E194">
        <v>26</v>
      </c>
      <c r="F194">
        <v>0.10100000000000001</v>
      </c>
    </row>
    <row r="195" spans="1:6" x14ac:dyDescent="0.2">
      <c r="A195" t="s">
        <v>678</v>
      </c>
      <c r="B195" t="s">
        <v>691</v>
      </c>
      <c r="C195" t="s">
        <v>688</v>
      </c>
      <c r="D195">
        <v>0.33</v>
      </c>
      <c r="E195">
        <v>27</v>
      </c>
      <c r="F195">
        <v>0.10199999999999999</v>
      </c>
    </row>
    <row r="196" spans="1:6" x14ac:dyDescent="0.2">
      <c r="A196" t="s">
        <v>678</v>
      </c>
      <c r="B196" t="s">
        <v>691</v>
      </c>
      <c r="C196" t="s">
        <v>688</v>
      </c>
      <c r="D196">
        <v>0.33</v>
      </c>
      <c r="E196">
        <v>28</v>
      </c>
      <c r="F196">
        <v>0.10199999999999999</v>
      </c>
    </row>
    <row r="197" spans="1:6" x14ac:dyDescent="0.2">
      <c r="A197" t="s">
        <v>678</v>
      </c>
      <c r="B197" t="s">
        <v>691</v>
      </c>
      <c r="C197" t="s">
        <v>688</v>
      </c>
      <c r="D197">
        <v>0.33</v>
      </c>
      <c r="E197">
        <v>29</v>
      </c>
      <c r="F197">
        <v>0.10299999999999999</v>
      </c>
    </row>
    <row r="198" spans="1:6" x14ac:dyDescent="0.2">
      <c r="A198" t="s">
        <v>678</v>
      </c>
      <c r="B198" t="s">
        <v>691</v>
      </c>
      <c r="C198" t="s">
        <v>688</v>
      </c>
      <c r="D198">
        <v>0.33</v>
      </c>
      <c r="E198">
        <v>30</v>
      </c>
      <c r="F198">
        <v>0.104</v>
      </c>
    </row>
    <row r="199" spans="1:6" x14ac:dyDescent="0.2">
      <c r="A199" t="s">
        <v>678</v>
      </c>
      <c r="B199" t="s">
        <v>691</v>
      </c>
      <c r="C199" t="s">
        <v>688</v>
      </c>
      <c r="D199">
        <v>0.33</v>
      </c>
      <c r="E199">
        <v>31</v>
      </c>
      <c r="F199">
        <v>0.105</v>
      </c>
    </row>
    <row r="200" spans="1:6" x14ac:dyDescent="0.2">
      <c r="A200" t="s">
        <v>678</v>
      </c>
      <c r="B200" t="s">
        <v>691</v>
      </c>
      <c r="C200" t="s">
        <v>688</v>
      </c>
      <c r="D200">
        <v>0.33</v>
      </c>
      <c r="E200">
        <v>32</v>
      </c>
      <c r="F200">
        <v>0.105</v>
      </c>
    </row>
    <row r="201" spans="1:6" x14ac:dyDescent="0.2">
      <c r="A201" t="s">
        <v>678</v>
      </c>
      <c r="B201" t="s">
        <v>691</v>
      </c>
      <c r="C201" t="s">
        <v>688</v>
      </c>
      <c r="D201">
        <v>0.33</v>
      </c>
      <c r="E201">
        <v>33</v>
      </c>
      <c r="F201">
        <v>0.106</v>
      </c>
    </row>
    <row r="202" spans="1:6" x14ac:dyDescent="0.2">
      <c r="A202" t="s">
        <v>678</v>
      </c>
      <c r="B202" t="s">
        <v>691</v>
      </c>
      <c r="C202" t="s">
        <v>688</v>
      </c>
      <c r="D202">
        <v>0.33</v>
      </c>
      <c r="E202">
        <v>34</v>
      </c>
      <c r="F202">
        <v>0.107</v>
      </c>
    </row>
    <row r="203" spans="1:6" x14ac:dyDescent="0.2">
      <c r="A203" t="s">
        <v>678</v>
      </c>
      <c r="B203" t="s">
        <v>691</v>
      </c>
      <c r="C203" t="s">
        <v>688</v>
      </c>
      <c r="D203">
        <v>0.33</v>
      </c>
      <c r="E203">
        <v>35</v>
      </c>
      <c r="F203">
        <v>0.108</v>
      </c>
    </row>
    <row r="204" spans="1:6" x14ac:dyDescent="0.2">
      <c r="A204" t="s">
        <v>678</v>
      </c>
      <c r="B204" t="s">
        <v>691</v>
      </c>
      <c r="C204" t="s">
        <v>688</v>
      </c>
      <c r="D204">
        <v>0.33</v>
      </c>
      <c r="E204">
        <v>36</v>
      </c>
      <c r="F204">
        <v>0.109</v>
      </c>
    </row>
    <row r="205" spans="1:6" x14ac:dyDescent="0.2">
      <c r="A205" t="s">
        <v>678</v>
      </c>
      <c r="B205" t="s">
        <v>691</v>
      </c>
      <c r="C205" t="s">
        <v>688</v>
      </c>
      <c r="D205">
        <v>0.33</v>
      </c>
      <c r="E205">
        <v>37</v>
      </c>
      <c r="F205">
        <v>0.109</v>
      </c>
    </row>
    <row r="206" spans="1:6" x14ac:dyDescent="0.2">
      <c r="A206" t="s">
        <v>678</v>
      </c>
      <c r="B206" t="s">
        <v>691</v>
      </c>
      <c r="C206" t="s">
        <v>688</v>
      </c>
      <c r="D206">
        <v>0.33</v>
      </c>
      <c r="E206">
        <v>38</v>
      </c>
      <c r="F206">
        <v>0.11</v>
      </c>
    </row>
    <row r="207" spans="1:6" x14ac:dyDescent="0.2">
      <c r="A207" t="s">
        <v>678</v>
      </c>
      <c r="B207" t="s">
        <v>691</v>
      </c>
      <c r="C207" t="s">
        <v>688</v>
      </c>
      <c r="D207">
        <v>0.33</v>
      </c>
      <c r="E207">
        <v>39</v>
      </c>
      <c r="F207">
        <v>0.111</v>
      </c>
    </row>
    <row r="208" spans="1:6" x14ac:dyDescent="0.2">
      <c r="A208" t="s">
        <v>678</v>
      </c>
      <c r="B208" t="s">
        <v>691</v>
      </c>
      <c r="C208" t="s">
        <v>688</v>
      </c>
      <c r="D208">
        <v>0.33</v>
      </c>
      <c r="E208">
        <v>40</v>
      </c>
      <c r="F208">
        <v>0.112</v>
      </c>
    </row>
    <row r="209" spans="1:6" x14ac:dyDescent="0.2">
      <c r="A209" t="s">
        <v>678</v>
      </c>
      <c r="B209" t="s">
        <v>691</v>
      </c>
      <c r="C209" t="s">
        <v>688</v>
      </c>
      <c r="D209">
        <v>0.33</v>
      </c>
      <c r="E209">
        <v>41</v>
      </c>
      <c r="F209">
        <v>0.112</v>
      </c>
    </row>
    <row r="210" spans="1:6" x14ac:dyDescent="0.2">
      <c r="A210" t="s">
        <v>678</v>
      </c>
      <c r="B210" t="s">
        <v>691</v>
      </c>
      <c r="C210" t="s">
        <v>688</v>
      </c>
      <c r="D210">
        <v>0.33</v>
      </c>
      <c r="E210">
        <v>42</v>
      </c>
      <c r="F210">
        <v>0.113</v>
      </c>
    </row>
    <row r="211" spans="1:6" x14ac:dyDescent="0.2">
      <c r="A211" t="s">
        <v>678</v>
      </c>
      <c r="B211" t="s">
        <v>691</v>
      </c>
      <c r="C211" t="s">
        <v>688</v>
      </c>
      <c r="D211">
        <v>0.33</v>
      </c>
      <c r="E211">
        <v>43</v>
      </c>
      <c r="F211">
        <v>0.113</v>
      </c>
    </row>
    <row r="212" spans="1:6" x14ac:dyDescent="0.2">
      <c r="A212" t="s">
        <v>678</v>
      </c>
      <c r="B212" t="s">
        <v>691</v>
      </c>
      <c r="C212" t="s">
        <v>688</v>
      </c>
      <c r="D212">
        <v>0.33</v>
      </c>
      <c r="E212">
        <v>44</v>
      </c>
      <c r="F212">
        <v>0.114</v>
      </c>
    </row>
    <row r="213" spans="1:6" x14ac:dyDescent="0.2">
      <c r="A213" t="s">
        <v>678</v>
      </c>
      <c r="B213" t="s">
        <v>691</v>
      </c>
      <c r="C213" t="s">
        <v>688</v>
      </c>
      <c r="D213">
        <v>0.33</v>
      </c>
      <c r="E213">
        <v>45</v>
      </c>
      <c r="F213">
        <v>0.115</v>
      </c>
    </row>
    <row r="214" spans="1:6" x14ac:dyDescent="0.2">
      <c r="A214" t="s">
        <v>678</v>
      </c>
      <c r="B214" t="s">
        <v>691</v>
      </c>
      <c r="C214" t="s">
        <v>688</v>
      </c>
      <c r="D214">
        <v>0.33</v>
      </c>
      <c r="E214">
        <v>46</v>
      </c>
      <c r="F214">
        <v>0.115</v>
      </c>
    </row>
    <row r="215" spans="1:6" x14ac:dyDescent="0.2">
      <c r="A215" t="s">
        <v>678</v>
      </c>
      <c r="B215" t="s">
        <v>691</v>
      </c>
      <c r="C215" t="s">
        <v>688</v>
      </c>
      <c r="D215">
        <v>0.33</v>
      </c>
      <c r="E215">
        <v>47</v>
      </c>
      <c r="F215">
        <v>0.11600000000000001</v>
      </c>
    </row>
    <row r="216" spans="1:6" x14ac:dyDescent="0.2">
      <c r="A216" t="s">
        <v>678</v>
      </c>
      <c r="B216" t="s">
        <v>691</v>
      </c>
      <c r="C216" t="s">
        <v>688</v>
      </c>
      <c r="D216">
        <v>0.33</v>
      </c>
      <c r="E216">
        <v>48</v>
      </c>
      <c r="F216">
        <v>0.11600000000000001</v>
      </c>
    </row>
    <row r="217" spans="1:6" x14ac:dyDescent="0.2">
      <c r="A217" t="s">
        <v>678</v>
      </c>
      <c r="B217" t="s">
        <v>691</v>
      </c>
      <c r="C217" t="s">
        <v>688</v>
      </c>
      <c r="D217">
        <v>0.33</v>
      </c>
      <c r="E217">
        <v>49</v>
      </c>
      <c r="F217">
        <v>0.11700000000000001</v>
      </c>
    </row>
    <row r="218" spans="1:6" x14ac:dyDescent="0.2">
      <c r="A218" t="s">
        <v>678</v>
      </c>
      <c r="B218" t="s">
        <v>691</v>
      </c>
      <c r="C218" t="s">
        <v>688</v>
      </c>
      <c r="D218">
        <v>0.34</v>
      </c>
      <c r="E218">
        <v>22</v>
      </c>
      <c r="F218">
        <v>0.10100000000000001</v>
      </c>
    </row>
    <row r="219" spans="1:6" x14ac:dyDescent="0.2">
      <c r="A219" t="s">
        <v>678</v>
      </c>
      <c r="B219" t="s">
        <v>691</v>
      </c>
      <c r="C219" t="s">
        <v>688</v>
      </c>
      <c r="D219">
        <v>0.34</v>
      </c>
      <c r="E219">
        <v>23</v>
      </c>
      <c r="F219">
        <v>0.10299999999999999</v>
      </c>
    </row>
    <row r="220" spans="1:6" x14ac:dyDescent="0.2">
      <c r="A220" t="s">
        <v>678</v>
      </c>
      <c r="B220" t="s">
        <v>691</v>
      </c>
      <c r="C220" t="s">
        <v>688</v>
      </c>
      <c r="D220">
        <v>0.34</v>
      </c>
      <c r="E220">
        <v>24</v>
      </c>
      <c r="F220">
        <v>0.10299999999999999</v>
      </c>
    </row>
    <row r="221" spans="1:6" x14ac:dyDescent="0.2">
      <c r="A221" t="s">
        <v>678</v>
      </c>
      <c r="B221" t="s">
        <v>691</v>
      </c>
      <c r="C221" t="s">
        <v>688</v>
      </c>
      <c r="D221">
        <v>0.34</v>
      </c>
      <c r="E221">
        <v>25</v>
      </c>
      <c r="F221">
        <v>0.104</v>
      </c>
    </row>
    <row r="222" spans="1:6" x14ac:dyDescent="0.2">
      <c r="A222" t="s">
        <v>678</v>
      </c>
      <c r="B222" t="s">
        <v>691</v>
      </c>
      <c r="C222" t="s">
        <v>688</v>
      </c>
      <c r="D222">
        <v>0.34</v>
      </c>
      <c r="E222">
        <v>26</v>
      </c>
      <c r="F222">
        <v>0.104</v>
      </c>
    </row>
    <row r="223" spans="1:6" x14ac:dyDescent="0.2">
      <c r="A223" t="s">
        <v>678</v>
      </c>
      <c r="B223" t="s">
        <v>691</v>
      </c>
      <c r="C223" t="s">
        <v>688</v>
      </c>
      <c r="D223">
        <v>0.34</v>
      </c>
      <c r="E223">
        <v>27</v>
      </c>
      <c r="F223">
        <v>0.105</v>
      </c>
    </row>
    <row r="224" spans="1:6" x14ac:dyDescent="0.2">
      <c r="A224" t="s">
        <v>678</v>
      </c>
      <c r="B224" t="s">
        <v>691</v>
      </c>
      <c r="C224" t="s">
        <v>688</v>
      </c>
      <c r="D224">
        <v>0.34</v>
      </c>
      <c r="E224">
        <v>28</v>
      </c>
      <c r="F224">
        <v>0.105</v>
      </c>
    </row>
    <row r="225" spans="1:6" x14ac:dyDescent="0.2">
      <c r="A225" t="s">
        <v>678</v>
      </c>
      <c r="B225" t="s">
        <v>691</v>
      </c>
      <c r="C225" t="s">
        <v>688</v>
      </c>
      <c r="D225">
        <v>0.34</v>
      </c>
      <c r="E225">
        <v>29</v>
      </c>
      <c r="F225">
        <v>0.106</v>
      </c>
    </row>
    <row r="226" spans="1:6" x14ac:dyDescent="0.2">
      <c r="A226" t="s">
        <v>678</v>
      </c>
      <c r="B226" t="s">
        <v>691</v>
      </c>
      <c r="C226" t="s">
        <v>688</v>
      </c>
      <c r="D226">
        <v>0.34</v>
      </c>
      <c r="E226">
        <v>30</v>
      </c>
      <c r="F226">
        <v>0.107</v>
      </c>
    </row>
    <row r="227" spans="1:6" x14ac:dyDescent="0.2">
      <c r="A227" t="s">
        <v>678</v>
      </c>
      <c r="B227" t="s">
        <v>691</v>
      </c>
      <c r="C227" t="s">
        <v>688</v>
      </c>
      <c r="D227">
        <v>0.34</v>
      </c>
      <c r="E227">
        <v>31</v>
      </c>
      <c r="F227">
        <v>0.107</v>
      </c>
    </row>
    <row r="228" spans="1:6" x14ac:dyDescent="0.2">
      <c r="A228" t="s">
        <v>678</v>
      </c>
      <c r="B228" t="s">
        <v>691</v>
      </c>
      <c r="C228" t="s">
        <v>688</v>
      </c>
      <c r="D228">
        <v>0.34</v>
      </c>
      <c r="E228">
        <v>32</v>
      </c>
      <c r="F228">
        <v>0.108</v>
      </c>
    </row>
    <row r="229" spans="1:6" x14ac:dyDescent="0.2">
      <c r="A229" t="s">
        <v>678</v>
      </c>
      <c r="B229" t="s">
        <v>691</v>
      </c>
      <c r="C229" t="s">
        <v>688</v>
      </c>
      <c r="D229">
        <v>0.34</v>
      </c>
      <c r="E229">
        <v>33</v>
      </c>
      <c r="F229">
        <v>0.109</v>
      </c>
    </row>
    <row r="230" spans="1:6" x14ac:dyDescent="0.2">
      <c r="A230" t="s">
        <v>678</v>
      </c>
      <c r="B230" t="s">
        <v>691</v>
      </c>
      <c r="C230" t="s">
        <v>688</v>
      </c>
      <c r="D230">
        <v>0.34</v>
      </c>
      <c r="E230">
        <v>34</v>
      </c>
      <c r="F230">
        <v>0.11</v>
      </c>
    </row>
    <row r="231" spans="1:6" x14ac:dyDescent="0.2">
      <c r="A231" t="s">
        <v>678</v>
      </c>
      <c r="B231" t="s">
        <v>691</v>
      </c>
      <c r="C231" t="s">
        <v>688</v>
      </c>
      <c r="D231">
        <v>0.34</v>
      </c>
      <c r="E231">
        <v>35</v>
      </c>
      <c r="F231">
        <v>0.11</v>
      </c>
    </row>
    <row r="232" spans="1:6" x14ac:dyDescent="0.2">
      <c r="A232" t="s">
        <v>678</v>
      </c>
      <c r="B232" t="s">
        <v>691</v>
      </c>
      <c r="C232" t="s">
        <v>688</v>
      </c>
      <c r="D232">
        <v>0.34</v>
      </c>
      <c r="E232">
        <v>36</v>
      </c>
      <c r="F232">
        <v>0.111</v>
      </c>
    </row>
    <row r="233" spans="1:6" x14ac:dyDescent="0.2">
      <c r="A233" t="s">
        <v>678</v>
      </c>
      <c r="B233" t="s">
        <v>691</v>
      </c>
      <c r="C233" t="s">
        <v>688</v>
      </c>
      <c r="D233">
        <v>0.34</v>
      </c>
      <c r="E233">
        <v>37</v>
      </c>
      <c r="F233">
        <v>0.112</v>
      </c>
    </row>
    <row r="234" spans="1:6" x14ac:dyDescent="0.2">
      <c r="A234" t="s">
        <v>678</v>
      </c>
      <c r="B234" t="s">
        <v>691</v>
      </c>
      <c r="C234" t="s">
        <v>688</v>
      </c>
      <c r="D234">
        <v>0.34</v>
      </c>
      <c r="E234">
        <v>38</v>
      </c>
      <c r="F234">
        <v>0.113</v>
      </c>
    </row>
    <row r="235" spans="1:6" x14ac:dyDescent="0.2">
      <c r="A235" t="s">
        <v>678</v>
      </c>
      <c r="B235" t="s">
        <v>691</v>
      </c>
      <c r="C235" t="s">
        <v>688</v>
      </c>
      <c r="D235">
        <v>0.34</v>
      </c>
      <c r="E235">
        <v>39</v>
      </c>
      <c r="F235">
        <v>0.114</v>
      </c>
    </row>
    <row r="236" spans="1:6" x14ac:dyDescent="0.2">
      <c r="A236" t="s">
        <v>678</v>
      </c>
      <c r="B236" t="s">
        <v>691</v>
      </c>
      <c r="C236" t="s">
        <v>688</v>
      </c>
      <c r="D236">
        <v>0.34</v>
      </c>
      <c r="E236">
        <v>40</v>
      </c>
      <c r="F236">
        <v>0.114</v>
      </c>
    </row>
    <row r="237" spans="1:6" x14ac:dyDescent="0.2">
      <c r="A237" t="s">
        <v>678</v>
      </c>
      <c r="B237" t="s">
        <v>691</v>
      </c>
      <c r="C237" t="s">
        <v>688</v>
      </c>
      <c r="D237">
        <v>0.34</v>
      </c>
      <c r="E237">
        <v>41</v>
      </c>
      <c r="F237">
        <v>0.115</v>
      </c>
    </row>
    <row r="238" spans="1:6" x14ac:dyDescent="0.2">
      <c r="A238" t="s">
        <v>678</v>
      </c>
      <c r="B238" t="s">
        <v>691</v>
      </c>
      <c r="C238" t="s">
        <v>688</v>
      </c>
      <c r="D238">
        <v>0.34</v>
      </c>
      <c r="E238">
        <v>42</v>
      </c>
      <c r="F238">
        <v>0.11600000000000001</v>
      </c>
    </row>
    <row r="239" spans="1:6" x14ac:dyDescent="0.2">
      <c r="A239" t="s">
        <v>678</v>
      </c>
      <c r="B239" t="s">
        <v>691</v>
      </c>
      <c r="C239" t="s">
        <v>688</v>
      </c>
      <c r="D239">
        <v>0.34</v>
      </c>
      <c r="E239">
        <v>43</v>
      </c>
      <c r="F239">
        <v>0.11600000000000001</v>
      </c>
    </row>
    <row r="240" spans="1:6" x14ac:dyDescent="0.2">
      <c r="A240" t="s">
        <v>678</v>
      </c>
      <c r="B240" t="s">
        <v>691</v>
      </c>
      <c r="C240" t="s">
        <v>688</v>
      </c>
      <c r="D240">
        <v>0.34</v>
      </c>
      <c r="E240">
        <v>44</v>
      </c>
      <c r="F240">
        <v>0.11700000000000001</v>
      </c>
    </row>
    <row r="241" spans="1:6" x14ac:dyDescent="0.2">
      <c r="A241" t="s">
        <v>678</v>
      </c>
      <c r="B241" t="s">
        <v>691</v>
      </c>
      <c r="C241" t="s">
        <v>688</v>
      </c>
      <c r="D241">
        <v>0.34</v>
      </c>
      <c r="E241">
        <v>45</v>
      </c>
      <c r="F241">
        <v>0.11700000000000001</v>
      </c>
    </row>
    <row r="242" spans="1:6" x14ac:dyDescent="0.2">
      <c r="A242" t="s">
        <v>678</v>
      </c>
      <c r="B242" t="s">
        <v>691</v>
      </c>
      <c r="C242" t="s">
        <v>688</v>
      </c>
      <c r="D242">
        <v>0.34</v>
      </c>
      <c r="E242">
        <v>46</v>
      </c>
      <c r="F242">
        <v>0.11799999999999999</v>
      </c>
    </row>
    <row r="243" spans="1:6" x14ac:dyDescent="0.2">
      <c r="A243" t="s">
        <v>678</v>
      </c>
      <c r="B243" t="s">
        <v>691</v>
      </c>
      <c r="C243" t="s">
        <v>688</v>
      </c>
      <c r="D243">
        <v>0.34</v>
      </c>
      <c r="E243">
        <v>47</v>
      </c>
      <c r="F243">
        <v>0.11799999999999999</v>
      </c>
    </row>
    <row r="244" spans="1:6" x14ac:dyDescent="0.2">
      <c r="A244" t="s">
        <v>678</v>
      </c>
      <c r="B244" t="s">
        <v>691</v>
      </c>
      <c r="C244" t="s">
        <v>688</v>
      </c>
      <c r="D244">
        <v>0.34</v>
      </c>
      <c r="E244">
        <v>48</v>
      </c>
      <c r="F244">
        <v>0.11899999999999999</v>
      </c>
    </row>
    <row r="245" spans="1:6" x14ac:dyDescent="0.2">
      <c r="A245" t="s">
        <v>678</v>
      </c>
      <c r="B245" t="s">
        <v>691</v>
      </c>
      <c r="C245" t="s">
        <v>688</v>
      </c>
      <c r="D245">
        <v>0.34</v>
      </c>
      <c r="E245">
        <v>49</v>
      </c>
      <c r="F245">
        <v>0.11899999999999999</v>
      </c>
    </row>
    <row r="246" spans="1:6" x14ac:dyDescent="0.2">
      <c r="A246" t="s">
        <v>678</v>
      </c>
      <c r="B246" t="s">
        <v>691</v>
      </c>
      <c r="C246" t="s">
        <v>688</v>
      </c>
      <c r="D246">
        <v>0.35</v>
      </c>
      <c r="E246">
        <v>22</v>
      </c>
      <c r="F246">
        <v>0.105</v>
      </c>
    </row>
    <row r="247" spans="1:6" x14ac:dyDescent="0.2">
      <c r="A247" t="s">
        <v>678</v>
      </c>
      <c r="B247" t="s">
        <v>691</v>
      </c>
      <c r="C247" t="s">
        <v>688</v>
      </c>
      <c r="D247">
        <v>0.35</v>
      </c>
      <c r="E247">
        <v>23</v>
      </c>
      <c r="F247">
        <v>0.106</v>
      </c>
    </row>
    <row r="248" spans="1:6" x14ac:dyDescent="0.2">
      <c r="A248" t="s">
        <v>678</v>
      </c>
      <c r="B248" t="s">
        <v>691</v>
      </c>
      <c r="C248" t="s">
        <v>688</v>
      </c>
      <c r="D248">
        <v>0.35</v>
      </c>
      <c r="E248">
        <v>24</v>
      </c>
      <c r="F248">
        <v>0.107</v>
      </c>
    </row>
    <row r="249" spans="1:6" x14ac:dyDescent="0.2">
      <c r="A249" t="s">
        <v>678</v>
      </c>
      <c r="B249" t="s">
        <v>691</v>
      </c>
      <c r="C249" t="s">
        <v>688</v>
      </c>
      <c r="D249">
        <v>0.35</v>
      </c>
      <c r="E249">
        <v>25</v>
      </c>
      <c r="F249">
        <v>0.107</v>
      </c>
    </row>
    <row r="250" spans="1:6" x14ac:dyDescent="0.2">
      <c r="A250" t="s">
        <v>678</v>
      </c>
      <c r="B250" t="s">
        <v>691</v>
      </c>
      <c r="C250" t="s">
        <v>688</v>
      </c>
      <c r="D250">
        <v>0.35</v>
      </c>
      <c r="E250">
        <v>26</v>
      </c>
      <c r="F250">
        <v>0.108</v>
      </c>
    </row>
    <row r="251" spans="1:6" x14ac:dyDescent="0.2">
      <c r="A251" t="s">
        <v>678</v>
      </c>
      <c r="B251" t="s">
        <v>691</v>
      </c>
      <c r="C251" t="s">
        <v>688</v>
      </c>
      <c r="D251">
        <v>0.35</v>
      </c>
      <c r="E251">
        <v>27</v>
      </c>
      <c r="F251">
        <v>0.108</v>
      </c>
    </row>
    <row r="252" spans="1:6" x14ac:dyDescent="0.2">
      <c r="A252" t="s">
        <v>678</v>
      </c>
      <c r="B252" t="s">
        <v>691</v>
      </c>
      <c r="C252" t="s">
        <v>688</v>
      </c>
      <c r="D252">
        <v>0.35</v>
      </c>
      <c r="E252">
        <v>28</v>
      </c>
      <c r="F252">
        <v>0.108</v>
      </c>
    </row>
    <row r="253" spans="1:6" x14ac:dyDescent="0.2">
      <c r="A253" t="s">
        <v>678</v>
      </c>
      <c r="B253" t="s">
        <v>691</v>
      </c>
      <c r="C253" t="s">
        <v>688</v>
      </c>
      <c r="D253">
        <v>0.35</v>
      </c>
      <c r="E253">
        <v>29</v>
      </c>
      <c r="F253">
        <v>0.109</v>
      </c>
    </row>
    <row r="254" spans="1:6" x14ac:dyDescent="0.2">
      <c r="A254" t="s">
        <v>678</v>
      </c>
      <c r="B254" t="s">
        <v>691</v>
      </c>
      <c r="C254" t="s">
        <v>688</v>
      </c>
      <c r="D254">
        <v>0.35</v>
      </c>
      <c r="E254">
        <v>30</v>
      </c>
      <c r="F254">
        <v>0.11</v>
      </c>
    </row>
    <row r="255" spans="1:6" x14ac:dyDescent="0.2">
      <c r="A255" t="s">
        <v>678</v>
      </c>
      <c r="B255" t="s">
        <v>691</v>
      </c>
      <c r="C255" t="s">
        <v>688</v>
      </c>
      <c r="D255">
        <v>0.35</v>
      </c>
      <c r="E255">
        <v>31</v>
      </c>
      <c r="F255">
        <v>0.11</v>
      </c>
    </row>
    <row r="256" spans="1:6" x14ac:dyDescent="0.2">
      <c r="A256" t="s">
        <v>678</v>
      </c>
      <c r="B256" t="s">
        <v>691</v>
      </c>
      <c r="C256" t="s">
        <v>688</v>
      </c>
      <c r="D256">
        <v>0.35</v>
      </c>
      <c r="E256">
        <v>32</v>
      </c>
      <c r="F256">
        <v>0.111</v>
      </c>
    </row>
    <row r="257" spans="1:6" x14ac:dyDescent="0.2">
      <c r="A257" t="s">
        <v>678</v>
      </c>
      <c r="B257" t="s">
        <v>691</v>
      </c>
      <c r="C257" t="s">
        <v>688</v>
      </c>
      <c r="D257">
        <v>0.35</v>
      </c>
      <c r="E257">
        <v>33</v>
      </c>
      <c r="F257">
        <v>0.112</v>
      </c>
    </row>
    <row r="258" spans="1:6" x14ac:dyDescent="0.2">
      <c r="A258" t="s">
        <v>678</v>
      </c>
      <c r="B258" t="s">
        <v>691</v>
      </c>
      <c r="C258" t="s">
        <v>688</v>
      </c>
      <c r="D258">
        <v>0.35</v>
      </c>
      <c r="E258">
        <v>34</v>
      </c>
      <c r="F258">
        <v>0.112</v>
      </c>
    </row>
    <row r="259" spans="1:6" x14ac:dyDescent="0.2">
      <c r="A259" t="s">
        <v>678</v>
      </c>
      <c r="B259" t="s">
        <v>691</v>
      </c>
      <c r="C259" t="s">
        <v>688</v>
      </c>
      <c r="D259">
        <v>0.35</v>
      </c>
      <c r="E259">
        <v>35</v>
      </c>
      <c r="F259">
        <v>0.113</v>
      </c>
    </row>
    <row r="260" spans="1:6" x14ac:dyDescent="0.2">
      <c r="A260" t="s">
        <v>678</v>
      </c>
      <c r="B260" t="s">
        <v>691</v>
      </c>
      <c r="C260" t="s">
        <v>688</v>
      </c>
      <c r="D260">
        <v>0.35</v>
      </c>
      <c r="E260">
        <v>36</v>
      </c>
      <c r="F260">
        <v>0.114</v>
      </c>
    </row>
    <row r="261" spans="1:6" x14ac:dyDescent="0.2">
      <c r="A261" t="s">
        <v>678</v>
      </c>
      <c r="B261" t="s">
        <v>691</v>
      </c>
      <c r="C261" t="s">
        <v>688</v>
      </c>
      <c r="D261">
        <v>0.35</v>
      </c>
      <c r="E261">
        <v>37</v>
      </c>
      <c r="F261">
        <v>0.115</v>
      </c>
    </row>
    <row r="262" spans="1:6" x14ac:dyDescent="0.2">
      <c r="A262" t="s">
        <v>678</v>
      </c>
      <c r="B262" t="s">
        <v>691</v>
      </c>
      <c r="C262" t="s">
        <v>688</v>
      </c>
      <c r="D262">
        <v>0.35</v>
      </c>
      <c r="E262">
        <v>38</v>
      </c>
      <c r="F262">
        <v>0.115</v>
      </c>
    </row>
    <row r="263" spans="1:6" x14ac:dyDescent="0.2">
      <c r="A263" t="s">
        <v>678</v>
      </c>
      <c r="B263" t="s">
        <v>691</v>
      </c>
      <c r="C263" t="s">
        <v>688</v>
      </c>
      <c r="D263">
        <v>0.35</v>
      </c>
      <c r="E263">
        <v>39</v>
      </c>
      <c r="F263">
        <v>0.11600000000000001</v>
      </c>
    </row>
    <row r="264" spans="1:6" x14ac:dyDescent="0.2">
      <c r="A264" t="s">
        <v>678</v>
      </c>
      <c r="B264" t="s">
        <v>691</v>
      </c>
      <c r="C264" t="s">
        <v>688</v>
      </c>
      <c r="D264">
        <v>0.35</v>
      </c>
      <c r="E264">
        <v>40</v>
      </c>
      <c r="F264">
        <v>0.11700000000000001</v>
      </c>
    </row>
    <row r="265" spans="1:6" x14ac:dyDescent="0.2">
      <c r="A265" t="s">
        <v>678</v>
      </c>
      <c r="B265" t="s">
        <v>691</v>
      </c>
      <c r="C265" t="s">
        <v>688</v>
      </c>
      <c r="D265">
        <v>0.35</v>
      </c>
      <c r="E265">
        <v>41</v>
      </c>
      <c r="F265">
        <v>0.11700000000000001</v>
      </c>
    </row>
    <row r="266" spans="1:6" x14ac:dyDescent="0.2">
      <c r="A266" t="s">
        <v>678</v>
      </c>
      <c r="B266" t="s">
        <v>691</v>
      </c>
      <c r="C266" t="s">
        <v>688</v>
      </c>
      <c r="D266">
        <v>0.35</v>
      </c>
      <c r="E266">
        <v>42</v>
      </c>
      <c r="F266">
        <v>0.11799999999999999</v>
      </c>
    </row>
    <row r="267" spans="1:6" x14ac:dyDescent="0.2">
      <c r="A267" t="s">
        <v>678</v>
      </c>
      <c r="B267" t="s">
        <v>691</v>
      </c>
      <c r="C267" t="s">
        <v>688</v>
      </c>
      <c r="D267">
        <v>0.35</v>
      </c>
      <c r="E267">
        <v>43</v>
      </c>
      <c r="F267">
        <v>0.11899999999999999</v>
      </c>
    </row>
    <row r="268" spans="1:6" x14ac:dyDescent="0.2">
      <c r="A268" t="s">
        <v>678</v>
      </c>
      <c r="B268" t="s">
        <v>691</v>
      </c>
      <c r="C268" t="s">
        <v>688</v>
      </c>
      <c r="D268">
        <v>0.35</v>
      </c>
      <c r="E268">
        <v>44</v>
      </c>
      <c r="F268">
        <v>0.11899999999999999</v>
      </c>
    </row>
    <row r="269" spans="1:6" x14ac:dyDescent="0.2">
      <c r="A269" t="s">
        <v>678</v>
      </c>
      <c r="B269" t="s">
        <v>691</v>
      </c>
      <c r="C269" t="s">
        <v>688</v>
      </c>
      <c r="D269">
        <v>0.35</v>
      </c>
      <c r="E269">
        <v>45</v>
      </c>
      <c r="F269">
        <v>0.12</v>
      </c>
    </row>
    <row r="270" spans="1:6" x14ac:dyDescent="0.2">
      <c r="A270" t="s">
        <v>678</v>
      </c>
      <c r="B270" t="s">
        <v>691</v>
      </c>
      <c r="C270" t="s">
        <v>688</v>
      </c>
      <c r="D270">
        <v>0.35</v>
      </c>
      <c r="E270">
        <v>46</v>
      </c>
      <c r="F270">
        <v>0.12</v>
      </c>
    </row>
    <row r="271" spans="1:6" x14ac:dyDescent="0.2">
      <c r="A271" t="s">
        <v>678</v>
      </c>
      <c r="B271" t="s">
        <v>691</v>
      </c>
      <c r="C271" t="s">
        <v>688</v>
      </c>
      <c r="D271">
        <v>0.35</v>
      </c>
      <c r="E271">
        <v>47</v>
      </c>
      <c r="F271">
        <v>0.121</v>
      </c>
    </row>
    <row r="272" spans="1:6" x14ac:dyDescent="0.2">
      <c r="A272" t="s">
        <v>678</v>
      </c>
      <c r="B272" t="s">
        <v>691</v>
      </c>
      <c r="C272" t="s">
        <v>688</v>
      </c>
      <c r="D272">
        <v>0.35</v>
      </c>
      <c r="E272">
        <v>48</v>
      </c>
      <c r="F272">
        <v>0.121</v>
      </c>
    </row>
    <row r="273" spans="1:6" x14ac:dyDescent="0.2">
      <c r="A273" t="s">
        <v>678</v>
      </c>
      <c r="B273" t="s">
        <v>691</v>
      </c>
      <c r="C273" t="s">
        <v>688</v>
      </c>
      <c r="D273">
        <v>0.35</v>
      </c>
      <c r="E273">
        <v>49</v>
      </c>
      <c r="F273">
        <v>0.122</v>
      </c>
    </row>
    <row r="274" spans="1:6" x14ac:dyDescent="0.2">
      <c r="A274" t="s">
        <v>678</v>
      </c>
      <c r="B274" t="s">
        <v>691</v>
      </c>
      <c r="C274" t="s">
        <v>688</v>
      </c>
      <c r="D274">
        <v>0.36</v>
      </c>
      <c r="E274">
        <v>23</v>
      </c>
      <c r="F274">
        <v>0.109</v>
      </c>
    </row>
    <row r="275" spans="1:6" x14ac:dyDescent="0.2">
      <c r="A275" t="s">
        <v>678</v>
      </c>
      <c r="B275" t="s">
        <v>691</v>
      </c>
      <c r="C275" t="s">
        <v>688</v>
      </c>
      <c r="D275">
        <v>0.36</v>
      </c>
      <c r="E275">
        <v>24</v>
      </c>
      <c r="F275">
        <v>0.11</v>
      </c>
    </row>
    <row r="276" spans="1:6" x14ac:dyDescent="0.2">
      <c r="A276" t="s">
        <v>678</v>
      </c>
      <c r="B276" t="s">
        <v>691</v>
      </c>
      <c r="C276" t="s">
        <v>688</v>
      </c>
      <c r="D276">
        <v>0.36</v>
      </c>
      <c r="E276">
        <v>25</v>
      </c>
      <c r="F276">
        <v>0.11</v>
      </c>
    </row>
    <row r="277" spans="1:6" x14ac:dyDescent="0.2">
      <c r="A277" t="s">
        <v>678</v>
      </c>
      <c r="B277" t="s">
        <v>691</v>
      </c>
      <c r="C277" t="s">
        <v>688</v>
      </c>
      <c r="D277">
        <v>0.36</v>
      </c>
      <c r="E277">
        <v>26</v>
      </c>
      <c r="F277">
        <v>0.111</v>
      </c>
    </row>
    <row r="278" spans="1:6" x14ac:dyDescent="0.2">
      <c r="A278" t="s">
        <v>678</v>
      </c>
      <c r="B278" t="s">
        <v>691</v>
      </c>
      <c r="C278" t="s">
        <v>688</v>
      </c>
      <c r="D278">
        <v>0.36</v>
      </c>
      <c r="E278">
        <v>27</v>
      </c>
      <c r="F278">
        <v>0.111</v>
      </c>
    </row>
    <row r="279" spans="1:6" x14ac:dyDescent="0.2">
      <c r="A279" t="s">
        <v>678</v>
      </c>
      <c r="B279" t="s">
        <v>691</v>
      </c>
      <c r="C279" t="s">
        <v>688</v>
      </c>
      <c r="D279">
        <v>0.36</v>
      </c>
      <c r="E279">
        <v>28</v>
      </c>
      <c r="F279">
        <v>0.111</v>
      </c>
    </row>
    <row r="280" spans="1:6" x14ac:dyDescent="0.2">
      <c r="A280" t="s">
        <v>678</v>
      </c>
      <c r="B280" t="s">
        <v>691</v>
      </c>
      <c r="C280" t="s">
        <v>688</v>
      </c>
      <c r="D280">
        <v>0.36</v>
      </c>
      <c r="E280">
        <v>29</v>
      </c>
      <c r="F280">
        <v>0.112</v>
      </c>
    </row>
    <row r="281" spans="1:6" x14ac:dyDescent="0.2">
      <c r="A281" t="s">
        <v>678</v>
      </c>
      <c r="B281" t="s">
        <v>691</v>
      </c>
      <c r="C281" t="s">
        <v>688</v>
      </c>
      <c r="D281">
        <v>0.36</v>
      </c>
      <c r="E281">
        <v>30</v>
      </c>
      <c r="F281">
        <v>0.112</v>
      </c>
    </row>
    <row r="282" spans="1:6" x14ac:dyDescent="0.2">
      <c r="A282" t="s">
        <v>678</v>
      </c>
      <c r="B282" t="s">
        <v>691</v>
      </c>
      <c r="C282" t="s">
        <v>688</v>
      </c>
      <c r="D282">
        <v>0.36</v>
      </c>
      <c r="E282">
        <v>31</v>
      </c>
      <c r="F282">
        <v>0.113</v>
      </c>
    </row>
    <row r="283" spans="1:6" x14ac:dyDescent="0.2">
      <c r="A283" t="s">
        <v>678</v>
      </c>
      <c r="B283" t="s">
        <v>691</v>
      </c>
      <c r="C283" t="s">
        <v>688</v>
      </c>
      <c r="D283">
        <v>0.36</v>
      </c>
      <c r="E283">
        <v>32</v>
      </c>
      <c r="F283">
        <v>0.114</v>
      </c>
    </row>
    <row r="284" spans="1:6" x14ac:dyDescent="0.2">
      <c r="A284" t="s">
        <v>678</v>
      </c>
      <c r="B284" t="s">
        <v>691</v>
      </c>
      <c r="C284" t="s">
        <v>688</v>
      </c>
      <c r="D284">
        <v>0.36</v>
      </c>
      <c r="E284">
        <v>33</v>
      </c>
      <c r="F284">
        <v>0.114</v>
      </c>
    </row>
    <row r="285" spans="1:6" x14ac:dyDescent="0.2">
      <c r="A285" t="s">
        <v>678</v>
      </c>
      <c r="B285" t="s">
        <v>691</v>
      </c>
      <c r="C285" t="s">
        <v>688</v>
      </c>
      <c r="D285">
        <v>0.36</v>
      </c>
      <c r="E285">
        <v>34</v>
      </c>
      <c r="F285">
        <v>0.115</v>
      </c>
    </row>
    <row r="286" spans="1:6" x14ac:dyDescent="0.2">
      <c r="A286" t="s">
        <v>678</v>
      </c>
      <c r="B286" t="s">
        <v>691</v>
      </c>
      <c r="C286" t="s">
        <v>688</v>
      </c>
      <c r="D286">
        <v>0.36</v>
      </c>
      <c r="E286">
        <v>35</v>
      </c>
      <c r="F286">
        <v>0.11600000000000001</v>
      </c>
    </row>
    <row r="287" spans="1:6" x14ac:dyDescent="0.2">
      <c r="A287" t="s">
        <v>678</v>
      </c>
      <c r="B287" t="s">
        <v>691</v>
      </c>
      <c r="C287" t="s">
        <v>688</v>
      </c>
      <c r="D287">
        <v>0.36</v>
      </c>
      <c r="E287">
        <v>36</v>
      </c>
      <c r="F287">
        <v>0.11700000000000001</v>
      </c>
    </row>
    <row r="288" spans="1:6" x14ac:dyDescent="0.2">
      <c r="A288" t="s">
        <v>678</v>
      </c>
      <c r="B288" t="s">
        <v>691</v>
      </c>
      <c r="C288" t="s">
        <v>688</v>
      </c>
      <c r="D288">
        <v>0.36</v>
      </c>
      <c r="E288">
        <v>37</v>
      </c>
      <c r="F288">
        <v>0.11700000000000001</v>
      </c>
    </row>
    <row r="289" spans="1:6" x14ac:dyDescent="0.2">
      <c r="A289" t="s">
        <v>678</v>
      </c>
      <c r="B289" t="s">
        <v>691</v>
      </c>
      <c r="C289" t="s">
        <v>688</v>
      </c>
      <c r="D289">
        <v>0.36</v>
      </c>
      <c r="E289">
        <v>38</v>
      </c>
      <c r="F289">
        <v>0.11799999999999999</v>
      </c>
    </row>
    <row r="290" spans="1:6" x14ac:dyDescent="0.2">
      <c r="A290" t="s">
        <v>678</v>
      </c>
      <c r="B290" t="s">
        <v>691</v>
      </c>
      <c r="C290" t="s">
        <v>688</v>
      </c>
      <c r="D290">
        <v>0.36</v>
      </c>
      <c r="E290">
        <v>39</v>
      </c>
      <c r="F290">
        <v>0.11899999999999999</v>
      </c>
    </row>
    <row r="291" spans="1:6" x14ac:dyDescent="0.2">
      <c r="A291" t="s">
        <v>678</v>
      </c>
      <c r="B291" t="s">
        <v>691</v>
      </c>
      <c r="C291" t="s">
        <v>688</v>
      </c>
      <c r="D291">
        <v>0.36</v>
      </c>
      <c r="E291">
        <v>40</v>
      </c>
      <c r="F291">
        <v>0.11899999999999999</v>
      </c>
    </row>
    <row r="292" spans="1:6" x14ac:dyDescent="0.2">
      <c r="A292" t="s">
        <v>678</v>
      </c>
      <c r="B292" t="s">
        <v>691</v>
      </c>
      <c r="C292" t="s">
        <v>688</v>
      </c>
      <c r="D292">
        <v>0.36</v>
      </c>
      <c r="E292">
        <v>41</v>
      </c>
      <c r="F292">
        <v>0.12</v>
      </c>
    </row>
    <row r="293" spans="1:6" x14ac:dyDescent="0.2">
      <c r="A293" t="s">
        <v>678</v>
      </c>
      <c r="B293" t="s">
        <v>691</v>
      </c>
      <c r="C293" t="s">
        <v>688</v>
      </c>
      <c r="D293">
        <v>0.36</v>
      </c>
      <c r="E293">
        <v>42</v>
      </c>
      <c r="F293">
        <v>0.121</v>
      </c>
    </row>
    <row r="294" spans="1:6" x14ac:dyDescent="0.2">
      <c r="A294" t="s">
        <v>678</v>
      </c>
      <c r="B294" t="s">
        <v>691</v>
      </c>
      <c r="C294" t="s">
        <v>688</v>
      </c>
      <c r="D294">
        <v>0.36</v>
      </c>
      <c r="E294">
        <v>43</v>
      </c>
      <c r="F294">
        <v>0.121</v>
      </c>
    </row>
    <row r="295" spans="1:6" x14ac:dyDescent="0.2">
      <c r="A295" t="s">
        <v>678</v>
      </c>
      <c r="B295" t="s">
        <v>691</v>
      </c>
      <c r="C295" t="s">
        <v>688</v>
      </c>
      <c r="D295">
        <v>0.36</v>
      </c>
      <c r="E295">
        <v>44</v>
      </c>
      <c r="F295">
        <v>0.122</v>
      </c>
    </row>
    <row r="296" spans="1:6" x14ac:dyDescent="0.2">
      <c r="A296" t="s">
        <v>678</v>
      </c>
      <c r="B296" t="s">
        <v>691</v>
      </c>
      <c r="C296" t="s">
        <v>688</v>
      </c>
      <c r="D296">
        <v>0.36</v>
      </c>
      <c r="E296">
        <v>45</v>
      </c>
      <c r="F296">
        <v>0.122</v>
      </c>
    </row>
    <row r="297" spans="1:6" x14ac:dyDescent="0.2">
      <c r="A297" t="s">
        <v>678</v>
      </c>
      <c r="B297" t="s">
        <v>691</v>
      </c>
      <c r="C297" t="s">
        <v>688</v>
      </c>
      <c r="D297">
        <v>0.36</v>
      </c>
      <c r="E297">
        <v>46</v>
      </c>
      <c r="F297">
        <v>0.123</v>
      </c>
    </row>
    <row r="298" spans="1:6" x14ac:dyDescent="0.2">
      <c r="A298" t="s">
        <v>678</v>
      </c>
      <c r="B298" t="s">
        <v>691</v>
      </c>
      <c r="C298" t="s">
        <v>688</v>
      </c>
      <c r="D298">
        <v>0.36</v>
      </c>
      <c r="E298">
        <v>47</v>
      </c>
      <c r="F298">
        <v>0.123</v>
      </c>
    </row>
    <row r="299" spans="1:6" x14ac:dyDescent="0.2">
      <c r="A299" t="s">
        <v>678</v>
      </c>
      <c r="B299" t="s">
        <v>691</v>
      </c>
      <c r="C299" t="s">
        <v>688</v>
      </c>
      <c r="D299">
        <v>0.36</v>
      </c>
      <c r="E299">
        <v>48</v>
      </c>
      <c r="F299">
        <v>0.124</v>
      </c>
    </row>
    <row r="300" spans="1:6" x14ac:dyDescent="0.2">
      <c r="A300" t="s">
        <v>678</v>
      </c>
      <c r="B300" t="s">
        <v>691</v>
      </c>
      <c r="C300" t="s">
        <v>688</v>
      </c>
      <c r="D300">
        <v>0.36</v>
      </c>
      <c r="E300">
        <v>49</v>
      </c>
      <c r="F300">
        <v>0.124</v>
      </c>
    </row>
    <row r="301" spans="1:6" x14ac:dyDescent="0.2">
      <c r="A301" t="s">
        <v>678</v>
      </c>
      <c r="B301" t="s">
        <v>691</v>
      </c>
      <c r="C301" t="s">
        <v>688</v>
      </c>
      <c r="D301">
        <v>0.37</v>
      </c>
      <c r="E301">
        <v>24</v>
      </c>
      <c r="F301">
        <v>0.113</v>
      </c>
    </row>
    <row r="302" spans="1:6" x14ac:dyDescent="0.2">
      <c r="A302" t="s">
        <v>678</v>
      </c>
      <c r="B302" t="s">
        <v>691</v>
      </c>
      <c r="C302" t="s">
        <v>688</v>
      </c>
      <c r="D302">
        <v>0.37</v>
      </c>
      <c r="E302">
        <v>25</v>
      </c>
      <c r="F302">
        <v>0.114</v>
      </c>
    </row>
    <row r="303" spans="1:6" x14ac:dyDescent="0.2">
      <c r="A303" t="s">
        <v>678</v>
      </c>
      <c r="B303" t="s">
        <v>691</v>
      </c>
      <c r="C303" t="s">
        <v>688</v>
      </c>
      <c r="D303">
        <v>0.37</v>
      </c>
      <c r="E303">
        <v>26</v>
      </c>
      <c r="F303">
        <v>0.114</v>
      </c>
    </row>
    <row r="304" spans="1:6" x14ac:dyDescent="0.2">
      <c r="A304" t="s">
        <v>678</v>
      </c>
      <c r="B304" t="s">
        <v>691</v>
      </c>
      <c r="C304" t="s">
        <v>688</v>
      </c>
      <c r="D304">
        <v>0.37</v>
      </c>
      <c r="E304">
        <v>27</v>
      </c>
      <c r="F304">
        <v>0.114</v>
      </c>
    </row>
    <row r="305" spans="1:6" x14ac:dyDescent="0.2">
      <c r="A305" t="s">
        <v>678</v>
      </c>
      <c r="B305" t="s">
        <v>691</v>
      </c>
      <c r="C305" t="s">
        <v>688</v>
      </c>
      <c r="D305">
        <v>0.37</v>
      </c>
      <c r="E305">
        <v>28</v>
      </c>
      <c r="F305">
        <v>0.115</v>
      </c>
    </row>
    <row r="306" spans="1:6" x14ac:dyDescent="0.2">
      <c r="A306" t="s">
        <v>678</v>
      </c>
      <c r="B306" t="s">
        <v>691</v>
      </c>
      <c r="C306" t="s">
        <v>688</v>
      </c>
      <c r="D306">
        <v>0.37</v>
      </c>
      <c r="E306">
        <v>29</v>
      </c>
      <c r="F306">
        <v>0.115</v>
      </c>
    </row>
    <row r="307" spans="1:6" x14ac:dyDescent="0.2">
      <c r="A307" t="s">
        <v>678</v>
      </c>
      <c r="B307" t="s">
        <v>691</v>
      </c>
      <c r="C307" t="s">
        <v>688</v>
      </c>
      <c r="D307">
        <v>0.37</v>
      </c>
      <c r="E307">
        <v>30</v>
      </c>
      <c r="F307">
        <v>0.115</v>
      </c>
    </row>
    <row r="308" spans="1:6" x14ac:dyDescent="0.2">
      <c r="A308" t="s">
        <v>678</v>
      </c>
      <c r="B308" t="s">
        <v>691</v>
      </c>
      <c r="C308" t="s">
        <v>688</v>
      </c>
      <c r="D308">
        <v>0.37</v>
      </c>
      <c r="E308">
        <v>31</v>
      </c>
      <c r="F308">
        <v>0.11600000000000001</v>
      </c>
    </row>
    <row r="309" spans="1:6" x14ac:dyDescent="0.2">
      <c r="A309" t="s">
        <v>678</v>
      </c>
      <c r="B309" t="s">
        <v>691</v>
      </c>
      <c r="C309" t="s">
        <v>688</v>
      </c>
      <c r="D309">
        <v>0.37</v>
      </c>
      <c r="E309">
        <v>32</v>
      </c>
      <c r="F309">
        <v>0.11600000000000001</v>
      </c>
    </row>
    <row r="310" spans="1:6" x14ac:dyDescent="0.2">
      <c r="A310" t="s">
        <v>678</v>
      </c>
      <c r="B310" t="s">
        <v>691</v>
      </c>
      <c r="C310" t="s">
        <v>688</v>
      </c>
      <c r="D310">
        <v>0.37</v>
      </c>
      <c r="E310">
        <v>33</v>
      </c>
      <c r="F310">
        <v>0.11700000000000001</v>
      </c>
    </row>
    <row r="311" spans="1:6" x14ac:dyDescent="0.2">
      <c r="A311" t="s">
        <v>678</v>
      </c>
      <c r="B311" t="s">
        <v>691</v>
      </c>
      <c r="C311" t="s">
        <v>688</v>
      </c>
      <c r="D311">
        <v>0.37</v>
      </c>
      <c r="E311">
        <v>34</v>
      </c>
      <c r="F311">
        <v>0.11799999999999999</v>
      </c>
    </row>
    <row r="312" spans="1:6" x14ac:dyDescent="0.2">
      <c r="A312" t="s">
        <v>678</v>
      </c>
      <c r="B312" t="s">
        <v>691</v>
      </c>
      <c r="C312" t="s">
        <v>688</v>
      </c>
      <c r="D312">
        <v>0.37</v>
      </c>
      <c r="E312">
        <v>35</v>
      </c>
      <c r="F312">
        <v>0.11799999999999999</v>
      </c>
    </row>
    <row r="313" spans="1:6" x14ac:dyDescent="0.2">
      <c r="A313" t="s">
        <v>678</v>
      </c>
      <c r="B313" t="s">
        <v>691</v>
      </c>
      <c r="C313" t="s">
        <v>688</v>
      </c>
      <c r="D313">
        <v>0.37</v>
      </c>
      <c r="E313">
        <v>36</v>
      </c>
      <c r="F313">
        <v>0.11899999999999999</v>
      </c>
    </row>
    <row r="314" spans="1:6" x14ac:dyDescent="0.2">
      <c r="A314" t="s">
        <v>678</v>
      </c>
      <c r="B314" t="s">
        <v>691</v>
      </c>
      <c r="C314" t="s">
        <v>688</v>
      </c>
      <c r="D314">
        <v>0.37</v>
      </c>
      <c r="E314">
        <v>37</v>
      </c>
      <c r="F314">
        <v>0.12</v>
      </c>
    </row>
    <row r="315" spans="1:6" x14ac:dyDescent="0.2">
      <c r="A315" t="s">
        <v>678</v>
      </c>
      <c r="B315" t="s">
        <v>691</v>
      </c>
      <c r="C315" t="s">
        <v>688</v>
      </c>
      <c r="D315">
        <v>0.37</v>
      </c>
      <c r="E315">
        <v>38</v>
      </c>
      <c r="F315">
        <v>0.121</v>
      </c>
    </row>
    <row r="316" spans="1:6" x14ac:dyDescent="0.2">
      <c r="A316" t="s">
        <v>678</v>
      </c>
      <c r="B316" t="s">
        <v>691</v>
      </c>
      <c r="C316" t="s">
        <v>688</v>
      </c>
      <c r="D316">
        <v>0.37</v>
      </c>
      <c r="E316">
        <v>39</v>
      </c>
      <c r="F316">
        <v>0.121</v>
      </c>
    </row>
    <row r="317" spans="1:6" x14ac:dyDescent="0.2">
      <c r="A317" t="s">
        <v>678</v>
      </c>
      <c r="B317" t="s">
        <v>691</v>
      </c>
      <c r="C317" t="s">
        <v>688</v>
      </c>
      <c r="D317">
        <v>0.37</v>
      </c>
      <c r="E317">
        <v>40</v>
      </c>
      <c r="F317">
        <v>0.122</v>
      </c>
    </row>
    <row r="318" spans="1:6" x14ac:dyDescent="0.2">
      <c r="A318" t="s">
        <v>678</v>
      </c>
      <c r="B318" t="s">
        <v>691</v>
      </c>
      <c r="C318" t="s">
        <v>688</v>
      </c>
      <c r="D318">
        <v>0.37</v>
      </c>
      <c r="E318">
        <v>41</v>
      </c>
      <c r="F318">
        <v>0.123</v>
      </c>
    </row>
    <row r="319" spans="1:6" x14ac:dyDescent="0.2">
      <c r="A319" t="s">
        <v>678</v>
      </c>
      <c r="B319" t="s">
        <v>691</v>
      </c>
      <c r="C319" t="s">
        <v>688</v>
      </c>
      <c r="D319">
        <v>0.37</v>
      </c>
      <c r="E319">
        <v>42</v>
      </c>
      <c r="F319">
        <v>0.123</v>
      </c>
    </row>
    <row r="320" spans="1:6" x14ac:dyDescent="0.2">
      <c r="A320" t="s">
        <v>678</v>
      </c>
      <c r="B320" t="s">
        <v>691</v>
      </c>
      <c r="C320" t="s">
        <v>688</v>
      </c>
      <c r="D320">
        <v>0.37</v>
      </c>
      <c r="E320">
        <v>43</v>
      </c>
      <c r="F320">
        <v>0.124</v>
      </c>
    </row>
    <row r="321" spans="1:6" x14ac:dyDescent="0.2">
      <c r="A321" t="s">
        <v>678</v>
      </c>
      <c r="B321" t="s">
        <v>691</v>
      </c>
      <c r="C321" t="s">
        <v>688</v>
      </c>
      <c r="D321">
        <v>0.37</v>
      </c>
      <c r="E321">
        <v>44</v>
      </c>
      <c r="F321">
        <v>0.124</v>
      </c>
    </row>
    <row r="322" spans="1:6" x14ac:dyDescent="0.2">
      <c r="A322" t="s">
        <v>678</v>
      </c>
      <c r="B322" t="s">
        <v>691</v>
      </c>
      <c r="C322" t="s">
        <v>688</v>
      </c>
      <c r="D322">
        <v>0.37</v>
      </c>
      <c r="E322">
        <v>45</v>
      </c>
      <c r="F322">
        <v>0.125</v>
      </c>
    </row>
    <row r="323" spans="1:6" x14ac:dyDescent="0.2">
      <c r="A323" t="s">
        <v>678</v>
      </c>
      <c r="B323" t="s">
        <v>691</v>
      </c>
      <c r="C323" t="s">
        <v>688</v>
      </c>
      <c r="D323">
        <v>0.37</v>
      </c>
      <c r="E323">
        <v>46</v>
      </c>
      <c r="F323">
        <v>0.126</v>
      </c>
    </row>
    <row r="324" spans="1:6" x14ac:dyDescent="0.2">
      <c r="A324" t="s">
        <v>678</v>
      </c>
      <c r="B324" t="s">
        <v>691</v>
      </c>
      <c r="C324" t="s">
        <v>688</v>
      </c>
      <c r="D324">
        <v>0.37</v>
      </c>
      <c r="E324">
        <v>47</v>
      </c>
      <c r="F324">
        <v>0.126</v>
      </c>
    </row>
    <row r="325" spans="1:6" x14ac:dyDescent="0.2">
      <c r="A325" t="s">
        <v>678</v>
      </c>
      <c r="B325" t="s">
        <v>691</v>
      </c>
      <c r="C325" t="s">
        <v>688</v>
      </c>
      <c r="D325">
        <v>0.37</v>
      </c>
      <c r="E325">
        <v>48</v>
      </c>
      <c r="F325">
        <v>0.127</v>
      </c>
    </row>
    <row r="326" spans="1:6" x14ac:dyDescent="0.2">
      <c r="A326" t="s">
        <v>678</v>
      </c>
      <c r="B326" t="s">
        <v>691</v>
      </c>
      <c r="C326" t="s">
        <v>688</v>
      </c>
      <c r="D326">
        <v>0.37</v>
      </c>
      <c r="E326">
        <v>49</v>
      </c>
      <c r="F326">
        <v>0.127</v>
      </c>
    </row>
    <row r="327" spans="1:6" x14ac:dyDescent="0.2">
      <c r="A327" t="s">
        <v>678</v>
      </c>
      <c r="B327" t="s">
        <v>691</v>
      </c>
      <c r="C327" t="s">
        <v>688</v>
      </c>
      <c r="D327">
        <v>0.38</v>
      </c>
      <c r="E327">
        <v>26</v>
      </c>
      <c r="F327">
        <v>0.11700000000000001</v>
      </c>
    </row>
    <row r="328" spans="1:6" x14ac:dyDescent="0.2">
      <c r="A328" t="s">
        <v>678</v>
      </c>
      <c r="B328" t="s">
        <v>691</v>
      </c>
      <c r="C328" t="s">
        <v>688</v>
      </c>
      <c r="D328">
        <v>0.38</v>
      </c>
      <c r="E328">
        <v>27</v>
      </c>
      <c r="F328">
        <v>0.11700000000000001</v>
      </c>
    </row>
    <row r="329" spans="1:6" x14ac:dyDescent="0.2">
      <c r="A329" t="s">
        <v>678</v>
      </c>
      <c r="B329" t="s">
        <v>691</v>
      </c>
      <c r="C329" t="s">
        <v>688</v>
      </c>
      <c r="D329">
        <v>0.38</v>
      </c>
      <c r="E329">
        <v>28</v>
      </c>
      <c r="F329">
        <v>0.11799999999999999</v>
      </c>
    </row>
    <row r="330" spans="1:6" x14ac:dyDescent="0.2">
      <c r="A330" t="s">
        <v>678</v>
      </c>
      <c r="B330" t="s">
        <v>691</v>
      </c>
      <c r="C330" t="s">
        <v>688</v>
      </c>
      <c r="D330">
        <v>0.38</v>
      </c>
      <c r="E330">
        <v>29</v>
      </c>
      <c r="F330">
        <v>0.11799999999999999</v>
      </c>
    </row>
    <row r="331" spans="1:6" x14ac:dyDescent="0.2">
      <c r="A331" t="s">
        <v>678</v>
      </c>
      <c r="B331" t="s">
        <v>691</v>
      </c>
      <c r="C331" t="s">
        <v>688</v>
      </c>
      <c r="D331">
        <v>0.38</v>
      </c>
      <c r="E331">
        <v>30</v>
      </c>
      <c r="F331">
        <v>0.11799999999999999</v>
      </c>
    </row>
    <row r="332" spans="1:6" x14ac:dyDescent="0.2">
      <c r="A332" t="s">
        <v>678</v>
      </c>
      <c r="B332" t="s">
        <v>691</v>
      </c>
      <c r="C332" t="s">
        <v>688</v>
      </c>
      <c r="D332">
        <v>0.38</v>
      </c>
      <c r="E332">
        <v>31</v>
      </c>
      <c r="F332">
        <v>0.11899999999999999</v>
      </c>
    </row>
    <row r="333" spans="1:6" x14ac:dyDescent="0.2">
      <c r="A333" t="s">
        <v>678</v>
      </c>
      <c r="B333" t="s">
        <v>691</v>
      </c>
      <c r="C333" t="s">
        <v>688</v>
      </c>
      <c r="D333">
        <v>0.38</v>
      </c>
      <c r="E333">
        <v>32</v>
      </c>
      <c r="F333">
        <v>0.11899999999999999</v>
      </c>
    </row>
    <row r="334" spans="1:6" x14ac:dyDescent="0.2">
      <c r="A334" t="s">
        <v>678</v>
      </c>
      <c r="B334" t="s">
        <v>691</v>
      </c>
      <c r="C334" t="s">
        <v>688</v>
      </c>
      <c r="D334">
        <v>0.38</v>
      </c>
      <c r="E334">
        <v>33</v>
      </c>
      <c r="F334">
        <v>0.12</v>
      </c>
    </row>
    <row r="335" spans="1:6" x14ac:dyDescent="0.2">
      <c r="A335" t="s">
        <v>678</v>
      </c>
      <c r="B335" t="s">
        <v>691</v>
      </c>
      <c r="C335" t="s">
        <v>688</v>
      </c>
      <c r="D335">
        <v>0.38</v>
      </c>
      <c r="E335">
        <v>34</v>
      </c>
      <c r="F335">
        <v>0.121</v>
      </c>
    </row>
    <row r="336" spans="1:6" x14ac:dyDescent="0.2">
      <c r="A336" t="s">
        <v>678</v>
      </c>
      <c r="B336" t="s">
        <v>691</v>
      </c>
      <c r="C336" t="s">
        <v>688</v>
      </c>
      <c r="D336">
        <v>0.38</v>
      </c>
      <c r="E336">
        <v>35</v>
      </c>
      <c r="F336">
        <v>0.121</v>
      </c>
    </row>
    <row r="337" spans="1:6" x14ac:dyDescent="0.2">
      <c r="A337" t="s">
        <v>678</v>
      </c>
      <c r="B337" t="s">
        <v>691</v>
      </c>
      <c r="C337" t="s">
        <v>688</v>
      </c>
      <c r="D337">
        <v>0.38</v>
      </c>
      <c r="E337">
        <v>36</v>
      </c>
      <c r="F337">
        <v>0.122</v>
      </c>
    </row>
    <row r="338" spans="1:6" x14ac:dyDescent="0.2">
      <c r="A338" t="s">
        <v>678</v>
      </c>
      <c r="B338" t="s">
        <v>691</v>
      </c>
      <c r="C338" t="s">
        <v>688</v>
      </c>
      <c r="D338">
        <v>0.38</v>
      </c>
      <c r="E338">
        <v>37</v>
      </c>
      <c r="F338">
        <v>0.123</v>
      </c>
    </row>
    <row r="339" spans="1:6" x14ac:dyDescent="0.2">
      <c r="A339" t="s">
        <v>678</v>
      </c>
      <c r="B339" t="s">
        <v>691</v>
      </c>
      <c r="C339" t="s">
        <v>688</v>
      </c>
      <c r="D339">
        <v>0.38</v>
      </c>
      <c r="E339">
        <v>38</v>
      </c>
      <c r="F339">
        <v>0.123</v>
      </c>
    </row>
    <row r="340" spans="1:6" x14ac:dyDescent="0.2">
      <c r="A340" t="s">
        <v>678</v>
      </c>
      <c r="B340" t="s">
        <v>691</v>
      </c>
      <c r="C340" t="s">
        <v>688</v>
      </c>
      <c r="D340">
        <v>0.38</v>
      </c>
      <c r="E340">
        <v>39</v>
      </c>
      <c r="F340">
        <v>0.124</v>
      </c>
    </row>
    <row r="341" spans="1:6" x14ac:dyDescent="0.2">
      <c r="A341" t="s">
        <v>678</v>
      </c>
      <c r="B341" t="s">
        <v>691</v>
      </c>
      <c r="C341" t="s">
        <v>688</v>
      </c>
      <c r="D341">
        <v>0.38</v>
      </c>
      <c r="E341">
        <v>40</v>
      </c>
      <c r="F341">
        <v>0.125</v>
      </c>
    </row>
    <row r="342" spans="1:6" x14ac:dyDescent="0.2">
      <c r="A342" t="s">
        <v>678</v>
      </c>
      <c r="B342" t="s">
        <v>691</v>
      </c>
      <c r="C342" t="s">
        <v>688</v>
      </c>
      <c r="D342">
        <v>0.38</v>
      </c>
      <c r="E342">
        <v>41</v>
      </c>
      <c r="F342">
        <v>0.125</v>
      </c>
    </row>
    <row r="343" spans="1:6" x14ac:dyDescent="0.2">
      <c r="A343" t="s">
        <v>678</v>
      </c>
      <c r="B343" t="s">
        <v>691</v>
      </c>
      <c r="C343" t="s">
        <v>688</v>
      </c>
      <c r="D343">
        <v>0.38</v>
      </c>
      <c r="E343">
        <v>42</v>
      </c>
      <c r="F343">
        <v>0.126</v>
      </c>
    </row>
    <row r="344" spans="1:6" x14ac:dyDescent="0.2">
      <c r="A344" t="s">
        <v>678</v>
      </c>
      <c r="B344" t="s">
        <v>691</v>
      </c>
      <c r="C344" t="s">
        <v>688</v>
      </c>
      <c r="D344">
        <v>0.38</v>
      </c>
      <c r="E344">
        <v>43</v>
      </c>
      <c r="F344">
        <v>0.126</v>
      </c>
    </row>
    <row r="345" spans="1:6" x14ac:dyDescent="0.2">
      <c r="A345" t="s">
        <v>678</v>
      </c>
      <c r="B345" t="s">
        <v>691</v>
      </c>
      <c r="C345" t="s">
        <v>688</v>
      </c>
      <c r="D345">
        <v>0.38</v>
      </c>
      <c r="E345">
        <v>44</v>
      </c>
      <c r="F345">
        <v>0.127</v>
      </c>
    </row>
    <row r="346" spans="1:6" x14ac:dyDescent="0.2">
      <c r="A346" t="s">
        <v>678</v>
      </c>
      <c r="B346" t="s">
        <v>691</v>
      </c>
      <c r="C346" t="s">
        <v>688</v>
      </c>
      <c r="D346">
        <v>0.38</v>
      </c>
      <c r="E346">
        <v>45</v>
      </c>
      <c r="F346">
        <v>0.128</v>
      </c>
    </row>
    <row r="347" spans="1:6" x14ac:dyDescent="0.2">
      <c r="A347" t="s">
        <v>678</v>
      </c>
      <c r="B347" t="s">
        <v>691</v>
      </c>
      <c r="C347" t="s">
        <v>688</v>
      </c>
      <c r="D347">
        <v>0.38</v>
      </c>
      <c r="E347">
        <v>46</v>
      </c>
      <c r="F347">
        <v>0.128</v>
      </c>
    </row>
    <row r="348" spans="1:6" x14ac:dyDescent="0.2">
      <c r="A348" t="s">
        <v>678</v>
      </c>
      <c r="B348" t="s">
        <v>691</v>
      </c>
      <c r="C348" t="s">
        <v>688</v>
      </c>
      <c r="D348">
        <v>0.38</v>
      </c>
      <c r="E348">
        <v>47</v>
      </c>
      <c r="F348">
        <v>0.129</v>
      </c>
    </row>
    <row r="349" spans="1:6" x14ac:dyDescent="0.2">
      <c r="A349" t="s">
        <v>678</v>
      </c>
      <c r="B349" t="s">
        <v>691</v>
      </c>
      <c r="C349" t="s">
        <v>688</v>
      </c>
      <c r="D349">
        <v>0.38</v>
      </c>
      <c r="E349">
        <v>48</v>
      </c>
      <c r="F349">
        <v>0.129</v>
      </c>
    </row>
    <row r="350" spans="1:6" x14ac:dyDescent="0.2">
      <c r="A350" t="s">
        <v>678</v>
      </c>
      <c r="B350" t="s">
        <v>691</v>
      </c>
      <c r="C350" t="s">
        <v>688</v>
      </c>
      <c r="D350">
        <v>0.38</v>
      </c>
      <c r="E350">
        <v>49</v>
      </c>
      <c r="F350">
        <v>0.13</v>
      </c>
    </row>
    <row r="351" spans="1:6" x14ac:dyDescent="0.2">
      <c r="A351" t="s">
        <v>678</v>
      </c>
      <c r="B351" t="s">
        <v>691</v>
      </c>
      <c r="C351" t="s">
        <v>688</v>
      </c>
      <c r="D351">
        <v>0.39</v>
      </c>
      <c r="E351">
        <v>26</v>
      </c>
      <c r="F351">
        <v>0.12</v>
      </c>
    </row>
    <row r="352" spans="1:6" x14ac:dyDescent="0.2">
      <c r="A352" t="s">
        <v>678</v>
      </c>
      <c r="B352" t="s">
        <v>691</v>
      </c>
      <c r="C352" t="s">
        <v>688</v>
      </c>
      <c r="D352">
        <v>0.39</v>
      </c>
      <c r="E352">
        <v>27</v>
      </c>
      <c r="F352">
        <v>0.121</v>
      </c>
    </row>
    <row r="353" spans="1:6" x14ac:dyDescent="0.2">
      <c r="A353" t="s">
        <v>678</v>
      </c>
      <c r="B353" t="s">
        <v>691</v>
      </c>
      <c r="C353" t="s">
        <v>688</v>
      </c>
      <c r="D353">
        <v>0.39</v>
      </c>
      <c r="E353">
        <v>28</v>
      </c>
      <c r="F353">
        <v>0.121</v>
      </c>
    </row>
    <row r="354" spans="1:6" x14ac:dyDescent="0.2">
      <c r="A354" t="s">
        <v>678</v>
      </c>
      <c r="B354" t="s">
        <v>691</v>
      </c>
      <c r="C354" t="s">
        <v>688</v>
      </c>
      <c r="D354">
        <v>0.39</v>
      </c>
      <c r="E354">
        <v>29</v>
      </c>
      <c r="F354">
        <v>0.121</v>
      </c>
    </row>
    <row r="355" spans="1:6" x14ac:dyDescent="0.2">
      <c r="A355" t="s">
        <v>678</v>
      </c>
      <c r="B355" t="s">
        <v>691</v>
      </c>
      <c r="C355" t="s">
        <v>688</v>
      </c>
      <c r="D355">
        <v>0.39</v>
      </c>
      <c r="E355">
        <v>30</v>
      </c>
      <c r="F355">
        <v>0.121</v>
      </c>
    </row>
    <row r="356" spans="1:6" x14ac:dyDescent="0.2">
      <c r="A356" t="s">
        <v>678</v>
      </c>
      <c r="B356" t="s">
        <v>691</v>
      </c>
      <c r="C356" t="s">
        <v>688</v>
      </c>
      <c r="D356">
        <v>0.39</v>
      </c>
      <c r="E356">
        <v>31</v>
      </c>
      <c r="F356">
        <v>0.122</v>
      </c>
    </row>
    <row r="357" spans="1:6" x14ac:dyDescent="0.2">
      <c r="A357" t="s">
        <v>678</v>
      </c>
      <c r="B357" t="s">
        <v>691</v>
      </c>
      <c r="C357" t="s">
        <v>688</v>
      </c>
      <c r="D357">
        <v>0.39</v>
      </c>
      <c r="E357">
        <v>32</v>
      </c>
      <c r="F357">
        <v>0.122</v>
      </c>
    </row>
    <row r="358" spans="1:6" x14ac:dyDescent="0.2">
      <c r="A358" t="s">
        <v>678</v>
      </c>
      <c r="B358" t="s">
        <v>691</v>
      </c>
      <c r="C358" t="s">
        <v>688</v>
      </c>
      <c r="D358">
        <v>0.39</v>
      </c>
      <c r="E358">
        <v>33</v>
      </c>
      <c r="F358">
        <v>0.123</v>
      </c>
    </row>
    <row r="359" spans="1:6" x14ac:dyDescent="0.2">
      <c r="A359" t="s">
        <v>678</v>
      </c>
      <c r="B359" t="s">
        <v>691</v>
      </c>
      <c r="C359" t="s">
        <v>688</v>
      </c>
      <c r="D359">
        <v>0.39</v>
      </c>
      <c r="E359">
        <v>34</v>
      </c>
      <c r="F359">
        <v>0.123</v>
      </c>
    </row>
    <row r="360" spans="1:6" x14ac:dyDescent="0.2">
      <c r="A360" t="s">
        <v>678</v>
      </c>
      <c r="B360" t="s">
        <v>691</v>
      </c>
      <c r="C360" t="s">
        <v>688</v>
      </c>
      <c r="D360">
        <v>0.39</v>
      </c>
      <c r="E360">
        <v>35</v>
      </c>
      <c r="F360">
        <v>0.124</v>
      </c>
    </row>
    <row r="361" spans="1:6" x14ac:dyDescent="0.2">
      <c r="A361" t="s">
        <v>678</v>
      </c>
      <c r="B361" t="s">
        <v>691</v>
      </c>
      <c r="C361" t="s">
        <v>688</v>
      </c>
      <c r="D361">
        <v>0.39</v>
      </c>
      <c r="E361">
        <v>36</v>
      </c>
      <c r="F361">
        <v>0.124</v>
      </c>
    </row>
    <row r="362" spans="1:6" x14ac:dyDescent="0.2">
      <c r="A362" t="s">
        <v>678</v>
      </c>
      <c r="B362" t="s">
        <v>691</v>
      </c>
      <c r="C362" t="s">
        <v>688</v>
      </c>
      <c r="D362">
        <v>0.39</v>
      </c>
      <c r="E362">
        <v>37</v>
      </c>
      <c r="F362">
        <v>0.125</v>
      </c>
    </row>
    <row r="363" spans="1:6" x14ac:dyDescent="0.2">
      <c r="A363" t="s">
        <v>678</v>
      </c>
      <c r="B363" t="s">
        <v>691</v>
      </c>
      <c r="C363" t="s">
        <v>688</v>
      </c>
      <c r="D363">
        <v>0.39</v>
      </c>
      <c r="E363">
        <v>38</v>
      </c>
      <c r="F363">
        <v>0.126</v>
      </c>
    </row>
    <row r="364" spans="1:6" x14ac:dyDescent="0.2">
      <c r="A364" t="s">
        <v>678</v>
      </c>
      <c r="B364" t="s">
        <v>691</v>
      </c>
      <c r="C364" t="s">
        <v>688</v>
      </c>
      <c r="D364">
        <v>0.39</v>
      </c>
      <c r="E364">
        <v>39</v>
      </c>
      <c r="F364">
        <v>0.127</v>
      </c>
    </row>
    <row r="365" spans="1:6" x14ac:dyDescent="0.2">
      <c r="A365" t="s">
        <v>678</v>
      </c>
      <c r="B365" t="s">
        <v>691</v>
      </c>
      <c r="C365" t="s">
        <v>688</v>
      </c>
      <c r="D365">
        <v>0.39</v>
      </c>
      <c r="E365">
        <v>40</v>
      </c>
      <c r="F365">
        <v>0.127</v>
      </c>
    </row>
    <row r="366" spans="1:6" x14ac:dyDescent="0.2">
      <c r="A366" t="s">
        <v>678</v>
      </c>
      <c r="B366" t="s">
        <v>691</v>
      </c>
      <c r="C366" t="s">
        <v>688</v>
      </c>
      <c r="D366">
        <v>0.39</v>
      </c>
      <c r="E366">
        <v>41</v>
      </c>
      <c r="F366">
        <v>0.128</v>
      </c>
    </row>
    <row r="367" spans="1:6" x14ac:dyDescent="0.2">
      <c r="A367" t="s">
        <v>678</v>
      </c>
      <c r="B367" t="s">
        <v>691</v>
      </c>
      <c r="C367" t="s">
        <v>688</v>
      </c>
      <c r="D367">
        <v>0.39</v>
      </c>
      <c r="E367">
        <v>42</v>
      </c>
      <c r="F367">
        <v>0.128</v>
      </c>
    </row>
    <row r="368" spans="1:6" x14ac:dyDescent="0.2">
      <c r="A368" t="s">
        <v>678</v>
      </c>
      <c r="B368" t="s">
        <v>691</v>
      </c>
      <c r="C368" t="s">
        <v>688</v>
      </c>
      <c r="D368">
        <v>0.39</v>
      </c>
      <c r="E368">
        <v>43</v>
      </c>
      <c r="F368">
        <v>0.129</v>
      </c>
    </row>
    <row r="369" spans="1:6" x14ac:dyDescent="0.2">
      <c r="A369" t="s">
        <v>678</v>
      </c>
      <c r="B369" t="s">
        <v>691</v>
      </c>
      <c r="C369" t="s">
        <v>688</v>
      </c>
      <c r="D369">
        <v>0.39</v>
      </c>
      <c r="E369">
        <v>44</v>
      </c>
      <c r="F369">
        <v>0.13</v>
      </c>
    </row>
    <row r="370" spans="1:6" x14ac:dyDescent="0.2">
      <c r="A370" t="s">
        <v>678</v>
      </c>
      <c r="B370" t="s">
        <v>691</v>
      </c>
      <c r="C370" t="s">
        <v>688</v>
      </c>
      <c r="D370">
        <v>0.39</v>
      </c>
      <c r="E370">
        <v>45</v>
      </c>
      <c r="F370">
        <v>0.13</v>
      </c>
    </row>
    <row r="371" spans="1:6" x14ac:dyDescent="0.2">
      <c r="A371" t="s">
        <v>678</v>
      </c>
      <c r="B371" t="s">
        <v>691</v>
      </c>
      <c r="C371" t="s">
        <v>688</v>
      </c>
      <c r="D371">
        <v>0.39</v>
      </c>
      <c r="E371">
        <v>46</v>
      </c>
      <c r="F371">
        <v>0.13100000000000001</v>
      </c>
    </row>
    <row r="372" spans="1:6" x14ac:dyDescent="0.2">
      <c r="A372" t="s">
        <v>678</v>
      </c>
      <c r="B372" t="s">
        <v>691</v>
      </c>
      <c r="C372" t="s">
        <v>688</v>
      </c>
      <c r="D372">
        <v>0.39</v>
      </c>
      <c r="E372">
        <v>47</v>
      </c>
      <c r="F372">
        <v>0.13100000000000001</v>
      </c>
    </row>
    <row r="373" spans="1:6" x14ac:dyDescent="0.2">
      <c r="A373" t="s">
        <v>678</v>
      </c>
      <c r="B373" t="s">
        <v>691</v>
      </c>
      <c r="C373" t="s">
        <v>688</v>
      </c>
      <c r="D373">
        <v>0.39</v>
      </c>
      <c r="E373">
        <v>48</v>
      </c>
      <c r="F373">
        <v>0.13200000000000001</v>
      </c>
    </row>
    <row r="374" spans="1:6" x14ac:dyDescent="0.2">
      <c r="A374" t="s">
        <v>678</v>
      </c>
      <c r="B374" t="s">
        <v>691</v>
      </c>
      <c r="C374" t="s">
        <v>688</v>
      </c>
      <c r="D374">
        <v>0.39</v>
      </c>
      <c r="E374">
        <v>49</v>
      </c>
      <c r="F374">
        <v>0.13200000000000001</v>
      </c>
    </row>
    <row r="375" spans="1:6" x14ac:dyDescent="0.2">
      <c r="A375" t="s">
        <v>678</v>
      </c>
      <c r="B375" t="s">
        <v>691</v>
      </c>
      <c r="C375" t="s">
        <v>688</v>
      </c>
      <c r="D375">
        <v>0.4</v>
      </c>
      <c r="E375">
        <v>27</v>
      </c>
      <c r="F375">
        <v>0.124</v>
      </c>
    </row>
    <row r="376" spans="1:6" x14ac:dyDescent="0.2">
      <c r="A376" t="s">
        <v>678</v>
      </c>
      <c r="B376" t="s">
        <v>691</v>
      </c>
      <c r="C376" t="s">
        <v>688</v>
      </c>
      <c r="D376">
        <v>0.4</v>
      </c>
      <c r="E376">
        <v>28</v>
      </c>
      <c r="F376">
        <v>0.124</v>
      </c>
    </row>
    <row r="377" spans="1:6" x14ac:dyDescent="0.2">
      <c r="A377" t="s">
        <v>678</v>
      </c>
      <c r="B377" t="s">
        <v>691</v>
      </c>
      <c r="C377" t="s">
        <v>688</v>
      </c>
      <c r="D377">
        <v>0.4</v>
      </c>
      <c r="E377">
        <v>29</v>
      </c>
      <c r="F377">
        <v>0.124</v>
      </c>
    </row>
    <row r="378" spans="1:6" x14ac:dyDescent="0.2">
      <c r="A378" t="s">
        <v>678</v>
      </c>
      <c r="B378" t="s">
        <v>691</v>
      </c>
      <c r="C378" t="s">
        <v>688</v>
      </c>
      <c r="D378">
        <v>0.4</v>
      </c>
      <c r="E378">
        <v>30</v>
      </c>
      <c r="F378">
        <v>0.124</v>
      </c>
    </row>
    <row r="379" spans="1:6" x14ac:dyDescent="0.2">
      <c r="A379" t="s">
        <v>678</v>
      </c>
      <c r="B379" t="s">
        <v>691</v>
      </c>
      <c r="C379" t="s">
        <v>688</v>
      </c>
      <c r="D379">
        <v>0.4</v>
      </c>
      <c r="E379">
        <v>31</v>
      </c>
      <c r="F379">
        <v>0.125</v>
      </c>
    </row>
    <row r="380" spans="1:6" x14ac:dyDescent="0.2">
      <c r="A380" t="s">
        <v>678</v>
      </c>
      <c r="B380" t="s">
        <v>691</v>
      </c>
      <c r="C380" t="s">
        <v>688</v>
      </c>
      <c r="D380">
        <v>0.4</v>
      </c>
      <c r="E380">
        <v>32</v>
      </c>
      <c r="F380">
        <v>0.125</v>
      </c>
    </row>
    <row r="381" spans="1:6" x14ac:dyDescent="0.2">
      <c r="A381" t="s">
        <v>678</v>
      </c>
      <c r="B381" t="s">
        <v>691</v>
      </c>
      <c r="C381" t="s">
        <v>688</v>
      </c>
      <c r="D381">
        <v>0.4</v>
      </c>
      <c r="E381">
        <v>33</v>
      </c>
      <c r="F381">
        <v>0.125</v>
      </c>
    </row>
    <row r="382" spans="1:6" x14ac:dyDescent="0.2">
      <c r="A382" t="s">
        <v>678</v>
      </c>
      <c r="B382" t="s">
        <v>691</v>
      </c>
      <c r="C382" t="s">
        <v>688</v>
      </c>
      <c r="D382">
        <v>0.4</v>
      </c>
      <c r="E382">
        <v>34</v>
      </c>
      <c r="F382">
        <v>0.126</v>
      </c>
    </row>
    <row r="383" spans="1:6" x14ac:dyDescent="0.2">
      <c r="A383" t="s">
        <v>678</v>
      </c>
      <c r="B383" t="s">
        <v>691</v>
      </c>
      <c r="C383" t="s">
        <v>688</v>
      </c>
      <c r="D383">
        <v>0.4</v>
      </c>
      <c r="E383">
        <v>35</v>
      </c>
      <c r="F383">
        <v>0.127</v>
      </c>
    </row>
    <row r="384" spans="1:6" x14ac:dyDescent="0.2">
      <c r="A384" t="s">
        <v>678</v>
      </c>
      <c r="B384" t="s">
        <v>691</v>
      </c>
      <c r="C384" t="s">
        <v>688</v>
      </c>
      <c r="D384">
        <v>0.4</v>
      </c>
      <c r="E384">
        <v>36</v>
      </c>
      <c r="F384">
        <v>0.127</v>
      </c>
    </row>
    <row r="385" spans="1:6" x14ac:dyDescent="0.2">
      <c r="A385" t="s">
        <v>678</v>
      </c>
      <c r="B385" t="s">
        <v>691</v>
      </c>
      <c r="C385" t="s">
        <v>688</v>
      </c>
      <c r="D385">
        <v>0.4</v>
      </c>
      <c r="E385">
        <v>37</v>
      </c>
      <c r="F385">
        <v>0.128</v>
      </c>
    </row>
    <row r="386" spans="1:6" x14ac:dyDescent="0.2">
      <c r="A386" t="s">
        <v>678</v>
      </c>
      <c r="B386" t="s">
        <v>691</v>
      </c>
      <c r="C386" t="s">
        <v>688</v>
      </c>
      <c r="D386">
        <v>0.4</v>
      </c>
      <c r="E386">
        <v>38</v>
      </c>
      <c r="F386">
        <v>0.129</v>
      </c>
    </row>
    <row r="387" spans="1:6" x14ac:dyDescent="0.2">
      <c r="A387" t="s">
        <v>678</v>
      </c>
      <c r="B387" t="s">
        <v>691</v>
      </c>
      <c r="C387" t="s">
        <v>688</v>
      </c>
      <c r="D387">
        <v>0.4</v>
      </c>
      <c r="E387">
        <v>39</v>
      </c>
      <c r="F387">
        <v>0.129</v>
      </c>
    </row>
    <row r="388" spans="1:6" x14ac:dyDescent="0.2">
      <c r="A388" t="s">
        <v>678</v>
      </c>
      <c r="B388" t="s">
        <v>691</v>
      </c>
      <c r="C388" t="s">
        <v>688</v>
      </c>
      <c r="D388">
        <v>0.4</v>
      </c>
      <c r="E388">
        <v>40</v>
      </c>
      <c r="F388">
        <v>0.13</v>
      </c>
    </row>
    <row r="389" spans="1:6" x14ac:dyDescent="0.2">
      <c r="A389" t="s">
        <v>678</v>
      </c>
      <c r="B389" t="s">
        <v>691</v>
      </c>
      <c r="C389" t="s">
        <v>688</v>
      </c>
      <c r="D389">
        <v>0.4</v>
      </c>
      <c r="E389">
        <v>41</v>
      </c>
      <c r="F389">
        <v>0.13</v>
      </c>
    </row>
    <row r="390" spans="1:6" x14ac:dyDescent="0.2">
      <c r="A390" t="s">
        <v>678</v>
      </c>
      <c r="B390" t="s">
        <v>691</v>
      </c>
      <c r="C390" t="s">
        <v>688</v>
      </c>
      <c r="D390">
        <v>0.4</v>
      </c>
      <c r="E390">
        <v>42</v>
      </c>
      <c r="F390">
        <v>0.13100000000000001</v>
      </c>
    </row>
    <row r="391" spans="1:6" x14ac:dyDescent="0.2">
      <c r="A391" t="s">
        <v>678</v>
      </c>
      <c r="B391" t="s">
        <v>691</v>
      </c>
      <c r="C391" t="s">
        <v>688</v>
      </c>
      <c r="D391">
        <v>0.4</v>
      </c>
      <c r="E391">
        <v>43</v>
      </c>
      <c r="F391">
        <v>0.13200000000000001</v>
      </c>
    </row>
    <row r="392" spans="1:6" x14ac:dyDescent="0.2">
      <c r="A392" t="s">
        <v>678</v>
      </c>
      <c r="B392" t="s">
        <v>691</v>
      </c>
      <c r="C392" t="s">
        <v>688</v>
      </c>
      <c r="D392">
        <v>0.4</v>
      </c>
      <c r="E392">
        <v>44</v>
      </c>
      <c r="F392">
        <v>0.13200000000000001</v>
      </c>
    </row>
    <row r="393" spans="1:6" x14ac:dyDescent="0.2">
      <c r="A393" t="s">
        <v>678</v>
      </c>
      <c r="B393" t="s">
        <v>691</v>
      </c>
      <c r="C393" t="s">
        <v>688</v>
      </c>
      <c r="D393">
        <v>0.4</v>
      </c>
      <c r="E393">
        <v>45</v>
      </c>
      <c r="F393">
        <v>0.13300000000000001</v>
      </c>
    </row>
    <row r="394" spans="1:6" x14ac:dyDescent="0.2">
      <c r="A394" t="s">
        <v>678</v>
      </c>
      <c r="B394" t="s">
        <v>691</v>
      </c>
      <c r="C394" t="s">
        <v>688</v>
      </c>
      <c r="D394">
        <v>0.4</v>
      </c>
      <c r="E394">
        <v>46</v>
      </c>
      <c r="F394">
        <v>0.13300000000000001</v>
      </c>
    </row>
    <row r="395" spans="1:6" x14ac:dyDescent="0.2">
      <c r="A395" t="s">
        <v>678</v>
      </c>
      <c r="B395" t="s">
        <v>691</v>
      </c>
      <c r="C395" t="s">
        <v>688</v>
      </c>
      <c r="D395">
        <v>0.4</v>
      </c>
      <c r="E395">
        <v>47</v>
      </c>
      <c r="F395">
        <v>0.13400000000000001</v>
      </c>
    </row>
    <row r="396" spans="1:6" x14ac:dyDescent="0.2">
      <c r="A396" t="s">
        <v>678</v>
      </c>
      <c r="B396" t="s">
        <v>691</v>
      </c>
      <c r="C396" t="s">
        <v>688</v>
      </c>
      <c r="D396">
        <v>0.4</v>
      </c>
      <c r="E396">
        <v>48</v>
      </c>
      <c r="F396">
        <v>0.13400000000000001</v>
      </c>
    </row>
    <row r="397" spans="1:6" x14ac:dyDescent="0.2">
      <c r="A397" t="s">
        <v>678</v>
      </c>
      <c r="B397" t="s">
        <v>691</v>
      </c>
      <c r="C397" t="s">
        <v>688</v>
      </c>
      <c r="D397">
        <v>0.4</v>
      </c>
      <c r="E397">
        <v>49</v>
      </c>
      <c r="F397">
        <v>0.13500000000000001</v>
      </c>
    </row>
    <row r="398" spans="1:6" x14ac:dyDescent="0.2">
      <c r="A398" t="s">
        <v>678</v>
      </c>
      <c r="B398" t="s">
        <v>691</v>
      </c>
      <c r="C398" t="s">
        <v>688</v>
      </c>
      <c r="D398">
        <v>0.41</v>
      </c>
      <c r="E398">
        <v>29</v>
      </c>
      <c r="F398">
        <v>0.127</v>
      </c>
    </row>
    <row r="399" spans="1:6" x14ac:dyDescent="0.2">
      <c r="A399" t="s">
        <v>678</v>
      </c>
      <c r="B399" t="s">
        <v>691</v>
      </c>
      <c r="C399" t="s">
        <v>688</v>
      </c>
      <c r="D399">
        <v>0.41</v>
      </c>
      <c r="E399">
        <v>30</v>
      </c>
      <c r="F399">
        <v>0.127</v>
      </c>
    </row>
    <row r="400" spans="1:6" x14ac:dyDescent="0.2">
      <c r="A400" t="s">
        <v>678</v>
      </c>
      <c r="B400" t="s">
        <v>691</v>
      </c>
      <c r="C400" t="s">
        <v>688</v>
      </c>
      <c r="D400">
        <v>0.41</v>
      </c>
      <c r="E400">
        <v>31</v>
      </c>
      <c r="F400">
        <v>0.128</v>
      </c>
    </row>
    <row r="401" spans="1:6" x14ac:dyDescent="0.2">
      <c r="A401" t="s">
        <v>678</v>
      </c>
      <c r="B401" t="s">
        <v>691</v>
      </c>
      <c r="C401" t="s">
        <v>688</v>
      </c>
      <c r="D401">
        <v>0.41</v>
      </c>
      <c r="E401">
        <v>32</v>
      </c>
      <c r="F401">
        <v>0.128</v>
      </c>
    </row>
    <row r="402" spans="1:6" x14ac:dyDescent="0.2">
      <c r="A402" t="s">
        <v>678</v>
      </c>
      <c r="B402" t="s">
        <v>691</v>
      </c>
      <c r="C402" t="s">
        <v>688</v>
      </c>
      <c r="D402">
        <v>0.41</v>
      </c>
      <c r="E402">
        <v>33</v>
      </c>
      <c r="F402">
        <v>0.128</v>
      </c>
    </row>
    <row r="403" spans="1:6" x14ac:dyDescent="0.2">
      <c r="A403" t="s">
        <v>678</v>
      </c>
      <c r="B403" t="s">
        <v>691</v>
      </c>
      <c r="C403" t="s">
        <v>688</v>
      </c>
      <c r="D403">
        <v>0.41</v>
      </c>
      <c r="E403">
        <v>34</v>
      </c>
      <c r="F403">
        <v>0.129</v>
      </c>
    </row>
    <row r="404" spans="1:6" x14ac:dyDescent="0.2">
      <c r="A404" t="s">
        <v>678</v>
      </c>
      <c r="B404" t="s">
        <v>691</v>
      </c>
      <c r="C404" t="s">
        <v>688</v>
      </c>
      <c r="D404">
        <v>0.41</v>
      </c>
      <c r="E404">
        <v>35</v>
      </c>
      <c r="F404">
        <v>0.129</v>
      </c>
    </row>
    <row r="405" spans="1:6" x14ac:dyDescent="0.2">
      <c r="A405" t="s">
        <v>678</v>
      </c>
      <c r="B405" t="s">
        <v>691</v>
      </c>
      <c r="C405" t="s">
        <v>688</v>
      </c>
      <c r="D405">
        <v>0.41</v>
      </c>
      <c r="E405">
        <v>36</v>
      </c>
      <c r="F405">
        <v>0.13</v>
      </c>
    </row>
    <row r="406" spans="1:6" x14ac:dyDescent="0.2">
      <c r="A406" t="s">
        <v>678</v>
      </c>
      <c r="B406" t="s">
        <v>691</v>
      </c>
      <c r="C406" t="s">
        <v>688</v>
      </c>
      <c r="D406">
        <v>0.41</v>
      </c>
      <c r="E406">
        <v>37</v>
      </c>
      <c r="F406">
        <v>0.13100000000000001</v>
      </c>
    </row>
    <row r="407" spans="1:6" x14ac:dyDescent="0.2">
      <c r="A407" t="s">
        <v>678</v>
      </c>
      <c r="B407" t="s">
        <v>691</v>
      </c>
      <c r="C407" t="s">
        <v>688</v>
      </c>
      <c r="D407">
        <v>0.41</v>
      </c>
      <c r="E407">
        <v>38</v>
      </c>
      <c r="F407">
        <v>0.13100000000000001</v>
      </c>
    </row>
    <row r="408" spans="1:6" x14ac:dyDescent="0.2">
      <c r="A408" t="s">
        <v>678</v>
      </c>
      <c r="B408" t="s">
        <v>691</v>
      </c>
      <c r="C408" t="s">
        <v>688</v>
      </c>
      <c r="D408">
        <v>0.41</v>
      </c>
      <c r="E408">
        <v>39</v>
      </c>
      <c r="F408">
        <v>0.13200000000000001</v>
      </c>
    </row>
    <row r="409" spans="1:6" x14ac:dyDescent="0.2">
      <c r="A409" t="s">
        <v>678</v>
      </c>
      <c r="B409" t="s">
        <v>691</v>
      </c>
      <c r="C409" t="s">
        <v>688</v>
      </c>
      <c r="D409">
        <v>0.41</v>
      </c>
      <c r="E409">
        <v>40</v>
      </c>
      <c r="F409">
        <v>0.13200000000000001</v>
      </c>
    </row>
    <row r="410" spans="1:6" x14ac:dyDescent="0.2">
      <c r="A410" t="s">
        <v>678</v>
      </c>
      <c r="B410" t="s">
        <v>691</v>
      </c>
      <c r="C410" t="s">
        <v>688</v>
      </c>
      <c r="D410">
        <v>0.41</v>
      </c>
      <c r="E410">
        <v>41</v>
      </c>
      <c r="F410">
        <v>0.13300000000000001</v>
      </c>
    </row>
    <row r="411" spans="1:6" x14ac:dyDescent="0.2">
      <c r="A411" t="s">
        <v>678</v>
      </c>
      <c r="B411" t="s">
        <v>691</v>
      </c>
      <c r="C411" t="s">
        <v>688</v>
      </c>
      <c r="D411">
        <v>0.41</v>
      </c>
      <c r="E411">
        <v>42</v>
      </c>
      <c r="F411">
        <v>0.13400000000000001</v>
      </c>
    </row>
    <row r="412" spans="1:6" x14ac:dyDescent="0.2">
      <c r="A412" t="s">
        <v>678</v>
      </c>
      <c r="B412" t="s">
        <v>691</v>
      </c>
      <c r="C412" t="s">
        <v>688</v>
      </c>
      <c r="D412">
        <v>0.41</v>
      </c>
      <c r="E412">
        <v>43</v>
      </c>
      <c r="F412">
        <v>0.13400000000000001</v>
      </c>
    </row>
    <row r="413" spans="1:6" x14ac:dyDescent="0.2">
      <c r="A413" t="s">
        <v>678</v>
      </c>
      <c r="B413" t="s">
        <v>691</v>
      </c>
      <c r="C413" t="s">
        <v>688</v>
      </c>
      <c r="D413">
        <v>0.41</v>
      </c>
      <c r="E413">
        <v>44</v>
      </c>
      <c r="F413">
        <v>0.13500000000000001</v>
      </c>
    </row>
    <row r="414" spans="1:6" x14ac:dyDescent="0.2">
      <c r="A414" t="s">
        <v>678</v>
      </c>
      <c r="B414" t="s">
        <v>691</v>
      </c>
      <c r="C414" t="s">
        <v>688</v>
      </c>
      <c r="D414">
        <v>0.41</v>
      </c>
      <c r="E414">
        <v>45</v>
      </c>
      <c r="F414">
        <v>0.13500000000000001</v>
      </c>
    </row>
    <row r="415" spans="1:6" x14ac:dyDescent="0.2">
      <c r="A415" t="s">
        <v>678</v>
      </c>
      <c r="B415" t="s">
        <v>691</v>
      </c>
      <c r="C415" t="s">
        <v>688</v>
      </c>
      <c r="D415">
        <v>0.41</v>
      </c>
      <c r="E415">
        <v>46</v>
      </c>
      <c r="F415">
        <v>0.13600000000000001</v>
      </c>
    </row>
    <row r="416" spans="1:6" x14ac:dyDescent="0.2">
      <c r="A416" t="s">
        <v>678</v>
      </c>
      <c r="B416" t="s">
        <v>691</v>
      </c>
      <c r="C416" t="s">
        <v>688</v>
      </c>
      <c r="D416">
        <v>0.41</v>
      </c>
      <c r="E416">
        <v>47</v>
      </c>
      <c r="F416">
        <v>0.13700000000000001</v>
      </c>
    </row>
    <row r="417" spans="1:6" x14ac:dyDescent="0.2">
      <c r="A417" t="s">
        <v>678</v>
      </c>
      <c r="B417" t="s">
        <v>691</v>
      </c>
      <c r="C417" t="s">
        <v>688</v>
      </c>
      <c r="D417">
        <v>0.41</v>
      </c>
      <c r="E417">
        <v>48</v>
      </c>
      <c r="F417">
        <v>0.13700000000000001</v>
      </c>
    </row>
    <row r="418" spans="1:6" x14ac:dyDescent="0.2">
      <c r="A418" t="s">
        <v>678</v>
      </c>
      <c r="B418" t="s">
        <v>691</v>
      </c>
      <c r="C418" t="s">
        <v>688</v>
      </c>
      <c r="D418">
        <v>0.41</v>
      </c>
      <c r="E418">
        <v>49</v>
      </c>
      <c r="F418">
        <v>0.13800000000000001</v>
      </c>
    </row>
    <row r="419" spans="1:6" x14ac:dyDescent="0.2">
      <c r="A419" t="s">
        <v>678</v>
      </c>
      <c r="B419" t="s">
        <v>691</v>
      </c>
      <c r="C419" t="s">
        <v>688</v>
      </c>
      <c r="D419">
        <v>0.42</v>
      </c>
      <c r="E419">
        <v>30</v>
      </c>
      <c r="F419">
        <v>0.13</v>
      </c>
    </row>
    <row r="420" spans="1:6" x14ac:dyDescent="0.2">
      <c r="A420" t="s">
        <v>678</v>
      </c>
      <c r="B420" t="s">
        <v>691</v>
      </c>
      <c r="C420" t="s">
        <v>688</v>
      </c>
      <c r="D420">
        <v>0.42</v>
      </c>
      <c r="E420">
        <v>31</v>
      </c>
      <c r="F420">
        <v>0.13100000000000001</v>
      </c>
    </row>
    <row r="421" spans="1:6" x14ac:dyDescent="0.2">
      <c r="A421" t="s">
        <v>678</v>
      </c>
      <c r="B421" t="s">
        <v>691</v>
      </c>
      <c r="C421" t="s">
        <v>688</v>
      </c>
      <c r="D421">
        <v>0.42</v>
      </c>
      <c r="E421">
        <v>32</v>
      </c>
      <c r="F421">
        <v>0.13100000000000001</v>
      </c>
    </row>
    <row r="422" spans="1:6" x14ac:dyDescent="0.2">
      <c r="A422" t="s">
        <v>678</v>
      </c>
      <c r="B422" t="s">
        <v>691</v>
      </c>
      <c r="C422" t="s">
        <v>688</v>
      </c>
      <c r="D422">
        <v>0.42</v>
      </c>
      <c r="E422">
        <v>33</v>
      </c>
      <c r="F422">
        <v>0.13100000000000001</v>
      </c>
    </row>
    <row r="423" spans="1:6" x14ac:dyDescent="0.2">
      <c r="A423" t="s">
        <v>678</v>
      </c>
      <c r="B423" t="s">
        <v>691</v>
      </c>
      <c r="C423" t="s">
        <v>688</v>
      </c>
      <c r="D423">
        <v>0.42</v>
      </c>
      <c r="E423">
        <v>34</v>
      </c>
      <c r="F423">
        <v>0.13200000000000001</v>
      </c>
    </row>
    <row r="424" spans="1:6" x14ac:dyDescent="0.2">
      <c r="A424" t="s">
        <v>678</v>
      </c>
      <c r="B424" t="s">
        <v>691</v>
      </c>
      <c r="C424" t="s">
        <v>688</v>
      </c>
      <c r="D424">
        <v>0.42</v>
      </c>
      <c r="E424">
        <v>35</v>
      </c>
      <c r="F424">
        <v>0.13200000000000001</v>
      </c>
    </row>
    <row r="425" spans="1:6" x14ac:dyDescent="0.2">
      <c r="A425" t="s">
        <v>678</v>
      </c>
      <c r="B425" t="s">
        <v>691</v>
      </c>
      <c r="C425" t="s">
        <v>688</v>
      </c>
      <c r="D425">
        <v>0.42</v>
      </c>
      <c r="E425">
        <v>36</v>
      </c>
      <c r="F425">
        <v>0.13300000000000001</v>
      </c>
    </row>
    <row r="426" spans="1:6" x14ac:dyDescent="0.2">
      <c r="A426" t="s">
        <v>678</v>
      </c>
      <c r="B426" t="s">
        <v>691</v>
      </c>
      <c r="C426" t="s">
        <v>688</v>
      </c>
      <c r="D426">
        <v>0.42</v>
      </c>
      <c r="E426">
        <v>37</v>
      </c>
      <c r="F426">
        <v>0.13300000000000001</v>
      </c>
    </row>
    <row r="427" spans="1:6" x14ac:dyDescent="0.2">
      <c r="A427" t="s">
        <v>678</v>
      </c>
      <c r="B427" t="s">
        <v>691</v>
      </c>
      <c r="C427" t="s">
        <v>688</v>
      </c>
      <c r="D427">
        <v>0.42</v>
      </c>
      <c r="E427">
        <v>38</v>
      </c>
      <c r="F427">
        <v>0.13400000000000001</v>
      </c>
    </row>
    <row r="428" spans="1:6" x14ac:dyDescent="0.2">
      <c r="A428" t="s">
        <v>678</v>
      </c>
      <c r="B428" t="s">
        <v>691</v>
      </c>
      <c r="C428" t="s">
        <v>688</v>
      </c>
      <c r="D428">
        <v>0.42</v>
      </c>
      <c r="E428">
        <v>39</v>
      </c>
      <c r="F428">
        <v>0.13400000000000001</v>
      </c>
    </row>
    <row r="429" spans="1:6" x14ac:dyDescent="0.2">
      <c r="A429" t="s">
        <v>678</v>
      </c>
      <c r="B429" t="s">
        <v>691</v>
      </c>
      <c r="C429" t="s">
        <v>688</v>
      </c>
      <c r="D429">
        <v>0.42</v>
      </c>
      <c r="E429">
        <v>40</v>
      </c>
      <c r="F429">
        <v>0.13500000000000001</v>
      </c>
    </row>
    <row r="430" spans="1:6" x14ac:dyDescent="0.2">
      <c r="A430" t="s">
        <v>678</v>
      </c>
      <c r="B430" t="s">
        <v>691</v>
      </c>
      <c r="C430" t="s">
        <v>688</v>
      </c>
      <c r="D430">
        <v>0.42</v>
      </c>
      <c r="E430">
        <v>41</v>
      </c>
      <c r="F430">
        <v>0.13600000000000001</v>
      </c>
    </row>
    <row r="431" spans="1:6" x14ac:dyDescent="0.2">
      <c r="A431" t="s">
        <v>678</v>
      </c>
      <c r="B431" t="s">
        <v>691</v>
      </c>
      <c r="C431" t="s">
        <v>688</v>
      </c>
      <c r="D431">
        <v>0.42</v>
      </c>
      <c r="E431">
        <v>42</v>
      </c>
      <c r="F431">
        <v>0.13600000000000001</v>
      </c>
    </row>
    <row r="432" spans="1:6" x14ac:dyDescent="0.2">
      <c r="A432" t="s">
        <v>678</v>
      </c>
      <c r="B432" t="s">
        <v>691</v>
      </c>
      <c r="C432" t="s">
        <v>688</v>
      </c>
      <c r="D432">
        <v>0.42</v>
      </c>
      <c r="E432">
        <v>43</v>
      </c>
      <c r="F432">
        <v>0.13700000000000001</v>
      </c>
    </row>
    <row r="433" spans="1:6" x14ac:dyDescent="0.2">
      <c r="A433" t="s">
        <v>678</v>
      </c>
      <c r="B433" t="s">
        <v>691</v>
      </c>
      <c r="C433" t="s">
        <v>688</v>
      </c>
      <c r="D433">
        <v>0.42</v>
      </c>
      <c r="E433">
        <v>44</v>
      </c>
      <c r="F433">
        <v>0.13800000000000001</v>
      </c>
    </row>
    <row r="434" spans="1:6" x14ac:dyDescent="0.2">
      <c r="A434" t="s">
        <v>678</v>
      </c>
      <c r="B434" t="s">
        <v>691</v>
      </c>
      <c r="C434" t="s">
        <v>688</v>
      </c>
      <c r="D434">
        <v>0.42</v>
      </c>
      <c r="E434">
        <v>45</v>
      </c>
      <c r="F434">
        <v>0.13800000000000001</v>
      </c>
    </row>
    <row r="435" spans="1:6" x14ac:dyDescent="0.2">
      <c r="A435" t="s">
        <v>678</v>
      </c>
      <c r="B435" t="s">
        <v>691</v>
      </c>
      <c r="C435" t="s">
        <v>688</v>
      </c>
      <c r="D435">
        <v>0.42</v>
      </c>
      <c r="E435">
        <v>46</v>
      </c>
      <c r="F435">
        <v>0.13900000000000001</v>
      </c>
    </row>
    <row r="436" spans="1:6" x14ac:dyDescent="0.2">
      <c r="A436" t="s">
        <v>678</v>
      </c>
      <c r="B436" t="s">
        <v>691</v>
      </c>
      <c r="C436" t="s">
        <v>688</v>
      </c>
      <c r="D436">
        <v>0.42</v>
      </c>
      <c r="E436">
        <v>47</v>
      </c>
      <c r="F436">
        <v>0.13900000000000001</v>
      </c>
    </row>
    <row r="437" spans="1:6" x14ac:dyDescent="0.2">
      <c r="A437" t="s">
        <v>678</v>
      </c>
      <c r="B437" t="s">
        <v>691</v>
      </c>
      <c r="C437" t="s">
        <v>688</v>
      </c>
      <c r="D437">
        <v>0.42</v>
      </c>
      <c r="E437">
        <v>48</v>
      </c>
      <c r="F437">
        <v>0.14000000000000001</v>
      </c>
    </row>
    <row r="438" spans="1:6" x14ac:dyDescent="0.2">
      <c r="A438" t="s">
        <v>678</v>
      </c>
      <c r="B438" t="s">
        <v>691</v>
      </c>
      <c r="C438" t="s">
        <v>688</v>
      </c>
      <c r="D438">
        <v>0.42</v>
      </c>
      <c r="E438">
        <v>49</v>
      </c>
      <c r="F438">
        <v>0.14000000000000001</v>
      </c>
    </row>
    <row r="439" spans="1:6" x14ac:dyDescent="0.2">
      <c r="A439" t="s">
        <v>678</v>
      </c>
      <c r="B439" t="s">
        <v>691</v>
      </c>
      <c r="C439" t="s">
        <v>688</v>
      </c>
      <c r="D439">
        <v>0.43</v>
      </c>
      <c r="E439">
        <v>32</v>
      </c>
      <c r="F439">
        <v>0.13400000000000001</v>
      </c>
    </row>
    <row r="440" spans="1:6" x14ac:dyDescent="0.2">
      <c r="A440" t="s">
        <v>678</v>
      </c>
      <c r="B440" t="s">
        <v>691</v>
      </c>
      <c r="C440" t="s">
        <v>688</v>
      </c>
      <c r="D440">
        <v>0.43</v>
      </c>
      <c r="E440">
        <v>33</v>
      </c>
      <c r="F440">
        <v>0.13400000000000001</v>
      </c>
    </row>
    <row r="441" spans="1:6" x14ac:dyDescent="0.2">
      <c r="A441" t="s">
        <v>678</v>
      </c>
      <c r="B441" t="s">
        <v>691</v>
      </c>
      <c r="C441" t="s">
        <v>688</v>
      </c>
      <c r="D441">
        <v>0.43</v>
      </c>
      <c r="E441">
        <v>34</v>
      </c>
      <c r="F441">
        <v>0.13500000000000001</v>
      </c>
    </row>
    <row r="442" spans="1:6" x14ac:dyDescent="0.2">
      <c r="A442" t="s">
        <v>678</v>
      </c>
      <c r="B442" t="s">
        <v>691</v>
      </c>
      <c r="C442" t="s">
        <v>688</v>
      </c>
      <c r="D442">
        <v>0.43</v>
      </c>
      <c r="E442">
        <v>35</v>
      </c>
      <c r="F442">
        <v>0.13500000000000001</v>
      </c>
    </row>
    <row r="443" spans="1:6" x14ac:dyDescent="0.2">
      <c r="A443" t="s">
        <v>678</v>
      </c>
      <c r="B443" t="s">
        <v>691</v>
      </c>
      <c r="C443" t="s">
        <v>688</v>
      </c>
      <c r="D443">
        <v>0.43</v>
      </c>
      <c r="E443">
        <v>36</v>
      </c>
      <c r="F443">
        <v>0.13600000000000001</v>
      </c>
    </row>
    <row r="444" spans="1:6" x14ac:dyDescent="0.2">
      <c r="A444" t="s">
        <v>678</v>
      </c>
      <c r="B444" t="s">
        <v>691</v>
      </c>
      <c r="C444" t="s">
        <v>688</v>
      </c>
      <c r="D444">
        <v>0.43</v>
      </c>
      <c r="E444">
        <v>37</v>
      </c>
      <c r="F444">
        <v>0.13600000000000001</v>
      </c>
    </row>
    <row r="445" spans="1:6" x14ac:dyDescent="0.2">
      <c r="A445" t="s">
        <v>678</v>
      </c>
      <c r="B445" t="s">
        <v>691</v>
      </c>
      <c r="C445" t="s">
        <v>688</v>
      </c>
      <c r="D445">
        <v>0.43</v>
      </c>
      <c r="E445">
        <v>38</v>
      </c>
      <c r="F445">
        <v>0.13700000000000001</v>
      </c>
    </row>
    <row r="446" spans="1:6" x14ac:dyDescent="0.2">
      <c r="A446" t="s">
        <v>678</v>
      </c>
      <c r="B446" t="s">
        <v>691</v>
      </c>
      <c r="C446" t="s">
        <v>688</v>
      </c>
      <c r="D446">
        <v>0.43</v>
      </c>
      <c r="E446">
        <v>39</v>
      </c>
      <c r="F446">
        <v>0.13700000000000001</v>
      </c>
    </row>
    <row r="447" spans="1:6" x14ac:dyDescent="0.2">
      <c r="A447" t="s">
        <v>678</v>
      </c>
      <c r="B447" t="s">
        <v>691</v>
      </c>
      <c r="C447" t="s">
        <v>688</v>
      </c>
      <c r="D447">
        <v>0.43</v>
      </c>
      <c r="E447">
        <v>40</v>
      </c>
      <c r="F447">
        <v>0.13800000000000001</v>
      </c>
    </row>
    <row r="448" spans="1:6" x14ac:dyDescent="0.2">
      <c r="A448" t="s">
        <v>678</v>
      </c>
      <c r="B448" t="s">
        <v>691</v>
      </c>
      <c r="C448" t="s">
        <v>688</v>
      </c>
      <c r="D448">
        <v>0.43</v>
      </c>
      <c r="E448">
        <v>41</v>
      </c>
      <c r="F448">
        <v>0.13900000000000001</v>
      </c>
    </row>
    <row r="449" spans="1:6" x14ac:dyDescent="0.2">
      <c r="A449" t="s">
        <v>678</v>
      </c>
      <c r="B449" t="s">
        <v>691</v>
      </c>
      <c r="C449" t="s">
        <v>688</v>
      </c>
      <c r="D449">
        <v>0.43</v>
      </c>
      <c r="E449">
        <v>42</v>
      </c>
      <c r="F449">
        <v>0.13900000000000001</v>
      </c>
    </row>
    <row r="450" spans="1:6" x14ac:dyDescent="0.2">
      <c r="A450" t="s">
        <v>678</v>
      </c>
      <c r="B450" t="s">
        <v>691</v>
      </c>
      <c r="C450" t="s">
        <v>688</v>
      </c>
      <c r="D450">
        <v>0.43</v>
      </c>
      <c r="E450">
        <v>43</v>
      </c>
      <c r="F450">
        <v>0.14000000000000001</v>
      </c>
    </row>
    <row r="451" spans="1:6" x14ac:dyDescent="0.2">
      <c r="A451" t="s">
        <v>678</v>
      </c>
      <c r="B451" t="s">
        <v>691</v>
      </c>
      <c r="C451" t="s">
        <v>688</v>
      </c>
      <c r="D451">
        <v>0.43</v>
      </c>
      <c r="E451">
        <v>44</v>
      </c>
      <c r="F451">
        <v>0.14000000000000001</v>
      </c>
    </row>
    <row r="452" spans="1:6" x14ac:dyDescent="0.2">
      <c r="A452" t="s">
        <v>678</v>
      </c>
      <c r="B452" t="s">
        <v>691</v>
      </c>
      <c r="C452" t="s">
        <v>688</v>
      </c>
      <c r="D452">
        <v>0.43</v>
      </c>
      <c r="E452">
        <v>45</v>
      </c>
      <c r="F452">
        <v>0.14099999999999999</v>
      </c>
    </row>
    <row r="453" spans="1:6" x14ac:dyDescent="0.2">
      <c r="A453" t="s">
        <v>678</v>
      </c>
      <c r="B453" t="s">
        <v>691</v>
      </c>
      <c r="C453" t="s">
        <v>688</v>
      </c>
      <c r="D453">
        <v>0.43</v>
      </c>
      <c r="E453">
        <v>46</v>
      </c>
      <c r="F453">
        <v>0.14099999999999999</v>
      </c>
    </row>
    <row r="454" spans="1:6" x14ac:dyDescent="0.2">
      <c r="A454" t="s">
        <v>678</v>
      </c>
      <c r="B454" t="s">
        <v>691</v>
      </c>
      <c r="C454" t="s">
        <v>688</v>
      </c>
      <c r="D454">
        <v>0.43</v>
      </c>
      <c r="E454">
        <v>47</v>
      </c>
      <c r="F454">
        <v>0.14199999999999999</v>
      </c>
    </row>
    <row r="455" spans="1:6" x14ac:dyDescent="0.2">
      <c r="A455" t="s">
        <v>678</v>
      </c>
      <c r="B455" t="s">
        <v>691</v>
      </c>
      <c r="C455" t="s">
        <v>688</v>
      </c>
      <c r="D455">
        <v>0.43</v>
      </c>
      <c r="E455">
        <v>48</v>
      </c>
      <c r="F455">
        <v>0.14299999999999999</v>
      </c>
    </row>
    <row r="456" spans="1:6" x14ac:dyDescent="0.2">
      <c r="A456" t="s">
        <v>678</v>
      </c>
      <c r="B456" t="s">
        <v>691</v>
      </c>
      <c r="C456" t="s">
        <v>688</v>
      </c>
      <c r="D456">
        <v>0.43</v>
      </c>
      <c r="E456">
        <v>49</v>
      </c>
      <c r="F456">
        <v>0.14299999999999999</v>
      </c>
    </row>
    <row r="457" spans="1:6" x14ac:dyDescent="0.2">
      <c r="A457" t="s">
        <v>678</v>
      </c>
      <c r="B457" t="s">
        <v>691</v>
      </c>
      <c r="C457" t="s">
        <v>688</v>
      </c>
      <c r="D457">
        <v>0.44</v>
      </c>
      <c r="E457">
        <v>33</v>
      </c>
      <c r="F457">
        <v>0.13700000000000001</v>
      </c>
    </row>
    <row r="458" spans="1:6" x14ac:dyDescent="0.2">
      <c r="A458" t="s">
        <v>678</v>
      </c>
      <c r="B458" t="s">
        <v>691</v>
      </c>
      <c r="C458" t="s">
        <v>688</v>
      </c>
      <c r="D458">
        <v>0.44</v>
      </c>
      <c r="E458">
        <v>34</v>
      </c>
      <c r="F458">
        <v>0.13800000000000001</v>
      </c>
    </row>
    <row r="459" spans="1:6" x14ac:dyDescent="0.2">
      <c r="A459" t="s">
        <v>678</v>
      </c>
      <c r="B459" t="s">
        <v>691</v>
      </c>
      <c r="C459" t="s">
        <v>688</v>
      </c>
      <c r="D459">
        <v>0.44</v>
      </c>
      <c r="E459">
        <v>35</v>
      </c>
      <c r="F459">
        <v>0.13800000000000001</v>
      </c>
    </row>
    <row r="460" spans="1:6" x14ac:dyDescent="0.2">
      <c r="A460" t="s">
        <v>678</v>
      </c>
      <c r="B460" t="s">
        <v>691</v>
      </c>
      <c r="C460" t="s">
        <v>688</v>
      </c>
      <c r="D460">
        <v>0.44</v>
      </c>
      <c r="E460">
        <v>36</v>
      </c>
      <c r="F460">
        <v>0.13800000000000001</v>
      </c>
    </row>
    <row r="461" spans="1:6" x14ac:dyDescent="0.2">
      <c r="A461" t="s">
        <v>678</v>
      </c>
      <c r="B461" t="s">
        <v>691</v>
      </c>
      <c r="C461" t="s">
        <v>688</v>
      </c>
      <c r="D461">
        <v>0.44</v>
      </c>
      <c r="E461">
        <v>37</v>
      </c>
      <c r="F461">
        <v>0.13900000000000001</v>
      </c>
    </row>
    <row r="462" spans="1:6" x14ac:dyDescent="0.2">
      <c r="A462" t="s">
        <v>678</v>
      </c>
      <c r="B462" t="s">
        <v>691</v>
      </c>
      <c r="C462" t="s">
        <v>688</v>
      </c>
      <c r="D462">
        <v>0.44</v>
      </c>
      <c r="E462">
        <v>38</v>
      </c>
      <c r="F462">
        <v>0.14000000000000001</v>
      </c>
    </row>
    <row r="463" spans="1:6" x14ac:dyDescent="0.2">
      <c r="A463" t="s">
        <v>678</v>
      </c>
      <c r="B463" t="s">
        <v>691</v>
      </c>
      <c r="C463" t="s">
        <v>688</v>
      </c>
      <c r="D463">
        <v>0.44</v>
      </c>
      <c r="E463">
        <v>39</v>
      </c>
      <c r="F463">
        <v>0.14000000000000001</v>
      </c>
    </row>
    <row r="464" spans="1:6" x14ac:dyDescent="0.2">
      <c r="A464" t="s">
        <v>678</v>
      </c>
      <c r="B464" t="s">
        <v>691</v>
      </c>
      <c r="C464" t="s">
        <v>688</v>
      </c>
      <c r="D464">
        <v>0.44</v>
      </c>
      <c r="E464">
        <v>40</v>
      </c>
      <c r="F464">
        <v>0.14099999999999999</v>
      </c>
    </row>
    <row r="465" spans="1:6" x14ac:dyDescent="0.2">
      <c r="A465" t="s">
        <v>678</v>
      </c>
      <c r="B465" t="s">
        <v>691</v>
      </c>
      <c r="C465" t="s">
        <v>688</v>
      </c>
      <c r="D465">
        <v>0.44</v>
      </c>
      <c r="E465">
        <v>41</v>
      </c>
      <c r="F465">
        <v>0.14099999999999999</v>
      </c>
    </row>
    <row r="466" spans="1:6" x14ac:dyDescent="0.2">
      <c r="A466" t="s">
        <v>678</v>
      </c>
      <c r="B466" t="s">
        <v>691</v>
      </c>
      <c r="C466" t="s">
        <v>688</v>
      </c>
      <c r="D466">
        <v>0.44</v>
      </c>
      <c r="E466">
        <v>42</v>
      </c>
      <c r="F466">
        <v>0.14199999999999999</v>
      </c>
    </row>
    <row r="467" spans="1:6" x14ac:dyDescent="0.2">
      <c r="A467" t="s">
        <v>678</v>
      </c>
      <c r="B467" t="s">
        <v>691</v>
      </c>
      <c r="C467" t="s">
        <v>688</v>
      </c>
      <c r="D467">
        <v>0.44</v>
      </c>
      <c r="E467">
        <v>43</v>
      </c>
      <c r="F467">
        <v>0.14199999999999999</v>
      </c>
    </row>
    <row r="468" spans="1:6" x14ac:dyDescent="0.2">
      <c r="A468" t="s">
        <v>678</v>
      </c>
      <c r="B468" t="s">
        <v>691</v>
      </c>
      <c r="C468" t="s">
        <v>688</v>
      </c>
      <c r="D468">
        <v>0.44</v>
      </c>
      <c r="E468">
        <v>44</v>
      </c>
      <c r="F468">
        <v>0.14299999999999999</v>
      </c>
    </row>
    <row r="469" spans="1:6" x14ac:dyDescent="0.2">
      <c r="A469" t="s">
        <v>678</v>
      </c>
      <c r="B469" t="s">
        <v>691</v>
      </c>
      <c r="C469" t="s">
        <v>688</v>
      </c>
      <c r="D469">
        <v>0.44</v>
      </c>
      <c r="E469">
        <v>45</v>
      </c>
      <c r="F469">
        <v>0.14399999999999999</v>
      </c>
    </row>
    <row r="470" spans="1:6" x14ac:dyDescent="0.2">
      <c r="A470" t="s">
        <v>678</v>
      </c>
      <c r="B470" t="s">
        <v>691</v>
      </c>
      <c r="C470" t="s">
        <v>688</v>
      </c>
      <c r="D470">
        <v>0.44</v>
      </c>
      <c r="E470">
        <v>46</v>
      </c>
      <c r="F470">
        <v>0.14399999999999999</v>
      </c>
    </row>
    <row r="471" spans="1:6" x14ac:dyDescent="0.2">
      <c r="A471" t="s">
        <v>678</v>
      </c>
      <c r="B471" t="s">
        <v>691</v>
      </c>
      <c r="C471" t="s">
        <v>688</v>
      </c>
      <c r="D471">
        <v>0.44</v>
      </c>
      <c r="E471">
        <v>47</v>
      </c>
      <c r="F471">
        <v>0.14499999999999999</v>
      </c>
    </row>
    <row r="472" spans="1:6" x14ac:dyDescent="0.2">
      <c r="A472" t="s">
        <v>678</v>
      </c>
      <c r="B472" t="s">
        <v>691</v>
      </c>
      <c r="C472" t="s">
        <v>688</v>
      </c>
      <c r="D472">
        <v>0.44</v>
      </c>
      <c r="E472">
        <v>48</v>
      </c>
      <c r="F472">
        <v>0.14499999999999999</v>
      </c>
    </row>
    <row r="473" spans="1:6" x14ac:dyDescent="0.2">
      <c r="A473" t="s">
        <v>678</v>
      </c>
      <c r="B473" t="s">
        <v>691</v>
      </c>
      <c r="C473" t="s">
        <v>688</v>
      </c>
      <c r="D473">
        <v>0.44</v>
      </c>
      <c r="E473">
        <v>49</v>
      </c>
      <c r="F473">
        <v>0.14599999999999999</v>
      </c>
    </row>
    <row r="474" spans="1:6" x14ac:dyDescent="0.2">
      <c r="A474" t="s">
        <v>678</v>
      </c>
      <c r="B474" t="s">
        <v>691</v>
      </c>
      <c r="C474" t="s">
        <v>688</v>
      </c>
      <c r="D474">
        <v>0.45</v>
      </c>
      <c r="E474">
        <v>35</v>
      </c>
      <c r="F474">
        <v>0.14099999999999999</v>
      </c>
    </row>
    <row r="475" spans="1:6" x14ac:dyDescent="0.2">
      <c r="A475" t="s">
        <v>678</v>
      </c>
      <c r="B475" t="s">
        <v>691</v>
      </c>
      <c r="C475" t="s">
        <v>688</v>
      </c>
      <c r="D475">
        <v>0.45</v>
      </c>
      <c r="E475">
        <v>36</v>
      </c>
      <c r="F475">
        <v>0.14099999999999999</v>
      </c>
    </row>
    <row r="476" spans="1:6" x14ac:dyDescent="0.2">
      <c r="A476" t="s">
        <v>678</v>
      </c>
      <c r="B476" t="s">
        <v>691</v>
      </c>
      <c r="C476" t="s">
        <v>688</v>
      </c>
      <c r="D476">
        <v>0.45</v>
      </c>
      <c r="E476">
        <v>37</v>
      </c>
      <c r="F476">
        <v>0.14199999999999999</v>
      </c>
    </row>
    <row r="477" spans="1:6" x14ac:dyDescent="0.2">
      <c r="A477" t="s">
        <v>678</v>
      </c>
      <c r="B477" t="s">
        <v>691</v>
      </c>
      <c r="C477" t="s">
        <v>688</v>
      </c>
      <c r="D477">
        <v>0.45</v>
      </c>
      <c r="E477">
        <v>38</v>
      </c>
      <c r="F477">
        <v>0.14299999999999999</v>
      </c>
    </row>
    <row r="478" spans="1:6" x14ac:dyDescent="0.2">
      <c r="A478" t="s">
        <v>678</v>
      </c>
      <c r="B478" t="s">
        <v>691</v>
      </c>
      <c r="C478" t="s">
        <v>688</v>
      </c>
      <c r="D478">
        <v>0.45</v>
      </c>
      <c r="E478">
        <v>39</v>
      </c>
      <c r="F478">
        <v>0.14299999999999999</v>
      </c>
    </row>
    <row r="479" spans="1:6" x14ac:dyDescent="0.2">
      <c r="A479" t="s">
        <v>678</v>
      </c>
      <c r="B479" t="s">
        <v>691</v>
      </c>
      <c r="C479" t="s">
        <v>688</v>
      </c>
      <c r="D479">
        <v>0.45</v>
      </c>
      <c r="E479">
        <v>40</v>
      </c>
      <c r="F479">
        <v>0.14399999999999999</v>
      </c>
    </row>
    <row r="480" spans="1:6" x14ac:dyDescent="0.2">
      <c r="A480" t="s">
        <v>678</v>
      </c>
      <c r="B480" t="s">
        <v>691</v>
      </c>
      <c r="C480" t="s">
        <v>688</v>
      </c>
      <c r="D480">
        <v>0.45</v>
      </c>
      <c r="E480">
        <v>41</v>
      </c>
      <c r="F480">
        <v>0.14399999999999999</v>
      </c>
    </row>
    <row r="481" spans="1:6" x14ac:dyDescent="0.2">
      <c r="A481" t="s">
        <v>678</v>
      </c>
      <c r="B481" t="s">
        <v>691</v>
      </c>
      <c r="C481" t="s">
        <v>688</v>
      </c>
      <c r="D481">
        <v>0.45</v>
      </c>
      <c r="E481">
        <v>42</v>
      </c>
      <c r="F481">
        <v>0.14499999999999999</v>
      </c>
    </row>
    <row r="482" spans="1:6" x14ac:dyDescent="0.2">
      <c r="A482" t="s">
        <v>678</v>
      </c>
      <c r="B482" t="s">
        <v>691</v>
      </c>
      <c r="C482" t="s">
        <v>688</v>
      </c>
      <c r="D482">
        <v>0.45</v>
      </c>
      <c r="E482">
        <v>43</v>
      </c>
      <c r="F482">
        <v>0.14499999999999999</v>
      </c>
    </row>
    <row r="483" spans="1:6" x14ac:dyDescent="0.2">
      <c r="A483" t="s">
        <v>678</v>
      </c>
      <c r="B483" t="s">
        <v>691</v>
      </c>
      <c r="C483" t="s">
        <v>688</v>
      </c>
      <c r="D483">
        <v>0.45</v>
      </c>
      <c r="E483">
        <v>44</v>
      </c>
      <c r="F483">
        <v>0.14599999999999999</v>
      </c>
    </row>
    <row r="484" spans="1:6" x14ac:dyDescent="0.2">
      <c r="A484" t="s">
        <v>678</v>
      </c>
      <c r="B484" t="s">
        <v>691</v>
      </c>
      <c r="C484" t="s">
        <v>688</v>
      </c>
      <c r="D484">
        <v>0.45</v>
      </c>
      <c r="E484">
        <v>45</v>
      </c>
      <c r="F484">
        <v>0.14699999999999999</v>
      </c>
    </row>
    <row r="485" spans="1:6" x14ac:dyDescent="0.2">
      <c r="A485" t="s">
        <v>678</v>
      </c>
      <c r="B485" t="s">
        <v>691</v>
      </c>
      <c r="C485" t="s">
        <v>688</v>
      </c>
      <c r="D485">
        <v>0.45</v>
      </c>
      <c r="E485">
        <v>46</v>
      </c>
      <c r="F485">
        <v>0.14699999999999999</v>
      </c>
    </row>
    <row r="486" spans="1:6" x14ac:dyDescent="0.2">
      <c r="A486" t="s">
        <v>678</v>
      </c>
      <c r="B486" t="s">
        <v>691</v>
      </c>
      <c r="C486" t="s">
        <v>688</v>
      </c>
      <c r="D486">
        <v>0.45</v>
      </c>
      <c r="E486">
        <v>47</v>
      </c>
      <c r="F486">
        <v>0.14799999999999999</v>
      </c>
    </row>
    <row r="487" spans="1:6" x14ac:dyDescent="0.2">
      <c r="A487" t="s">
        <v>678</v>
      </c>
      <c r="B487" t="s">
        <v>691</v>
      </c>
      <c r="C487" t="s">
        <v>688</v>
      </c>
      <c r="D487">
        <v>0.45</v>
      </c>
      <c r="E487">
        <v>48</v>
      </c>
      <c r="F487">
        <v>0.14799999999999999</v>
      </c>
    </row>
    <row r="488" spans="1:6" x14ac:dyDescent="0.2">
      <c r="A488" t="s">
        <v>678</v>
      </c>
      <c r="B488" t="s">
        <v>691</v>
      </c>
      <c r="C488" t="s">
        <v>688</v>
      </c>
      <c r="D488">
        <v>0.45</v>
      </c>
      <c r="E488">
        <v>49</v>
      </c>
      <c r="F488">
        <v>0.14899999999999999</v>
      </c>
    </row>
    <row r="489" spans="1:6" x14ac:dyDescent="0.2">
      <c r="A489" t="s">
        <v>678</v>
      </c>
      <c r="B489" t="s">
        <v>691</v>
      </c>
      <c r="C489" t="s">
        <v>688</v>
      </c>
      <c r="D489">
        <v>0.46</v>
      </c>
      <c r="E489">
        <v>37</v>
      </c>
      <c r="F489">
        <v>0.14499999999999999</v>
      </c>
    </row>
    <row r="490" spans="1:6" x14ac:dyDescent="0.2">
      <c r="A490" t="s">
        <v>678</v>
      </c>
      <c r="B490" t="s">
        <v>691</v>
      </c>
      <c r="C490" t="s">
        <v>688</v>
      </c>
      <c r="D490">
        <v>0.46</v>
      </c>
      <c r="E490">
        <v>38</v>
      </c>
      <c r="F490">
        <v>0.14599999999999999</v>
      </c>
    </row>
    <row r="491" spans="1:6" x14ac:dyDescent="0.2">
      <c r="A491" t="s">
        <v>678</v>
      </c>
      <c r="B491" t="s">
        <v>691</v>
      </c>
      <c r="C491" t="s">
        <v>688</v>
      </c>
      <c r="D491">
        <v>0.46</v>
      </c>
      <c r="E491">
        <v>39</v>
      </c>
      <c r="F491">
        <v>0.14599999999999999</v>
      </c>
    </row>
    <row r="492" spans="1:6" x14ac:dyDescent="0.2">
      <c r="A492" t="s">
        <v>678</v>
      </c>
      <c r="B492" t="s">
        <v>691</v>
      </c>
      <c r="C492" t="s">
        <v>688</v>
      </c>
      <c r="D492">
        <v>0.46</v>
      </c>
      <c r="E492">
        <v>40</v>
      </c>
      <c r="F492">
        <v>0.14699999999999999</v>
      </c>
    </row>
    <row r="493" spans="1:6" x14ac:dyDescent="0.2">
      <c r="A493" t="s">
        <v>678</v>
      </c>
      <c r="B493" t="s">
        <v>691</v>
      </c>
      <c r="C493" t="s">
        <v>688</v>
      </c>
      <c r="D493">
        <v>0.46</v>
      </c>
      <c r="E493">
        <v>41</v>
      </c>
      <c r="F493">
        <v>0.14699999999999999</v>
      </c>
    </row>
    <row r="494" spans="1:6" x14ac:dyDescent="0.2">
      <c r="A494" t="s">
        <v>678</v>
      </c>
      <c r="B494" t="s">
        <v>691</v>
      </c>
      <c r="C494" t="s">
        <v>688</v>
      </c>
      <c r="D494">
        <v>0.46</v>
      </c>
      <c r="E494">
        <v>42</v>
      </c>
      <c r="F494">
        <v>0.14799999999999999</v>
      </c>
    </row>
    <row r="495" spans="1:6" x14ac:dyDescent="0.2">
      <c r="A495" t="s">
        <v>678</v>
      </c>
      <c r="B495" t="s">
        <v>691</v>
      </c>
      <c r="C495" t="s">
        <v>688</v>
      </c>
      <c r="D495">
        <v>0.46</v>
      </c>
      <c r="E495">
        <v>43</v>
      </c>
      <c r="F495">
        <v>0.14799999999999999</v>
      </c>
    </row>
    <row r="496" spans="1:6" x14ac:dyDescent="0.2">
      <c r="A496" t="s">
        <v>678</v>
      </c>
      <c r="B496" t="s">
        <v>691</v>
      </c>
      <c r="C496" t="s">
        <v>688</v>
      </c>
      <c r="D496">
        <v>0.46</v>
      </c>
      <c r="E496">
        <v>44</v>
      </c>
      <c r="F496">
        <v>0.14899999999999999</v>
      </c>
    </row>
    <row r="497" spans="1:6" x14ac:dyDescent="0.2">
      <c r="A497" t="s">
        <v>678</v>
      </c>
      <c r="B497" t="s">
        <v>691</v>
      </c>
      <c r="C497" t="s">
        <v>688</v>
      </c>
      <c r="D497">
        <v>0.46</v>
      </c>
      <c r="E497">
        <v>45</v>
      </c>
      <c r="F497">
        <v>0.15</v>
      </c>
    </row>
    <row r="498" spans="1:6" x14ac:dyDescent="0.2">
      <c r="A498" t="s">
        <v>678</v>
      </c>
      <c r="B498" t="s">
        <v>691</v>
      </c>
      <c r="C498" t="s">
        <v>688</v>
      </c>
      <c r="D498">
        <v>0.46</v>
      </c>
      <c r="E498">
        <v>46</v>
      </c>
      <c r="F498">
        <v>0.15</v>
      </c>
    </row>
    <row r="499" spans="1:6" x14ac:dyDescent="0.2">
      <c r="A499" t="s">
        <v>678</v>
      </c>
      <c r="B499" t="s">
        <v>691</v>
      </c>
      <c r="C499" t="s">
        <v>688</v>
      </c>
      <c r="D499">
        <v>0.46</v>
      </c>
      <c r="E499">
        <v>47</v>
      </c>
      <c r="F499">
        <v>0.151</v>
      </c>
    </row>
    <row r="500" spans="1:6" x14ac:dyDescent="0.2">
      <c r="A500" t="s">
        <v>678</v>
      </c>
      <c r="B500" t="s">
        <v>691</v>
      </c>
      <c r="C500" t="s">
        <v>688</v>
      </c>
      <c r="D500">
        <v>0.46</v>
      </c>
      <c r="E500">
        <v>48</v>
      </c>
      <c r="F500">
        <v>0.151</v>
      </c>
    </row>
    <row r="501" spans="1:6" x14ac:dyDescent="0.2">
      <c r="A501" t="s">
        <v>678</v>
      </c>
      <c r="B501" t="s">
        <v>691</v>
      </c>
      <c r="C501" t="s">
        <v>688</v>
      </c>
      <c r="D501">
        <v>0.46</v>
      </c>
      <c r="E501">
        <v>49</v>
      </c>
      <c r="F501">
        <v>0.152</v>
      </c>
    </row>
    <row r="502" spans="1:6" x14ac:dyDescent="0.2">
      <c r="A502" t="s">
        <v>678</v>
      </c>
      <c r="B502" t="s">
        <v>691</v>
      </c>
      <c r="C502" t="s">
        <v>688</v>
      </c>
      <c r="D502">
        <v>0.47</v>
      </c>
      <c r="E502">
        <v>39</v>
      </c>
      <c r="F502">
        <v>0.14899999999999999</v>
      </c>
    </row>
    <row r="503" spans="1:6" x14ac:dyDescent="0.2">
      <c r="A503" t="s">
        <v>678</v>
      </c>
      <c r="B503" t="s">
        <v>691</v>
      </c>
      <c r="C503" t="s">
        <v>688</v>
      </c>
      <c r="D503">
        <v>0.47</v>
      </c>
      <c r="E503">
        <v>40</v>
      </c>
      <c r="F503">
        <v>0.15</v>
      </c>
    </row>
    <row r="504" spans="1:6" x14ac:dyDescent="0.2">
      <c r="A504" t="s">
        <v>678</v>
      </c>
      <c r="B504" t="s">
        <v>691</v>
      </c>
      <c r="C504" t="s">
        <v>688</v>
      </c>
      <c r="D504">
        <v>0.47</v>
      </c>
      <c r="E504">
        <v>41</v>
      </c>
      <c r="F504">
        <v>0.15</v>
      </c>
    </row>
    <row r="505" spans="1:6" x14ac:dyDescent="0.2">
      <c r="A505" t="s">
        <v>678</v>
      </c>
      <c r="B505" t="s">
        <v>691</v>
      </c>
      <c r="C505" t="s">
        <v>688</v>
      </c>
      <c r="D505">
        <v>0.47</v>
      </c>
      <c r="E505">
        <v>42</v>
      </c>
      <c r="F505">
        <v>0.151</v>
      </c>
    </row>
    <row r="506" spans="1:6" x14ac:dyDescent="0.2">
      <c r="A506" t="s">
        <v>678</v>
      </c>
      <c r="B506" t="s">
        <v>691</v>
      </c>
      <c r="C506" t="s">
        <v>688</v>
      </c>
      <c r="D506">
        <v>0.47</v>
      </c>
      <c r="E506">
        <v>43</v>
      </c>
      <c r="F506">
        <v>0.152</v>
      </c>
    </row>
    <row r="507" spans="1:6" x14ac:dyDescent="0.2">
      <c r="A507" t="s">
        <v>678</v>
      </c>
      <c r="B507" t="s">
        <v>691</v>
      </c>
      <c r="C507" t="s">
        <v>688</v>
      </c>
      <c r="D507">
        <v>0.47</v>
      </c>
      <c r="E507">
        <v>44</v>
      </c>
      <c r="F507">
        <v>0.152</v>
      </c>
    </row>
    <row r="508" spans="1:6" x14ac:dyDescent="0.2">
      <c r="A508" t="s">
        <v>678</v>
      </c>
      <c r="B508" t="s">
        <v>691</v>
      </c>
      <c r="C508" t="s">
        <v>688</v>
      </c>
      <c r="D508">
        <v>0.47</v>
      </c>
      <c r="E508">
        <v>45</v>
      </c>
      <c r="F508">
        <v>0.153</v>
      </c>
    </row>
    <row r="509" spans="1:6" x14ac:dyDescent="0.2">
      <c r="A509" t="s">
        <v>678</v>
      </c>
      <c r="B509" t="s">
        <v>691</v>
      </c>
      <c r="C509" t="s">
        <v>688</v>
      </c>
      <c r="D509">
        <v>0.47</v>
      </c>
      <c r="E509">
        <v>46</v>
      </c>
      <c r="F509">
        <v>0.153</v>
      </c>
    </row>
    <row r="510" spans="1:6" x14ac:dyDescent="0.2">
      <c r="A510" t="s">
        <v>678</v>
      </c>
      <c r="B510" t="s">
        <v>691</v>
      </c>
      <c r="C510" t="s">
        <v>688</v>
      </c>
      <c r="D510">
        <v>0.47</v>
      </c>
      <c r="E510">
        <v>47</v>
      </c>
      <c r="F510">
        <v>0.154</v>
      </c>
    </row>
    <row r="511" spans="1:6" x14ac:dyDescent="0.2">
      <c r="A511" t="s">
        <v>678</v>
      </c>
      <c r="B511" t="s">
        <v>691</v>
      </c>
      <c r="C511" t="s">
        <v>688</v>
      </c>
      <c r="D511">
        <v>0.47</v>
      </c>
      <c r="E511">
        <v>48</v>
      </c>
      <c r="F511">
        <v>0.155</v>
      </c>
    </row>
    <row r="512" spans="1:6" x14ac:dyDescent="0.2">
      <c r="A512" t="s">
        <v>678</v>
      </c>
      <c r="B512" t="s">
        <v>691</v>
      </c>
      <c r="C512" t="s">
        <v>688</v>
      </c>
      <c r="D512">
        <v>0.47</v>
      </c>
      <c r="E512">
        <v>49</v>
      </c>
      <c r="F512">
        <v>0.155</v>
      </c>
    </row>
    <row r="513" spans="1:6" x14ac:dyDescent="0.2">
      <c r="A513" t="s">
        <v>678</v>
      </c>
      <c r="B513" t="s">
        <v>691</v>
      </c>
      <c r="C513" t="s">
        <v>688</v>
      </c>
      <c r="D513">
        <v>0.48</v>
      </c>
      <c r="E513">
        <v>43</v>
      </c>
      <c r="F513">
        <v>0.155</v>
      </c>
    </row>
    <row r="514" spans="1:6" x14ac:dyDescent="0.2">
      <c r="A514" t="s">
        <v>678</v>
      </c>
      <c r="B514" t="s">
        <v>691</v>
      </c>
      <c r="C514" t="s">
        <v>688</v>
      </c>
      <c r="D514">
        <v>0.48</v>
      </c>
      <c r="E514">
        <v>44</v>
      </c>
      <c r="F514">
        <v>0.155</v>
      </c>
    </row>
    <row r="515" spans="1:6" x14ac:dyDescent="0.2">
      <c r="A515" t="s">
        <v>678</v>
      </c>
      <c r="B515" t="s">
        <v>691</v>
      </c>
      <c r="C515" t="s">
        <v>688</v>
      </c>
      <c r="D515">
        <v>0.48</v>
      </c>
      <c r="E515">
        <v>45</v>
      </c>
      <c r="F515">
        <v>0.156</v>
      </c>
    </row>
    <row r="516" spans="1:6" x14ac:dyDescent="0.2">
      <c r="A516" t="s">
        <v>678</v>
      </c>
      <c r="B516" t="s">
        <v>691</v>
      </c>
      <c r="C516" t="s">
        <v>688</v>
      </c>
      <c r="D516">
        <v>0.48</v>
      </c>
      <c r="E516">
        <v>46</v>
      </c>
      <c r="F516">
        <v>0.157</v>
      </c>
    </row>
    <row r="517" spans="1:6" x14ac:dyDescent="0.2">
      <c r="A517" t="s">
        <v>678</v>
      </c>
      <c r="B517" t="s">
        <v>691</v>
      </c>
      <c r="C517" t="s">
        <v>688</v>
      </c>
      <c r="D517">
        <v>0.48</v>
      </c>
      <c r="E517">
        <v>47</v>
      </c>
      <c r="F517">
        <v>0.157</v>
      </c>
    </row>
    <row r="518" spans="1:6" x14ac:dyDescent="0.2">
      <c r="A518" t="s">
        <v>678</v>
      </c>
      <c r="B518" t="s">
        <v>691</v>
      </c>
      <c r="C518" t="s">
        <v>688</v>
      </c>
      <c r="D518">
        <v>0.48</v>
      </c>
      <c r="E518">
        <v>48</v>
      </c>
      <c r="F518">
        <v>0.158</v>
      </c>
    </row>
    <row r="519" spans="1:6" x14ac:dyDescent="0.2">
      <c r="A519" t="s">
        <v>678</v>
      </c>
      <c r="B519" t="s">
        <v>691</v>
      </c>
      <c r="C519" t="s">
        <v>688</v>
      </c>
      <c r="D519">
        <v>0.48</v>
      </c>
      <c r="E519">
        <v>49</v>
      </c>
      <c r="F519">
        <v>0.159</v>
      </c>
    </row>
    <row r="520" spans="1:6" x14ac:dyDescent="0.2">
      <c r="A520" t="s">
        <v>678</v>
      </c>
      <c r="B520" t="s">
        <v>691</v>
      </c>
      <c r="C520" t="s">
        <v>688</v>
      </c>
      <c r="D520">
        <v>0.49</v>
      </c>
      <c r="E520">
        <v>44</v>
      </c>
      <c r="F520">
        <v>0.159</v>
      </c>
    </row>
    <row r="521" spans="1:6" x14ac:dyDescent="0.2">
      <c r="A521" t="s">
        <v>678</v>
      </c>
      <c r="B521" t="s">
        <v>691</v>
      </c>
      <c r="C521" t="s">
        <v>688</v>
      </c>
      <c r="D521">
        <v>0.49</v>
      </c>
      <c r="E521">
        <v>45</v>
      </c>
      <c r="F521">
        <v>0.16</v>
      </c>
    </row>
    <row r="522" spans="1:6" x14ac:dyDescent="0.2">
      <c r="A522" t="s">
        <v>678</v>
      </c>
      <c r="B522" t="s">
        <v>691</v>
      </c>
      <c r="C522" t="s">
        <v>688</v>
      </c>
      <c r="D522">
        <v>0.49</v>
      </c>
      <c r="E522">
        <v>46</v>
      </c>
      <c r="F522">
        <v>0.16</v>
      </c>
    </row>
    <row r="523" spans="1:6" x14ac:dyDescent="0.2">
      <c r="A523" t="s">
        <v>678</v>
      </c>
      <c r="B523" t="s">
        <v>691</v>
      </c>
      <c r="C523" t="s">
        <v>688</v>
      </c>
      <c r="D523">
        <v>0.49</v>
      </c>
      <c r="E523">
        <v>47</v>
      </c>
      <c r="F523">
        <v>0.161</v>
      </c>
    </row>
    <row r="524" spans="1:6" x14ac:dyDescent="0.2">
      <c r="A524" t="s">
        <v>678</v>
      </c>
      <c r="B524" t="s">
        <v>691</v>
      </c>
      <c r="C524" t="s">
        <v>688</v>
      </c>
      <c r="D524">
        <v>0.49</v>
      </c>
      <c r="E524">
        <v>48</v>
      </c>
      <c r="F524">
        <v>0.16200000000000001</v>
      </c>
    </row>
    <row r="525" spans="1:6" x14ac:dyDescent="0.2">
      <c r="A525" t="s">
        <v>678</v>
      </c>
      <c r="B525" t="s">
        <v>691</v>
      </c>
      <c r="C525" t="s">
        <v>688</v>
      </c>
      <c r="D525">
        <v>0.49</v>
      </c>
      <c r="E525">
        <v>49</v>
      </c>
      <c r="F525">
        <v>0.16200000000000001</v>
      </c>
    </row>
    <row r="526" spans="1:6" x14ac:dyDescent="0.2">
      <c r="A526" t="s">
        <v>678</v>
      </c>
      <c r="B526" t="s">
        <v>691</v>
      </c>
      <c r="C526" t="s">
        <v>688</v>
      </c>
      <c r="D526">
        <v>0.5</v>
      </c>
      <c r="E526">
        <v>47</v>
      </c>
      <c r="F526">
        <v>0.16500000000000001</v>
      </c>
    </row>
    <row r="527" spans="1:6" x14ac:dyDescent="0.2">
      <c r="A527" t="s">
        <v>678</v>
      </c>
      <c r="B527" t="s">
        <v>691</v>
      </c>
      <c r="C527" t="s">
        <v>688</v>
      </c>
      <c r="D527">
        <v>0.5</v>
      </c>
      <c r="E527">
        <v>48</v>
      </c>
      <c r="F527">
        <v>0.16600000000000001</v>
      </c>
    </row>
    <row r="528" spans="1:6" x14ac:dyDescent="0.2">
      <c r="A528" t="s">
        <v>678</v>
      </c>
      <c r="B528" t="s">
        <v>691</v>
      </c>
      <c r="C528" t="s">
        <v>688</v>
      </c>
      <c r="D528">
        <v>0.5</v>
      </c>
      <c r="E528">
        <v>49</v>
      </c>
      <c r="F528">
        <v>0.16600000000000001</v>
      </c>
    </row>
    <row r="529" spans="1:6" x14ac:dyDescent="0.2">
      <c r="A529" t="s">
        <v>678</v>
      </c>
      <c r="B529" t="s">
        <v>692</v>
      </c>
      <c r="C529" t="s">
        <v>688</v>
      </c>
      <c r="D529">
        <v>0.19500000000000001</v>
      </c>
      <c r="E529">
        <v>20</v>
      </c>
      <c r="F529">
        <v>4.3999999999999997E-2</v>
      </c>
    </row>
    <row r="530" spans="1:6" x14ac:dyDescent="0.2">
      <c r="A530" t="s">
        <v>678</v>
      </c>
      <c r="B530" t="s">
        <v>692</v>
      </c>
      <c r="C530" t="s">
        <v>688</v>
      </c>
      <c r="D530">
        <v>0.19500000000000001</v>
      </c>
      <c r="E530">
        <v>21</v>
      </c>
      <c r="F530">
        <v>4.7E-2</v>
      </c>
    </row>
    <row r="531" spans="1:6" x14ac:dyDescent="0.2">
      <c r="A531" t="s">
        <v>678</v>
      </c>
      <c r="B531" t="s">
        <v>692</v>
      </c>
      <c r="C531" t="s">
        <v>688</v>
      </c>
      <c r="D531">
        <v>0.19500000000000001</v>
      </c>
      <c r="E531">
        <v>22</v>
      </c>
      <c r="F531">
        <v>0.05</v>
      </c>
    </row>
    <row r="532" spans="1:6" x14ac:dyDescent="0.2">
      <c r="A532" t="s">
        <v>678</v>
      </c>
      <c r="B532" t="s">
        <v>692</v>
      </c>
      <c r="C532" t="s">
        <v>688</v>
      </c>
      <c r="D532">
        <v>0.21</v>
      </c>
      <c r="E532">
        <v>20</v>
      </c>
      <c r="F532">
        <v>4.9000000000000002E-2</v>
      </c>
    </row>
    <row r="533" spans="1:6" x14ac:dyDescent="0.2">
      <c r="A533" t="s">
        <v>678</v>
      </c>
      <c r="B533" t="s">
        <v>692</v>
      </c>
      <c r="C533" t="s">
        <v>688</v>
      </c>
      <c r="D533">
        <v>0.21</v>
      </c>
      <c r="E533">
        <v>21</v>
      </c>
      <c r="F533">
        <v>5.2999999999999999E-2</v>
      </c>
    </row>
    <row r="534" spans="1:6" x14ac:dyDescent="0.2">
      <c r="A534" t="s">
        <v>678</v>
      </c>
      <c r="B534" t="s">
        <v>692</v>
      </c>
      <c r="C534" t="s">
        <v>688</v>
      </c>
      <c r="D534">
        <v>0.21</v>
      </c>
      <c r="E534">
        <v>22</v>
      </c>
      <c r="F534">
        <v>5.6000000000000001E-2</v>
      </c>
    </row>
    <row r="535" spans="1:6" x14ac:dyDescent="0.2">
      <c r="A535" t="s">
        <v>678</v>
      </c>
      <c r="B535" t="s">
        <v>692</v>
      </c>
      <c r="C535" t="s">
        <v>688</v>
      </c>
      <c r="D535">
        <v>0.21</v>
      </c>
      <c r="E535">
        <v>23</v>
      </c>
      <c r="F535">
        <v>5.8000000000000003E-2</v>
      </c>
    </row>
    <row r="536" spans="1:6" x14ac:dyDescent="0.2">
      <c r="A536" t="s">
        <v>678</v>
      </c>
      <c r="B536" t="s">
        <v>692</v>
      </c>
      <c r="C536" t="s">
        <v>688</v>
      </c>
      <c r="D536">
        <v>0.21</v>
      </c>
      <c r="E536">
        <v>24</v>
      </c>
      <c r="F536">
        <v>6.0999999999999999E-2</v>
      </c>
    </row>
    <row r="537" spans="1:6" x14ac:dyDescent="0.2">
      <c r="A537" t="s">
        <v>678</v>
      </c>
      <c r="B537" t="s">
        <v>692</v>
      </c>
      <c r="C537" t="s">
        <v>688</v>
      </c>
      <c r="D537">
        <v>0.22500000000000001</v>
      </c>
      <c r="E537">
        <v>20</v>
      </c>
      <c r="F537">
        <v>5.5E-2</v>
      </c>
    </row>
    <row r="538" spans="1:6" x14ac:dyDescent="0.2">
      <c r="A538" t="s">
        <v>678</v>
      </c>
      <c r="B538" t="s">
        <v>692</v>
      </c>
      <c r="C538" t="s">
        <v>688</v>
      </c>
      <c r="D538">
        <v>0.22500000000000001</v>
      </c>
      <c r="E538">
        <v>21</v>
      </c>
      <c r="F538">
        <v>5.8000000000000003E-2</v>
      </c>
    </row>
    <row r="539" spans="1:6" x14ac:dyDescent="0.2">
      <c r="A539" t="s">
        <v>678</v>
      </c>
      <c r="B539" t="s">
        <v>692</v>
      </c>
      <c r="C539" t="s">
        <v>688</v>
      </c>
      <c r="D539">
        <v>0.22500000000000001</v>
      </c>
      <c r="E539">
        <v>22</v>
      </c>
      <c r="F539">
        <v>6.0999999999999999E-2</v>
      </c>
    </row>
    <row r="540" spans="1:6" x14ac:dyDescent="0.2">
      <c r="A540" t="s">
        <v>678</v>
      </c>
      <c r="B540" t="s">
        <v>692</v>
      </c>
      <c r="C540" t="s">
        <v>688</v>
      </c>
      <c r="D540">
        <v>0.22500000000000001</v>
      </c>
      <c r="E540">
        <v>23</v>
      </c>
      <c r="F540">
        <v>6.4000000000000001E-2</v>
      </c>
    </row>
    <row r="541" spans="1:6" x14ac:dyDescent="0.2">
      <c r="A541" t="s">
        <v>678</v>
      </c>
      <c r="B541" t="s">
        <v>692</v>
      </c>
      <c r="C541" t="s">
        <v>688</v>
      </c>
      <c r="D541">
        <v>0.22500000000000001</v>
      </c>
      <c r="E541">
        <v>24</v>
      </c>
      <c r="F541">
        <v>6.7000000000000004E-2</v>
      </c>
    </row>
    <row r="542" spans="1:6" x14ac:dyDescent="0.2">
      <c r="A542" t="s">
        <v>678</v>
      </c>
      <c r="B542" t="s">
        <v>692</v>
      </c>
      <c r="C542" t="s">
        <v>688</v>
      </c>
      <c r="D542">
        <v>0.22500000000000001</v>
      </c>
      <c r="E542">
        <v>25</v>
      </c>
      <c r="F542">
        <v>6.8000000000000005E-2</v>
      </c>
    </row>
    <row r="543" spans="1:6" x14ac:dyDescent="0.2">
      <c r="A543" t="s">
        <v>678</v>
      </c>
      <c r="B543" t="s">
        <v>692</v>
      </c>
      <c r="C543" t="s">
        <v>688</v>
      </c>
      <c r="D543">
        <v>0.22500000000000001</v>
      </c>
      <c r="E543">
        <v>26</v>
      </c>
      <c r="F543">
        <v>7.0000000000000007E-2</v>
      </c>
    </row>
    <row r="544" spans="1:6" x14ac:dyDescent="0.2">
      <c r="A544" t="s">
        <v>678</v>
      </c>
      <c r="B544" t="s">
        <v>692</v>
      </c>
      <c r="C544" t="s">
        <v>688</v>
      </c>
      <c r="D544">
        <v>0.22500000000000001</v>
      </c>
      <c r="E544">
        <v>27</v>
      </c>
      <c r="F544">
        <v>7.0999999999999994E-2</v>
      </c>
    </row>
    <row r="545" spans="1:6" x14ac:dyDescent="0.2">
      <c r="A545" t="s">
        <v>678</v>
      </c>
      <c r="B545" t="s">
        <v>692</v>
      </c>
      <c r="C545" t="s">
        <v>688</v>
      </c>
      <c r="D545">
        <v>0.24</v>
      </c>
      <c r="E545">
        <v>20</v>
      </c>
      <c r="F545">
        <v>0.06</v>
      </c>
    </row>
    <row r="546" spans="1:6" x14ac:dyDescent="0.2">
      <c r="A546" t="s">
        <v>678</v>
      </c>
      <c r="B546" t="s">
        <v>692</v>
      </c>
      <c r="C546" t="s">
        <v>688</v>
      </c>
      <c r="D546">
        <v>0.24</v>
      </c>
      <c r="E546">
        <v>21</v>
      </c>
      <c r="F546">
        <v>6.4000000000000001E-2</v>
      </c>
    </row>
    <row r="547" spans="1:6" x14ac:dyDescent="0.2">
      <c r="A547" t="s">
        <v>678</v>
      </c>
      <c r="B547" t="s">
        <v>692</v>
      </c>
      <c r="C547" t="s">
        <v>688</v>
      </c>
      <c r="D547">
        <v>0.24</v>
      </c>
      <c r="E547">
        <v>22</v>
      </c>
      <c r="F547">
        <v>6.7000000000000004E-2</v>
      </c>
    </row>
    <row r="548" spans="1:6" x14ac:dyDescent="0.2">
      <c r="A548" t="s">
        <v>678</v>
      </c>
      <c r="B548" t="s">
        <v>692</v>
      </c>
      <c r="C548" t="s">
        <v>688</v>
      </c>
      <c r="D548">
        <v>0.24</v>
      </c>
      <c r="E548">
        <v>23</v>
      </c>
      <c r="F548">
        <v>7.0000000000000007E-2</v>
      </c>
    </row>
    <row r="549" spans="1:6" x14ac:dyDescent="0.2">
      <c r="A549" t="s">
        <v>678</v>
      </c>
      <c r="B549" t="s">
        <v>692</v>
      </c>
      <c r="C549" t="s">
        <v>688</v>
      </c>
      <c r="D549">
        <v>0.24</v>
      </c>
      <c r="E549">
        <v>24</v>
      </c>
      <c r="F549">
        <v>7.1999999999999995E-2</v>
      </c>
    </row>
    <row r="550" spans="1:6" x14ac:dyDescent="0.2">
      <c r="A550" t="s">
        <v>678</v>
      </c>
      <c r="B550" t="s">
        <v>692</v>
      </c>
      <c r="C550" t="s">
        <v>688</v>
      </c>
      <c r="D550">
        <v>0.24</v>
      </c>
      <c r="E550">
        <v>25</v>
      </c>
      <c r="F550">
        <v>7.3999999999999996E-2</v>
      </c>
    </row>
    <row r="551" spans="1:6" x14ac:dyDescent="0.2">
      <c r="A551" t="s">
        <v>678</v>
      </c>
      <c r="B551" t="s">
        <v>692</v>
      </c>
      <c r="C551" t="s">
        <v>688</v>
      </c>
      <c r="D551">
        <v>0.24</v>
      </c>
      <c r="E551">
        <v>26</v>
      </c>
      <c r="F551">
        <v>7.5999999999999998E-2</v>
      </c>
    </row>
    <row r="552" spans="1:6" x14ac:dyDescent="0.2">
      <c r="A552" t="s">
        <v>678</v>
      </c>
      <c r="B552" t="s">
        <v>692</v>
      </c>
      <c r="C552" t="s">
        <v>688</v>
      </c>
      <c r="D552">
        <v>0.24</v>
      </c>
      <c r="E552">
        <v>27</v>
      </c>
      <c r="F552">
        <v>7.6999999999999999E-2</v>
      </c>
    </row>
    <row r="553" spans="1:6" x14ac:dyDescent="0.2">
      <c r="A553" t="s">
        <v>678</v>
      </c>
      <c r="B553" t="s">
        <v>692</v>
      </c>
      <c r="C553" t="s">
        <v>688</v>
      </c>
      <c r="D553">
        <v>0.255</v>
      </c>
      <c r="E553">
        <v>20</v>
      </c>
      <c r="F553">
        <v>6.5000000000000002E-2</v>
      </c>
    </row>
    <row r="554" spans="1:6" x14ac:dyDescent="0.2">
      <c r="A554" t="s">
        <v>678</v>
      </c>
      <c r="B554" t="s">
        <v>692</v>
      </c>
      <c r="C554" t="s">
        <v>688</v>
      </c>
      <c r="D554">
        <v>0.255</v>
      </c>
      <c r="E554">
        <v>21</v>
      </c>
      <c r="F554">
        <v>6.9000000000000006E-2</v>
      </c>
    </row>
    <row r="555" spans="1:6" x14ac:dyDescent="0.2">
      <c r="A555" t="s">
        <v>678</v>
      </c>
      <c r="B555" t="s">
        <v>692</v>
      </c>
      <c r="C555" t="s">
        <v>688</v>
      </c>
      <c r="D555">
        <v>0.255</v>
      </c>
      <c r="E555">
        <v>22</v>
      </c>
      <c r="F555">
        <v>7.2999999999999995E-2</v>
      </c>
    </row>
    <row r="556" spans="1:6" x14ac:dyDescent="0.2">
      <c r="A556" t="s">
        <v>678</v>
      </c>
      <c r="B556" t="s">
        <v>692</v>
      </c>
      <c r="C556" t="s">
        <v>688</v>
      </c>
      <c r="D556">
        <v>0.255</v>
      </c>
      <c r="E556">
        <v>23</v>
      </c>
      <c r="F556">
        <v>7.5999999999999998E-2</v>
      </c>
    </row>
    <row r="557" spans="1:6" x14ac:dyDescent="0.2">
      <c r="A557" t="s">
        <v>678</v>
      </c>
      <c r="B557" t="s">
        <v>692</v>
      </c>
      <c r="C557" t="s">
        <v>688</v>
      </c>
      <c r="D557">
        <v>0.255</v>
      </c>
      <c r="E557">
        <v>24</v>
      </c>
      <c r="F557">
        <v>7.8E-2</v>
      </c>
    </row>
    <row r="558" spans="1:6" x14ac:dyDescent="0.2">
      <c r="A558" t="s">
        <v>678</v>
      </c>
      <c r="B558" t="s">
        <v>692</v>
      </c>
      <c r="C558" t="s">
        <v>688</v>
      </c>
      <c r="D558">
        <v>0.255</v>
      </c>
      <c r="E558">
        <v>25</v>
      </c>
      <c r="F558">
        <v>0.08</v>
      </c>
    </row>
    <row r="559" spans="1:6" x14ac:dyDescent="0.2">
      <c r="A559" t="s">
        <v>678</v>
      </c>
      <c r="B559" t="s">
        <v>692</v>
      </c>
      <c r="C559" t="s">
        <v>688</v>
      </c>
      <c r="D559">
        <v>0.255</v>
      </c>
      <c r="E559">
        <v>26</v>
      </c>
      <c r="F559">
        <v>8.1000000000000003E-2</v>
      </c>
    </row>
    <row r="560" spans="1:6" x14ac:dyDescent="0.2">
      <c r="A560" t="s">
        <v>678</v>
      </c>
      <c r="B560" t="s">
        <v>692</v>
      </c>
      <c r="C560" t="s">
        <v>688</v>
      </c>
      <c r="D560">
        <v>0.255</v>
      </c>
      <c r="E560">
        <v>27</v>
      </c>
      <c r="F560">
        <v>8.2000000000000003E-2</v>
      </c>
    </row>
    <row r="561" spans="1:6" x14ac:dyDescent="0.2">
      <c r="A561" t="s">
        <v>678</v>
      </c>
      <c r="B561" t="s">
        <v>692</v>
      </c>
      <c r="C561" t="s">
        <v>688</v>
      </c>
      <c r="D561">
        <v>0.255</v>
      </c>
      <c r="E561">
        <v>28</v>
      </c>
      <c r="F561">
        <v>8.3000000000000004E-2</v>
      </c>
    </row>
    <row r="562" spans="1:6" x14ac:dyDescent="0.2">
      <c r="A562" t="s">
        <v>678</v>
      </c>
      <c r="B562" t="s">
        <v>692</v>
      </c>
      <c r="C562" t="s">
        <v>688</v>
      </c>
      <c r="D562">
        <v>0.27</v>
      </c>
      <c r="E562">
        <v>20</v>
      </c>
      <c r="F562">
        <v>7.0999999999999994E-2</v>
      </c>
    </row>
    <row r="563" spans="1:6" x14ac:dyDescent="0.2">
      <c r="A563" t="s">
        <v>678</v>
      </c>
      <c r="B563" t="s">
        <v>692</v>
      </c>
      <c r="C563" t="s">
        <v>688</v>
      </c>
      <c r="D563">
        <v>0.27</v>
      </c>
      <c r="E563">
        <v>21</v>
      </c>
      <c r="F563">
        <v>7.4999999999999997E-2</v>
      </c>
    </row>
    <row r="564" spans="1:6" x14ac:dyDescent="0.2">
      <c r="A564" t="s">
        <v>678</v>
      </c>
      <c r="B564" t="s">
        <v>692</v>
      </c>
      <c r="C564" t="s">
        <v>688</v>
      </c>
      <c r="D564">
        <v>0.27</v>
      </c>
      <c r="E564">
        <v>22</v>
      </c>
      <c r="F564">
        <v>7.8E-2</v>
      </c>
    </row>
    <row r="565" spans="1:6" x14ac:dyDescent="0.2">
      <c r="A565" t="s">
        <v>678</v>
      </c>
      <c r="B565" t="s">
        <v>692</v>
      </c>
      <c r="C565" t="s">
        <v>688</v>
      </c>
      <c r="D565">
        <v>0.27</v>
      </c>
      <c r="E565">
        <v>23</v>
      </c>
      <c r="F565">
        <v>8.1000000000000003E-2</v>
      </c>
    </row>
    <row r="566" spans="1:6" x14ac:dyDescent="0.2">
      <c r="A566" t="s">
        <v>678</v>
      </c>
      <c r="B566" t="s">
        <v>692</v>
      </c>
      <c r="C566" t="s">
        <v>688</v>
      </c>
      <c r="D566">
        <v>0.27</v>
      </c>
      <c r="E566">
        <v>24</v>
      </c>
      <c r="F566">
        <v>8.4000000000000005E-2</v>
      </c>
    </row>
    <row r="567" spans="1:6" x14ac:dyDescent="0.2">
      <c r="A567" t="s">
        <v>678</v>
      </c>
      <c r="B567" t="s">
        <v>692</v>
      </c>
      <c r="C567" t="s">
        <v>688</v>
      </c>
      <c r="D567">
        <v>0.27</v>
      </c>
      <c r="E567">
        <v>25</v>
      </c>
      <c r="F567">
        <v>8.5999999999999993E-2</v>
      </c>
    </row>
    <row r="568" spans="1:6" x14ac:dyDescent="0.2">
      <c r="A568" t="s">
        <v>678</v>
      </c>
      <c r="B568" t="s">
        <v>692</v>
      </c>
      <c r="C568" t="s">
        <v>688</v>
      </c>
      <c r="D568">
        <v>0.27</v>
      </c>
      <c r="E568">
        <v>26</v>
      </c>
      <c r="F568">
        <v>8.6999999999999994E-2</v>
      </c>
    </row>
    <row r="569" spans="1:6" x14ac:dyDescent="0.2">
      <c r="A569" t="s">
        <v>678</v>
      </c>
      <c r="B569" t="s">
        <v>692</v>
      </c>
      <c r="C569" t="s">
        <v>688</v>
      </c>
      <c r="D569">
        <v>0.27</v>
      </c>
      <c r="E569">
        <v>27</v>
      </c>
      <c r="F569">
        <v>8.7999999999999995E-2</v>
      </c>
    </row>
    <row r="570" spans="1:6" x14ac:dyDescent="0.2">
      <c r="A570" t="s">
        <v>678</v>
      </c>
      <c r="B570" t="s">
        <v>692</v>
      </c>
      <c r="C570" t="s">
        <v>688</v>
      </c>
      <c r="D570">
        <v>0.27</v>
      </c>
      <c r="E570">
        <v>28</v>
      </c>
      <c r="F570">
        <v>8.8999999999999996E-2</v>
      </c>
    </row>
    <row r="571" spans="1:6" x14ac:dyDescent="0.2">
      <c r="A571" t="s">
        <v>678</v>
      </c>
      <c r="B571" t="s">
        <v>692</v>
      </c>
      <c r="C571" t="s">
        <v>688</v>
      </c>
      <c r="D571">
        <v>0.27</v>
      </c>
      <c r="E571">
        <v>29</v>
      </c>
      <c r="F571">
        <v>0.09</v>
      </c>
    </row>
    <row r="572" spans="1:6" x14ac:dyDescent="0.2">
      <c r="A572" t="s">
        <v>678</v>
      </c>
      <c r="B572" t="s">
        <v>692</v>
      </c>
      <c r="C572" t="s">
        <v>688</v>
      </c>
      <c r="D572">
        <v>0.27</v>
      </c>
      <c r="E572">
        <v>30</v>
      </c>
      <c r="F572">
        <v>0.09</v>
      </c>
    </row>
    <row r="573" spans="1:6" x14ac:dyDescent="0.2">
      <c r="A573" t="s">
        <v>678</v>
      </c>
      <c r="B573" t="s">
        <v>692</v>
      </c>
      <c r="C573" t="s">
        <v>688</v>
      </c>
      <c r="D573">
        <v>0.27</v>
      </c>
      <c r="E573">
        <v>31</v>
      </c>
      <c r="F573">
        <v>9.0999999999999998E-2</v>
      </c>
    </row>
    <row r="574" spans="1:6" x14ac:dyDescent="0.2">
      <c r="A574" t="s">
        <v>678</v>
      </c>
      <c r="B574" t="s">
        <v>692</v>
      </c>
      <c r="C574" t="s">
        <v>688</v>
      </c>
      <c r="D574">
        <v>0.28499999999999998</v>
      </c>
      <c r="E574">
        <v>20</v>
      </c>
      <c r="F574">
        <v>7.5999999999999998E-2</v>
      </c>
    </row>
    <row r="575" spans="1:6" x14ac:dyDescent="0.2">
      <c r="A575" t="s">
        <v>678</v>
      </c>
      <c r="B575" t="s">
        <v>692</v>
      </c>
      <c r="C575" t="s">
        <v>688</v>
      </c>
      <c r="D575">
        <v>0.28499999999999998</v>
      </c>
      <c r="E575">
        <v>21</v>
      </c>
      <c r="F575">
        <v>0.08</v>
      </c>
    </row>
    <row r="576" spans="1:6" x14ac:dyDescent="0.2">
      <c r="A576" t="s">
        <v>678</v>
      </c>
      <c r="B576" t="s">
        <v>692</v>
      </c>
      <c r="C576" t="s">
        <v>688</v>
      </c>
      <c r="D576">
        <v>0.28499999999999998</v>
      </c>
      <c r="E576">
        <v>22</v>
      </c>
      <c r="F576">
        <v>8.3000000000000004E-2</v>
      </c>
    </row>
    <row r="577" spans="1:6" x14ac:dyDescent="0.2">
      <c r="A577" t="s">
        <v>678</v>
      </c>
      <c r="B577" t="s">
        <v>692</v>
      </c>
      <c r="C577" t="s">
        <v>688</v>
      </c>
      <c r="D577">
        <v>0.28499999999999998</v>
      </c>
      <c r="E577">
        <v>23</v>
      </c>
      <c r="F577">
        <v>8.5999999999999993E-2</v>
      </c>
    </row>
    <row r="578" spans="1:6" x14ac:dyDescent="0.2">
      <c r="A578" t="s">
        <v>678</v>
      </c>
      <c r="B578" t="s">
        <v>692</v>
      </c>
      <c r="C578" t="s">
        <v>688</v>
      </c>
      <c r="D578">
        <v>0.28499999999999998</v>
      </c>
      <c r="E578">
        <v>24</v>
      </c>
      <c r="F578">
        <v>8.8999999999999996E-2</v>
      </c>
    </row>
    <row r="579" spans="1:6" x14ac:dyDescent="0.2">
      <c r="A579" t="s">
        <v>678</v>
      </c>
      <c r="B579" t="s">
        <v>692</v>
      </c>
      <c r="C579" t="s">
        <v>688</v>
      </c>
      <c r="D579">
        <v>0.28499999999999998</v>
      </c>
      <c r="E579">
        <v>25</v>
      </c>
      <c r="F579">
        <v>9.0999999999999998E-2</v>
      </c>
    </row>
    <row r="580" spans="1:6" x14ac:dyDescent="0.2">
      <c r="A580" t="s">
        <v>678</v>
      </c>
      <c r="B580" t="s">
        <v>692</v>
      </c>
      <c r="C580" t="s">
        <v>688</v>
      </c>
      <c r="D580">
        <v>0.28499999999999998</v>
      </c>
      <c r="E580">
        <v>26</v>
      </c>
      <c r="F580">
        <v>9.1999999999999998E-2</v>
      </c>
    </row>
    <row r="581" spans="1:6" x14ac:dyDescent="0.2">
      <c r="A581" t="s">
        <v>678</v>
      </c>
      <c r="B581" t="s">
        <v>692</v>
      </c>
      <c r="C581" t="s">
        <v>688</v>
      </c>
      <c r="D581">
        <v>0.28499999999999998</v>
      </c>
      <c r="E581">
        <v>27</v>
      </c>
      <c r="F581">
        <v>9.2999999999999999E-2</v>
      </c>
    </row>
    <row r="582" spans="1:6" x14ac:dyDescent="0.2">
      <c r="A582" t="s">
        <v>678</v>
      </c>
      <c r="B582" t="s">
        <v>692</v>
      </c>
      <c r="C582" t="s">
        <v>688</v>
      </c>
      <c r="D582">
        <v>0.28499999999999998</v>
      </c>
      <c r="E582">
        <v>28</v>
      </c>
      <c r="F582">
        <v>9.4E-2</v>
      </c>
    </row>
    <row r="583" spans="1:6" x14ac:dyDescent="0.2">
      <c r="A583" t="s">
        <v>678</v>
      </c>
      <c r="B583" t="s">
        <v>692</v>
      </c>
      <c r="C583" t="s">
        <v>688</v>
      </c>
      <c r="D583">
        <v>0.28499999999999998</v>
      </c>
      <c r="E583">
        <v>29</v>
      </c>
      <c r="F583">
        <v>9.5000000000000001E-2</v>
      </c>
    </row>
    <row r="584" spans="1:6" x14ac:dyDescent="0.2">
      <c r="A584" t="s">
        <v>678</v>
      </c>
      <c r="B584" t="s">
        <v>692</v>
      </c>
      <c r="C584" t="s">
        <v>688</v>
      </c>
      <c r="D584">
        <v>0.28499999999999998</v>
      </c>
      <c r="E584">
        <v>30</v>
      </c>
      <c r="F584">
        <v>9.6000000000000002E-2</v>
      </c>
    </row>
    <row r="585" spans="1:6" x14ac:dyDescent="0.2">
      <c r="A585" t="s">
        <v>678</v>
      </c>
      <c r="B585" t="s">
        <v>692</v>
      </c>
      <c r="C585" t="s">
        <v>688</v>
      </c>
      <c r="D585">
        <v>0.28499999999999998</v>
      </c>
      <c r="E585">
        <v>31</v>
      </c>
      <c r="F585">
        <v>9.6000000000000002E-2</v>
      </c>
    </row>
    <row r="586" spans="1:6" x14ac:dyDescent="0.2">
      <c r="A586" t="s">
        <v>678</v>
      </c>
      <c r="B586" t="s">
        <v>692</v>
      </c>
      <c r="C586" t="s">
        <v>688</v>
      </c>
      <c r="D586">
        <v>0.28499999999999998</v>
      </c>
      <c r="E586">
        <v>32</v>
      </c>
      <c r="F586">
        <v>9.7000000000000003E-2</v>
      </c>
    </row>
    <row r="587" spans="1:6" x14ac:dyDescent="0.2">
      <c r="A587" t="s">
        <v>678</v>
      </c>
      <c r="B587" t="s">
        <v>692</v>
      </c>
      <c r="C587" t="s">
        <v>688</v>
      </c>
      <c r="D587">
        <v>0.28499999999999998</v>
      </c>
      <c r="E587">
        <v>33</v>
      </c>
      <c r="F587">
        <v>9.8000000000000004E-2</v>
      </c>
    </row>
    <row r="588" spans="1:6" x14ac:dyDescent="0.2">
      <c r="A588" t="s">
        <v>678</v>
      </c>
      <c r="B588" t="s">
        <v>692</v>
      </c>
      <c r="C588" t="s">
        <v>688</v>
      </c>
      <c r="D588">
        <v>0.3</v>
      </c>
      <c r="E588">
        <v>20</v>
      </c>
      <c r="F588">
        <v>8.1000000000000003E-2</v>
      </c>
    </row>
    <row r="589" spans="1:6" x14ac:dyDescent="0.2">
      <c r="A589" t="s">
        <v>678</v>
      </c>
      <c r="B589" t="s">
        <v>692</v>
      </c>
      <c r="C589" t="s">
        <v>688</v>
      </c>
      <c r="D589">
        <v>0.3</v>
      </c>
      <c r="E589">
        <v>21</v>
      </c>
      <c r="F589">
        <v>8.5000000000000006E-2</v>
      </c>
    </row>
    <row r="590" spans="1:6" x14ac:dyDescent="0.2">
      <c r="A590" t="s">
        <v>678</v>
      </c>
      <c r="B590" t="s">
        <v>692</v>
      </c>
      <c r="C590" t="s">
        <v>688</v>
      </c>
      <c r="D590">
        <v>0.3</v>
      </c>
      <c r="E590">
        <v>22</v>
      </c>
      <c r="F590">
        <v>8.8999999999999996E-2</v>
      </c>
    </row>
    <row r="591" spans="1:6" x14ac:dyDescent="0.2">
      <c r="A591" t="s">
        <v>678</v>
      </c>
      <c r="B591" t="s">
        <v>692</v>
      </c>
      <c r="C591" t="s">
        <v>688</v>
      </c>
      <c r="D591">
        <v>0.3</v>
      </c>
      <c r="E591">
        <v>23</v>
      </c>
      <c r="F591">
        <v>9.1999999999999998E-2</v>
      </c>
    </row>
    <row r="592" spans="1:6" x14ac:dyDescent="0.2">
      <c r="A592" t="s">
        <v>678</v>
      </c>
      <c r="B592" t="s">
        <v>692</v>
      </c>
      <c r="C592" t="s">
        <v>688</v>
      </c>
      <c r="D592">
        <v>0.3</v>
      </c>
      <c r="E592">
        <v>24</v>
      </c>
      <c r="F592">
        <v>9.4E-2</v>
      </c>
    </row>
    <row r="593" spans="1:6" x14ac:dyDescent="0.2">
      <c r="A593" t="s">
        <v>678</v>
      </c>
      <c r="B593" t="s">
        <v>692</v>
      </c>
      <c r="C593" t="s">
        <v>688</v>
      </c>
      <c r="D593">
        <v>0.3</v>
      </c>
      <c r="E593">
        <v>25</v>
      </c>
      <c r="F593">
        <v>9.6000000000000002E-2</v>
      </c>
    </row>
    <row r="594" spans="1:6" x14ac:dyDescent="0.2">
      <c r="A594" t="s">
        <v>678</v>
      </c>
      <c r="B594" t="s">
        <v>692</v>
      </c>
      <c r="C594" t="s">
        <v>688</v>
      </c>
      <c r="D594">
        <v>0.3</v>
      </c>
      <c r="E594">
        <v>26</v>
      </c>
      <c r="F594">
        <v>9.8000000000000004E-2</v>
      </c>
    </row>
    <row r="595" spans="1:6" x14ac:dyDescent="0.2">
      <c r="A595" t="s">
        <v>678</v>
      </c>
      <c r="B595" t="s">
        <v>692</v>
      </c>
      <c r="C595" t="s">
        <v>688</v>
      </c>
      <c r="D595">
        <v>0.3</v>
      </c>
      <c r="E595">
        <v>27</v>
      </c>
      <c r="F595">
        <v>9.8000000000000004E-2</v>
      </c>
    </row>
    <row r="596" spans="1:6" x14ac:dyDescent="0.2">
      <c r="A596" t="s">
        <v>678</v>
      </c>
      <c r="B596" t="s">
        <v>692</v>
      </c>
      <c r="C596" t="s">
        <v>688</v>
      </c>
      <c r="D596">
        <v>0.3</v>
      </c>
      <c r="E596">
        <v>28</v>
      </c>
      <c r="F596">
        <v>9.9000000000000005E-2</v>
      </c>
    </row>
    <row r="597" spans="1:6" x14ac:dyDescent="0.2">
      <c r="A597" t="s">
        <v>678</v>
      </c>
      <c r="B597" t="s">
        <v>692</v>
      </c>
      <c r="C597" t="s">
        <v>688</v>
      </c>
      <c r="D597">
        <v>0.3</v>
      </c>
      <c r="E597">
        <v>29</v>
      </c>
      <c r="F597">
        <v>0.1</v>
      </c>
    </row>
    <row r="598" spans="1:6" x14ac:dyDescent="0.2">
      <c r="A598" t="s">
        <v>678</v>
      </c>
      <c r="B598" t="s">
        <v>692</v>
      </c>
      <c r="C598" t="s">
        <v>688</v>
      </c>
      <c r="D598">
        <v>0.3</v>
      </c>
      <c r="E598">
        <v>30</v>
      </c>
      <c r="F598">
        <v>0.10100000000000001</v>
      </c>
    </row>
    <row r="599" spans="1:6" x14ac:dyDescent="0.2">
      <c r="A599" t="s">
        <v>678</v>
      </c>
      <c r="B599" t="s">
        <v>692</v>
      </c>
      <c r="C599" t="s">
        <v>688</v>
      </c>
      <c r="D599">
        <v>0.3</v>
      </c>
      <c r="E599">
        <v>31</v>
      </c>
      <c r="F599">
        <v>0.10100000000000001</v>
      </c>
    </row>
    <row r="600" spans="1:6" x14ac:dyDescent="0.2">
      <c r="A600" t="s">
        <v>678</v>
      </c>
      <c r="B600" t="s">
        <v>692</v>
      </c>
      <c r="C600" t="s">
        <v>688</v>
      </c>
      <c r="D600">
        <v>0.3</v>
      </c>
      <c r="E600">
        <v>32</v>
      </c>
      <c r="F600">
        <v>0.10199999999999999</v>
      </c>
    </row>
    <row r="601" spans="1:6" x14ac:dyDescent="0.2">
      <c r="A601" t="s">
        <v>678</v>
      </c>
      <c r="B601" t="s">
        <v>692</v>
      </c>
      <c r="C601" t="s">
        <v>688</v>
      </c>
      <c r="D601">
        <v>0.3</v>
      </c>
      <c r="E601">
        <v>33</v>
      </c>
      <c r="F601">
        <v>0.10199999999999999</v>
      </c>
    </row>
    <row r="602" spans="1:6" x14ac:dyDescent="0.2">
      <c r="A602" t="s">
        <v>678</v>
      </c>
      <c r="B602" t="s">
        <v>692</v>
      </c>
      <c r="C602" t="s">
        <v>688</v>
      </c>
      <c r="D602">
        <v>0.3</v>
      </c>
      <c r="E602">
        <v>34</v>
      </c>
      <c r="F602">
        <v>0.10299999999999999</v>
      </c>
    </row>
    <row r="603" spans="1:6" x14ac:dyDescent="0.2">
      <c r="A603" t="s">
        <v>678</v>
      </c>
      <c r="B603" t="s">
        <v>692</v>
      </c>
      <c r="C603" t="s">
        <v>688</v>
      </c>
      <c r="D603">
        <v>0.3</v>
      </c>
      <c r="E603">
        <v>35</v>
      </c>
      <c r="F603">
        <v>0.104</v>
      </c>
    </row>
    <row r="604" spans="1:6" x14ac:dyDescent="0.2">
      <c r="A604" t="s">
        <v>678</v>
      </c>
      <c r="B604" t="s">
        <v>692</v>
      </c>
      <c r="C604" t="s">
        <v>688</v>
      </c>
      <c r="D604">
        <v>0.3</v>
      </c>
      <c r="E604">
        <v>36</v>
      </c>
      <c r="F604">
        <v>0.104</v>
      </c>
    </row>
    <row r="605" spans="1:6" x14ac:dyDescent="0.2">
      <c r="A605" t="s">
        <v>678</v>
      </c>
      <c r="B605" t="s">
        <v>692</v>
      </c>
      <c r="C605" t="s">
        <v>688</v>
      </c>
      <c r="D605">
        <v>0.3</v>
      </c>
      <c r="E605">
        <v>37</v>
      </c>
      <c r="F605">
        <v>0.105</v>
      </c>
    </row>
    <row r="606" spans="1:6" x14ac:dyDescent="0.2">
      <c r="A606" t="s">
        <v>678</v>
      </c>
      <c r="B606" t="s">
        <v>692</v>
      </c>
      <c r="C606" t="s">
        <v>688</v>
      </c>
      <c r="D606">
        <v>0.3</v>
      </c>
      <c r="E606">
        <v>38</v>
      </c>
      <c r="F606">
        <v>0.105</v>
      </c>
    </row>
    <row r="607" spans="1:6" x14ac:dyDescent="0.2">
      <c r="A607" t="s">
        <v>678</v>
      </c>
      <c r="B607" t="s">
        <v>692</v>
      </c>
      <c r="C607" t="s">
        <v>688</v>
      </c>
      <c r="D607">
        <v>0.3</v>
      </c>
      <c r="E607">
        <v>39</v>
      </c>
      <c r="F607">
        <v>0.106</v>
      </c>
    </row>
    <row r="608" spans="1:6" x14ac:dyDescent="0.2">
      <c r="A608" t="s">
        <v>678</v>
      </c>
      <c r="B608" t="s">
        <v>692</v>
      </c>
      <c r="C608" t="s">
        <v>688</v>
      </c>
      <c r="D608">
        <v>0.3</v>
      </c>
      <c r="E608">
        <v>40</v>
      </c>
      <c r="F608">
        <v>0.106</v>
      </c>
    </row>
    <row r="609" spans="1:6" x14ac:dyDescent="0.2">
      <c r="A609" t="s">
        <v>678</v>
      </c>
      <c r="B609" t="s">
        <v>692</v>
      </c>
      <c r="C609" t="s">
        <v>688</v>
      </c>
      <c r="D609">
        <v>0.3</v>
      </c>
      <c r="E609">
        <v>41</v>
      </c>
      <c r="F609">
        <v>0.107</v>
      </c>
    </row>
    <row r="610" spans="1:6" x14ac:dyDescent="0.2">
      <c r="A610" t="s">
        <v>678</v>
      </c>
      <c r="B610" t="s">
        <v>692</v>
      </c>
      <c r="C610" t="s">
        <v>688</v>
      </c>
      <c r="D610">
        <v>0.3</v>
      </c>
      <c r="E610">
        <v>42</v>
      </c>
      <c r="F610">
        <v>0.107</v>
      </c>
    </row>
    <row r="611" spans="1:6" x14ac:dyDescent="0.2">
      <c r="A611" t="s">
        <v>678</v>
      </c>
      <c r="B611" t="s">
        <v>692</v>
      </c>
      <c r="C611" t="s">
        <v>688</v>
      </c>
      <c r="D611">
        <v>0.315</v>
      </c>
      <c r="E611">
        <v>20</v>
      </c>
      <c r="F611">
        <v>8.6999999999999994E-2</v>
      </c>
    </row>
    <row r="612" spans="1:6" x14ac:dyDescent="0.2">
      <c r="A612" t="s">
        <v>678</v>
      </c>
      <c r="B612" t="s">
        <v>692</v>
      </c>
      <c r="C612" t="s">
        <v>688</v>
      </c>
      <c r="D612">
        <v>0.315</v>
      </c>
      <c r="E612">
        <v>21</v>
      </c>
      <c r="F612">
        <v>9.0999999999999998E-2</v>
      </c>
    </row>
    <row r="613" spans="1:6" x14ac:dyDescent="0.2">
      <c r="A613" t="s">
        <v>678</v>
      </c>
      <c r="B613" t="s">
        <v>692</v>
      </c>
      <c r="C613" t="s">
        <v>688</v>
      </c>
      <c r="D613">
        <v>0.315</v>
      </c>
      <c r="E613">
        <v>22</v>
      </c>
      <c r="F613">
        <v>9.4E-2</v>
      </c>
    </row>
    <row r="614" spans="1:6" x14ac:dyDescent="0.2">
      <c r="A614" t="s">
        <v>678</v>
      </c>
      <c r="B614" t="s">
        <v>692</v>
      </c>
      <c r="C614" t="s">
        <v>688</v>
      </c>
      <c r="D614">
        <v>0.315</v>
      </c>
      <c r="E614">
        <v>23</v>
      </c>
      <c r="F614">
        <v>9.7000000000000003E-2</v>
      </c>
    </row>
    <row r="615" spans="1:6" x14ac:dyDescent="0.2">
      <c r="A615" t="s">
        <v>678</v>
      </c>
      <c r="B615" t="s">
        <v>692</v>
      </c>
      <c r="C615" t="s">
        <v>688</v>
      </c>
      <c r="D615">
        <v>0.315</v>
      </c>
      <c r="E615">
        <v>24</v>
      </c>
      <c r="F615">
        <v>0.1</v>
      </c>
    </row>
    <row r="616" spans="1:6" x14ac:dyDescent="0.2">
      <c r="A616" t="s">
        <v>678</v>
      </c>
      <c r="B616" t="s">
        <v>692</v>
      </c>
      <c r="C616" t="s">
        <v>688</v>
      </c>
      <c r="D616">
        <v>0.315</v>
      </c>
      <c r="E616">
        <v>25</v>
      </c>
      <c r="F616">
        <v>0.10199999999999999</v>
      </c>
    </row>
    <row r="617" spans="1:6" x14ac:dyDescent="0.2">
      <c r="A617" t="s">
        <v>678</v>
      </c>
      <c r="B617" t="s">
        <v>692</v>
      </c>
      <c r="C617" t="s">
        <v>688</v>
      </c>
      <c r="D617">
        <v>0.315</v>
      </c>
      <c r="E617">
        <v>26</v>
      </c>
      <c r="F617">
        <v>0.10299999999999999</v>
      </c>
    </row>
    <row r="618" spans="1:6" x14ac:dyDescent="0.2">
      <c r="A618" t="s">
        <v>678</v>
      </c>
      <c r="B618" t="s">
        <v>692</v>
      </c>
      <c r="C618" t="s">
        <v>688</v>
      </c>
      <c r="D618">
        <v>0.315</v>
      </c>
      <c r="E618">
        <v>27</v>
      </c>
      <c r="F618">
        <v>0.104</v>
      </c>
    </row>
    <row r="619" spans="1:6" x14ac:dyDescent="0.2">
      <c r="A619" t="s">
        <v>678</v>
      </c>
      <c r="B619" t="s">
        <v>692</v>
      </c>
      <c r="C619" t="s">
        <v>688</v>
      </c>
      <c r="D619">
        <v>0.315</v>
      </c>
      <c r="E619">
        <v>28</v>
      </c>
      <c r="F619">
        <v>0.104</v>
      </c>
    </row>
    <row r="620" spans="1:6" x14ac:dyDescent="0.2">
      <c r="A620" t="s">
        <v>678</v>
      </c>
      <c r="B620" t="s">
        <v>692</v>
      </c>
      <c r="C620" t="s">
        <v>688</v>
      </c>
      <c r="D620">
        <v>0.315</v>
      </c>
      <c r="E620">
        <v>29</v>
      </c>
      <c r="F620">
        <v>0.105</v>
      </c>
    </row>
    <row r="621" spans="1:6" x14ac:dyDescent="0.2">
      <c r="A621" t="s">
        <v>678</v>
      </c>
      <c r="B621" t="s">
        <v>692</v>
      </c>
      <c r="C621" t="s">
        <v>688</v>
      </c>
      <c r="D621">
        <v>0.315</v>
      </c>
      <c r="E621">
        <v>30</v>
      </c>
      <c r="F621">
        <v>0.105</v>
      </c>
    </row>
    <row r="622" spans="1:6" x14ac:dyDescent="0.2">
      <c r="A622" t="s">
        <v>678</v>
      </c>
      <c r="B622" t="s">
        <v>692</v>
      </c>
      <c r="C622" t="s">
        <v>688</v>
      </c>
      <c r="D622">
        <v>0.315</v>
      </c>
      <c r="E622">
        <v>31</v>
      </c>
      <c r="F622">
        <v>0.106</v>
      </c>
    </row>
    <row r="623" spans="1:6" x14ac:dyDescent="0.2">
      <c r="A623" t="s">
        <v>678</v>
      </c>
      <c r="B623" t="s">
        <v>692</v>
      </c>
      <c r="C623" t="s">
        <v>688</v>
      </c>
      <c r="D623">
        <v>0.315</v>
      </c>
      <c r="E623">
        <v>32</v>
      </c>
      <c r="F623">
        <v>0.107</v>
      </c>
    </row>
    <row r="624" spans="1:6" x14ac:dyDescent="0.2">
      <c r="A624" t="s">
        <v>678</v>
      </c>
      <c r="B624" t="s">
        <v>692</v>
      </c>
      <c r="C624" t="s">
        <v>688</v>
      </c>
      <c r="D624">
        <v>0.315</v>
      </c>
      <c r="E624">
        <v>33</v>
      </c>
      <c r="F624">
        <v>0.107</v>
      </c>
    </row>
    <row r="625" spans="1:6" x14ac:dyDescent="0.2">
      <c r="A625" t="s">
        <v>678</v>
      </c>
      <c r="B625" t="s">
        <v>692</v>
      </c>
      <c r="C625" t="s">
        <v>688</v>
      </c>
      <c r="D625">
        <v>0.315</v>
      </c>
      <c r="E625">
        <v>34</v>
      </c>
      <c r="F625">
        <v>0.108</v>
      </c>
    </row>
    <row r="626" spans="1:6" x14ac:dyDescent="0.2">
      <c r="A626" t="s">
        <v>678</v>
      </c>
      <c r="B626" t="s">
        <v>692</v>
      </c>
      <c r="C626" t="s">
        <v>688</v>
      </c>
      <c r="D626">
        <v>0.315</v>
      </c>
      <c r="E626">
        <v>35</v>
      </c>
      <c r="F626">
        <v>0.108</v>
      </c>
    </row>
    <row r="627" spans="1:6" x14ac:dyDescent="0.2">
      <c r="A627" t="s">
        <v>678</v>
      </c>
      <c r="B627" t="s">
        <v>692</v>
      </c>
      <c r="C627" t="s">
        <v>688</v>
      </c>
      <c r="D627">
        <v>0.315</v>
      </c>
      <c r="E627">
        <v>36</v>
      </c>
      <c r="F627">
        <v>0.109</v>
      </c>
    </row>
    <row r="628" spans="1:6" x14ac:dyDescent="0.2">
      <c r="A628" t="s">
        <v>678</v>
      </c>
      <c r="B628" t="s">
        <v>692</v>
      </c>
      <c r="C628" t="s">
        <v>688</v>
      </c>
      <c r="D628">
        <v>0.315</v>
      </c>
      <c r="E628">
        <v>37</v>
      </c>
      <c r="F628">
        <v>0.109</v>
      </c>
    </row>
    <row r="629" spans="1:6" x14ac:dyDescent="0.2">
      <c r="A629" t="s">
        <v>678</v>
      </c>
      <c r="B629" t="s">
        <v>692</v>
      </c>
      <c r="C629" t="s">
        <v>688</v>
      </c>
      <c r="D629">
        <v>0.315</v>
      </c>
      <c r="E629">
        <v>38</v>
      </c>
      <c r="F629">
        <v>0.11</v>
      </c>
    </row>
    <row r="630" spans="1:6" x14ac:dyDescent="0.2">
      <c r="A630" t="s">
        <v>678</v>
      </c>
      <c r="B630" t="s">
        <v>692</v>
      </c>
      <c r="C630" t="s">
        <v>688</v>
      </c>
      <c r="D630">
        <v>0.315</v>
      </c>
      <c r="E630">
        <v>39</v>
      </c>
      <c r="F630">
        <v>0.111</v>
      </c>
    </row>
    <row r="631" spans="1:6" x14ac:dyDescent="0.2">
      <c r="A631" t="s">
        <v>678</v>
      </c>
      <c r="B631" t="s">
        <v>692</v>
      </c>
      <c r="C631" t="s">
        <v>688</v>
      </c>
      <c r="D631">
        <v>0.315</v>
      </c>
      <c r="E631">
        <v>40</v>
      </c>
      <c r="F631">
        <v>0.111</v>
      </c>
    </row>
    <row r="632" spans="1:6" x14ac:dyDescent="0.2">
      <c r="A632" t="s">
        <v>678</v>
      </c>
      <c r="B632" t="s">
        <v>692</v>
      </c>
      <c r="C632" t="s">
        <v>688</v>
      </c>
      <c r="D632">
        <v>0.315</v>
      </c>
      <c r="E632">
        <v>41</v>
      </c>
      <c r="F632">
        <v>0.112</v>
      </c>
    </row>
    <row r="633" spans="1:6" x14ac:dyDescent="0.2">
      <c r="A633" t="s">
        <v>678</v>
      </c>
      <c r="B633" t="s">
        <v>692</v>
      </c>
      <c r="C633" t="s">
        <v>688</v>
      </c>
      <c r="D633">
        <v>0.315</v>
      </c>
      <c r="E633">
        <v>42</v>
      </c>
      <c r="F633">
        <v>0.112</v>
      </c>
    </row>
    <row r="634" spans="1:6" x14ac:dyDescent="0.2">
      <c r="A634" t="s">
        <v>678</v>
      </c>
      <c r="B634" t="s">
        <v>692</v>
      </c>
      <c r="C634" t="s">
        <v>688</v>
      </c>
      <c r="D634">
        <v>0.33</v>
      </c>
      <c r="E634">
        <v>20</v>
      </c>
      <c r="F634">
        <v>9.1999999999999998E-2</v>
      </c>
    </row>
    <row r="635" spans="1:6" x14ac:dyDescent="0.2">
      <c r="A635" t="s">
        <v>678</v>
      </c>
      <c r="B635" t="s">
        <v>692</v>
      </c>
      <c r="C635" t="s">
        <v>688</v>
      </c>
      <c r="D635">
        <v>0.33</v>
      </c>
      <c r="E635">
        <v>21</v>
      </c>
      <c r="F635">
        <v>9.6000000000000002E-2</v>
      </c>
    </row>
    <row r="636" spans="1:6" x14ac:dyDescent="0.2">
      <c r="A636" t="s">
        <v>678</v>
      </c>
      <c r="B636" t="s">
        <v>692</v>
      </c>
      <c r="C636" t="s">
        <v>688</v>
      </c>
      <c r="D636">
        <v>0.33</v>
      </c>
      <c r="E636">
        <v>22</v>
      </c>
      <c r="F636">
        <v>9.9000000000000005E-2</v>
      </c>
    </row>
    <row r="637" spans="1:6" x14ac:dyDescent="0.2">
      <c r="A637" t="s">
        <v>678</v>
      </c>
      <c r="B637" t="s">
        <v>692</v>
      </c>
      <c r="C637" t="s">
        <v>688</v>
      </c>
      <c r="D637">
        <v>0.33</v>
      </c>
      <c r="E637">
        <v>23</v>
      </c>
      <c r="F637">
        <v>0.10199999999999999</v>
      </c>
    </row>
    <row r="638" spans="1:6" x14ac:dyDescent="0.2">
      <c r="A638" t="s">
        <v>678</v>
      </c>
      <c r="B638" t="s">
        <v>692</v>
      </c>
      <c r="C638" t="s">
        <v>688</v>
      </c>
      <c r="D638">
        <v>0.33</v>
      </c>
      <c r="E638">
        <v>24</v>
      </c>
      <c r="F638">
        <v>0.105</v>
      </c>
    </row>
    <row r="639" spans="1:6" x14ac:dyDescent="0.2">
      <c r="A639" t="s">
        <v>678</v>
      </c>
      <c r="B639" t="s">
        <v>692</v>
      </c>
      <c r="C639" t="s">
        <v>688</v>
      </c>
      <c r="D639">
        <v>0.33</v>
      </c>
      <c r="E639">
        <v>25</v>
      </c>
      <c r="F639">
        <v>0.107</v>
      </c>
    </row>
    <row r="640" spans="1:6" x14ac:dyDescent="0.2">
      <c r="A640" t="s">
        <v>678</v>
      </c>
      <c r="B640" t="s">
        <v>692</v>
      </c>
      <c r="C640" t="s">
        <v>688</v>
      </c>
      <c r="D640">
        <v>0.33</v>
      </c>
      <c r="E640">
        <v>26</v>
      </c>
      <c r="F640">
        <v>0.108</v>
      </c>
    </row>
    <row r="641" spans="1:6" x14ac:dyDescent="0.2">
      <c r="A641" t="s">
        <v>678</v>
      </c>
      <c r="B641" t="s">
        <v>692</v>
      </c>
      <c r="C641" t="s">
        <v>688</v>
      </c>
      <c r="D641">
        <v>0.33</v>
      </c>
      <c r="E641">
        <v>27</v>
      </c>
      <c r="F641">
        <v>0.109</v>
      </c>
    </row>
    <row r="642" spans="1:6" x14ac:dyDescent="0.2">
      <c r="A642" t="s">
        <v>678</v>
      </c>
      <c r="B642" t="s">
        <v>692</v>
      </c>
      <c r="C642" t="s">
        <v>688</v>
      </c>
      <c r="D642">
        <v>0.33</v>
      </c>
      <c r="E642">
        <v>28</v>
      </c>
      <c r="F642">
        <v>0.109</v>
      </c>
    </row>
    <row r="643" spans="1:6" x14ac:dyDescent="0.2">
      <c r="A643" t="s">
        <v>678</v>
      </c>
      <c r="B643" t="s">
        <v>692</v>
      </c>
      <c r="C643" t="s">
        <v>688</v>
      </c>
      <c r="D643">
        <v>0.33</v>
      </c>
      <c r="E643">
        <v>29</v>
      </c>
      <c r="F643">
        <v>0.11</v>
      </c>
    </row>
    <row r="644" spans="1:6" x14ac:dyDescent="0.2">
      <c r="A644" t="s">
        <v>678</v>
      </c>
      <c r="B644" t="s">
        <v>692</v>
      </c>
      <c r="C644" t="s">
        <v>688</v>
      </c>
      <c r="D644">
        <v>0.33</v>
      </c>
      <c r="E644">
        <v>30</v>
      </c>
      <c r="F644">
        <v>0.11</v>
      </c>
    </row>
    <row r="645" spans="1:6" x14ac:dyDescent="0.2">
      <c r="A645" t="s">
        <v>678</v>
      </c>
      <c r="B645" t="s">
        <v>692</v>
      </c>
      <c r="C645" t="s">
        <v>688</v>
      </c>
      <c r="D645">
        <v>0.33</v>
      </c>
      <c r="E645">
        <v>31</v>
      </c>
      <c r="F645">
        <v>0.111</v>
      </c>
    </row>
    <row r="646" spans="1:6" x14ac:dyDescent="0.2">
      <c r="A646" t="s">
        <v>678</v>
      </c>
      <c r="B646" t="s">
        <v>692</v>
      </c>
      <c r="C646" t="s">
        <v>688</v>
      </c>
      <c r="D646">
        <v>0.33</v>
      </c>
      <c r="E646">
        <v>32</v>
      </c>
      <c r="F646">
        <v>0.111</v>
      </c>
    </row>
    <row r="647" spans="1:6" x14ac:dyDescent="0.2">
      <c r="A647" t="s">
        <v>678</v>
      </c>
      <c r="B647" t="s">
        <v>692</v>
      </c>
      <c r="C647" t="s">
        <v>688</v>
      </c>
      <c r="D647">
        <v>0.33</v>
      </c>
      <c r="E647">
        <v>33</v>
      </c>
      <c r="F647">
        <v>0.112</v>
      </c>
    </row>
    <row r="648" spans="1:6" x14ac:dyDescent="0.2">
      <c r="A648" t="s">
        <v>678</v>
      </c>
      <c r="B648" t="s">
        <v>692</v>
      </c>
      <c r="C648" t="s">
        <v>688</v>
      </c>
      <c r="D648">
        <v>0.33</v>
      </c>
      <c r="E648">
        <v>34</v>
      </c>
      <c r="F648">
        <v>0.113</v>
      </c>
    </row>
    <row r="649" spans="1:6" x14ac:dyDescent="0.2">
      <c r="A649" t="s">
        <v>678</v>
      </c>
      <c r="B649" t="s">
        <v>692</v>
      </c>
      <c r="C649" t="s">
        <v>688</v>
      </c>
      <c r="D649">
        <v>0.33</v>
      </c>
      <c r="E649">
        <v>35</v>
      </c>
      <c r="F649">
        <v>0.113</v>
      </c>
    </row>
    <row r="650" spans="1:6" x14ac:dyDescent="0.2">
      <c r="A650" t="s">
        <v>678</v>
      </c>
      <c r="B650" t="s">
        <v>692</v>
      </c>
      <c r="C650" t="s">
        <v>688</v>
      </c>
      <c r="D650">
        <v>0.33</v>
      </c>
      <c r="E650">
        <v>36</v>
      </c>
      <c r="F650">
        <v>0.114</v>
      </c>
    </row>
    <row r="651" spans="1:6" x14ac:dyDescent="0.2">
      <c r="A651" t="s">
        <v>678</v>
      </c>
      <c r="B651" t="s">
        <v>692</v>
      </c>
      <c r="C651" t="s">
        <v>688</v>
      </c>
      <c r="D651">
        <v>0.33</v>
      </c>
      <c r="E651">
        <v>37</v>
      </c>
      <c r="F651">
        <v>0.114</v>
      </c>
    </row>
    <row r="652" spans="1:6" x14ac:dyDescent="0.2">
      <c r="A652" t="s">
        <v>678</v>
      </c>
      <c r="B652" t="s">
        <v>692</v>
      </c>
      <c r="C652" t="s">
        <v>688</v>
      </c>
      <c r="D652">
        <v>0.33</v>
      </c>
      <c r="E652">
        <v>38</v>
      </c>
      <c r="F652">
        <v>0.115</v>
      </c>
    </row>
    <row r="653" spans="1:6" x14ac:dyDescent="0.2">
      <c r="A653" t="s">
        <v>678</v>
      </c>
      <c r="B653" t="s">
        <v>692</v>
      </c>
      <c r="C653" t="s">
        <v>688</v>
      </c>
      <c r="D653">
        <v>0.33</v>
      </c>
      <c r="E653">
        <v>39</v>
      </c>
      <c r="F653">
        <v>0.115</v>
      </c>
    </row>
    <row r="654" spans="1:6" x14ac:dyDescent="0.2">
      <c r="A654" t="s">
        <v>678</v>
      </c>
      <c r="B654" t="s">
        <v>692</v>
      </c>
      <c r="C654" t="s">
        <v>688</v>
      </c>
      <c r="D654">
        <v>0.33</v>
      </c>
      <c r="E654">
        <v>40</v>
      </c>
      <c r="F654">
        <v>0.11600000000000001</v>
      </c>
    </row>
    <row r="655" spans="1:6" x14ac:dyDescent="0.2">
      <c r="A655" t="s">
        <v>678</v>
      </c>
      <c r="B655" t="s">
        <v>692</v>
      </c>
      <c r="C655" t="s">
        <v>688</v>
      </c>
      <c r="D655">
        <v>0.33</v>
      </c>
      <c r="E655">
        <v>41</v>
      </c>
      <c r="F655">
        <v>0.11600000000000001</v>
      </c>
    </row>
    <row r="656" spans="1:6" x14ac:dyDescent="0.2">
      <c r="A656" t="s">
        <v>678</v>
      </c>
      <c r="B656" t="s">
        <v>692</v>
      </c>
      <c r="C656" t="s">
        <v>688</v>
      </c>
      <c r="D656">
        <v>0.33</v>
      </c>
      <c r="E656">
        <v>42</v>
      </c>
      <c r="F656">
        <v>0.11600000000000001</v>
      </c>
    </row>
    <row r="657" spans="1:6" x14ac:dyDescent="0.2">
      <c r="A657" t="s">
        <v>678</v>
      </c>
      <c r="B657" t="s">
        <v>692</v>
      </c>
      <c r="C657" t="s">
        <v>688</v>
      </c>
      <c r="D657">
        <v>0.34499999999999997</v>
      </c>
      <c r="E657">
        <v>20</v>
      </c>
      <c r="F657">
        <v>9.7000000000000003E-2</v>
      </c>
    </row>
    <row r="658" spans="1:6" x14ac:dyDescent="0.2">
      <c r="A658" t="s">
        <v>678</v>
      </c>
      <c r="B658" t="s">
        <v>692</v>
      </c>
      <c r="C658" t="s">
        <v>688</v>
      </c>
      <c r="D658">
        <v>0.34499999999999997</v>
      </c>
      <c r="E658">
        <v>21</v>
      </c>
      <c r="F658">
        <v>0.10100000000000001</v>
      </c>
    </row>
    <row r="659" spans="1:6" x14ac:dyDescent="0.2">
      <c r="A659" t="s">
        <v>678</v>
      </c>
      <c r="B659" t="s">
        <v>692</v>
      </c>
      <c r="C659" t="s">
        <v>688</v>
      </c>
      <c r="D659">
        <v>0.34499999999999997</v>
      </c>
      <c r="E659">
        <v>22</v>
      </c>
      <c r="F659">
        <v>0.105</v>
      </c>
    </row>
    <row r="660" spans="1:6" x14ac:dyDescent="0.2">
      <c r="A660" t="s">
        <v>678</v>
      </c>
      <c r="B660" t="s">
        <v>692</v>
      </c>
      <c r="C660" t="s">
        <v>688</v>
      </c>
      <c r="D660">
        <v>0.34499999999999997</v>
      </c>
      <c r="E660">
        <v>23</v>
      </c>
      <c r="F660">
        <v>0.108</v>
      </c>
    </row>
    <row r="661" spans="1:6" x14ac:dyDescent="0.2">
      <c r="A661" t="s">
        <v>678</v>
      </c>
      <c r="B661" t="s">
        <v>692</v>
      </c>
      <c r="C661" t="s">
        <v>688</v>
      </c>
      <c r="D661">
        <v>0.34499999999999997</v>
      </c>
      <c r="E661">
        <v>24</v>
      </c>
      <c r="F661">
        <v>0.11</v>
      </c>
    </row>
    <row r="662" spans="1:6" x14ac:dyDescent="0.2">
      <c r="A662" t="s">
        <v>678</v>
      </c>
      <c r="B662" t="s">
        <v>692</v>
      </c>
      <c r="C662" t="s">
        <v>688</v>
      </c>
      <c r="D662">
        <v>0.34499999999999997</v>
      </c>
      <c r="E662">
        <v>25</v>
      </c>
      <c r="F662">
        <v>0.112</v>
      </c>
    </row>
    <row r="663" spans="1:6" x14ac:dyDescent="0.2">
      <c r="A663" t="s">
        <v>678</v>
      </c>
      <c r="B663" t="s">
        <v>692</v>
      </c>
      <c r="C663" t="s">
        <v>688</v>
      </c>
      <c r="D663">
        <v>0.34499999999999997</v>
      </c>
      <c r="E663">
        <v>26</v>
      </c>
      <c r="F663">
        <v>0.113</v>
      </c>
    </row>
    <row r="664" spans="1:6" x14ac:dyDescent="0.2">
      <c r="A664" t="s">
        <v>678</v>
      </c>
      <c r="B664" t="s">
        <v>692</v>
      </c>
      <c r="C664" t="s">
        <v>688</v>
      </c>
      <c r="D664">
        <v>0.34499999999999997</v>
      </c>
      <c r="E664">
        <v>27</v>
      </c>
      <c r="F664">
        <v>0.114</v>
      </c>
    </row>
    <row r="665" spans="1:6" x14ac:dyDescent="0.2">
      <c r="A665" t="s">
        <v>678</v>
      </c>
      <c r="B665" t="s">
        <v>692</v>
      </c>
      <c r="C665" t="s">
        <v>688</v>
      </c>
      <c r="D665">
        <v>0.34499999999999997</v>
      </c>
      <c r="E665">
        <v>28</v>
      </c>
      <c r="F665">
        <v>0.114</v>
      </c>
    </row>
    <row r="666" spans="1:6" x14ac:dyDescent="0.2">
      <c r="A666" t="s">
        <v>678</v>
      </c>
      <c r="B666" t="s">
        <v>692</v>
      </c>
      <c r="C666" t="s">
        <v>688</v>
      </c>
      <c r="D666">
        <v>0.34499999999999997</v>
      </c>
      <c r="E666">
        <v>29</v>
      </c>
      <c r="F666">
        <v>0.115</v>
      </c>
    </row>
    <row r="667" spans="1:6" x14ac:dyDescent="0.2">
      <c r="A667" t="s">
        <v>678</v>
      </c>
      <c r="B667" t="s">
        <v>692</v>
      </c>
      <c r="C667" t="s">
        <v>688</v>
      </c>
      <c r="D667">
        <v>0.34499999999999997</v>
      </c>
      <c r="E667">
        <v>30</v>
      </c>
      <c r="F667">
        <v>0.115</v>
      </c>
    </row>
    <row r="668" spans="1:6" x14ac:dyDescent="0.2">
      <c r="A668" t="s">
        <v>678</v>
      </c>
      <c r="B668" t="s">
        <v>692</v>
      </c>
      <c r="C668" t="s">
        <v>688</v>
      </c>
      <c r="D668">
        <v>0.34499999999999997</v>
      </c>
      <c r="E668">
        <v>31</v>
      </c>
      <c r="F668">
        <v>0.11600000000000001</v>
      </c>
    </row>
    <row r="669" spans="1:6" x14ac:dyDescent="0.2">
      <c r="A669" t="s">
        <v>678</v>
      </c>
      <c r="B669" t="s">
        <v>692</v>
      </c>
      <c r="C669" t="s">
        <v>688</v>
      </c>
      <c r="D669">
        <v>0.34499999999999997</v>
      </c>
      <c r="E669">
        <v>32</v>
      </c>
      <c r="F669">
        <v>0.11600000000000001</v>
      </c>
    </row>
    <row r="670" spans="1:6" x14ac:dyDescent="0.2">
      <c r="A670" t="s">
        <v>678</v>
      </c>
      <c r="B670" t="s">
        <v>692</v>
      </c>
      <c r="C670" t="s">
        <v>688</v>
      </c>
      <c r="D670">
        <v>0.34499999999999997</v>
      </c>
      <c r="E670">
        <v>33</v>
      </c>
      <c r="F670">
        <v>0.11700000000000001</v>
      </c>
    </row>
    <row r="671" spans="1:6" x14ac:dyDescent="0.2">
      <c r="A671" t="s">
        <v>678</v>
      </c>
      <c r="B671" t="s">
        <v>692</v>
      </c>
      <c r="C671" t="s">
        <v>688</v>
      </c>
      <c r="D671">
        <v>0.34499999999999997</v>
      </c>
      <c r="E671">
        <v>34</v>
      </c>
      <c r="F671">
        <v>0.11700000000000001</v>
      </c>
    </row>
    <row r="672" spans="1:6" x14ac:dyDescent="0.2">
      <c r="A672" t="s">
        <v>678</v>
      </c>
      <c r="B672" t="s">
        <v>692</v>
      </c>
      <c r="C672" t="s">
        <v>688</v>
      </c>
      <c r="D672">
        <v>0.34499999999999997</v>
      </c>
      <c r="E672">
        <v>35</v>
      </c>
      <c r="F672">
        <v>0.11799999999999999</v>
      </c>
    </row>
    <row r="673" spans="1:6" x14ac:dyDescent="0.2">
      <c r="A673" t="s">
        <v>678</v>
      </c>
      <c r="B673" t="s">
        <v>692</v>
      </c>
      <c r="C673" t="s">
        <v>688</v>
      </c>
      <c r="D673">
        <v>0.34499999999999997</v>
      </c>
      <c r="E673">
        <v>36</v>
      </c>
      <c r="F673">
        <v>0.11799999999999999</v>
      </c>
    </row>
    <row r="674" spans="1:6" x14ac:dyDescent="0.2">
      <c r="A674" t="s">
        <v>678</v>
      </c>
      <c r="B674" t="s">
        <v>692</v>
      </c>
      <c r="C674" t="s">
        <v>688</v>
      </c>
      <c r="D674">
        <v>0.34499999999999997</v>
      </c>
      <c r="E674">
        <v>37</v>
      </c>
      <c r="F674">
        <v>0.11899999999999999</v>
      </c>
    </row>
    <row r="675" spans="1:6" x14ac:dyDescent="0.2">
      <c r="A675" t="s">
        <v>678</v>
      </c>
      <c r="B675" t="s">
        <v>692</v>
      </c>
      <c r="C675" t="s">
        <v>688</v>
      </c>
      <c r="D675">
        <v>0.34499999999999997</v>
      </c>
      <c r="E675">
        <v>38</v>
      </c>
      <c r="F675">
        <v>0.11899999999999999</v>
      </c>
    </row>
    <row r="676" spans="1:6" x14ac:dyDescent="0.2">
      <c r="A676" t="s">
        <v>678</v>
      </c>
      <c r="B676" t="s">
        <v>692</v>
      </c>
      <c r="C676" t="s">
        <v>688</v>
      </c>
      <c r="D676">
        <v>0.34499999999999997</v>
      </c>
      <c r="E676">
        <v>39</v>
      </c>
      <c r="F676">
        <v>0.12</v>
      </c>
    </row>
    <row r="677" spans="1:6" x14ac:dyDescent="0.2">
      <c r="A677" t="s">
        <v>678</v>
      </c>
      <c r="B677" t="s">
        <v>692</v>
      </c>
      <c r="C677" t="s">
        <v>688</v>
      </c>
      <c r="D677">
        <v>0.34499999999999997</v>
      </c>
      <c r="E677">
        <v>40</v>
      </c>
      <c r="F677">
        <v>0.12</v>
      </c>
    </row>
    <row r="678" spans="1:6" x14ac:dyDescent="0.2">
      <c r="A678" t="s">
        <v>678</v>
      </c>
      <c r="B678" t="s">
        <v>692</v>
      </c>
      <c r="C678" t="s">
        <v>688</v>
      </c>
      <c r="D678">
        <v>0.34499999999999997</v>
      </c>
      <c r="E678">
        <v>41</v>
      </c>
      <c r="F678">
        <v>0.121</v>
      </c>
    </row>
    <row r="679" spans="1:6" x14ac:dyDescent="0.2">
      <c r="A679" t="s">
        <v>678</v>
      </c>
      <c r="B679" t="s">
        <v>692</v>
      </c>
      <c r="C679" t="s">
        <v>688</v>
      </c>
      <c r="D679">
        <v>0.34499999999999997</v>
      </c>
      <c r="E679">
        <v>42</v>
      </c>
      <c r="F679">
        <v>0.121</v>
      </c>
    </row>
    <row r="680" spans="1:6" x14ac:dyDescent="0.2">
      <c r="A680" t="s">
        <v>678</v>
      </c>
      <c r="B680" t="s">
        <v>692</v>
      </c>
      <c r="C680" t="s">
        <v>688</v>
      </c>
      <c r="D680">
        <v>0.34499999999999997</v>
      </c>
      <c r="E680">
        <v>43</v>
      </c>
      <c r="F680">
        <v>0.121</v>
      </c>
    </row>
    <row r="681" spans="1:6" x14ac:dyDescent="0.2">
      <c r="A681" t="s">
        <v>678</v>
      </c>
      <c r="B681" t="s">
        <v>692</v>
      </c>
      <c r="C681" t="s">
        <v>688</v>
      </c>
      <c r="D681">
        <v>0.34499999999999997</v>
      </c>
      <c r="E681">
        <v>44</v>
      </c>
      <c r="F681">
        <v>0.122</v>
      </c>
    </row>
    <row r="682" spans="1:6" x14ac:dyDescent="0.2">
      <c r="A682" t="s">
        <v>678</v>
      </c>
      <c r="B682" t="s">
        <v>692</v>
      </c>
      <c r="C682" t="s">
        <v>688</v>
      </c>
      <c r="D682">
        <v>0.34499999999999997</v>
      </c>
      <c r="E682">
        <v>45</v>
      </c>
      <c r="F682">
        <v>0.122</v>
      </c>
    </row>
    <row r="683" spans="1:6" x14ac:dyDescent="0.2">
      <c r="A683" t="s">
        <v>678</v>
      </c>
      <c r="B683" t="s">
        <v>692</v>
      </c>
      <c r="C683" t="s">
        <v>688</v>
      </c>
      <c r="D683">
        <v>0.34499999999999997</v>
      </c>
      <c r="E683">
        <v>46</v>
      </c>
      <c r="F683">
        <v>0.123</v>
      </c>
    </row>
    <row r="684" spans="1:6" x14ac:dyDescent="0.2">
      <c r="A684" t="s">
        <v>678</v>
      </c>
      <c r="B684" t="s">
        <v>692</v>
      </c>
      <c r="C684" t="s">
        <v>688</v>
      </c>
      <c r="D684">
        <v>0.36</v>
      </c>
      <c r="E684">
        <v>20</v>
      </c>
      <c r="F684">
        <v>0.10299999999999999</v>
      </c>
    </row>
    <row r="685" spans="1:6" x14ac:dyDescent="0.2">
      <c r="A685" t="s">
        <v>678</v>
      </c>
      <c r="B685" t="s">
        <v>692</v>
      </c>
      <c r="C685" t="s">
        <v>688</v>
      </c>
      <c r="D685">
        <v>0.36</v>
      </c>
      <c r="E685">
        <v>21</v>
      </c>
      <c r="F685">
        <v>0.107</v>
      </c>
    </row>
    <row r="686" spans="1:6" x14ac:dyDescent="0.2">
      <c r="A686" t="s">
        <v>678</v>
      </c>
      <c r="B686" t="s">
        <v>692</v>
      </c>
      <c r="C686" t="s">
        <v>688</v>
      </c>
      <c r="D686">
        <v>0.36</v>
      </c>
      <c r="E686">
        <v>22</v>
      </c>
      <c r="F686">
        <v>0.11</v>
      </c>
    </row>
    <row r="687" spans="1:6" x14ac:dyDescent="0.2">
      <c r="A687" t="s">
        <v>678</v>
      </c>
      <c r="B687" t="s">
        <v>692</v>
      </c>
      <c r="C687" t="s">
        <v>688</v>
      </c>
      <c r="D687">
        <v>0.36</v>
      </c>
      <c r="E687">
        <v>23</v>
      </c>
      <c r="F687">
        <v>0.113</v>
      </c>
    </row>
    <row r="688" spans="1:6" x14ac:dyDescent="0.2">
      <c r="A688" t="s">
        <v>678</v>
      </c>
      <c r="B688" t="s">
        <v>692</v>
      </c>
      <c r="C688" t="s">
        <v>688</v>
      </c>
      <c r="D688">
        <v>0.36</v>
      </c>
      <c r="E688">
        <v>24</v>
      </c>
      <c r="F688">
        <v>0.11600000000000001</v>
      </c>
    </row>
    <row r="689" spans="1:6" x14ac:dyDescent="0.2">
      <c r="A689" t="s">
        <v>678</v>
      </c>
      <c r="B689" t="s">
        <v>692</v>
      </c>
      <c r="C689" t="s">
        <v>688</v>
      </c>
      <c r="D689">
        <v>0.36</v>
      </c>
      <c r="E689">
        <v>25</v>
      </c>
      <c r="F689">
        <v>0.11700000000000001</v>
      </c>
    </row>
    <row r="690" spans="1:6" x14ac:dyDescent="0.2">
      <c r="A690" t="s">
        <v>678</v>
      </c>
      <c r="B690" t="s">
        <v>692</v>
      </c>
      <c r="C690" t="s">
        <v>688</v>
      </c>
      <c r="D690">
        <v>0.36</v>
      </c>
      <c r="E690">
        <v>26</v>
      </c>
      <c r="F690">
        <v>0.11799999999999999</v>
      </c>
    </row>
    <row r="691" spans="1:6" x14ac:dyDescent="0.2">
      <c r="A691" t="s">
        <v>678</v>
      </c>
      <c r="B691" t="s">
        <v>692</v>
      </c>
      <c r="C691" t="s">
        <v>688</v>
      </c>
      <c r="D691">
        <v>0.36</v>
      </c>
      <c r="E691">
        <v>27</v>
      </c>
      <c r="F691">
        <v>0.11899999999999999</v>
      </c>
    </row>
    <row r="692" spans="1:6" x14ac:dyDescent="0.2">
      <c r="A692" t="s">
        <v>678</v>
      </c>
      <c r="B692" t="s">
        <v>692</v>
      </c>
      <c r="C692" t="s">
        <v>688</v>
      </c>
      <c r="D692">
        <v>0.36</v>
      </c>
      <c r="E692">
        <v>28</v>
      </c>
      <c r="F692">
        <v>0.11899999999999999</v>
      </c>
    </row>
    <row r="693" spans="1:6" x14ac:dyDescent="0.2">
      <c r="A693" t="s">
        <v>678</v>
      </c>
      <c r="B693" t="s">
        <v>692</v>
      </c>
      <c r="C693" t="s">
        <v>688</v>
      </c>
      <c r="D693">
        <v>0.36</v>
      </c>
      <c r="E693">
        <v>29</v>
      </c>
      <c r="F693">
        <v>0.12</v>
      </c>
    </row>
    <row r="694" spans="1:6" x14ac:dyDescent="0.2">
      <c r="A694" t="s">
        <v>678</v>
      </c>
      <c r="B694" t="s">
        <v>692</v>
      </c>
      <c r="C694" t="s">
        <v>688</v>
      </c>
      <c r="D694">
        <v>0.36</v>
      </c>
      <c r="E694">
        <v>30</v>
      </c>
      <c r="F694">
        <v>0.12</v>
      </c>
    </row>
    <row r="695" spans="1:6" x14ac:dyDescent="0.2">
      <c r="A695" t="s">
        <v>678</v>
      </c>
      <c r="B695" t="s">
        <v>692</v>
      </c>
      <c r="C695" t="s">
        <v>688</v>
      </c>
      <c r="D695">
        <v>0.36</v>
      </c>
      <c r="E695">
        <v>31</v>
      </c>
      <c r="F695">
        <v>0.12</v>
      </c>
    </row>
    <row r="696" spans="1:6" x14ac:dyDescent="0.2">
      <c r="A696" t="s">
        <v>678</v>
      </c>
      <c r="B696" t="s">
        <v>692</v>
      </c>
      <c r="C696" t="s">
        <v>688</v>
      </c>
      <c r="D696">
        <v>0.36</v>
      </c>
      <c r="E696">
        <v>32</v>
      </c>
      <c r="F696">
        <v>0.121</v>
      </c>
    </row>
    <row r="697" spans="1:6" x14ac:dyDescent="0.2">
      <c r="A697" t="s">
        <v>678</v>
      </c>
      <c r="B697" t="s">
        <v>692</v>
      </c>
      <c r="C697" t="s">
        <v>688</v>
      </c>
      <c r="D697">
        <v>0.36</v>
      </c>
      <c r="E697">
        <v>33</v>
      </c>
      <c r="F697">
        <v>0.121</v>
      </c>
    </row>
    <row r="698" spans="1:6" x14ac:dyDescent="0.2">
      <c r="A698" t="s">
        <v>678</v>
      </c>
      <c r="B698" t="s">
        <v>692</v>
      </c>
      <c r="C698" t="s">
        <v>688</v>
      </c>
      <c r="D698">
        <v>0.36</v>
      </c>
      <c r="E698">
        <v>34</v>
      </c>
      <c r="F698">
        <v>0.122</v>
      </c>
    </row>
    <row r="699" spans="1:6" x14ac:dyDescent="0.2">
      <c r="A699" t="s">
        <v>678</v>
      </c>
      <c r="B699" t="s">
        <v>692</v>
      </c>
      <c r="C699" t="s">
        <v>688</v>
      </c>
      <c r="D699">
        <v>0.36</v>
      </c>
      <c r="E699">
        <v>35</v>
      </c>
      <c r="F699">
        <v>0.122</v>
      </c>
    </row>
    <row r="700" spans="1:6" x14ac:dyDescent="0.2">
      <c r="A700" t="s">
        <v>678</v>
      </c>
      <c r="B700" t="s">
        <v>692</v>
      </c>
      <c r="C700" t="s">
        <v>688</v>
      </c>
      <c r="D700">
        <v>0.36</v>
      </c>
      <c r="E700">
        <v>36</v>
      </c>
      <c r="F700">
        <v>0.123</v>
      </c>
    </row>
    <row r="701" spans="1:6" x14ac:dyDescent="0.2">
      <c r="A701" t="s">
        <v>678</v>
      </c>
      <c r="B701" t="s">
        <v>692</v>
      </c>
      <c r="C701" t="s">
        <v>688</v>
      </c>
      <c r="D701">
        <v>0.36</v>
      </c>
      <c r="E701">
        <v>37</v>
      </c>
      <c r="F701">
        <v>0.123</v>
      </c>
    </row>
    <row r="702" spans="1:6" x14ac:dyDescent="0.2">
      <c r="A702" t="s">
        <v>678</v>
      </c>
      <c r="B702" t="s">
        <v>692</v>
      </c>
      <c r="C702" t="s">
        <v>688</v>
      </c>
      <c r="D702">
        <v>0.36</v>
      </c>
      <c r="E702">
        <v>38</v>
      </c>
      <c r="F702">
        <v>0.124</v>
      </c>
    </row>
    <row r="703" spans="1:6" x14ac:dyDescent="0.2">
      <c r="A703" t="s">
        <v>678</v>
      </c>
      <c r="B703" t="s">
        <v>692</v>
      </c>
      <c r="C703" t="s">
        <v>688</v>
      </c>
      <c r="D703">
        <v>0.36</v>
      </c>
      <c r="E703">
        <v>39</v>
      </c>
      <c r="F703">
        <v>0.124</v>
      </c>
    </row>
    <row r="704" spans="1:6" x14ac:dyDescent="0.2">
      <c r="A704" t="s">
        <v>678</v>
      </c>
      <c r="B704" t="s">
        <v>692</v>
      </c>
      <c r="C704" t="s">
        <v>688</v>
      </c>
      <c r="D704">
        <v>0.36</v>
      </c>
      <c r="E704">
        <v>40</v>
      </c>
      <c r="F704">
        <v>0.125</v>
      </c>
    </row>
    <row r="705" spans="1:6" x14ac:dyDescent="0.2">
      <c r="A705" t="s">
        <v>678</v>
      </c>
      <c r="B705" t="s">
        <v>692</v>
      </c>
      <c r="C705" t="s">
        <v>688</v>
      </c>
      <c r="D705">
        <v>0.36</v>
      </c>
      <c r="E705">
        <v>41</v>
      </c>
      <c r="F705">
        <v>0.125</v>
      </c>
    </row>
    <row r="706" spans="1:6" x14ac:dyDescent="0.2">
      <c r="A706" t="s">
        <v>678</v>
      </c>
      <c r="B706" t="s">
        <v>692</v>
      </c>
      <c r="C706" t="s">
        <v>688</v>
      </c>
      <c r="D706">
        <v>0.36</v>
      </c>
      <c r="E706">
        <v>42</v>
      </c>
      <c r="F706">
        <v>0.125</v>
      </c>
    </row>
    <row r="707" spans="1:6" x14ac:dyDescent="0.2">
      <c r="A707" t="s">
        <v>678</v>
      </c>
      <c r="B707" t="s">
        <v>692</v>
      </c>
      <c r="C707" t="s">
        <v>688</v>
      </c>
      <c r="D707">
        <v>0.36</v>
      </c>
      <c r="E707">
        <v>43</v>
      </c>
      <c r="F707">
        <v>0.126</v>
      </c>
    </row>
    <row r="708" spans="1:6" x14ac:dyDescent="0.2">
      <c r="A708" t="s">
        <v>678</v>
      </c>
      <c r="B708" t="s">
        <v>692</v>
      </c>
      <c r="C708" t="s">
        <v>688</v>
      </c>
      <c r="D708">
        <v>0.36</v>
      </c>
      <c r="E708">
        <v>44</v>
      </c>
      <c r="F708">
        <v>0.126</v>
      </c>
    </row>
    <row r="709" spans="1:6" x14ac:dyDescent="0.2">
      <c r="A709" t="s">
        <v>678</v>
      </c>
      <c r="B709" t="s">
        <v>692</v>
      </c>
      <c r="C709" t="s">
        <v>688</v>
      </c>
      <c r="D709">
        <v>0.36</v>
      </c>
      <c r="E709">
        <v>45</v>
      </c>
      <c r="F709">
        <v>0.127</v>
      </c>
    </row>
    <row r="710" spans="1:6" x14ac:dyDescent="0.2">
      <c r="A710" t="s">
        <v>678</v>
      </c>
      <c r="B710" t="s">
        <v>692</v>
      </c>
      <c r="C710" t="s">
        <v>688</v>
      </c>
      <c r="D710">
        <v>0.36</v>
      </c>
      <c r="E710">
        <v>46</v>
      </c>
      <c r="F710">
        <v>0.127</v>
      </c>
    </row>
    <row r="711" spans="1:6" x14ac:dyDescent="0.2">
      <c r="A711" t="s">
        <v>678</v>
      </c>
      <c r="B711" t="s">
        <v>692</v>
      </c>
      <c r="C711" t="s">
        <v>688</v>
      </c>
      <c r="D711">
        <v>0.36</v>
      </c>
      <c r="E711">
        <v>47</v>
      </c>
      <c r="F711">
        <v>0.127</v>
      </c>
    </row>
    <row r="712" spans="1:6" x14ac:dyDescent="0.2">
      <c r="A712" t="s">
        <v>678</v>
      </c>
      <c r="B712" t="s">
        <v>692</v>
      </c>
      <c r="C712" t="s">
        <v>688</v>
      </c>
      <c r="D712">
        <v>0.36</v>
      </c>
      <c r="E712">
        <v>48</v>
      </c>
      <c r="F712">
        <v>0.128</v>
      </c>
    </row>
    <row r="713" spans="1:6" x14ac:dyDescent="0.2">
      <c r="A713" t="s">
        <v>678</v>
      </c>
      <c r="B713" t="s">
        <v>692</v>
      </c>
      <c r="C713" t="s">
        <v>688</v>
      </c>
      <c r="D713">
        <v>0.36</v>
      </c>
      <c r="E713">
        <v>49</v>
      </c>
      <c r="F713">
        <v>0.128</v>
      </c>
    </row>
    <row r="714" spans="1:6" x14ac:dyDescent="0.2">
      <c r="A714" t="s">
        <v>678</v>
      </c>
      <c r="B714" t="s">
        <v>692</v>
      </c>
      <c r="C714" t="s">
        <v>688</v>
      </c>
      <c r="D714">
        <v>0.375</v>
      </c>
      <c r="E714">
        <v>20</v>
      </c>
      <c r="F714">
        <v>0.108</v>
      </c>
    </row>
    <row r="715" spans="1:6" x14ac:dyDescent="0.2">
      <c r="A715" t="s">
        <v>678</v>
      </c>
      <c r="B715" t="s">
        <v>692</v>
      </c>
      <c r="C715" t="s">
        <v>688</v>
      </c>
      <c r="D715">
        <v>0.375</v>
      </c>
      <c r="E715">
        <v>21</v>
      </c>
      <c r="F715">
        <v>0.112</v>
      </c>
    </row>
    <row r="716" spans="1:6" x14ac:dyDescent="0.2">
      <c r="A716" t="s">
        <v>678</v>
      </c>
      <c r="B716" t="s">
        <v>692</v>
      </c>
      <c r="C716" t="s">
        <v>688</v>
      </c>
      <c r="D716">
        <v>0.375</v>
      </c>
      <c r="E716">
        <v>22</v>
      </c>
      <c r="F716">
        <v>0.115</v>
      </c>
    </row>
    <row r="717" spans="1:6" x14ac:dyDescent="0.2">
      <c r="A717" t="s">
        <v>678</v>
      </c>
      <c r="B717" t="s">
        <v>692</v>
      </c>
      <c r="C717" t="s">
        <v>688</v>
      </c>
      <c r="D717">
        <v>0.375</v>
      </c>
      <c r="E717">
        <v>23</v>
      </c>
      <c r="F717">
        <v>0.11799999999999999</v>
      </c>
    </row>
    <row r="718" spans="1:6" x14ac:dyDescent="0.2">
      <c r="A718" t="s">
        <v>678</v>
      </c>
      <c r="B718" t="s">
        <v>692</v>
      </c>
      <c r="C718" t="s">
        <v>688</v>
      </c>
      <c r="D718">
        <v>0.375</v>
      </c>
      <c r="E718">
        <v>24</v>
      </c>
      <c r="F718">
        <v>0.121</v>
      </c>
    </row>
    <row r="719" spans="1:6" x14ac:dyDescent="0.2">
      <c r="A719" t="s">
        <v>678</v>
      </c>
      <c r="B719" t="s">
        <v>692</v>
      </c>
      <c r="C719" t="s">
        <v>688</v>
      </c>
      <c r="D719">
        <v>0.375</v>
      </c>
      <c r="E719">
        <v>25</v>
      </c>
      <c r="F719">
        <v>0.123</v>
      </c>
    </row>
    <row r="720" spans="1:6" x14ac:dyDescent="0.2">
      <c r="A720" t="s">
        <v>678</v>
      </c>
      <c r="B720" t="s">
        <v>692</v>
      </c>
      <c r="C720" t="s">
        <v>688</v>
      </c>
      <c r="D720">
        <v>0.375</v>
      </c>
      <c r="E720">
        <v>26</v>
      </c>
      <c r="F720">
        <v>0.123</v>
      </c>
    </row>
    <row r="721" spans="1:6" x14ac:dyDescent="0.2">
      <c r="A721" t="s">
        <v>678</v>
      </c>
      <c r="B721" t="s">
        <v>692</v>
      </c>
      <c r="C721" t="s">
        <v>688</v>
      </c>
      <c r="D721">
        <v>0.375</v>
      </c>
      <c r="E721">
        <v>27</v>
      </c>
      <c r="F721">
        <v>0.124</v>
      </c>
    </row>
    <row r="722" spans="1:6" x14ac:dyDescent="0.2">
      <c r="A722" t="s">
        <v>678</v>
      </c>
      <c r="B722" t="s">
        <v>692</v>
      </c>
      <c r="C722" t="s">
        <v>688</v>
      </c>
      <c r="D722">
        <v>0.375</v>
      </c>
      <c r="E722">
        <v>28</v>
      </c>
      <c r="F722">
        <v>0.124</v>
      </c>
    </row>
    <row r="723" spans="1:6" x14ac:dyDescent="0.2">
      <c r="A723" t="s">
        <v>678</v>
      </c>
      <c r="B723" t="s">
        <v>692</v>
      </c>
      <c r="C723" t="s">
        <v>688</v>
      </c>
      <c r="D723">
        <v>0.375</v>
      </c>
      <c r="E723">
        <v>29</v>
      </c>
      <c r="F723">
        <v>0.125</v>
      </c>
    </row>
    <row r="724" spans="1:6" x14ac:dyDescent="0.2">
      <c r="A724" t="s">
        <v>678</v>
      </c>
      <c r="B724" t="s">
        <v>692</v>
      </c>
      <c r="C724" t="s">
        <v>688</v>
      </c>
      <c r="D724">
        <v>0.375</v>
      </c>
      <c r="E724">
        <v>30</v>
      </c>
      <c r="F724">
        <v>0.125</v>
      </c>
    </row>
    <row r="725" spans="1:6" x14ac:dyDescent="0.2">
      <c r="A725" t="s">
        <v>678</v>
      </c>
      <c r="B725" t="s">
        <v>692</v>
      </c>
      <c r="C725" t="s">
        <v>688</v>
      </c>
      <c r="D725">
        <v>0.375</v>
      </c>
      <c r="E725">
        <v>31</v>
      </c>
      <c r="F725">
        <v>0.125</v>
      </c>
    </row>
    <row r="726" spans="1:6" x14ac:dyDescent="0.2">
      <c r="A726" t="s">
        <v>678</v>
      </c>
      <c r="B726" t="s">
        <v>692</v>
      </c>
      <c r="C726" t="s">
        <v>688</v>
      </c>
      <c r="D726">
        <v>0.375</v>
      </c>
      <c r="E726">
        <v>32</v>
      </c>
      <c r="F726">
        <v>0.126</v>
      </c>
    </row>
    <row r="727" spans="1:6" x14ac:dyDescent="0.2">
      <c r="A727" t="s">
        <v>678</v>
      </c>
      <c r="B727" t="s">
        <v>692</v>
      </c>
      <c r="C727" t="s">
        <v>688</v>
      </c>
      <c r="D727">
        <v>0.375</v>
      </c>
      <c r="E727">
        <v>33</v>
      </c>
      <c r="F727">
        <v>0.126</v>
      </c>
    </row>
    <row r="728" spans="1:6" x14ac:dyDescent="0.2">
      <c r="A728" t="s">
        <v>678</v>
      </c>
      <c r="B728" t="s">
        <v>692</v>
      </c>
      <c r="C728" t="s">
        <v>688</v>
      </c>
      <c r="D728">
        <v>0.375</v>
      </c>
      <c r="E728">
        <v>34</v>
      </c>
      <c r="F728">
        <v>0.126</v>
      </c>
    </row>
    <row r="729" spans="1:6" x14ac:dyDescent="0.2">
      <c r="A729" t="s">
        <v>678</v>
      </c>
      <c r="B729" t="s">
        <v>692</v>
      </c>
      <c r="C729" t="s">
        <v>688</v>
      </c>
      <c r="D729">
        <v>0.375</v>
      </c>
      <c r="E729">
        <v>35</v>
      </c>
      <c r="F729">
        <v>0.127</v>
      </c>
    </row>
    <row r="730" spans="1:6" x14ac:dyDescent="0.2">
      <c r="A730" t="s">
        <v>678</v>
      </c>
      <c r="B730" t="s">
        <v>692</v>
      </c>
      <c r="C730" t="s">
        <v>688</v>
      </c>
      <c r="D730">
        <v>0.375</v>
      </c>
      <c r="E730">
        <v>36</v>
      </c>
      <c r="F730">
        <v>0.127</v>
      </c>
    </row>
    <row r="731" spans="1:6" x14ac:dyDescent="0.2">
      <c r="A731" t="s">
        <v>678</v>
      </c>
      <c r="B731" t="s">
        <v>692</v>
      </c>
      <c r="C731" t="s">
        <v>688</v>
      </c>
      <c r="D731">
        <v>0.375</v>
      </c>
      <c r="E731">
        <v>37</v>
      </c>
      <c r="F731">
        <v>0.128</v>
      </c>
    </row>
    <row r="732" spans="1:6" x14ac:dyDescent="0.2">
      <c r="A732" t="s">
        <v>678</v>
      </c>
      <c r="B732" t="s">
        <v>692</v>
      </c>
      <c r="C732" t="s">
        <v>688</v>
      </c>
      <c r="D732">
        <v>0.375</v>
      </c>
      <c r="E732">
        <v>38</v>
      </c>
      <c r="F732">
        <v>0.128</v>
      </c>
    </row>
    <row r="733" spans="1:6" x14ac:dyDescent="0.2">
      <c r="A733" t="s">
        <v>678</v>
      </c>
      <c r="B733" t="s">
        <v>692</v>
      </c>
      <c r="C733" t="s">
        <v>688</v>
      </c>
      <c r="D733">
        <v>0.375</v>
      </c>
      <c r="E733">
        <v>39</v>
      </c>
      <c r="F733">
        <v>0.129</v>
      </c>
    </row>
    <row r="734" spans="1:6" x14ac:dyDescent="0.2">
      <c r="A734" t="s">
        <v>678</v>
      </c>
      <c r="B734" t="s">
        <v>692</v>
      </c>
      <c r="C734" t="s">
        <v>688</v>
      </c>
      <c r="D734">
        <v>0.375</v>
      </c>
      <c r="E734">
        <v>40</v>
      </c>
      <c r="F734">
        <v>0.129</v>
      </c>
    </row>
    <row r="735" spans="1:6" x14ac:dyDescent="0.2">
      <c r="A735" t="s">
        <v>678</v>
      </c>
      <c r="B735" t="s">
        <v>692</v>
      </c>
      <c r="C735" t="s">
        <v>688</v>
      </c>
      <c r="D735">
        <v>0.375</v>
      </c>
      <c r="E735">
        <v>41</v>
      </c>
      <c r="F735">
        <v>0.129</v>
      </c>
    </row>
    <row r="736" spans="1:6" x14ac:dyDescent="0.2">
      <c r="A736" t="s">
        <v>678</v>
      </c>
      <c r="B736" t="s">
        <v>692</v>
      </c>
      <c r="C736" t="s">
        <v>688</v>
      </c>
      <c r="D736">
        <v>0.375</v>
      </c>
      <c r="E736">
        <v>42</v>
      </c>
      <c r="F736">
        <v>0.13</v>
      </c>
    </row>
    <row r="737" spans="1:6" x14ac:dyDescent="0.2">
      <c r="A737" t="s">
        <v>678</v>
      </c>
      <c r="B737" t="s">
        <v>692</v>
      </c>
      <c r="C737" t="s">
        <v>688</v>
      </c>
      <c r="D737">
        <v>0.375</v>
      </c>
      <c r="E737">
        <v>43</v>
      </c>
      <c r="F737">
        <v>0.13</v>
      </c>
    </row>
    <row r="738" spans="1:6" x14ac:dyDescent="0.2">
      <c r="A738" t="s">
        <v>678</v>
      </c>
      <c r="B738" t="s">
        <v>692</v>
      </c>
      <c r="C738" t="s">
        <v>688</v>
      </c>
      <c r="D738">
        <v>0.375</v>
      </c>
      <c r="E738">
        <v>44</v>
      </c>
      <c r="F738">
        <v>0.13100000000000001</v>
      </c>
    </row>
    <row r="739" spans="1:6" x14ac:dyDescent="0.2">
      <c r="A739" t="s">
        <v>678</v>
      </c>
      <c r="B739" t="s">
        <v>692</v>
      </c>
      <c r="C739" t="s">
        <v>688</v>
      </c>
      <c r="D739">
        <v>0.375</v>
      </c>
      <c r="E739">
        <v>45</v>
      </c>
      <c r="F739">
        <v>0.13100000000000001</v>
      </c>
    </row>
    <row r="740" spans="1:6" x14ac:dyDescent="0.2">
      <c r="A740" t="s">
        <v>678</v>
      </c>
      <c r="B740" t="s">
        <v>692</v>
      </c>
      <c r="C740" t="s">
        <v>688</v>
      </c>
      <c r="D740">
        <v>0.375</v>
      </c>
      <c r="E740">
        <v>46</v>
      </c>
      <c r="F740">
        <v>0.13100000000000001</v>
      </c>
    </row>
    <row r="741" spans="1:6" x14ac:dyDescent="0.2">
      <c r="A741" t="s">
        <v>678</v>
      </c>
      <c r="B741" t="s">
        <v>692</v>
      </c>
      <c r="C741" t="s">
        <v>688</v>
      </c>
      <c r="D741">
        <v>0.375</v>
      </c>
      <c r="E741">
        <v>47</v>
      </c>
      <c r="F741">
        <v>0.13200000000000001</v>
      </c>
    </row>
    <row r="742" spans="1:6" x14ac:dyDescent="0.2">
      <c r="A742" t="s">
        <v>678</v>
      </c>
      <c r="B742" t="s">
        <v>692</v>
      </c>
      <c r="C742" t="s">
        <v>688</v>
      </c>
      <c r="D742">
        <v>0.375</v>
      </c>
      <c r="E742">
        <v>48</v>
      </c>
      <c r="F742">
        <v>0.13200000000000001</v>
      </c>
    </row>
    <row r="743" spans="1:6" x14ac:dyDescent="0.2">
      <c r="A743" t="s">
        <v>678</v>
      </c>
      <c r="B743" t="s">
        <v>692</v>
      </c>
      <c r="C743" t="s">
        <v>688</v>
      </c>
      <c r="D743">
        <v>0.375</v>
      </c>
      <c r="E743">
        <v>49</v>
      </c>
      <c r="F743">
        <v>0.13200000000000001</v>
      </c>
    </row>
    <row r="744" spans="1:6" x14ac:dyDescent="0.2">
      <c r="A744" t="s">
        <v>678</v>
      </c>
      <c r="B744" t="s">
        <v>692</v>
      </c>
      <c r="C744" t="s">
        <v>688</v>
      </c>
      <c r="D744">
        <v>0.39</v>
      </c>
      <c r="E744">
        <v>20</v>
      </c>
      <c r="F744">
        <v>0.114</v>
      </c>
    </row>
    <row r="745" spans="1:6" x14ac:dyDescent="0.2">
      <c r="A745" t="s">
        <v>678</v>
      </c>
      <c r="B745" t="s">
        <v>692</v>
      </c>
      <c r="C745" t="s">
        <v>688</v>
      </c>
      <c r="D745">
        <v>0.39</v>
      </c>
      <c r="E745">
        <v>21</v>
      </c>
      <c r="F745">
        <v>0.11799999999999999</v>
      </c>
    </row>
    <row r="746" spans="1:6" x14ac:dyDescent="0.2">
      <c r="A746" t="s">
        <v>678</v>
      </c>
      <c r="B746" t="s">
        <v>692</v>
      </c>
      <c r="C746" t="s">
        <v>688</v>
      </c>
      <c r="D746">
        <v>0.39</v>
      </c>
      <c r="E746">
        <v>22</v>
      </c>
      <c r="F746">
        <v>0.121</v>
      </c>
    </row>
    <row r="747" spans="1:6" x14ac:dyDescent="0.2">
      <c r="A747" t="s">
        <v>678</v>
      </c>
      <c r="B747" t="s">
        <v>692</v>
      </c>
      <c r="C747" t="s">
        <v>688</v>
      </c>
      <c r="D747">
        <v>0.39</v>
      </c>
      <c r="E747">
        <v>23</v>
      </c>
      <c r="F747">
        <v>0.124</v>
      </c>
    </row>
    <row r="748" spans="1:6" x14ac:dyDescent="0.2">
      <c r="A748" t="s">
        <v>678</v>
      </c>
      <c r="B748" t="s">
        <v>692</v>
      </c>
      <c r="C748" t="s">
        <v>688</v>
      </c>
      <c r="D748">
        <v>0.39</v>
      </c>
      <c r="E748">
        <v>24</v>
      </c>
      <c r="F748">
        <v>0.126</v>
      </c>
    </row>
    <row r="749" spans="1:6" x14ac:dyDescent="0.2">
      <c r="A749" t="s">
        <v>678</v>
      </c>
      <c r="B749" t="s">
        <v>692</v>
      </c>
      <c r="C749" t="s">
        <v>688</v>
      </c>
      <c r="D749">
        <v>0.39</v>
      </c>
      <c r="E749">
        <v>25</v>
      </c>
      <c r="F749">
        <v>0.128</v>
      </c>
    </row>
    <row r="750" spans="1:6" x14ac:dyDescent="0.2">
      <c r="A750" t="s">
        <v>678</v>
      </c>
      <c r="B750" t="s">
        <v>692</v>
      </c>
      <c r="C750" t="s">
        <v>688</v>
      </c>
      <c r="D750">
        <v>0.39</v>
      </c>
      <c r="E750">
        <v>26</v>
      </c>
      <c r="F750">
        <v>0.129</v>
      </c>
    </row>
    <row r="751" spans="1:6" x14ac:dyDescent="0.2">
      <c r="A751" t="s">
        <v>678</v>
      </c>
      <c r="B751" t="s">
        <v>692</v>
      </c>
      <c r="C751" t="s">
        <v>688</v>
      </c>
      <c r="D751">
        <v>0.39</v>
      </c>
      <c r="E751">
        <v>27</v>
      </c>
      <c r="F751">
        <v>0.129</v>
      </c>
    </row>
    <row r="752" spans="1:6" x14ac:dyDescent="0.2">
      <c r="A752" t="s">
        <v>678</v>
      </c>
      <c r="B752" t="s">
        <v>692</v>
      </c>
      <c r="C752" t="s">
        <v>688</v>
      </c>
      <c r="D752">
        <v>0.39</v>
      </c>
      <c r="E752">
        <v>28</v>
      </c>
      <c r="F752">
        <v>0.129</v>
      </c>
    </row>
    <row r="753" spans="1:6" x14ac:dyDescent="0.2">
      <c r="A753" t="s">
        <v>678</v>
      </c>
      <c r="B753" t="s">
        <v>692</v>
      </c>
      <c r="C753" t="s">
        <v>688</v>
      </c>
      <c r="D753">
        <v>0.39</v>
      </c>
      <c r="E753">
        <v>29</v>
      </c>
      <c r="F753">
        <v>0.13</v>
      </c>
    </row>
    <row r="754" spans="1:6" x14ac:dyDescent="0.2">
      <c r="A754" t="s">
        <v>678</v>
      </c>
      <c r="B754" t="s">
        <v>692</v>
      </c>
      <c r="C754" t="s">
        <v>688</v>
      </c>
      <c r="D754">
        <v>0.39</v>
      </c>
      <c r="E754">
        <v>30</v>
      </c>
      <c r="F754">
        <v>0.13</v>
      </c>
    </row>
    <row r="755" spans="1:6" x14ac:dyDescent="0.2">
      <c r="A755" t="s">
        <v>678</v>
      </c>
      <c r="B755" t="s">
        <v>692</v>
      </c>
      <c r="C755" t="s">
        <v>688</v>
      </c>
      <c r="D755">
        <v>0.39</v>
      </c>
      <c r="E755">
        <v>31</v>
      </c>
      <c r="F755">
        <v>0.13</v>
      </c>
    </row>
    <row r="756" spans="1:6" x14ac:dyDescent="0.2">
      <c r="A756" t="s">
        <v>678</v>
      </c>
      <c r="B756" t="s">
        <v>692</v>
      </c>
      <c r="C756" t="s">
        <v>688</v>
      </c>
      <c r="D756">
        <v>0.39</v>
      </c>
      <c r="E756">
        <v>32</v>
      </c>
      <c r="F756">
        <v>0.13</v>
      </c>
    </row>
    <row r="757" spans="1:6" x14ac:dyDescent="0.2">
      <c r="A757" t="s">
        <v>678</v>
      </c>
      <c r="B757" t="s">
        <v>692</v>
      </c>
      <c r="C757" t="s">
        <v>688</v>
      </c>
      <c r="D757">
        <v>0.39</v>
      </c>
      <c r="E757">
        <v>33</v>
      </c>
      <c r="F757">
        <v>0.13100000000000001</v>
      </c>
    </row>
    <row r="758" spans="1:6" x14ac:dyDescent="0.2">
      <c r="A758" t="s">
        <v>678</v>
      </c>
      <c r="B758" t="s">
        <v>692</v>
      </c>
      <c r="C758" t="s">
        <v>688</v>
      </c>
      <c r="D758">
        <v>0.39</v>
      </c>
      <c r="E758">
        <v>34</v>
      </c>
      <c r="F758">
        <v>0.13100000000000001</v>
      </c>
    </row>
    <row r="759" spans="1:6" x14ac:dyDescent="0.2">
      <c r="A759" t="s">
        <v>678</v>
      </c>
      <c r="B759" t="s">
        <v>692</v>
      </c>
      <c r="C759" t="s">
        <v>688</v>
      </c>
      <c r="D759">
        <v>0.39</v>
      </c>
      <c r="E759">
        <v>35</v>
      </c>
      <c r="F759">
        <v>0.13100000000000001</v>
      </c>
    </row>
    <row r="760" spans="1:6" x14ac:dyDescent="0.2">
      <c r="A760" t="s">
        <v>678</v>
      </c>
      <c r="B760" t="s">
        <v>692</v>
      </c>
      <c r="C760" t="s">
        <v>688</v>
      </c>
      <c r="D760">
        <v>0.39</v>
      </c>
      <c r="E760">
        <v>36</v>
      </c>
      <c r="F760">
        <v>0.13200000000000001</v>
      </c>
    </row>
    <row r="761" spans="1:6" x14ac:dyDescent="0.2">
      <c r="A761" t="s">
        <v>678</v>
      </c>
      <c r="B761" t="s">
        <v>692</v>
      </c>
      <c r="C761" t="s">
        <v>688</v>
      </c>
      <c r="D761">
        <v>0.39</v>
      </c>
      <c r="E761">
        <v>37</v>
      </c>
      <c r="F761">
        <v>0.13200000000000001</v>
      </c>
    </row>
    <row r="762" spans="1:6" x14ac:dyDescent="0.2">
      <c r="A762" t="s">
        <v>678</v>
      </c>
      <c r="B762" t="s">
        <v>692</v>
      </c>
      <c r="C762" t="s">
        <v>688</v>
      </c>
      <c r="D762">
        <v>0.39</v>
      </c>
      <c r="E762">
        <v>38</v>
      </c>
      <c r="F762">
        <v>0.13300000000000001</v>
      </c>
    </row>
    <row r="763" spans="1:6" x14ac:dyDescent="0.2">
      <c r="A763" t="s">
        <v>678</v>
      </c>
      <c r="B763" t="s">
        <v>692</v>
      </c>
      <c r="C763" t="s">
        <v>688</v>
      </c>
      <c r="D763">
        <v>0.39</v>
      </c>
      <c r="E763">
        <v>39</v>
      </c>
      <c r="F763">
        <v>0.13300000000000001</v>
      </c>
    </row>
    <row r="764" spans="1:6" x14ac:dyDescent="0.2">
      <c r="A764" t="s">
        <v>678</v>
      </c>
      <c r="B764" t="s">
        <v>692</v>
      </c>
      <c r="C764" t="s">
        <v>688</v>
      </c>
      <c r="D764">
        <v>0.39</v>
      </c>
      <c r="E764">
        <v>40</v>
      </c>
      <c r="F764">
        <v>0.13300000000000001</v>
      </c>
    </row>
    <row r="765" spans="1:6" x14ac:dyDescent="0.2">
      <c r="A765" t="s">
        <v>678</v>
      </c>
      <c r="B765" t="s">
        <v>692</v>
      </c>
      <c r="C765" t="s">
        <v>688</v>
      </c>
      <c r="D765">
        <v>0.39</v>
      </c>
      <c r="E765">
        <v>41</v>
      </c>
      <c r="F765">
        <v>0.13400000000000001</v>
      </c>
    </row>
    <row r="766" spans="1:6" x14ac:dyDescent="0.2">
      <c r="A766" t="s">
        <v>678</v>
      </c>
      <c r="B766" t="s">
        <v>692</v>
      </c>
      <c r="C766" t="s">
        <v>688</v>
      </c>
      <c r="D766">
        <v>0.39</v>
      </c>
      <c r="E766">
        <v>42</v>
      </c>
      <c r="F766">
        <v>0.13400000000000001</v>
      </c>
    </row>
    <row r="767" spans="1:6" x14ac:dyDescent="0.2">
      <c r="A767" t="s">
        <v>678</v>
      </c>
      <c r="B767" t="s">
        <v>692</v>
      </c>
      <c r="C767" t="s">
        <v>688</v>
      </c>
      <c r="D767">
        <v>0.39</v>
      </c>
      <c r="E767">
        <v>43</v>
      </c>
      <c r="F767">
        <v>0.13500000000000001</v>
      </c>
    </row>
    <row r="768" spans="1:6" x14ac:dyDescent="0.2">
      <c r="A768" t="s">
        <v>678</v>
      </c>
      <c r="B768" t="s">
        <v>692</v>
      </c>
      <c r="C768" t="s">
        <v>688</v>
      </c>
      <c r="D768">
        <v>0.39</v>
      </c>
      <c r="E768">
        <v>44</v>
      </c>
      <c r="F768">
        <v>0.13500000000000001</v>
      </c>
    </row>
    <row r="769" spans="1:6" x14ac:dyDescent="0.2">
      <c r="A769" t="s">
        <v>678</v>
      </c>
      <c r="B769" t="s">
        <v>692</v>
      </c>
      <c r="C769" t="s">
        <v>688</v>
      </c>
      <c r="D769">
        <v>0.39</v>
      </c>
      <c r="E769">
        <v>45</v>
      </c>
      <c r="F769">
        <v>0.13500000000000001</v>
      </c>
    </row>
    <row r="770" spans="1:6" x14ac:dyDescent="0.2">
      <c r="A770" t="s">
        <v>678</v>
      </c>
      <c r="B770" t="s">
        <v>692</v>
      </c>
      <c r="C770" t="s">
        <v>688</v>
      </c>
      <c r="D770">
        <v>0.39</v>
      </c>
      <c r="E770">
        <v>46</v>
      </c>
      <c r="F770">
        <v>0.13600000000000001</v>
      </c>
    </row>
    <row r="771" spans="1:6" x14ac:dyDescent="0.2">
      <c r="A771" t="s">
        <v>678</v>
      </c>
      <c r="B771" t="s">
        <v>692</v>
      </c>
      <c r="C771" t="s">
        <v>688</v>
      </c>
      <c r="D771">
        <v>0.39</v>
      </c>
      <c r="E771">
        <v>47</v>
      </c>
      <c r="F771">
        <v>0.13600000000000001</v>
      </c>
    </row>
    <row r="772" spans="1:6" x14ac:dyDescent="0.2">
      <c r="A772" t="s">
        <v>678</v>
      </c>
      <c r="B772" t="s">
        <v>692</v>
      </c>
      <c r="C772" t="s">
        <v>688</v>
      </c>
      <c r="D772">
        <v>0.39</v>
      </c>
      <c r="E772">
        <v>48</v>
      </c>
      <c r="F772">
        <v>0.13600000000000001</v>
      </c>
    </row>
    <row r="773" spans="1:6" x14ac:dyDescent="0.2">
      <c r="A773" t="s">
        <v>678</v>
      </c>
      <c r="B773" t="s">
        <v>692</v>
      </c>
      <c r="C773" t="s">
        <v>688</v>
      </c>
      <c r="D773">
        <v>0.39</v>
      </c>
      <c r="E773">
        <v>49</v>
      </c>
      <c r="F773">
        <v>0.13700000000000001</v>
      </c>
    </row>
    <row r="774" spans="1:6" x14ac:dyDescent="0.2">
      <c r="A774" t="s">
        <v>678</v>
      </c>
      <c r="B774" t="s">
        <v>692</v>
      </c>
      <c r="C774" t="s">
        <v>688</v>
      </c>
      <c r="D774">
        <v>0.40500000000000003</v>
      </c>
      <c r="E774">
        <v>20</v>
      </c>
      <c r="F774">
        <v>0.11899999999999999</v>
      </c>
    </row>
    <row r="775" spans="1:6" x14ac:dyDescent="0.2">
      <c r="A775" t="s">
        <v>678</v>
      </c>
      <c r="B775" t="s">
        <v>692</v>
      </c>
      <c r="C775" t="s">
        <v>688</v>
      </c>
      <c r="D775">
        <v>0.40500000000000003</v>
      </c>
      <c r="E775">
        <v>21</v>
      </c>
      <c r="F775">
        <v>0.123</v>
      </c>
    </row>
    <row r="776" spans="1:6" x14ac:dyDescent="0.2">
      <c r="A776" t="s">
        <v>678</v>
      </c>
      <c r="B776" t="s">
        <v>692</v>
      </c>
      <c r="C776" t="s">
        <v>688</v>
      </c>
      <c r="D776">
        <v>0.40500000000000003</v>
      </c>
      <c r="E776">
        <v>22</v>
      </c>
      <c r="F776">
        <v>0.126</v>
      </c>
    </row>
    <row r="777" spans="1:6" x14ac:dyDescent="0.2">
      <c r="A777" t="s">
        <v>678</v>
      </c>
      <c r="B777" t="s">
        <v>692</v>
      </c>
      <c r="C777" t="s">
        <v>688</v>
      </c>
      <c r="D777">
        <v>0.40500000000000003</v>
      </c>
      <c r="E777">
        <v>23</v>
      </c>
      <c r="F777">
        <v>0.129</v>
      </c>
    </row>
    <row r="778" spans="1:6" x14ac:dyDescent="0.2">
      <c r="A778" t="s">
        <v>678</v>
      </c>
      <c r="B778" t="s">
        <v>692</v>
      </c>
      <c r="C778" t="s">
        <v>688</v>
      </c>
      <c r="D778">
        <v>0.40500000000000003</v>
      </c>
      <c r="E778">
        <v>24</v>
      </c>
      <c r="F778">
        <v>0.13100000000000001</v>
      </c>
    </row>
    <row r="779" spans="1:6" x14ac:dyDescent="0.2">
      <c r="A779" t="s">
        <v>678</v>
      </c>
      <c r="B779" t="s">
        <v>692</v>
      </c>
      <c r="C779" t="s">
        <v>688</v>
      </c>
      <c r="D779">
        <v>0.40500000000000003</v>
      </c>
      <c r="E779">
        <v>25</v>
      </c>
      <c r="F779">
        <v>0.13300000000000001</v>
      </c>
    </row>
    <row r="780" spans="1:6" x14ac:dyDescent="0.2">
      <c r="A780" t="s">
        <v>678</v>
      </c>
      <c r="B780" t="s">
        <v>692</v>
      </c>
      <c r="C780" t="s">
        <v>688</v>
      </c>
      <c r="D780">
        <v>0.40500000000000003</v>
      </c>
      <c r="E780">
        <v>26</v>
      </c>
      <c r="F780">
        <v>0.13400000000000001</v>
      </c>
    </row>
    <row r="781" spans="1:6" x14ac:dyDescent="0.2">
      <c r="A781" t="s">
        <v>678</v>
      </c>
      <c r="B781" t="s">
        <v>692</v>
      </c>
      <c r="C781" t="s">
        <v>688</v>
      </c>
      <c r="D781">
        <v>0.40500000000000003</v>
      </c>
      <c r="E781">
        <v>27</v>
      </c>
      <c r="F781">
        <v>0.13400000000000001</v>
      </c>
    </row>
    <row r="782" spans="1:6" x14ac:dyDescent="0.2">
      <c r="A782" t="s">
        <v>678</v>
      </c>
      <c r="B782" t="s">
        <v>692</v>
      </c>
      <c r="C782" t="s">
        <v>688</v>
      </c>
      <c r="D782">
        <v>0.40500000000000003</v>
      </c>
      <c r="E782">
        <v>28</v>
      </c>
      <c r="F782">
        <v>0.13400000000000001</v>
      </c>
    </row>
    <row r="783" spans="1:6" x14ac:dyDescent="0.2">
      <c r="A783" t="s">
        <v>678</v>
      </c>
      <c r="B783" t="s">
        <v>692</v>
      </c>
      <c r="C783" t="s">
        <v>688</v>
      </c>
      <c r="D783">
        <v>0.40500000000000003</v>
      </c>
      <c r="E783">
        <v>29</v>
      </c>
      <c r="F783">
        <v>0.13500000000000001</v>
      </c>
    </row>
    <row r="784" spans="1:6" x14ac:dyDescent="0.2">
      <c r="A784" t="s">
        <v>678</v>
      </c>
      <c r="B784" t="s">
        <v>692</v>
      </c>
      <c r="C784" t="s">
        <v>688</v>
      </c>
      <c r="D784">
        <v>0.40500000000000003</v>
      </c>
      <c r="E784">
        <v>30</v>
      </c>
      <c r="F784">
        <v>0.13500000000000001</v>
      </c>
    </row>
    <row r="785" spans="1:6" x14ac:dyDescent="0.2">
      <c r="A785" t="s">
        <v>678</v>
      </c>
      <c r="B785" t="s">
        <v>692</v>
      </c>
      <c r="C785" t="s">
        <v>688</v>
      </c>
      <c r="D785">
        <v>0.40500000000000003</v>
      </c>
      <c r="E785">
        <v>31</v>
      </c>
      <c r="F785">
        <v>0.13500000000000001</v>
      </c>
    </row>
    <row r="786" spans="1:6" x14ac:dyDescent="0.2">
      <c r="A786" t="s">
        <v>678</v>
      </c>
      <c r="B786" t="s">
        <v>692</v>
      </c>
      <c r="C786" t="s">
        <v>688</v>
      </c>
      <c r="D786">
        <v>0.40500000000000003</v>
      </c>
      <c r="E786">
        <v>32</v>
      </c>
      <c r="F786">
        <v>0.13500000000000001</v>
      </c>
    </row>
    <row r="787" spans="1:6" x14ac:dyDescent="0.2">
      <c r="A787" t="s">
        <v>678</v>
      </c>
      <c r="B787" t="s">
        <v>692</v>
      </c>
      <c r="C787" t="s">
        <v>688</v>
      </c>
      <c r="D787">
        <v>0.40500000000000003</v>
      </c>
      <c r="E787">
        <v>33</v>
      </c>
      <c r="F787">
        <v>0.13500000000000001</v>
      </c>
    </row>
    <row r="788" spans="1:6" x14ac:dyDescent="0.2">
      <c r="A788" t="s">
        <v>678</v>
      </c>
      <c r="B788" t="s">
        <v>692</v>
      </c>
      <c r="C788" t="s">
        <v>688</v>
      </c>
      <c r="D788">
        <v>0.40500000000000003</v>
      </c>
      <c r="E788">
        <v>34</v>
      </c>
      <c r="F788">
        <v>0.13600000000000001</v>
      </c>
    </row>
    <row r="789" spans="1:6" x14ac:dyDescent="0.2">
      <c r="A789" t="s">
        <v>678</v>
      </c>
      <c r="B789" t="s">
        <v>692</v>
      </c>
      <c r="C789" t="s">
        <v>688</v>
      </c>
      <c r="D789">
        <v>0.40500000000000003</v>
      </c>
      <c r="E789">
        <v>35</v>
      </c>
      <c r="F789">
        <v>0.13600000000000001</v>
      </c>
    </row>
    <row r="790" spans="1:6" x14ac:dyDescent="0.2">
      <c r="A790" t="s">
        <v>678</v>
      </c>
      <c r="B790" t="s">
        <v>692</v>
      </c>
      <c r="C790" t="s">
        <v>688</v>
      </c>
      <c r="D790">
        <v>0.40500000000000003</v>
      </c>
      <c r="E790">
        <v>36</v>
      </c>
      <c r="F790">
        <v>0.13600000000000001</v>
      </c>
    </row>
    <row r="791" spans="1:6" x14ac:dyDescent="0.2">
      <c r="A791" t="s">
        <v>678</v>
      </c>
      <c r="B791" t="s">
        <v>692</v>
      </c>
      <c r="C791" t="s">
        <v>688</v>
      </c>
      <c r="D791">
        <v>0.40500000000000003</v>
      </c>
      <c r="E791">
        <v>37</v>
      </c>
      <c r="F791">
        <v>0.13700000000000001</v>
      </c>
    </row>
    <row r="792" spans="1:6" x14ac:dyDescent="0.2">
      <c r="A792" t="s">
        <v>678</v>
      </c>
      <c r="B792" t="s">
        <v>692</v>
      </c>
      <c r="C792" t="s">
        <v>688</v>
      </c>
      <c r="D792">
        <v>0.40500000000000003</v>
      </c>
      <c r="E792">
        <v>38</v>
      </c>
      <c r="F792">
        <v>0.13700000000000001</v>
      </c>
    </row>
    <row r="793" spans="1:6" x14ac:dyDescent="0.2">
      <c r="A793" t="s">
        <v>678</v>
      </c>
      <c r="B793" t="s">
        <v>692</v>
      </c>
      <c r="C793" t="s">
        <v>688</v>
      </c>
      <c r="D793">
        <v>0.40500000000000003</v>
      </c>
      <c r="E793">
        <v>39</v>
      </c>
      <c r="F793">
        <v>0.13700000000000001</v>
      </c>
    </row>
    <row r="794" spans="1:6" x14ac:dyDescent="0.2">
      <c r="A794" t="s">
        <v>678</v>
      </c>
      <c r="B794" t="s">
        <v>692</v>
      </c>
      <c r="C794" t="s">
        <v>688</v>
      </c>
      <c r="D794">
        <v>0.40500000000000003</v>
      </c>
      <c r="E794">
        <v>40</v>
      </c>
      <c r="F794">
        <v>0.13800000000000001</v>
      </c>
    </row>
    <row r="795" spans="1:6" x14ac:dyDescent="0.2">
      <c r="A795" t="s">
        <v>678</v>
      </c>
      <c r="B795" t="s">
        <v>692</v>
      </c>
      <c r="C795" t="s">
        <v>688</v>
      </c>
      <c r="D795">
        <v>0.40500000000000003</v>
      </c>
      <c r="E795">
        <v>41</v>
      </c>
      <c r="F795">
        <v>0.13800000000000001</v>
      </c>
    </row>
    <row r="796" spans="1:6" x14ac:dyDescent="0.2">
      <c r="A796" t="s">
        <v>678</v>
      </c>
      <c r="B796" t="s">
        <v>692</v>
      </c>
      <c r="C796" t="s">
        <v>688</v>
      </c>
      <c r="D796">
        <v>0.40500000000000003</v>
      </c>
      <c r="E796">
        <v>42</v>
      </c>
      <c r="F796">
        <v>0.13900000000000001</v>
      </c>
    </row>
    <row r="797" spans="1:6" x14ac:dyDescent="0.2">
      <c r="A797" t="s">
        <v>678</v>
      </c>
      <c r="B797" t="s">
        <v>692</v>
      </c>
      <c r="C797" t="s">
        <v>688</v>
      </c>
      <c r="D797">
        <v>0.40500000000000003</v>
      </c>
      <c r="E797">
        <v>43</v>
      </c>
      <c r="F797">
        <v>0.13900000000000001</v>
      </c>
    </row>
    <row r="798" spans="1:6" x14ac:dyDescent="0.2">
      <c r="A798" t="s">
        <v>678</v>
      </c>
      <c r="B798" t="s">
        <v>692</v>
      </c>
      <c r="C798" t="s">
        <v>688</v>
      </c>
      <c r="D798">
        <v>0.40500000000000003</v>
      </c>
      <c r="E798">
        <v>44</v>
      </c>
      <c r="F798">
        <v>0.13900000000000001</v>
      </c>
    </row>
    <row r="799" spans="1:6" x14ac:dyDescent="0.2">
      <c r="A799" t="s">
        <v>678</v>
      </c>
      <c r="B799" t="s">
        <v>692</v>
      </c>
      <c r="C799" t="s">
        <v>688</v>
      </c>
      <c r="D799">
        <v>0.40500000000000003</v>
      </c>
      <c r="E799">
        <v>45</v>
      </c>
      <c r="F799">
        <v>0.14000000000000001</v>
      </c>
    </row>
    <row r="800" spans="1:6" x14ac:dyDescent="0.2">
      <c r="A800" t="s">
        <v>678</v>
      </c>
      <c r="B800" t="s">
        <v>692</v>
      </c>
      <c r="C800" t="s">
        <v>688</v>
      </c>
      <c r="D800">
        <v>0.40500000000000003</v>
      </c>
      <c r="E800">
        <v>46</v>
      </c>
      <c r="F800">
        <v>0.14000000000000001</v>
      </c>
    </row>
    <row r="801" spans="1:6" x14ac:dyDescent="0.2">
      <c r="A801" t="s">
        <v>678</v>
      </c>
      <c r="B801" t="s">
        <v>692</v>
      </c>
      <c r="C801" t="s">
        <v>688</v>
      </c>
      <c r="D801">
        <v>0.40500000000000003</v>
      </c>
      <c r="E801">
        <v>47</v>
      </c>
      <c r="F801">
        <v>0.14000000000000001</v>
      </c>
    </row>
    <row r="802" spans="1:6" x14ac:dyDescent="0.2">
      <c r="A802" t="s">
        <v>678</v>
      </c>
      <c r="B802" t="s">
        <v>692</v>
      </c>
      <c r="C802" t="s">
        <v>688</v>
      </c>
      <c r="D802">
        <v>0.40500000000000003</v>
      </c>
      <c r="E802">
        <v>48</v>
      </c>
      <c r="F802">
        <v>0.14099999999999999</v>
      </c>
    </row>
    <row r="803" spans="1:6" x14ac:dyDescent="0.2">
      <c r="A803" t="s">
        <v>678</v>
      </c>
      <c r="B803" t="s">
        <v>692</v>
      </c>
      <c r="C803" t="s">
        <v>688</v>
      </c>
      <c r="D803">
        <v>0.40500000000000003</v>
      </c>
      <c r="E803">
        <v>49</v>
      </c>
      <c r="F803">
        <v>0.14099999999999999</v>
      </c>
    </row>
    <row r="804" spans="1:6" x14ac:dyDescent="0.2">
      <c r="A804" t="s">
        <v>678</v>
      </c>
      <c r="B804" t="s">
        <v>692</v>
      </c>
      <c r="C804" t="s">
        <v>688</v>
      </c>
      <c r="D804">
        <v>0.42</v>
      </c>
      <c r="E804">
        <v>23</v>
      </c>
      <c r="F804">
        <v>0.13400000000000001</v>
      </c>
    </row>
    <row r="805" spans="1:6" x14ac:dyDescent="0.2">
      <c r="A805" t="s">
        <v>678</v>
      </c>
      <c r="B805" t="s">
        <v>692</v>
      </c>
      <c r="C805" t="s">
        <v>688</v>
      </c>
      <c r="D805">
        <v>0.42</v>
      </c>
      <c r="E805">
        <v>24</v>
      </c>
      <c r="F805">
        <v>0.13700000000000001</v>
      </c>
    </row>
    <row r="806" spans="1:6" x14ac:dyDescent="0.2">
      <c r="A806" t="s">
        <v>678</v>
      </c>
      <c r="B806" t="s">
        <v>692</v>
      </c>
      <c r="C806" t="s">
        <v>688</v>
      </c>
      <c r="D806">
        <v>0.42</v>
      </c>
      <c r="E806">
        <v>25</v>
      </c>
      <c r="F806">
        <v>0.13800000000000001</v>
      </c>
    </row>
    <row r="807" spans="1:6" x14ac:dyDescent="0.2">
      <c r="A807" t="s">
        <v>678</v>
      </c>
      <c r="B807" t="s">
        <v>692</v>
      </c>
      <c r="C807" t="s">
        <v>688</v>
      </c>
      <c r="D807">
        <v>0.42</v>
      </c>
      <c r="E807">
        <v>26</v>
      </c>
      <c r="F807">
        <v>0.13900000000000001</v>
      </c>
    </row>
    <row r="808" spans="1:6" x14ac:dyDescent="0.2">
      <c r="A808" t="s">
        <v>678</v>
      </c>
      <c r="B808" t="s">
        <v>692</v>
      </c>
      <c r="C808" t="s">
        <v>688</v>
      </c>
      <c r="D808">
        <v>0.42</v>
      </c>
      <c r="E808">
        <v>27</v>
      </c>
      <c r="F808">
        <v>0.13900000000000001</v>
      </c>
    </row>
    <row r="809" spans="1:6" x14ac:dyDescent="0.2">
      <c r="A809" t="s">
        <v>678</v>
      </c>
      <c r="B809" t="s">
        <v>692</v>
      </c>
      <c r="C809" t="s">
        <v>688</v>
      </c>
      <c r="D809">
        <v>0.42</v>
      </c>
      <c r="E809">
        <v>28</v>
      </c>
      <c r="F809">
        <v>0.14000000000000001</v>
      </c>
    </row>
    <row r="810" spans="1:6" x14ac:dyDescent="0.2">
      <c r="A810" t="s">
        <v>678</v>
      </c>
      <c r="B810" t="s">
        <v>692</v>
      </c>
      <c r="C810" t="s">
        <v>688</v>
      </c>
      <c r="D810">
        <v>0.42</v>
      </c>
      <c r="E810">
        <v>29</v>
      </c>
      <c r="F810">
        <v>0.14000000000000001</v>
      </c>
    </row>
    <row r="811" spans="1:6" x14ac:dyDescent="0.2">
      <c r="A811" t="s">
        <v>678</v>
      </c>
      <c r="B811" t="s">
        <v>692</v>
      </c>
      <c r="C811" t="s">
        <v>688</v>
      </c>
      <c r="D811">
        <v>0.42</v>
      </c>
      <c r="E811">
        <v>30</v>
      </c>
      <c r="F811">
        <v>0.14000000000000001</v>
      </c>
    </row>
    <row r="812" spans="1:6" x14ac:dyDescent="0.2">
      <c r="A812" t="s">
        <v>678</v>
      </c>
      <c r="B812" t="s">
        <v>692</v>
      </c>
      <c r="C812" t="s">
        <v>688</v>
      </c>
      <c r="D812">
        <v>0.42</v>
      </c>
      <c r="E812">
        <v>31</v>
      </c>
      <c r="F812">
        <v>0.14000000000000001</v>
      </c>
    </row>
    <row r="813" spans="1:6" x14ac:dyDescent="0.2">
      <c r="A813" t="s">
        <v>678</v>
      </c>
      <c r="B813" t="s">
        <v>692</v>
      </c>
      <c r="C813" t="s">
        <v>688</v>
      </c>
      <c r="D813">
        <v>0.42</v>
      </c>
      <c r="E813">
        <v>32</v>
      </c>
      <c r="F813">
        <v>0.14000000000000001</v>
      </c>
    </row>
    <row r="814" spans="1:6" x14ac:dyDescent="0.2">
      <c r="A814" t="s">
        <v>678</v>
      </c>
      <c r="B814" t="s">
        <v>692</v>
      </c>
      <c r="C814" t="s">
        <v>688</v>
      </c>
      <c r="D814">
        <v>0.42</v>
      </c>
      <c r="E814">
        <v>33</v>
      </c>
      <c r="F814">
        <v>0.14000000000000001</v>
      </c>
    </row>
    <row r="815" spans="1:6" x14ac:dyDescent="0.2">
      <c r="A815" t="s">
        <v>678</v>
      </c>
      <c r="B815" t="s">
        <v>692</v>
      </c>
      <c r="C815" t="s">
        <v>688</v>
      </c>
      <c r="D815">
        <v>0.42</v>
      </c>
      <c r="E815">
        <v>34</v>
      </c>
      <c r="F815">
        <v>0.14000000000000001</v>
      </c>
    </row>
    <row r="816" spans="1:6" x14ac:dyDescent="0.2">
      <c r="A816" t="s">
        <v>678</v>
      </c>
      <c r="B816" t="s">
        <v>692</v>
      </c>
      <c r="C816" t="s">
        <v>688</v>
      </c>
      <c r="D816">
        <v>0.42</v>
      </c>
      <c r="E816">
        <v>35</v>
      </c>
      <c r="F816">
        <v>0.14099999999999999</v>
      </c>
    </row>
    <row r="817" spans="1:6" x14ac:dyDescent="0.2">
      <c r="A817" t="s">
        <v>678</v>
      </c>
      <c r="B817" t="s">
        <v>692</v>
      </c>
      <c r="C817" t="s">
        <v>688</v>
      </c>
      <c r="D817">
        <v>0.42</v>
      </c>
      <c r="E817">
        <v>36</v>
      </c>
      <c r="F817">
        <v>0.14099999999999999</v>
      </c>
    </row>
    <row r="818" spans="1:6" x14ac:dyDescent="0.2">
      <c r="A818" t="s">
        <v>678</v>
      </c>
      <c r="B818" t="s">
        <v>692</v>
      </c>
      <c r="C818" t="s">
        <v>688</v>
      </c>
      <c r="D818">
        <v>0.42</v>
      </c>
      <c r="E818">
        <v>37</v>
      </c>
      <c r="F818">
        <v>0.14099999999999999</v>
      </c>
    </row>
    <row r="819" spans="1:6" x14ac:dyDescent="0.2">
      <c r="A819" t="s">
        <v>678</v>
      </c>
      <c r="B819" t="s">
        <v>692</v>
      </c>
      <c r="C819" t="s">
        <v>688</v>
      </c>
      <c r="D819">
        <v>0.42</v>
      </c>
      <c r="E819">
        <v>38</v>
      </c>
      <c r="F819">
        <v>0.14199999999999999</v>
      </c>
    </row>
    <row r="820" spans="1:6" x14ac:dyDescent="0.2">
      <c r="A820" t="s">
        <v>678</v>
      </c>
      <c r="B820" t="s">
        <v>692</v>
      </c>
      <c r="C820" t="s">
        <v>688</v>
      </c>
      <c r="D820">
        <v>0.42</v>
      </c>
      <c r="E820">
        <v>39</v>
      </c>
      <c r="F820">
        <v>0.14199999999999999</v>
      </c>
    </row>
    <row r="821" spans="1:6" x14ac:dyDescent="0.2">
      <c r="A821" t="s">
        <v>678</v>
      </c>
      <c r="B821" t="s">
        <v>692</v>
      </c>
      <c r="C821" t="s">
        <v>688</v>
      </c>
      <c r="D821">
        <v>0.42</v>
      </c>
      <c r="E821">
        <v>40</v>
      </c>
      <c r="F821">
        <v>0.14199999999999999</v>
      </c>
    </row>
    <row r="822" spans="1:6" x14ac:dyDescent="0.2">
      <c r="A822" t="s">
        <v>678</v>
      </c>
      <c r="B822" t="s">
        <v>692</v>
      </c>
      <c r="C822" t="s">
        <v>688</v>
      </c>
      <c r="D822">
        <v>0.42</v>
      </c>
      <c r="E822">
        <v>41</v>
      </c>
      <c r="F822">
        <v>0.14299999999999999</v>
      </c>
    </row>
    <row r="823" spans="1:6" x14ac:dyDescent="0.2">
      <c r="A823" t="s">
        <v>678</v>
      </c>
      <c r="B823" t="s">
        <v>692</v>
      </c>
      <c r="C823" t="s">
        <v>688</v>
      </c>
      <c r="D823">
        <v>0.42</v>
      </c>
      <c r="E823">
        <v>42</v>
      </c>
      <c r="F823">
        <v>0.14299999999999999</v>
      </c>
    </row>
    <row r="824" spans="1:6" x14ac:dyDescent="0.2">
      <c r="A824" t="s">
        <v>678</v>
      </c>
      <c r="B824" t="s">
        <v>692</v>
      </c>
      <c r="C824" t="s">
        <v>688</v>
      </c>
      <c r="D824">
        <v>0.42</v>
      </c>
      <c r="E824">
        <v>43</v>
      </c>
      <c r="F824">
        <v>0.14299999999999999</v>
      </c>
    </row>
    <row r="825" spans="1:6" x14ac:dyDescent="0.2">
      <c r="A825" t="s">
        <v>678</v>
      </c>
      <c r="B825" t="s">
        <v>692</v>
      </c>
      <c r="C825" t="s">
        <v>688</v>
      </c>
      <c r="D825">
        <v>0.42</v>
      </c>
      <c r="E825">
        <v>44</v>
      </c>
      <c r="F825">
        <v>0.14399999999999999</v>
      </c>
    </row>
    <row r="826" spans="1:6" x14ac:dyDescent="0.2">
      <c r="A826" t="s">
        <v>678</v>
      </c>
      <c r="B826" t="s">
        <v>692</v>
      </c>
      <c r="C826" t="s">
        <v>688</v>
      </c>
      <c r="D826">
        <v>0.42</v>
      </c>
      <c r="E826">
        <v>45</v>
      </c>
      <c r="F826">
        <v>0.14399999999999999</v>
      </c>
    </row>
    <row r="827" spans="1:6" x14ac:dyDescent="0.2">
      <c r="A827" t="s">
        <v>678</v>
      </c>
      <c r="B827" t="s">
        <v>692</v>
      </c>
      <c r="C827" t="s">
        <v>688</v>
      </c>
      <c r="D827">
        <v>0.42</v>
      </c>
      <c r="E827">
        <v>46</v>
      </c>
      <c r="F827">
        <v>0.14499999999999999</v>
      </c>
    </row>
    <row r="828" spans="1:6" x14ac:dyDescent="0.2">
      <c r="A828" t="s">
        <v>678</v>
      </c>
      <c r="B828" t="s">
        <v>692</v>
      </c>
      <c r="C828" t="s">
        <v>688</v>
      </c>
      <c r="D828">
        <v>0.42</v>
      </c>
      <c r="E828">
        <v>47</v>
      </c>
      <c r="F828">
        <v>0.14499999999999999</v>
      </c>
    </row>
    <row r="829" spans="1:6" x14ac:dyDescent="0.2">
      <c r="A829" t="s">
        <v>678</v>
      </c>
      <c r="B829" t="s">
        <v>692</v>
      </c>
      <c r="C829" t="s">
        <v>688</v>
      </c>
      <c r="D829">
        <v>0.42</v>
      </c>
      <c r="E829">
        <v>48</v>
      </c>
      <c r="F829">
        <v>0.14499999999999999</v>
      </c>
    </row>
    <row r="830" spans="1:6" x14ac:dyDescent="0.2">
      <c r="A830" t="s">
        <v>678</v>
      </c>
      <c r="B830" t="s">
        <v>692</v>
      </c>
      <c r="C830" t="s">
        <v>688</v>
      </c>
      <c r="D830">
        <v>0.42</v>
      </c>
      <c r="E830">
        <v>49</v>
      </c>
      <c r="F830">
        <v>0.14599999999999999</v>
      </c>
    </row>
    <row r="831" spans="1:6" x14ac:dyDescent="0.2">
      <c r="A831" t="s">
        <v>678</v>
      </c>
      <c r="B831" t="s">
        <v>692</v>
      </c>
      <c r="C831" t="s">
        <v>688</v>
      </c>
      <c r="D831">
        <v>0.435</v>
      </c>
      <c r="E831">
        <v>23</v>
      </c>
      <c r="F831">
        <v>0.14000000000000001</v>
      </c>
    </row>
    <row r="832" spans="1:6" x14ac:dyDescent="0.2">
      <c r="A832" t="s">
        <v>678</v>
      </c>
      <c r="B832" t="s">
        <v>692</v>
      </c>
      <c r="C832" t="s">
        <v>688</v>
      </c>
      <c r="D832">
        <v>0.435</v>
      </c>
      <c r="E832">
        <v>24</v>
      </c>
      <c r="F832">
        <v>0.14199999999999999</v>
      </c>
    </row>
    <row r="833" spans="1:6" x14ac:dyDescent="0.2">
      <c r="A833" t="s">
        <v>678</v>
      </c>
      <c r="B833" t="s">
        <v>692</v>
      </c>
      <c r="C833" t="s">
        <v>688</v>
      </c>
      <c r="D833">
        <v>0.435</v>
      </c>
      <c r="E833">
        <v>25</v>
      </c>
      <c r="F833">
        <v>0.14399999999999999</v>
      </c>
    </row>
    <row r="834" spans="1:6" x14ac:dyDescent="0.2">
      <c r="A834" t="s">
        <v>678</v>
      </c>
      <c r="B834" t="s">
        <v>692</v>
      </c>
      <c r="C834" t="s">
        <v>688</v>
      </c>
      <c r="D834">
        <v>0.435</v>
      </c>
      <c r="E834">
        <v>26</v>
      </c>
      <c r="F834">
        <v>0.14399999999999999</v>
      </c>
    </row>
    <row r="835" spans="1:6" x14ac:dyDescent="0.2">
      <c r="A835" t="s">
        <v>678</v>
      </c>
      <c r="B835" t="s">
        <v>692</v>
      </c>
      <c r="C835" t="s">
        <v>688</v>
      </c>
      <c r="D835">
        <v>0.435</v>
      </c>
      <c r="E835">
        <v>27</v>
      </c>
      <c r="F835">
        <v>0.14499999999999999</v>
      </c>
    </row>
    <row r="836" spans="1:6" x14ac:dyDescent="0.2">
      <c r="A836" t="s">
        <v>678</v>
      </c>
      <c r="B836" t="s">
        <v>692</v>
      </c>
      <c r="C836" t="s">
        <v>688</v>
      </c>
      <c r="D836">
        <v>0.435</v>
      </c>
      <c r="E836">
        <v>28</v>
      </c>
      <c r="F836">
        <v>0.14499999999999999</v>
      </c>
    </row>
    <row r="837" spans="1:6" x14ac:dyDescent="0.2">
      <c r="A837" t="s">
        <v>678</v>
      </c>
      <c r="B837" t="s">
        <v>692</v>
      </c>
      <c r="C837" t="s">
        <v>688</v>
      </c>
      <c r="D837">
        <v>0.435</v>
      </c>
      <c r="E837">
        <v>29</v>
      </c>
      <c r="F837">
        <v>0.14499999999999999</v>
      </c>
    </row>
    <row r="838" spans="1:6" x14ac:dyDescent="0.2">
      <c r="A838" t="s">
        <v>678</v>
      </c>
      <c r="B838" t="s">
        <v>692</v>
      </c>
      <c r="C838" t="s">
        <v>688</v>
      </c>
      <c r="D838">
        <v>0.435</v>
      </c>
      <c r="E838">
        <v>30</v>
      </c>
      <c r="F838">
        <v>0.14499999999999999</v>
      </c>
    </row>
    <row r="839" spans="1:6" x14ac:dyDescent="0.2">
      <c r="A839" t="s">
        <v>678</v>
      </c>
      <c r="B839" t="s">
        <v>692</v>
      </c>
      <c r="C839" t="s">
        <v>688</v>
      </c>
      <c r="D839">
        <v>0.435</v>
      </c>
      <c r="E839">
        <v>31</v>
      </c>
      <c r="F839">
        <v>0.14499999999999999</v>
      </c>
    </row>
    <row r="840" spans="1:6" x14ac:dyDescent="0.2">
      <c r="A840" t="s">
        <v>678</v>
      </c>
      <c r="B840" t="s">
        <v>692</v>
      </c>
      <c r="C840" t="s">
        <v>688</v>
      </c>
      <c r="D840">
        <v>0.435</v>
      </c>
      <c r="E840">
        <v>32</v>
      </c>
      <c r="F840">
        <v>0.14499999999999999</v>
      </c>
    </row>
    <row r="841" spans="1:6" x14ac:dyDescent="0.2">
      <c r="A841" t="s">
        <v>678</v>
      </c>
      <c r="B841" t="s">
        <v>692</v>
      </c>
      <c r="C841" t="s">
        <v>688</v>
      </c>
      <c r="D841">
        <v>0.435</v>
      </c>
      <c r="E841">
        <v>33</v>
      </c>
      <c r="F841">
        <v>0.14499999999999999</v>
      </c>
    </row>
    <row r="842" spans="1:6" x14ac:dyDescent="0.2">
      <c r="A842" t="s">
        <v>678</v>
      </c>
      <c r="B842" t="s">
        <v>692</v>
      </c>
      <c r="C842" t="s">
        <v>688</v>
      </c>
      <c r="D842">
        <v>0.435</v>
      </c>
      <c r="E842">
        <v>34</v>
      </c>
      <c r="F842">
        <v>0.14499999999999999</v>
      </c>
    </row>
    <row r="843" spans="1:6" x14ac:dyDescent="0.2">
      <c r="A843" t="s">
        <v>678</v>
      </c>
      <c r="B843" t="s">
        <v>692</v>
      </c>
      <c r="C843" t="s">
        <v>688</v>
      </c>
      <c r="D843">
        <v>0.435</v>
      </c>
      <c r="E843">
        <v>35</v>
      </c>
      <c r="F843">
        <v>0.14499999999999999</v>
      </c>
    </row>
    <row r="844" spans="1:6" x14ac:dyDescent="0.2">
      <c r="A844" t="s">
        <v>678</v>
      </c>
      <c r="B844" t="s">
        <v>692</v>
      </c>
      <c r="C844" t="s">
        <v>688</v>
      </c>
      <c r="D844">
        <v>0.435</v>
      </c>
      <c r="E844">
        <v>36</v>
      </c>
      <c r="F844">
        <v>0.14599999999999999</v>
      </c>
    </row>
    <row r="845" spans="1:6" x14ac:dyDescent="0.2">
      <c r="A845" t="s">
        <v>678</v>
      </c>
      <c r="B845" t="s">
        <v>692</v>
      </c>
      <c r="C845" t="s">
        <v>688</v>
      </c>
      <c r="D845">
        <v>0.435</v>
      </c>
      <c r="E845">
        <v>37</v>
      </c>
      <c r="F845">
        <v>0.14599999999999999</v>
      </c>
    </row>
    <row r="846" spans="1:6" x14ac:dyDescent="0.2">
      <c r="A846" t="s">
        <v>678</v>
      </c>
      <c r="B846" t="s">
        <v>692</v>
      </c>
      <c r="C846" t="s">
        <v>688</v>
      </c>
      <c r="D846">
        <v>0.435</v>
      </c>
      <c r="E846">
        <v>38</v>
      </c>
      <c r="F846">
        <v>0.14599999999999999</v>
      </c>
    </row>
    <row r="847" spans="1:6" x14ac:dyDescent="0.2">
      <c r="A847" t="s">
        <v>678</v>
      </c>
      <c r="B847" t="s">
        <v>692</v>
      </c>
      <c r="C847" t="s">
        <v>688</v>
      </c>
      <c r="D847">
        <v>0.435</v>
      </c>
      <c r="E847">
        <v>39</v>
      </c>
      <c r="F847">
        <v>0.14699999999999999</v>
      </c>
    </row>
    <row r="848" spans="1:6" x14ac:dyDescent="0.2">
      <c r="A848" t="s">
        <v>678</v>
      </c>
      <c r="B848" t="s">
        <v>692</v>
      </c>
      <c r="C848" t="s">
        <v>688</v>
      </c>
      <c r="D848">
        <v>0.435</v>
      </c>
      <c r="E848">
        <v>40</v>
      </c>
      <c r="F848">
        <v>0.14699999999999999</v>
      </c>
    </row>
    <row r="849" spans="1:6" x14ac:dyDescent="0.2">
      <c r="A849" t="s">
        <v>678</v>
      </c>
      <c r="B849" t="s">
        <v>692</v>
      </c>
      <c r="C849" t="s">
        <v>688</v>
      </c>
      <c r="D849">
        <v>0.435</v>
      </c>
      <c r="E849">
        <v>41</v>
      </c>
      <c r="F849">
        <v>0.14699999999999999</v>
      </c>
    </row>
    <row r="850" spans="1:6" x14ac:dyDescent="0.2">
      <c r="A850" t="s">
        <v>678</v>
      </c>
      <c r="B850" t="s">
        <v>692</v>
      </c>
      <c r="C850" t="s">
        <v>688</v>
      </c>
      <c r="D850">
        <v>0.435</v>
      </c>
      <c r="E850">
        <v>42</v>
      </c>
      <c r="F850">
        <v>0.14799999999999999</v>
      </c>
    </row>
    <row r="851" spans="1:6" x14ac:dyDescent="0.2">
      <c r="A851" t="s">
        <v>678</v>
      </c>
      <c r="B851" t="s">
        <v>692</v>
      </c>
      <c r="C851" t="s">
        <v>688</v>
      </c>
      <c r="D851">
        <v>0.435</v>
      </c>
      <c r="E851">
        <v>43</v>
      </c>
      <c r="F851">
        <v>0.14799999999999999</v>
      </c>
    </row>
    <row r="852" spans="1:6" x14ac:dyDescent="0.2">
      <c r="A852" t="s">
        <v>678</v>
      </c>
      <c r="B852" t="s">
        <v>692</v>
      </c>
      <c r="C852" t="s">
        <v>688</v>
      </c>
      <c r="D852">
        <v>0.435</v>
      </c>
      <c r="E852">
        <v>44</v>
      </c>
      <c r="F852">
        <v>0.14799999999999999</v>
      </c>
    </row>
    <row r="853" spans="1:6" x14ac:dyDescent="0.2">
      <c r="A853" t="s">
        <v>678</v>
      </c>
      <c r="B853" t="s">
        <v>692</v>
      </c>
      <c r="C853" t="s">
        <v>688</v>
      </c>
      <c r="D853">
        <v>0.435</v>
      </c>
      <c r="E853">
        <v>45</v>
      </c>
      <c r="F853">
        <v>0.14899999999999999</v>
      </c>
    </row>
    <row r="854" spans="1:6" x14ac:dyDescent="0.2">
      <c r="A854" t="s">
        <v>678</v>
      </c>
      <c r="B854" t="s">
        <v>692</v>
      </c>
      <c r="C854" t="s">
        <v>688</v>
      </c>
      <c r="D854">
        <v>0.435</v>
      </c>
      <c r="E854">
        <v>46</v>
      </c>
      <c r="F854">
        <v>0.14899999999999999</v>
      </c>
    </row>
    <row r="855" spans="1:6" x14ac:dyDescent="0.2">
      <c r="A855" t="s">
        <v>678</v>
      </c>
      <c r="B855" t="s">
        <v>692</v>
      </c>
      <c r="C855" t="s">
        <v>688</v>
      </c>
      <c r="D855">
        <v>0.435</v>
      </c>
      <c r="E855">
        <v>47</v>
      </c>
      <c r="F855">
        <v>0.14899999999999999</v>
      </c>
    </row>
    <row r="856" spans="1:6" x14ac:dyDescent="0.2">
      <c r="A856" t="s">
        <v>678</v>
      </c>
      <c r="B856" t="s">
        <v>692</v>
      </c>
      <c r="C856" t="s">
        <v>688</v>
      </c>
      <c r="D856">
        <v>0.435</v>
      </c>
      <c r="E856">
        <v>48</v>
      </c>
      <c r="F856">
        <v>0.15</v>
      </c>
    </row>
    <row r="857" spans="1:6" x14ac:dyDescent="0.2">
      <c r="A857" t="s">
        <v>678</v>
      </c>
      <c r="B857" t="s">
        <v>692</v>
      </c>
      <c r="C857" t="s">
        <v>688</v>
      </c>
      <c r="D857">
        <v>0.435</v>
      </c>
      <c r="E857">
        <v>49</v>
      </c>
      <c r="F857">
        <v>0.15</v>
      </c>
    </row>
    <row r="858" spans="1:6" x14ac:dyDescent="0.2">
      <c r="A858" t="s">
        <v>678</v>
      </c>
      <c r="B858" t="s">
        <v>692</v>
      </c>
      <c r="C858" t="s">
        <v>688</v>
      </c>
      <c r="D858">
        <v>0.45</v>
      </c>
      <c r="E858">
        <v>23</v>
      </c>
      <c r="F858">
        <v>0.14499999999999999</v>
      </c>
    </row>
    <row r="859" spans="1:6" x14ac:dyDescent="0.2">
      <c r="A859" t="s">
        <v>678</v>
      </c>
      <c r="B859" t="s">
        <v>692</v>
      </c>
      <c r="C859" t="s">
        <v>688</v>
      </c>
      <c r="D859">
        <v>0.45</v>
      </c>
      <c r="E859">
        <v>24</v>
      </c>
      <c r="F859">
        <v>0.14699999999999999</v>
      </c>
    </row>
    <row r="860" spans="1:6" x14ac:dyDescent="0.2">
      <c r="A860" t="s">
        <v>678</v>
      </c>
      <c r="B860" t="s">
        <v>692</v>
      </c>
      <c r="C860" t="s">
        <v>688</v>
      </c>
      <c r="D860">
        <v>0.45</v>
      </c>
      <c r="E860">
        <v>25</v>
      </c>
      <c r="F860">
        <v>0.14899999999999999</v>
      </c>
    </row>
    <row r="861" spans="1:6" x14ac:dyDescent="0.2">
      <c r="A861" t="s">
        <v>678</v>
      </c>
      <c r="B861" t="s">
        <v>692</v>
      </c>
      <c r="C861" t="s">
        <v>688</v>
      </c>
      <c r="D861">
        <v>0.45</v>
      </c>
      <c r="E861">
        <v>26</v>
      </c>
      <c r="F861">
        <v>0.15</v>
      </c>
    </row>
    <row r="862" spans="1:6" x14ac:dyDescent="0.2">
      <c r="A862" t="s">
        <v>678</v>
      </c>
      <c r="B862" t="s">
        <v>692</v>
      </c>
      <c r="C862" t="s">
        <v>688</v>
      </c>
      <c r="D862">
        <v>0.45</v>
      </c>
      <c r="E862">
        <v>27</v>
      </c>
      <c r="F862">
        <v>0.15</v>
      </c>
    </row>
    <row r="863" spans="1:6" x14ac:dyDescent="0.2">
      <c r="A863" t="s">
        <v>678</v>
      </c>
      <c r="B863" t="s">
        <v>692</v>
      </c>
      <c r="C863" t="s">
        <v>688</v>
      </c>
      <c r="D863">
        <v>0.45</v>
      </c>
      <c r="E863">
        <v>28</v>
      </c>
      <c r="F863">
        <v>0.15</v>
      </c>
    </row>
    <row r="864" spans="1:6" x14ac:dyDescent="0.2">
      <c r="A864" t="s">
        <v>678</v>
      </c>
      <c r="B864" t="s">
        <v>692</v>
      </c>
      <c r="C864" t="s">
        <v>688</v>
      </c>
      <c r="D864">
        <v>0.45</v>
      </c>
      <c r="E864">
        <v>29</v>
      </c>
      <c r="F864">
        <v>0.15</v>
      </c>
    </row>
    <row r="865" spans="1:6" x14ac:dyDescent="0.2">
      <c r="A865" t="s">
        <v>678</v>
      </c>
      <c r="B865" t="s">
        <v>692</v>
      </c>
      <c r="C865" t="s">
        <v>688</v>
      </c>
      <c r="D865">
        <v>0.45</v>
      </c>
      <c r="E865">
        <v>30</v>
      </c>
      <c r="F865">
        <v>0.15</v>
      </c>
    </row>
    <row r="866" spans="1:6" x14ac:dyDescent="0.2">
      <c r="A866" t="s">
        <v>678</v>
      </c>
      <c r="B866" t="s">
        <v>692</v>
      </c>
      <c r="C866" t="s">
        <v>688</v>
      </c>
      <c r="D866">
        <v>0.45</v>
      </c>
      <c r="E866">
        <v>31</v>
      </c>
      <c r="F866">
        <v>0.15</v>
      </c>
    </row>
    <row r="867" spans="1:6" x14ac:dyDescent="0.2">
      <c r="A867" t="s">
        <v>678</v>
      </c>
      <c r="B867" t="s">
        <v>692</v>
      </c>
      <c r="C867" t="s">
        <v>688</v>
      </c>
      <c r="D867">
        <v>0.45</v>
      </c>
      <c r="E867">
        <v>32</v>
      </c>
      <c r="F867">
        <v>0.15</v>
      </c>
    </row>
    <row r="868" spans="1:6" x14ac:dyDescent="0.2">
      <c r="A868" t="s">
        <v>678</v>
      </c>
      <c r="B868" t="s">
        <v>692</v>
      </c>
      <c r="C868" t="s">
        <v>688</v>
      </c>
      <c r="D868">
        <v>0.45</v>
      </c>
      <c r="E868">
        <v>33</v>
      </c>
      <c r="F868">
        <v>0.15</v>
      </c>
    </row>
    <row r="869" spans="1:6" x14ac:dyDescent="0.2">
      <c r="A869" t="s">
        <v>678</v>
      </c>
      <c r="B869" t="s">
        <v>692</v>
      </c>
      <c r="C869" t="s">
        <v>688</v>
      </c>
      <c r="D869">
        <v>0.45</v>
      </c>
      <c r="E869">
        <v>34</v>
      </c>
      <c r="F869">
        <v>0.15</v>
      </c>
    </row>
    <row r="870" spans="1:6" x14ac:dyDescent="0.2">
      <c r="A870" t="s">
        <v>678</v>
      </c>
      <c r="B870" t="s">
        <v>692</v>
      </c>
      <c r="C870" t="s">
        <v>688</v>
      </c>
      <c r="D870">
        <v>0.45</v>
      </c>
      <c r="E870">
        <v>35</v>
      </c>
      <c r="F870">
        <v>0.15</v>
      </c>
    </row>
    <row r="871" spans="1:6" x14ac:dyDescent="0.2">
      <c r="A871" t="s">
        <v>678</v>
      </c>
      <c r="B871" t="s">
        <v>692</v>
      </c>
      <c r="C871" t="s">
        <v>688</v>
      </c>
      <c r="D871">
        <v>0.45</v>
      </c>
      <c r="E871">
        <v>36</v>
      </c>
      <c r="F871">
        <v>0.15</v>
      </c>
    </row>
    <row r="872" spans="1:6" x14ac:dyDescent="0.2">
      <c r="A872" t="s">
        <v>678</v>
      </c>
      <c r="B872" t="s">
        <v>692</v>
      </c>
      <c r="C872" t="s">
        <v>688</v>
      </c>
      <c r="D872">
        <v>0.45</v>
      </c>
      <c r="E872">
        <v>37</v>
      </c>
      <c r="F872">
        <v>0.151</v>
      </c>
    </row>
    <row r="873" spans="1:6" x14ac:dyDescent="0.2">
      <c r="A873" t="s">
        <v>678</v>
      </c>
      <c r="B873" t="s">
        <v>692</v>
      </c>
      <c r="C873" t="s">
        <v>688</v>
      </c>
      <c r="D873">
        <v>0.45</v>
      </c>
      <c r="E873">
        <v>38</v>
      </c>
      <c r="F873">
        <v>0.151</v>
      </c>
    </row>
    <row r="874" spans="1:6" x14ac:dyDescent="0.2">
      <c r="A874" t="s">
        <v>678</v>
      </c>
      <c r="B874" t="s">
        <v>692</v>
      </c>
      <c r="C874" t="s">
        <v>688</v>
      </c>
      <c r="D874">
        <v>0.45</v>
      </c>
      <c r="E874">
        <v>39</v>
      </c>
      <c r="F874">
        <v>0.151</v>
      </c>
    </row>
    <row r="875" spans="1:6" x14ac:dyDescent="0.2">
      <c r="A875" t="s">
        <v>678</v>
      </c>
      <c r="B875" t="s">
        <v>692</v>
      </c>
      <c r="C875" t="s">
        <v>688</v>
      </c>
      <c r="D875">
        <v>0.45</v>
      </c>
      <c r="E875">
        <v>40</v>
      </c>
      <c r="F875">
        <v>0.152</v>
      </c>
    </row>
    <row r="876" spans="1:6" x14ac:dyDescent="0.2">
      <c r="A876" t="s">
        <v>678</v>
      </c>
      <c r="B876" t="s">
        <v>692</v>
      </c>
      <c r="C876" t="s">
        <v>688</v>
      </c>
      <c r="D876">
        <v>0.45</v>
      </c>
      <c r="E876">
        <v>41</v>
      </c>
      <c r="F876">
        <v>0.152</v>
      </c>
    </row>
    <row r="877" spans="1:6" x14ac:dyDescent="0.2">
      <c r="A877" t="s">
        <v>678</v>
      </c>
      <c r="B877" t="s">
        <v>692</v>
      </c>
      <c r="C877" t="s">
        <v>688</v>
      </c>
      <c r="D877">
        <v>0.45</v>
      </c>
      <c r="E877">
        <v>42</v>
      </c>
      <c r="F877">
        <v>0.152</v>
      </c>
    </row>
    <row r="878" spans="1:6" x14ac:dyDescent="0.2">
      <c r="A878" t="s">
        <v>678</v>
      </c>
      <c r="B878" t="s">
        <v>692</v>
      </c>
      <c r="C878" t="s">
        <v>688</v>
      </c>
      <c r="D878">
        <v>0.45</v>
      </c>
      <c r="E878">
        <v>43</v>
      </c>
      <c r="F878">
        <v>0.153</v>
      </c>
    </row>
    <row r="879" spans="1:6" x14ac:dyDescent="0.2">
      <c r="A879" t="s">
        <v>678</v>
      </c>
      <c r="B879" t="s">
        <v>692</v>
      </c>
      <c r="C879" t="s">
        <v>688</v>
      </c>
      <c r="D879">
        <v>0.45</v>
      </c>
      <c r="E879">
        <v>44</v>
      </c>
      <c r="F879">
        <v>0.153</v>
      </c>
    </row>
    <row r="880" spans="1:6" x14ac:dyDescent="0.2">
      <c r="A880" t="s">
        <v>678</v>
      </c>
      <c r="B880" t="s">
        <v>692</v>
      </c>
      <c r="C880" t="s">
        <v>688</v>
      </c>
      <c r="D880">
        <v>0.45</v>
      </c>
      <c r="E880">
        <v>45</v>
      </c>
      <c r="F880">
        <v>0.153</v>
      </c>
    </row>
    <row r="881" spans="1:6" x14ac:dyDescent="0.2">
      <c r="A881" t="s">
        <v>678</v>
      </c>
      <c r="B881" t="s">
        <v>692</v>
      </c>
      <c r="C881" t="s">
        <v>688</v>
      </c>
      <c r="D881">
        <v>0.45</v>
      </c>
      <c r="E881">
        <v>46</v>
      </c>
      <c r="F881">
        <v>0.154</v>
      </c>
    </row>
    <row r="882" spans="1:6" x14ac:dyDescent="0.2">
      <c r="A882" t="s">
        <v>678</v>
      </c>
      <c r="B882" t="s">
        <v>692</v>
      </c>
      <c r="C882" t="s">
        <v>688</v>
      </c>
      <c r="D882">
        <v>0.45</v>
      </c>
      <c r="E882">
        <v>47</v>
      </c>
      <c r="F882">
        <v>0.154</v>
      </c>
    </row>
    <row r="883" spans="1:6" x14ac:dyDescent="0.2">
      <c r="A883" t="s">
        <v>678</v>
      </c>
      <c r="B883" t="s">
        <v>692</v>
      </c>
      <c r="C883" t="s">
        <v>688</v>
      </c>
      <c r="D883">
        <v>0.45</v>
      </c>
      <c r="E883">
        <v>48</v>
      </c>
      <c r="F883">
        <v>0.154</v>
      </c>
    </row>
    <row r="884" spans="1:6" x14ac:dyDescent="0.2">
      <c r="A884" t="s">
        <v>678</v>
      </c>
      <c r="B884" t="s">
        <v>692</v>
      </c>
      <c r="C884" t="s">
        <v>688</v>
      </c>
      <c r="D884">
        <v>0.45</v>
      </c>
      <c r="E884">
        <v>49</v>
      </c>
      <c r="F884">
        <v>0.155</v>
      </c>
    </row>
    <row r="885" spans="1:6" x14ac:dyDescent="0.2">
      <c r="A885" t="s">
        <v>678</v>
      </c>
      <c r="B885" t="s">
        <v>692</v>
      </c>
      <c r="C885" t="s">
        <v>688</v>
      </c>
      <c r="D885">
        <v>0.46500000000000002</v>
      </c>
      <c r="E885">
        <v>23</v>
      </c>
      <c r="F885">
        <v>0.151</v>
      </c>
    </row>
    <row r="886" spans="1:6" x14ac:dyDescent="0.2">
      <c r="A886" t="s">
        <v>678</v>
      </c>
      <c r="B886" t="s">
        <v>692</v>
      </c>
      <c r="C886" t="s">
        <v>688</v>
      </c>
      <c r="D886">
        <v>0.46500000000000002</v>
      </c>
      <c r="E886">
        <v>24</v>
      </c>
      <c r="F886">
        <v>0.153</v>
      </c>
    </row>
    <row r="887" spans="1:6" x14ac:dyDescent="0.2">
      <c r="A887" t="s">
        <v>678</v>
      </c>
      <c r="B887" t="s">
        <v>692</v>
      </c>
      <c r="C887" t="s">
        <v>688</v>
      </c>
      <c r="D887">
        <v>0.46500000000000002</v>
      </c>
      <c r="E887">
        <v>25</v>
      </c>
      <c r="F887">
        <v>0.154</v>
      </c>
    </row>
    <row r="888" spans="1:6" x14ac:dyDescent="0.2">
      <c r="A888" t="s">
        <v>678</v>
      </c>
      <c r="B888" t="s">
        <v>692</v>
      </c>
      <c r="C888" t="s">
        <v>688</v>
      </c>
      <c r="D888">
        <v>0.46500000000000002</v>
      </c>
      <c r="E888">
        <v>26</v>
      </c>
      <c r="F888">
        <v>0.155</v>
      </c>
    </row>
    <row r="889" spans="1:6" x14ac:dyDescent="0.2">
      <c r="A889" t="s">
        <v>678</v>
      </c>
      <c r="B889" t="s">
        <v>692</v>
      </c>
      <c r="C889" t="s">
        <v>688</v>
      </c>
      <c r="D889">
        <v>0.46500000000000002</v>
      </c>
      <c r="E889">
        <v>27</v>
      </c>
      <c r="F889">
        <v>0.155</v>
      </c>
    </row>
    <row r="890" spans="1:6" x14ac:dyDescent="0.2">
      <c r="A890" t="s">
        <v>678</v>
      </c>
      <c r="B890" t="s">
        <v>692</v>
      </c>
      <c r="C890" t="s">
        <v>688</v>
      </c>
      <c r="D890">
        <v>0.46500000000000002</v>
      </c>
      <c r="E890">
        <v>28</v>
      </c>
      <c r="F890">
        <v>0.155</v>
      </c>
    </row>
    <row r="891" spans="1:6" x14ac:dyDescent="0.2">
      <c r="A891" t="s">
        <v>678</v>
      </c>
      <c r="B891" t="s">
        <v>692</v>
      </c>
      <c r="C891" t="s">
        <v>688</v>
      </c>
      <c r="D891">
        <v>0.46500000000000002</v>
      </c>
      <c r="E891">
        <v>29</v>
      </c>
      <c r="F891">
        <v>0.155</v>
      </c>
    </row>
    <row r="892" spans="1:6" x14ac:dyDescent="0.2">
      <c r="A892" t="s">
        <v>678</v>
      </c>
      <c r="B892" t="s">
        <v>692</v>
      </c>
      <c r="C892" t="s">
        <v>688</v>
      </c>
      <c r="D892">
        <v>0.46500000000000002</v>
      </c>
      <c r="E892">
        <v>30</v>
      </c>
      <c r="F892">
        <v>0.155</v>
      </c>
    </row>
    <row r="893" spans="1:6" x14ac:dyDescent="0.2">
      <c r="A893" t="s">
        <v>678</v>
      </c>
      <c r="B893" t="s">
        <v>692</v>
      </c>
      <c r="C893" t="s">
        <v>688</v>
      </c>
      <c r="D893">
        <v>0.46500000000000002</v>
      </c>
      <c r="E893">
        <v>31</v>
      </c>
      <c r="F893">
        <v>0.155</v>
      </c>
    </row>
    <row r="894" spans="1:6" x14ac:dyDescent="0.2">
      <c r="A894" t="s">
        <v>678</v>
      </c>
      <c r="B894" t="s">
        <v>692</v>
      </c>
      <c r="C894" t="s">
        <v>688</v>
      </c>
      <c r="D894">
        <v>0.46500000000000002</v>
      </c>
      <c r="E894">
        <v>32</v>
      </c>
      <c r="F894">
        <v>0.155</v>
      </c>
    </row>
    <row r="895" spans="1:6" x14ac:dyDescent="0.2">
      <c r="A895" t="s">
        <v>678</v>
      </c>
      <c r="B895" t="s">
        <v>692</v>
      </c>
      <c r="C895" t="s">
        <v>688</v>
      </c>
      <c r="D895">
        <v>0.46500000000000002</v>
      </c>
      <c r="E895">
        <v>33</v>
      </c>
      <c r="F895">
        <v>0.155</v>
      </c>
    </row>
    <row r="896" spans="1:6" x14ac:dyDescent="0.2">
      <c r="A896" t="s">
        <v>678</v>
      </c>
      <c r="B896" t="s">
        <v>692</v>
      </c>
      <c r="C896" t="s">
        <v>688</v>
      </c>
      <c r="D896">
        <v>0.46500000000000002</v>
      </c>
      <c r="E896">
        <v>34</v>
      </c>
      <c r="F896">
        <v>0.155</v>
      </c>
    </row>
    <row r="897" spans="1:6" x14ac:dyDescent="0.2">
      <c r="A897" t="s">
        <v>678</v>
      </c>
      <c r="B897" t="s">
        <v>692</v>
      </c>
      <c r="C897" t="s">
        <v>688</v>
      </c>
      <c r="D897">
        <v>0.46500000000000002</v>
      </c>
      <c r="E897">
        <v>35</v>
      </c>
      <c r="F897">
        <v>0.155</v>
      </c>
    </row>
    <row r="898" spans="1:6" x14ac:dyDescent="0.2">
      <c r="A898" t="s">
        <v>678</v>
      </c>
      <c r="B898" t="s">
        <v>692</v>
      </c>
      <c r="C898" t="s">
        <v>688</v>
      </c>
      <c r="D898">
        <v>0.46500000000000002</v>
      </c>
      <c r="E898">
        <v>36</v>
      </c>
      <c r="F898">
        <v>0.155</v>
      </c>
    </row>
    <row r="899" spans="1:6" x14ac:dyDescent="0.2">
      <c r="A899" t="s">
        <v>678</v>
      </c>
      <c r="B899" t="s">
        <v>692</v>
      </c>
      <c r="C899" t="s">
        <v>688</v>
      </c>
      <c r="D899">
        <v>0.46500000000000002</v>
      </c>
      <c r="E899">
        <v>37</v>
      </c>
      <c r="F899">
        <v>0.156</v>
      </c>
    </row>
    <row r="900" spans="1:6" x14ac:dyDescent="0.2">
      <c r="A900" t="s">
        <v>678</v>
      </c>
      <c r="B900" t="s">
        <v>692</v>
      </c>
      <c r="C900" t="s">
        <v>688</v>
      </c>
      <c r="D900">
        <v>0.46500000000000002</v>
      </c>
      <c r="E900">
        <v>38</v>
      </c>
      <c r="F900">
        <v>0.156</v>
      </c>
    </row>
    <row r="901" spans="1:6" x14ac:dyDescent="0.2">
      <c r="A901" t="s">
        <v>678</v>
      </c>
      <c r="B901" t="s">
        <v>692</v>
      </c>
      <c r="C901" t="s">
        <v>688</v>
      </c>
      <c r="D901">
        <v>0.46500000000000002</v>
      </c>
      <c r="E901">
        <v>39</v>
      </c>
      <c r="F901">
        <v>0.156</v>
      </c>
    </row>
    <row r="902" spans="1:6" x14ac:dyDescent="0.2">
      <c r="A902" t="s">
        <v>678</v>
      </c>
      <c r="B902" t="s">
        <v>692</v>
      </c>
      <c r="C902" t="s">
        <v>688</v>
      </c>
      <c r="D902">
        <v>0.46500000000000002</v>
      </c>
      <c r="E902">
        <v>40</v>
      </c>
      <c r="F902">
        <v>0.156</v>
      </c>
    </row>
    <row r="903" spans="1:6" x14ac:dyDescent="0.2">
      <c r="A903" t="s">
        <v>678</v>
      </c>
      <c r="B903" t="s">
        <v>692</v>
      </c>
      <c r="C903" t="s">
        <v>688</v>
      </c>
      <c r="D903">
        <v>0.46500000000000002</v>
      </c>
      <c r="E903">
        <v>41</v>
      </c>
      <c r="F903">
        <v>0.157</v>
      </c>
    </row>
    <row r="904" spans="1:6" x14ac:dyDescent="0.2">
      <c r="A904" t="s">
        <v>678</v>
      </c>
      <c r="B904" t="s">
        <v>692</v>
      </c>
      <c r="C904" t="s">
        <v>688</v>
      </c>
      <c r="D904">
        <v>0.46500000000000002</v>
      </c>
      <c r="E904">
        <v>42</v>
      </c>
      <c r="F904">
        <v>0.157</v>
      </c>
    </row>
    <row r="905" spans="1:6" x14ac:dyDescent="0.2">
      <c r="A905" t="s">
        <v>678</v>
      </c>
      <c r="B905" t="s">
        <v>692</v>
      </c>
      <c r="C905" t="s">
        <v>688</v>
      </c>
      <c r="D905">
        <v>0.46500000000000002</v>
      </c>
      <c r="E905">
        <v>43</v>
      </c>
      <c r="F905">
        <v>0.157</v>
      </c>
    </row>
    <row r="906" spans="1:6" x14ac:dyDescent="0.2">
      <c r="A906" t="s">
        <v>678</v>
      </c>
      <c r="B906" t="s">
        <v>692</v>
      </c>
      <c r="C906" t="s">
        <v>688</v>
      </c>
      <c r="D906">
        <v>0.46500000000000002</v>
      </c>
      <c r="E906">
        <v>44</v>
      </c>
      <c r="F906">
        <v>0.158</v>
      </c>
    </row>
    <row r="907" spans="1:6" x14ac:dyDescent="0.2">
      <c r="A907" t="s">
        <v>678</v>
      </c>
      <c r="B907" t="s">
        <v>692</v>
      </c>
      <c r="C907" t="s">
        <v>688</v>
      </c>
      <c r="D907">
        <v>0.46500000000000002</v>
      </c>
      <c r="E907">
        <v>45</v>
      </c>
      <c r="F907">
        <v>0.158</v>
      </c>
    </row>
    <row r="908" spans="1:6" x14ac:dyDescent="0.2">
      <c r="A908" t="s">
        <v>678</v>
      </c>
      <c r="B908" t="s">
        <v>692</v>
      </c>
      <c r="C908" t="s">
        <v>688</v>
      </c>
      <c r="D908">
        <v>0.46500000000000002</v>
      </c>
      <c r="E908">
        <v>46</v>
      </c>
      <c r="F908">
        <v>0.159</v>
      </c>
    </row>
    <row r="909" spans="1:6" x14ac:dyDescent="0.2">
      <c r="A909" t="s">
        <v>678</v>
      </c>
      <c r="B909" t="s">
        <v>692</v>
      </c>
      <c r="C909" t="s">
        <v>688</v>
      </c>
      <c r="D909">
        <v>0.46500000000000002</v>
      </c>
      <c r="E909">
        <v>47</v>
      </c>
      <c r="F909">
        <v>0.159</v>
      </c>
    </row>
    <row r="910" spans="1:6" x14ac:dyDescent="0.2">
      <c r="A910" t="s">
        <v>678</v>
      </c>
      <c r="B910" t="s">
        <v>692</v>
      </c>
      <c r="C910" t="s">
        <v>688</v>
      </c>
      <c r="D910">
        <v>0.46500000000000002</v>
      </c>
      <c r="E910">
        <v>48</v>
      </c>
      <c r="F910">
        <v>0.159</v>
      </c>
    </row>
    <row r="911" spans="1:6" x14ac:dyDescent="0.2">
      <c r="A911" t="s">
        <v>678</v>
      </c>
      <c r="B911" t="s">
        <v>692</v>
      </c>
      <c r="C911" t="s">
        <v>688</v>
      </c>
      <c r="D911">
        <v>0.46500000000000002</v>
      </c>
      <c r="E911">
        <v>49</v>
      </c>
      <c r="F911">
        <v>0.16</v>
      </c>
    </row>
    <row r="912" spans="1:6" x14ac:dyDescent="0.2">
      <c r="A912" t="s">
        <v>678</v>
      </c>
      <c r="B912" t="s">
        <v>692</v>
      </c>
      <c r="C912" t="s">
        <v>688</v>
      </c>
      <c r="D912">
        <v>0.48</v>
      </c>
      <c r="E912">
        <v>25</v>
      </c>
      <c r="F912">
        <v>0.16</v>
      </c>
    </row>
    <row r="913" spans="1:6" x14ac:dyDescent="0.2">
      <c r="A913" t="s">
        <v>678</v>
      </c>
      <c r="B913" t="s">
        <v>692</v>
      </c>
      <c r="C913" t="s">
        <v>688</v>
      </c>
      <c r="D913">
        <v>0.48</v>
      </c>
      <c r="E913">
        <v>26</v>
      </c>
      <c r="F913">
        <v>0.16</v>
      </c>
    </row>
    <row r="914" spans="1:6" x14ac:dyDescent="0.2">
      <c r="A914" t="s">
        <v>678</v>
      </c>
      <c r="B914" t="s">
        <v>692</v>
      </c>
      <c r="C914" t="s">
        <v>688</v>
      </c>
      <c r="D914">
        <v>0.48</v>
      </c>
      <c r="E914">
        <v>27</v>
      </c>
      <c r="F914">
        <v>0.16</v>
      </c>
    </row>
    <row r="915" spans="1:6" x14ac:dyDescent="0.2">
      <c r="A915" t="s">
        <v>678</v>
      </c>
      <c r="B915" t="s">
        <v>692</v>
      </c>
      <c r="C915" t="s">
        <v>688</v>
      </c>
      <c r="D915">
        <v>0.48</v>
      </c>
      <c r="E915">
        <v>28</v>
      </c>
      <c r="F915">
        <v>0.16</v>
      </c>
    </row>
    <row r="916" spans="1:6" x14ac:dyDescent="0.2">
      <c r="A916" t="s">
        <v>678</v>
      </c>
      <c r="B916" t="s">
        <v>692</v>
      </c>
      <c r="C916" t="s">
        <v>688</v>
      </c>
      <c r="D916">
        <v>0.48</v>
      </c>
      <c r="E916">
        <v>29</v>
      </c>
      <c r="F916">
        <v>0.16</v>
      </c>
    </row>
    <row r="917" spans="1:6" x14ac:dyDescent="0.2">
      <c r="A917" t="s">
        <v>678</v>
      </c>
      <c r="B917" t="s">
        <v>692</v>
      </c>
      <c r="C917" t="s">
        <v>688</v>
      </c>
      <c r="D917">
        <v>0.48</v>
      </c>
      <c r="E917">
        <v>30</v>
      </c>
      <c r="F917">
        <v>0.16</v>
      </c>
    </row>
    <row r="918" spans="1:6" x14ac:dyDescent="0.2">
      <c r="A918" t="s">
        <v>678</v>
      </c>
      <c r="B918" t="s">
        <v>692</v>
      </c>
      <c r="C918" t="s">
        <v>688</v>
      </c>
      <c r="D918">
        <v>0.48</v>
      </c>
      <c r="E918">
        <v>31</v>
      </c>
      <c r="F918">
        <v>0.16</v>
      </c>
    </row>
    <row r="919" spans="1:6" x14ac:dyDescent="0.2">
      <c r="A919" t="s">
        <v>678</v>
      </c>
      <c r="B919" t="s">
        <v>692</v>
      </c>
      <c r="C919" t="s">
        <v>688</v>
      </c>
      <c r="D919">
        <v>0.48</v>
      </c>
      <c r="E919">
        <v>32</v>
      </c>
      <c r="F919">
        <v>0.16</v>
      </c>
    </row>
    <row r="920" spans="1:6" x14ac:dyDescent="0.2">
      <c r="A920" t="s">
        <v>678</v>
      </c>
      <c r="B920" t="s">
        <v>692</v>
      </c>
      <c r="C920" t="s">
        <v>688</v>
      </c>
      <c r="D920">
        <v>0.48</v>
      </c>
      <c r="E920">
        <v>33</v>
      </c>
      <c r="F920">
        <v>0.16</v>
      </c>
    </row>
    <row r="921" spans="1:6" x14ac:dyDescent="0.2">
      <c r="A921" t="s">
        <v>678</v>
      </c>
      <c r="B921" t="s">
        <v>692</v>
      </c>
      <c r="C921" t="s">
        <v>688</v>
      </c>
      <c r="D921">
        <v>0.48</v>
      </c>
      <c r="E921">
        <v>34</v>
      </c>
      <c r="F921">
        <v>0.16</v>
      </c>
    </row>
    <row r="922" spans="1:6" x14ac:dyDescent="0.2">
      <c r="A922" t="s">
        <v>678</v>
      </c>
      <c r="B922" t="s">
        <v>692</v>
      </c>
      <c r="C922" t="s">
        <v>688</v>
      </c>
      <c r="D922">
        <v>0.48</v>
      </c>
      <c r="E922">
        <v>35</v>
      </c>
      <c r="F922">
        <v>0.16</v>
      </c>
    </row>
    <row r="923" spans="1:6" x14ac:dyDescent="0.2">
      <c r="A923" t="s">
        <v>678</v>
      </c>
      <c r="B923" t="s">
        <v>692</v>
      </c>
      <c r="C923" t="s">
        <v>688</v>
      </c>
      <c r="D923">
        <v>0.48</v>
      </c>
      <c r="E923">
        <v>36</v>
      </c>
      <c r="F923">
        <v>0.16</v>
      </c>
    </row>
    <row r="924" spans="1:6" x14ac:dyDescent="0.2">
      <c r="A924" t="s">
        <v>678</v>
      </c>
      <c r="B924" t="s">
        <v>692</v>
      </c>
      <c r="C924" t="s">
        <v>688</v>
      </c>
      <c r="D924">
        <v>0.48</v>
      </c>
      <c r="E924">
        <v>37</v>
      </c>
      <c r="F924">
        <v>0.161</v>
      </c>
    </row>
    <row r="925" spans="1:6" x14ac:dyDescent="0.2">
      <c r="A925" t="s">
        <v>678</v>
      </c>
      <c r="B925" t="s">
        <v>692</v>
      </c>
      <c r="C925" t="s">
        <v>688</v>
      </c>
      <c r="D925">
        <v>0.48</v>
      </c>
      <c r="E925">
        <v>38</v>
      </c>
      <c r="F925">
        <v>0.161</v>
      </c>
    </row>
    <row r="926" spans="1:6" x14ac:dyDescent="0.2">
      <c r="A926" t="s">
        <v>678</v>
      </c>
      <c r="B926" t="s">
        <v>692</v>
      </c>
      <c r="C926" t="s">
        <v>688</v>
      </c>
      <c r="D926">
        <v>0.48</v>
      </c>
      <c r="E926">
        <v>39</v>
      </c>
      <c r="F926">
        <v>0.161</v>
      </c>
    </row>
    <row r="927" spans="1:6" x14ac:dyDescent="0.2">
      <c r="A927" t="s">
        <v>678</v>
      </c>
      <c r="B927" t="s">
        <v>692</v>
      </c>
      <c r="C927" t="s">
        <v>688</v>
      </c>
      <c r="D927">
        <v>0.48</v>
      </c>
      <c r="E927">
        <v>40</v>
      </c>
      <c r="F927">
        <v>0.161</v>
      </c>
    </row>
    <row r="928" spans="1:6" x14ac:dyDescent="0.2">
      <c r="A928" t="s">
        <v>678</v>
      </c>
      <c r="B928" t="s">
        <v>692</v>
      </c>
      <c r="C928" t="s">
        <v>688</v>
      </c>
      <c r="D928">
        <v>0.48</v>
      </c>
      <c r="E928">
        <v>41</v>
      </c>
      <c r="F928">
        <v>0.16200000000000001</v>
      </c>
    </row>
    <row r="929" spans="1:6" x14ac:dyDescent="0.2">
      <c r="A929" t="s">
        <v>678</v>
      </c>
      <c r="B929" t="s">
        <v>692</v>
      </c>
      <c r="C929" t="s">
        <v>688</v>
      </c>
      <c r="D929">
        <v>0.48</v>
      </c>
      <c r="E929">
        <v>42</v>
      </c>
      <c r="F929">
        <v>0.16200000000000001</v>
      </c>
    </row>
    <row r="930" spans="1:6" x14ac:dyDescent="0.2">
      <c r="A930" t="s">
        <v>678</v>
      </c>
      <c r="B930" t="s">
        <v>692</v>
      </c>
      <c r="C930" t="s">
        <v>688</v>
      </c>
      <c r="D930">
        <v>0.48</v>
      </c>
      <c r="E930">
        <v>43</v>
      </c>
      <c r="F930">
        <v>0.16200000000000001</v>
      </c>
    </row>
    <row r="931" spans="1:6" x14ac:dyDescent="0.2">
      <c r="A931" t="s">
        <v>678</v>
      </c>
      <c r="B931" t="s">
        <v>692</v>
      </c>
      <c r="C931" t="s">
        <v>688</v>
      </c>
      <c r="D931">
        <v>0.48</v>
      </c>
      <c r="E931">
        <v>44</v>
      </c>
      <c r="F931">
        <v>0.16300000000000001</v>
      </c>
    </row>
    <row r="932" spans="1:6" x14ac:dyDescent="0.2">
      <c r="A932" t="s">
        <v>678</v>
      </c>
      <c r="B932" t="s">
        <v>692</v>
      </c>
      <c r="C932" t="s">
        <v>688</v>
      </c>
      <c r="D932">
        <v>0.48</v>
      </c>
      <c r="E932">
        <v>45</v>
      </c>
      <c r="F932">
        <v>0.16300000000000001</v>
      </c>
    </row>
    <row r="933" spans="1:6" x14ac:dyDescent="0.2">
      <c r="A933" t="s">
        <v>678</v>
      </c>
      <c r="B933" t="s">
        <v>692</v>
      </c>
      <c r="C933" t="s">
        <v>688</v>
      </c>
      <c r="D933">
        <v>0.48</v>
      </c>
      <c r="E933">
        <v>46</v>
      </c>
      <c r="F933">
        <v>0.16300000000000001</v>
      </c>
    </row>
    <row r="934" spans="1:6" x14ac:dyDescent="0.2">
      <c r="A934" t="s">
        <v>678</v>
      </c>
      <c r="B934" t="s">
        <v>692</v>
      </c>
      <c r="C934" t="s">
        <v>688</v>
      </c>
      <c r="D934">
        <v>0.48</v>
      </c>
      <c r="E934">
        <v>47</v>
      </c>
      <c r="F934">
        <v>0.16400000000000001</v>
      </c>
    </row>
    <row r="935" spans="1:6" x14ac:dyDescent="0.2">
      <c r="A935" t="s">
        <v>678</v>
      </c>
      <c r="B935" t="s">
        <v>692</v>
      </c>
      <c r="C935" t="s">
        <v>688</v>
      </c>
      <c r="D935">
        <v>0.48</v>
      </c>
      <c r="E935">
        <v>48</v>
      </c>
      <c r="F935">
        <v>0.16400000000000001</v>
      </c>
    </row>
    <row r="936" spans="1:6" x14ac:dyDescent="0.2">
      <c r="A936" t="s">
        <v>678</v>
      </c>
      <c r="B936" t="s">
        <v>692</v>
      </c>
      <c r="C936" t="s">
        <v>688</v>
      </c>
      <c r="D936">
        <v>0.48</v>
      </c>
      <c r="E936">
        <v>49</v>
      </c>
      <c r="F936">
        <v>0.16500000000000001</v>
      </c>
    </row>
    <row r="937" spans="1:6" x14ac:dyDescent="0.2">
      <c r="A937" t="s">
        <v>678</v>
      </c>
      <c r="B937" t="s">
        <v>692</v>
      </c>
      <c r="C937" t="s">
        <v>688</v>
      </c>
      <c r="D937">
        <v>0.495</v>
      </c>
      <c r="E937">
        <v>28</v>
      </c>
      <c r="F937">
        <v>0.16600000000000001</v>
      </c>
    </row>
    <row r="938" spans="1:6" x14ac:dyDescent="0.2">
      <c r="A938" t="s">
        <v>678</v>
      </c>
      <c r="B938" t="s">
        <v>692</v>
      </c>
      <c r="C938" t="s">
        <v>688</v>
      </c>
      <c r="D938">
        <v>0.495</v>
      </c>
      <c r="E938">
        <v>29</v>
      </c>
      <c r="F938">
        <v>0.16600000000000001</v>
      </c>
    </row>
    <row r="939" spans="1:6" x14ac:dyDescent="0.2">
      <c r="A939" t="s">
        <v>678</v>
      </c>
      <c r="B939" t="s">
        <v>692</v>
      </c>
      <c r="C939" t="s">
        <v>688</v>
      </c>
      <c r="D939">
        <v>0.495</v>
      </c>
      <c r="E939">
        <v>30</v>
      </c>
      <c r="F939">
        <v>0.16600000000000001</v>
      </c>
    </row>
    <row r="940" spans="1:6" x14ac:dyDescent="0.2">
      <c r="A940" t="s">
        <v>678</v>
      </c>
      <c r="B940" t="s">
        <v>692</v>
      </c>
      <c r="C940" t="s">
        <v>688</v>
      </c>
      <c r="D940">
        <v>0.495</v>
      </c>
      <c r="E940">
        <v>31</v>
      </c>
      <c r="F940">
        <v>0.16600000000000001</v>
      </c>
    </row>
    <row r="941" spans="1:6" x14ac:dyDescent="0.2">
      <c r="A941" t="s">
        <v>678</v>
      </c>
      <c r="B941" t="s">
        <v>692</v>
      </c>
      <c r="C941" t="s">
        <v>688</v>
      </c>
      <c r="D941">
        <v>0.495</v>
      </c>
      <c r="E941">
        <v>32</v>
      </c>
      <c r="F941">
        <v>0.16600000000000001</v>
      </c>
    </row>
    <row r="942" spans="1:6" x14ac:dyDescent="0.2">
      <c r="A942" t="s">
        <v>678</v>
      </c>
      <c r="B942" t="s">
        <v>692</v>
      </c>
      <c r="C942" t="s">
        <v>688</v>
      </c>
      <c r="D942">
        <v>0.495</v>
      </c>
      <c r="E942">
        <v>33</v>
      </c>
      <c r="F942">
        <v>0.16600000000000001</v>
      </c>
    </row>
    <row r="943" spans="1:6" x14ac:dyDescent="0.2">
      <c r="A943" t="s">
        <v>678</v>
      </c>
      <c r="B943" t="s">
        <v>692</v>
      </c>
      <c r="C943" t="s">
        <v>688</v>
      </c>
      <c r="D943">
        <v>0.495</v>
      </c>
      <c r="E943">
        <v>34</v>
      </c>
      <c r="F943">
        <v>0.16600000000000001</v>
      </c>
    </row>
    <row r="944" spans="1:6" x14ac:dyDescent="0.2">
      <c r="A944" t="s">
        <v>678</v>
      </c>
      <c r="B944" t="s">
        <v>692</v>
      </c>
      <c r="C944" t="s">
        <v>688</v>
      </c>
      <c r="D944">
        <v>0.495</v>
      </c>
      <c r="E944">
        <v>35</v>
      </c>
      <c r="F944">
        <v>0.16600000000000001</v>
      </c>
    </row>
    <row r="945" spans="1:6" x14ac:dyDescent="0.2">
      <c r="A945" t="s">
        <v>678</v>
      </c>
      <c r="B945" t="s">
        <v>692</v>
      </c>
      <c r="C945" t="s">
        <v>688</v>
      </c>
      <c r="D945">
        <v>0.495</v>
      </c>
      <c r="E945">
        <v>36</v>
      </c>
      <c r="F945">
        <v>0.16600000000000001</v>
      </c>
    </row>
    <row r="946" spans="1:6" x14ac:dyDescent="0.2">
      <c r="A946" t="s">
        <v>678</v>
      </c>
      <c r="B946" t="s">
        <v>692</v>
      </c>
      <c r="C946" t="s">
        <v>688</v>
      </c>
      <c r="D946">
        <v>0.495</v>
      </c>
      <c r="E946">
        <v>37</v>
      </c>
      <c r="F946">
        <v>0.16600000000000001</v>
      </c>
    </row>
    <row r="947" spans="1:6" x14ac:dyDescent="0.2">
      <c r="A947" t="s">
        <v>678</v>
      </c>
      <c r="B947" t="s">
        <v>692</v>
      </c>
      <c r="C947" t="s">
        <v>688</v>
      </c>
      <c r="D947">
        <v>0.495</v>
      </c>
      <c r="E947">
        <v>38</v>
      </c>
      <c r="F947">
        <v>0.16600000000000001</v>
      </c>
    </row>
    <row r="948" spans="1:6" x14ac:dyDescent="0.2">
      <c r="A948" t="s">
        <v>678</v>
      </c>
      <c r="B948" t="s">
        <v>692</v>
      </c>
      <c r="C948" t="s">
        <v>688</v>
      </c>
      <c r="D948">
        <v>0.495</v>
      </c>
      <c r="E948">
        <v>39</v>
      </c>
      <c r="F948">
        <v>0.16600000000000001</v>
      </c>
    </row>
    <row r="949" spans="1:6" x14ac:dyDescent="0.2">
      <c r="A949" t="s">
        <v>678</v>
      </c>
      <c r="B949" t="s">
        <v>692</v>
      </c>
      <c r="C949" t="s">
        <v>688</v>
      </c>
      <c r="D949">
        <v>0.495</v>
      </c>
      <c r="E949">
        <v>40</v>
      </c>
      <c r="F949">
        <v>0.16700000000000001</v>
      </c>
    </row>
    <row r="950" spans="1:6" x14ac:dyDescent="0.2">
      <c r="A950" t="s">
        <v>678</v>
      </c>
      <c r="B950" t="s">
        <v>692</v>
      </c>
      <c r="C950" t="s">
        <v>688</v>
      </c>
      <c r="D950">
        <v>0.495</v>
      </c>
      <c r="E950">
        <v>41</v>
      </c>
      <c r="F950">
        <v>0.16700000000000001</v>
      </c>
    </row>
    <row r="951" spans="1:6" x14ac:dyDescent="0.2">
      <c r="A951" t="s">
        <v>678</v>
      </c>
      <c r="B951" t="s">
        <v>692</v>
      </c>
      <c r="C951" t="s">
        <v>688</v>
      </c>
      <c r="D951">
        <v>0.495</v>
      </c>
      <c r="E951">
        <v>42</v>
      </c>
      <c r="F951">
        <v>0.16700000000000001</v>
      </c>
    </row>
    <row r="952" spans="1:6" x14ac:dyDescent="0.2">
      <c r="A952" t="s">
        <v>678</v>
      </c>
      <c r="B952" t="s">
        <v>692</v>
      </c>
      <c r="C952" t="s">
        <v>688</v>
      </c>
      <c r="D952">
        <v>0.495</v>
      </c>
      <c r="E952">
        <v>43</v>
      </c>
      <c r="F952">
        <v>0.16800000000000001</v>
      </c>
    </row>
    <row r="953" spans="1:6" x14ac:dyDescent="0.2">
      <c r="A953" t="s">
        <v>678</v>
      </c>
      <c r="B953" t="s">
        <v>692</v>
      </c>
      <c r="C953" t="s">
        <v>688</v>
      </c>
      <c r="D953">
        <v>0.495</v>
      </c>
      <c r="E953">
        <v>44</v>
      </c>
      <c r="F953">
        <v>0.16800000000000001</v>
      </c>
    </row>
    <row r="954" spans="1:6" x14ac:dyDescent="0.2">
      <c r="A954" t="s">
        <v>678</v>
      </c>
      <c r="B954" t="s">
        <v>692</v>
      </c>
      <c r="C954" t="s">
        <v>688</v>
      </c>
      <c r="D954">
        <v>0.495</v>
      </c>
      <c r="E954">
        <v>45</v>
      </c>
      <c r="F954">
        <v>0.16800000000000001</v>
      </c>
    </row>
    <row r="955" spans="1:6" x14ac:dyDescent="0.2">
      <c r="A955" t="s">
        <v>678</v>
      </c>
      <c r="B955" t="s">
        <v>692</v>
      </c>
      <c r="C955" t="s">
        <v>688</v>
      </c>
      <c r="D955">
        <v>0.495</v>
      </c>
      <c r="E955">
        <v>46</v>
      </c>
      <c r="F955">
        <v>0.16900000000000001</v>
      </c>
    </row>
    <row r="956" spans="1:6" x14ac:dyDescent="0.2">
      <c r="A956" t="s">
        <v>678</v>
      </c>
      <c r="B956" t="s">
        <v>692</v>
      </c>
      <c r="C956" t="s">
        <v>688</v>
      </c>
      <c r="D956">
        <v>0.495</v>
      </c>
      <c r="E956">
        <v>47</v>
      </c>
      <c r="F956">
        <v>0.16900000000000001</v>
      </c>
    </row>
    <row r="957" spans="1:6" x14ac:dyDescent="0.2">
      <c r="A957" t="s">
        <v>678</v>
      </c>
      <c r="B957" t="s">
        <v>692</v>
      </c>
      <c r="C957" t="s">
        <v>688</v>
      </c>
      <c r="D957">
        <v>0.495</v>
      </c>
      <c r="E957">
        <v>48</v>
      </c>
      <c r="F957">
        <v>0.16900000000000001</v>
      </c>
    </row>
    <row r="958" spans="1:6" x14ac:dyDescent="0.2">
      <c r="A958" t="s">
        <v>678</v>
      </c>
      <c r="B958" t="s">
        <v>692</v>
      </c>
      <c r="C958" t="s">
        <v>688</v>
      </c>
      <c r="D958">
        <v>0.495</v>
      </c>
      <c r="E958">
        <v>49</v>
      </c>
      <c r="F958">
        <v>0.17</v>
      </c>
    </row>
    <row r="959" spans="1:6" x14ac:dyDescent="0.2">
      <c r="A959" t="s">
        <v>678</v>
      </c>
      <c r="B959" t="s">
        <v>692</v>
      </c>
      <c r="C959" t="s">
        <v>688</v>
      </c>
      <c r="D959">
        <v>0.51</v>
      </c>
      <c r="E959">
        <v>28</v>
      </c>
      <c r="F959">
        <v>0.17100000000000001</v>
      </c>
    </row>
    <row r="960" spans="1:6" x14ac:dyDescent="0.2">
      <c r="A960" t="s">
        <v>678</v>
      </c>
      <c r="B960" t="s">
        <v>692</v>
      </c>
      <c r="C960" t="s">
        <v>688</v>
      </c>
      <c r="D960">
        <v>0.51</v>
      </c>
      <c r="E960">
        <v>29</v>
      </c>
      <c r="F960">
        <v>0.17100000000000001</v>
      </c>
    </row>
    <row r="961" spans="1:6" x14ac:dyDescent="0.2">
      <c r="A961" t="s">
        <v>678</v>
      </c>
      <c r="B961" t="s">
        <v>692</v>
      </c>
      <c r="C961" t="s">
        <v>688</v>
      </c>
      <c r="D961">
        <v>0.51</v>
      </c>
      <c r="E961">
        <v>30</v>
      </c>
      <c r="F961">
        <v>0.17100000000000001</v>
      </c>
    </row>
    <row r="962" spans="1:6" x14ac:dyDescent="0.2">
      <c r="A962" t="s">
        <v>678</v>
      </c>
      <c r="B962" t="s">
        <v>692</v>
      </c>
      <c r="C962" t="s">
        <v>688</v>
      </c>
      <c r="D962">
        <v>0.51</v>
      </c>
      <c r="E962">
        <v>31</v>
      </c>
      <c r="F962">
        <v>0.17100000000000001</v>
      </c>
    </row>
    <row r="963" spans="1:6" x14ac:dyDescent="0.2">
      <c r="A963" t="s">
        <v>678</v>
      </c>
      <c r="B963" t="s">
        <v>692</v>
      </c>
      <c r="C963" t="s">
        <v>688</v>
      </c>
      <c r="D963">
        <v>0.51</v>
      </c>
      <c r="E963">
        <v>32</v>
      </c>
      <c r="F963">
        <v>0.17100000000000001</v>
      </c>
    </row>
    <row r="964" spans="1:6" x14ac:dyDescent="0.2">
      <c r="A964" t="s">
        <v>678</v>
      </c>
      <c r="B964" t="s">
        <v>692</v>
      </c>
      <c r="C964" t="s">
        <v>688</v>
      </c>
      <c r="D964">
        <v>0.51</v>
      </c>
      <c r="E964">
        <v>33</v>
      </c>
      <c r="F964">
        <v>0.17100000000000001</v>
      </c>
    </row>
    <row r="965" spans="1:6" x14ac:dyDescent="0.2">
      <c r="A965" t="s">
        <v>678</v>
      </c>
      <c r="B965" t="s">
        <v>692</v>
      </c>
      <c r="C965" t="s">
        <v>688</v>
      </c>
      <c r="D965">
        <v>0.51</v>
      </c>
      <c r="E965">
        <v>34</v>
      </c>
      <c r="F965">
        <v>0.17100000000000001</v>
      </c>
    </row>
    <row r="966" spans="1:6" x14ac:dyDescent="0.2">
      <c r="A966" t="s">
        <v>678</v>
      </c>
      <c r="B966" t="s">
        <v>692</v>
      </c>
      <c r="C966" t="s">
        <v>688</v>
      </c>
      <c r="D966">
        <v>0.51</v>
      </c>
      <c r="E966">
        <v>35</v>
      </c>
      <c r="F966">
        <v>0.17100000000000001</v>
      </c>
    </row>
    <row r="967" spans="1:6" x14ac:dyDescent="0.2">
      <c r="A967" t="s">
        <v>678</v>
      </c>
      <c r="B967" t="s">
        <v>692</v>
      </c>
      <c r="C967" t="s">
        <v>688</v>
      </c>
      <c r="D967">
        <v>0.51</v>
      </c>
      <c r="E967">
        <v>36</v>
      </c>
      <c r="F967">
        <v>0.17100000000000001</v>
      </c>
    </row>
    <row r="968" spans="1:6" x14ac:dyDescent="0.2">
      <c r="A968" t="s">
        <v>678</v>
      </c>
      <c r="B968" t="s">
        <v>692</v>
      </c>
      <c r="C968" t="s">
        <v>688</v>
      </c>
      <c r="D968">
        <v>0.51</v>
      </c>
      <c r="E968">
        <v>37</v>
      </c>
      <c r="F968">
        <v>0.17100000000000001</v>
      </c>
    </row>
    <row r="969" spans="1:6" x14ac:dyDescent="0.2">
      <c r="A969" t="s">
        <v>678</v>
      </c>
      <c r="B969" t="s">
        <v>692</v>
      </c>
      <c r="C969" t="s">
        <v>688</v>
      </c>
      <c r="D969">
        <v>0.51</v>
      </c>
      <c r="E969">
        <v>38</v>
      </c>
      <c r="F969">
        <v>0.17100000000000001</v>
      </c>
    </row>
    <row r="970" spans="1:6" x14ac:dyDescent="0.2">
      <c r="A970" t="s">
        <v>678</v>
      </c>
      <c r="B970" t="s">
        <v>692</v>
      </c>
      <c r="C970" t="s">
        <v>688</v>
      </c>
      <c r="D970">
        <v>0.51</v>
      </c>
      <c r="E970">
        <v>39</v>
      </c>
      <c r="F970">
        <v>0.17199999999999999</v>
      </c>
    </row>
    <row r="971" spans="1:6" x14ac:dyDescent="0.2">
      <c r="A971" t="s">
        <v>678</v>
      </c>
      <c r="B971" t="s">
        <v>692</v>
      </c>
      <c r="C971" t="s">
        <v>688</v>
      </c>
      <c r="D971">
        <v>0.51</v>
      </c>
      <c r="E971">
        <v>40</v>
      </c>
      <c r="F971">
        <v>0.17199999999999999</v>
      </c>
    </row>
    <row r="972" spans="1:6" x14ac:dyDescent="0.2">
      <c r="A972" t="s">
        <v>678</v>
      </c>
      <c r="B972" t="s">
        <v>692</v>
      </c>
      <c r="C972" t="s">
        <v>688</v>
      </c>
      <c r="D972">
        <v>0.51</v>
      </c>
      <c r="E972">
        <v>41</v>
      </c>
      <c r="F972">
        <v>0.17199999999999999</v>
      </c>
    </row>
    <row r="973" spans="1:6" x14ac:dyDescent="0.2">
      <c r="A973" t="s">
        <v>678</v>
      </c>
      <c r="B973" t="s">
        <v>692</v>
      </c>
      <c r="C973" t="s">
        <v>688</v>
      </c>
      <c r="D973">
        <v>0.51</v>
      </c>
      <c r="E973">
        <v>42</v>
      </c>
      <c r="F973">
        <v>0.17199999999999999</v>
      </c>
    </row>
    <row r="974" spans="1:6" x14ac:dyDescent="0.2">
      <c r="A974" t="s">
        <v>678</v>
      </c>
      <c r="B974" t="s">
        <v>692</v>
      </c>
      <c r="C974" t="s">
        <v>688</v>
      </c>
      <c r="D974">
        <v>0.51</v>
      </c>
      <c r="E974">
        <v>43</v>
      </c>
      <c r="F974">
        <v>0.17299999999999999</v>
      </c>
    </row>
    <row r="975" spans="1:6" x14ac:dyDescent="0.2">
      <c r="A975" t="s">
        <v>678</v>
      </c>
      <c r="B975" t="s">
        <v>692</v>
      </c>
      <c r="C975" t="s">
        <v>688</v>
      </c>
      <c r="D975">
        <v>0.51</v>
      </c>
      <c r="E975">
        <v>44</v>
      </c>
      <c r="F975">
        <v>0.17299999999999999</v>
      </c>
    </row>
    <row r="976" spans="1:6" x14ac:dyDescent="0.2">
      <c r="A976" t="s">
        <v>678</v>
      </c>
      <c r="B976" t="s">
        <v>692</v>
      </c>
      <c r="C976" t="s">
        <v>688</v>
      </c>
      <c r="D976">
        <v>0.51</v>
      </c>
      <c r="E976">
        <v>45</v>
      </c>
      <c r="F976">
        <v>0.17399999999999999</v>
      </c>
    </row>
    <row r="977" spans="1:6" x14ac:dyDescent="0.2">
      <c r="A977" t="s">
        <v>678</v>
      </c>
      <c r="B977" t="s">
        <v>692</v>
      </c>
      <c r="C977" t="s">
        <v>688</v>
      </c>
      <c r="D977">
        <v>0.51</v>
      </c>
      <c r="E977">
        <v>46</v>
      </c>
      <c r="F977">
        <v>0.17399999999999999</v>
      </c>
    </row>
    <row r="978" spans="1:6" x14ac:dyDescent="0.2">
      <c r="A978" t="s">
        <v>678</v>
      </c>
      <c r="B978" t="s">
        <v>692</v>
      </c>
      <c r="C978" t="s">
        <v>688</v>
      </c>
      <c r="D978">
        <v>0.51</v>
      </c>
      <c r="E978">
        <v>47</v>
      </c>
      <c r="F978">
        <v>0.17399999999999999</v>
      </c>
    </row>
    <row r="979" spans="1:6" x14ac:dyDescent="0.2">
      <c r="A979" t="s">
        <v>678</v>
      </c>
      <c r="B979" t="s">
        <v>692</v>
      </c>
      <c r="C979" t="s">
        <v>688</v>
      </c>
      <c r="D979">
        <v>0.51</v>
      </c>
      <c r="E979">
        <v>48</v>
      </c>
      <c r="F979">
        <v>0.17499999999999999</v>
      </c>
    </row>
    <row r="980" spans="1:6" x14ac:dyDescent="0.2">
      <c r="A980" t="s">
        <v>678</v>
      </c>
      <c r="B980" t="s">
        <v>692</v>
      </c>
      <c r="C980" t="s">
        <v>688</v>
      </c>
      <c r="D980">
        <v>0.51</v>
      </c>
      <c r="E980">
        <v>49</v>
      </c>
      <c r="F980">
        <v>0.17499999999999999</v>
      </c>
    </row>
    <row r="981" spans="1:6" x14ac:dyDescent="0.2">
      <c r="A981" t="s">
        <v>678</v>
      </c>
      <c r="B981" t="s">
        <v>692</v>
      </c>
      <c r="C981" t="s">
        <v>688</v>
      </c>
      <c r="D981">
        <v>0.52500000000000002</v>
      </c>
      <c r="E981">
        <v>29</v>
      </c>
      <c r="F981">
        <v>0.17699999999999999</v>
      </c>
    </row>
    <row r="982" spans="1:6" x14ac:dyDescent="0.2">
      <c r="A982" t="s">
        <v>678</v>
      </c>
      <c r="B982" t="s">
        <v>692</v>
      </c>
      <c r="C982" t="s">
        <v>688</v>
      </c>
      <c r="D982">
        <v>0.52500000000000002</v>
      </c>
      <c r="E982">
        <v>30</v>
      </c>
      <c r="F982">
        <v>0.17699999999999999</v>
      </c>
    </row>
    <row r="983" spans="1:6" x14ac:dyDescent="0.2">
      <c r="A983" t="s">
        <v>678</v>
      </c>
      <c r="B983" t="s">
        <v>692</v>
      </c>
      <c r="C983" t="s">
        <v>688</v>
      </c>
      <c r="D983">
        <v>0.52500000000000002</v>
      </c>
      <c r="E983">
        <v>31</v>
      </c>
      <c r="F983">
        <v>0.17699999999999999</v>
      </c>
    </row>
    <row r="984" spans="1:6" x14ac:dyDescent="0.2">
      <c r="A984" t="s">
        <v>678</v>
      </c>
      <c r="B984" t="s">
        <v>692</v>
      </c>
      <c r="C984" t="s">
        <v>688</v>
      </c>
      <c r="D984">
        <v>0.52500000000000002</v>
      </c>
      <c r="E984">
        <v>32</v>
      </c>
      <c r="F984">
        <v>0.17699999999999999</v>
      </c>
    </row>
    <row r="985" spans="1:6" x14ac:dyDescent="0.2">
      <c r="A985" t="s">
        <v>678</v>
      </c>
      <c r="B985" t="s">
        <v>692</v>
      </c>
      <c r="C985" t="s">
        <v>688</v>
      </c>
      <c r="D985">
        <v>0.52500000000000002</v>
      </c>
      <c r="E985">
        <v>33</v>
      </c>
      <c r="F985">
        <v>0.17699999999999999</v>
      </c>
    </row>
    <row r="986" spans="1:6" x14ac:dyDescent="0.2">
      <c r="A986" t="s">
        <v>678</v>
      </c>
      <c r="B986" t="s">
        <v>692</v>
      </c>
      <c r="C986" t="s">
        <v>688</v>
      </c>
      <c r="D986">
        <v>0.52500000000000002</v>
      </c>
      <c r="E986">
        <v>34</v>
      </c>
      <c r="F986">
        <v>0.17699999999999999</v>
      </c>
    </row>
    <row r="987" spans="1:6" x14ac:dyDescent="0.2">
      <c r="A987" t="s">
        <v>678</v>
      </c>
      <c r="B987" t="s">
        <v>692</v>
      </c>
      <c r="C987" t="s">
        <v>688</v>
      </c>
      <c r="D987">
        <v>0.52500000000000002</v>
      </c>
      <c r="E987">
        <v>35</v>
      </c>
      <c r="F987">
        <v>0.17699999999999999</v>
      </c>
    </row>
    <row r="988" spans="1:6" x14ac:dyDescent="0.2">
      <c r="A988" t="s">
        <v>678</v>
      </c>
      <c r="B988" t="s">
        <v>692</v>
      </c>
      <c r="C988" t="s">
        <v>688</v>
      </c>
      <c r="D988">
        <v>0.52500000000000002</v>
      </c>
      <c r="E988">
        <v>36</v>
      </c>
      <c r="F988">
        <v>0.17699999999999999</v>
      </c>
    </row>
    <row r="989" spans="1:6" x14ac:dyDescent="0.2">
      <c r="A989" t="s">
        <v>678</v>
      </c>
      <c r="B989" t="s">
        <v>692</v>
      </c>
      <c r="C989" t="s">
        <v>688</v>
      </c>
      <c r="D989">
        <v>0.52500000000000002</v>
      </c>
      <c r="E989">
        <v>37</v>
      </c>
      <c r="F989">
        <v>0.17699999999999999</v>
      </c>
    </row>
    <row r="990" spans="1:6" x14ac:dyDescent="0.2">
      <c r="A990" t="s">
        <v>678</v>
      </c>
      <c r="B990" t="s">
        <v>692</v>
      </c>
      <c r="C990" t="s">
        <v>688</v>
      </c>
      <c r="D990">
        <v>0.52500000000000002</v>
      </c>
      <c r="E990">
        <v>38</v>
      </c>
      <c r="F990">
        <v>0.17699999999999999</v>
      </c>
    </row>
    <row r="991" spans="1:6" x14ac:dyDescent="0.2">
      <c r="A991" t="s">
        <v>678</v>
      </c>
      <c r="B991" t="s">
        <v>692</v>
      </c>
      <c r="C991" t="s">
        <v>688</v>
      </c>
      <c r="D991">
        <v>0.52500000000000002</v>
      </c>
      <c r="E991">
        <v>39</v>
      </c>
      <c r="F991">
        <v>0.17699999999999999</v>
      </c>
    </row>
    <row r="992" spans="1:6" x14ac:dyDescent="0.2">
      <c r="A992" t="s">
        <v>678</v>
      </c>
      <c r="B992" t="s">
        <v>692</v>
      </c>
      <c r="C992" t="s">
        <v>688</v>
      </c>
      <c r="D992">
        <v>0.52500000000000002</v>
      </c>
      <c r="E992">
        <v>40</v>
      </c>
      <c r="F992">
        <v>0.17699999999999999</v>
      </c>
    </row>
    <row r="993" spans="1:6" x14ac:dyDescent="0.2">
      <c r="A993" t="s">
        <v>678</v>
      </c>
      <c r="B993" t="s">
        <v>692</v>
      </c>
      <c r="C993" t="s">
        <v>688</v>
      </c>
      <c r="D993">
        <v>0.52500000000000002</v>
      </c>
      <c r="E993">
        <v>41</v>
      </c>
      <c r="F993">
        <v>0.17799999999999999</v>
      </c>
    </row>
    <row r="994" spans="1:6" x14ac:dyDescent="0.2">
      <c r="A994" t="s">
        <v>678</v>
      </c>
      <c r="B994" t="s">
        <v>692</v>
      </c>
      <c r="C994" t="s">
        <v>688</v>
      </c>
      <c r="D994">
        <v>0.52500000000000002</v>
      </c>
      <c r="E994">
        <v>42</v>
      </c>
      <c r="F994">
        <v>0.17799999999999999</v>
      </c>
    </row>
    <row r="995" spans="1:6" x14ac:dyDescent="0.2">
      <c r="A995" t="s">
        <v>678</v>
      </c>
      <c r="B995" t="s">
        <v>692</v>
      </c>
      <c r="C995" t="s">
        <v>688</v>
      </c>
      <c r="D995">
        <v>0.52500000000000002</v>
      </c>
      <c r="E995">
        <v>43</v>
      </c>
      <c r="F995">
        <v>0.17799999999999999</v>
      </c>
    </row>
    <row r="996" spans="1:6" x14ac:dyDescent="0.2">
      <c r="A996" t="s">
        <v>678</v>
      </c>
      <c r="B996" t="s">
        <v>692</v>
      </c>
      <c r="C996" t="s">
        <v>688</v>
      </c>
      <c r="D996">
        <v>0.52500000000000002</v>
      </c>
      <c r="E996">
        <v>44</v>
      </c>
      <c r="F996">
        <v>0.17899999999999999</v>
      </c>
    </row>
    <row r="997" spans="1:6" x14ac:dyDescent="0.2">
      <c r="A997" t="s">
        <v>678</v>
      </c>
      <c r="B997" t="s">
        <v>692</v>
      </c>
      <c r="C997" t="s">
        <v>688</v>
      </c>
      <c r="D997">
        <v>0.52500000000000002</v>
      </c>
      <c r="E997">
        <v>45</v>
      </c>
      <c r="F997">
        <v>0.17899999999999999</v>
      </c>
    </row>
    <row r="998" spans="1:6" x14ac:dyDescent="0.2">
      <c r="A998" t="s">
        <v>678</v>
      </c>
      <c r="B998" t="s">
        <v>692</v>
      </c>
      <c r="C998" t="s">
        <v>688</v>
      </c>
      <c r="D998">
        <v>0.52500000000000002</v>
      </c>
      <c r="E998">
        <v>46</v>
      </c>
      <c r="F998">
        <v>0.17899999999999999</v>
      </c>
    </row>
    <row r="999" spans="1:6" x14ac:dyDescent="0.2">
      <c r="A999" t="s">
        <v>678</v>
      </c>
      <c r="B999" t="s">
        <v>692</v>
      </c>
      <c r="C999" t="s">
        <v>688</v>
      </c>
      <c r="D999">
        <v>0.52500000000000002</v>
      </c>
      <c r="E999">
        <v>47</v>
      </c>
      <c r="F999">
        <v>0.18</v>
      </c>
    </row>
    <row r="1000" spans="1:6" x14ac:dyDescent="0.2">
      <c r="A1000" t="s">
        <v>678</v>
      </c>
      <c r="B1000" t="s">
        <v>692</v>
      </c>
      <c r="C1000" t="s">
        <v>688</v>
      </c>
      <c r="D1000">
        <v>0.52500000000000002</v>
      </c>
      <c r="E1000">
        <v>48</v>
      </c>
      <c r="F1000">
        <v>0.18</v>
      </c>
    </row>
    <row r="1001" spans="1:6" x14ac:dyDescent="0.2">
      <c r="A1001" t="s">
        <v>678</v>
      </c>
      <c r="B1001" t="s">
        <v>692</v>
      </c>
      <c r="C1001" t="s">
        <v>688</v>
      </c>
      <c r="D1001">
        <v>0.52500000000000002</v>
      </c>
      <c r="E1001">
        <v>49</v>
      </c>
      <c r="F1001">
        <v>0.18099999999999999</v>
      </c>
    </row>
    <row r="1002" spans="1:6" x14ac:dyDescent="0.2">
      <c r="A1002" t="s">
        <v>678</v>
      </c>
      <c r="B1002" t="s">
        <v>692</v>
      </c>
      <c r="C1002" t="s">
        <v>688</v>
      </c>
      <c r="D1002">
        <v>0.54</v>
      </c>
      <c r="E1002">
        <v>32</v>
      </c>
      <c r="F1002">
        <v>0.182</v>
      </c>
    </row>
    <row r="1003" spans="1:6" x14ac:dyDescent="0.2">
      <c r="A1003" t="s">
        <v>678</v>
      </c>
      <c r="B1003" t="s">
        <v>692</v>
      </c>
      <c r="C1003" t="s">
        <v>688</v>
      </c>
      <c r="D1003">
        <v>0.54</v>
      </c>
      <c r="E1003">
        <v>33</v>
      </c>
      <c r="F1003">
        <v>0.182</v>
      </c>
    </row>
    <row r="1004" spans="1:6" x14ac:dyDescent="0.2">
      <c r="A1004" t="s">
        <v>678</v>
      </c>
      <c r="B1004" t="s">
        <v>692</v>
      </c>
      <c r="C1004" t="s">
        <v>688</v>
      </c>
      <c r="D1004">
        <v>0.54</v>
      </c>
      <c r="E1004">
        <v>34</v>
      </c>
      <c r="F1004">
        <v>0.182</v>
      </c>
    </row>
    <row r="1005" spans="1:6" x14ac:dyDescent="0.2">
      <c r="A1005" t="s">
        <v>678</v>
      </c>
      <c r="B1005" t="s">
        <v>692</v>
      </c>
      <c r="C1005" t="s">
        <v>688</v>
      </c>
      <c r="D1005">
        <v>0.54</v>
      </c>
      <c r="E1005">
        <v>35</v>
      </c>
      <c r="F1005">
        <v>0.182</v>
      </c>
    </row>
    <row r="1006" spans="1:6" x14ac:dyDescent="0.2">
      <c r="A1006" t="s">
        <v>678</v>
      </c>
      <c r="B1006" t="s">
        <v>692</v>
      </c>
      <c r="C1006" t="s">
        <v>688</v>
      </c>
      <c r="D1006">
        <v>0.54</v>
      </c>
      <c r="E1006">
        <v>36</v>
      </c>
      <c r="F1006">
        <v>0.182</v>
      </c>
    </row>
    <row r="1007" spans="1:6" x14ac:dyDescent="0.2">
      <c r="A1007" t="s">
        <v>678</v>
      </c>
      <c r="B1007" t="s">
        <v>692</v>
      </c>
      <c r="C1007" t="s">
        <v>688</v>
      </c>
      <c r="D1007">
        <v>0.54</v>
      </c>
      <c r="E1007">
        <v>37</v>
      </c>
      <c r="F1007">
        <v>0.182</v>
      </c>
    </row>
    <row r="1008" spans="1:6" x14ac:dyDescent="0.2">
      <c r="A1008" t="s">
        <v>678</v>
      </c>
      <c r="B1008" t="s">
        <v>692</v>
      </c>
      <c r="C1008" t="s">
        <v>688</v>
      </c>
      <c r="D1008">
        <v>0.54</v>
      </c>
      <c r="E1008">
        <v>38</v>
      </c>
      <c r="F1008">
        <v>0.183</v>
      </c>
    </row>
    <row r="1009" spans="1:6" x14ac:dyDescent="0.2">
      <c r="A1009" t="s">
        <v>678</v>
      </c>
      <c r="B1009" t="s">
        <v>692</v>
      </c>
      <c r="C1009" t="s">
        <v>688</v>
      </c>
      <c r="D1009">
        <v>0.54</v>
      </c>
      <c r="E1009">
        <v>39</v>
      </c>
      <c r="F1009">
        <v>0.183</v>
      </c>
    </row>
    <row r="1010" spans="1:6" x14ac:dyDescent="0.2">
      <c r="A1010" t="s">
        <v>678</v>
      </c>
      <c r="B1010" t="s">
        <v>692</v>
      </c>
      <c r="C1010" t="s">
        <v>688</v>
      </c>
      <c r="D1010">
        <v>0.54</v>
      </c>
      <c r="E1010">
        <v>40</v>
      </c>
      <c r="F1010">
        <v>0.183</v>
      </c>
    </row>
    <row r="1011" spans="1:6" x14ac:dyDescent="0.2">
      <c r="A1011" t="s">
        <v>678</v>
      </c>
      <c r="B1011" t="s">
        <v>692</v>
      </c>
      <c r="C1011" t="s">
        <v>688</v>
      </c>
      <c r="D1011">
        <v>0.54</v>
      </c>
      <c r="E1011">
        <v>41</v>
      </c>
      <c r="F1011">
        <v>0.183</v>
      </c>
    </row>
    <row r="1012" spans="1:6" x14ac:dyDescent="0.2">
      <c r="A1012" t="s">
        <v>678</v>
      </c>
      <c r="B1012" t="s">
        <v>692</v>
      </c>
      <c r="C1012" t="s">
        <v>688</v>
      </c>
      <c r="D1012">
        <v>0.54</v>
      </c>
      <c r="E1012">
        <v>42</v>
      </c>
      <c r="F1012">
        <v>0.184</v>
      </c>
    </row>
    <row r="1013" spans="1:6" x14ac:dyDescent="0.2">
      <c r="A1013" t="s">
        <v>678</v>
      </c>
      <c r="B1013" t="s">
        <v>692</v>
      </c>
      <c r="C1013" t="s">
        <v>688</v>
      </c>
      <c r="D1013">
        <v>0.54</v>
      </c>
      <c r="E1013">
        <v>43</v>
      </c>
      <c r="F1013">
        <v>0.184</v>
      </c>
    </row>
    <row r="1014" spans="1:6" x14ac:dyDescent="0.2">
      <c r="A1014" t="s">
        <v>678</v>
      </c>
      <c r="B1014" t="s">
        <v>692</v>
      </c>
      <c r="C1014" t="s">
        <v>688</v>
      </c>
      <c r="D1014">
        <v>0.54</v>
      </c>
      <c r="E1014">
        <v>44</v>
      </c>
      <c r="F1014">
        <v>0.184</v>
      </c>
    </row>
    <row r="1015" spans="1:6" x14ac:dyDescent="0.2">
      <c r="A1015" t="s">
        <v>678</v>
      </c>
      <c r="B1015" t="s">
        <v>692</v>
      </c>
      <c r="C1015" t="s">
        <v>688</v>
      </c>
      <c r="D1015">
        <v>0.54</v>
      </c>
      <c r="E1015">
        <v>45</v>
      </c>
      <c r="F1015">
        <v>0.185</v>
      </c>
    </row>
    <row r="1016" spans="1:6" x14ac:dyDescent="0.2">
      <c r="A1016" t="s">
        <v>678</v>
      </c>
      <c r="B1016" t="s">
        <v>692</v>
      </c>
      <c r="C1016" t="s">
        <v>688</v>
      </c>
      <c r="D1016">
        <v>0.54</v>
      </c>
      <c r="E1016">
        <v>46</v>
      </c>
      <c r="F1016">
        <v>0.185</v>
      </c>
    </row>
    <row r="1017" spans="1:6" x14ac:dyDescent="0.2">
      <c r="A1017" t="s">
        <v>678</v>
      </c>
      <c r="B1017" t="s">
        <v>692</v>
      </c>
      <c r="C1017" t="s">
        <v>688</v>
      </c>
      <c r="D1017">
        <v>0.54</v>
      </c>
      <c r="E1017">
        <v>47</v>
      </c>
      <c r="F1017">
        <v>0.186</v>
      </c>
    </row>
    <row r="1018" spans="1:6" x14ac:dyDescent="0.2">
      <c r="A1018" t="s">
        <v>678</v>
      </c>
      <c r="B1018" t="s">
        <v>692</v>
      </c>
      <c r="C1018" t="s">
        <v>688</v>
      </c>
      <c r="D1018">
        <v>0.54</v>
      </c>
      <c r="E1018">
        <v>48</v>
      </c>
      <c r="F1018">
        <v>0.186</v>
      </c>
    </row>
    <row r="1019" spans="1:6" x14ac:dyDescent="0.2">
      <c r="A1019" t="s">
        <v>678</v>
      </c>
      <c r="B1019" t="s">
        <v>692</v>
      </c>
      <c r="C1019" t="s">
        <v>688</v>
      </c>
      <c r="D1019">
        <v>0.54</v>
      </c>
      <c r="E1019">
        <v>49</v>
      </c>
      <c r="F1019">
        <v>0.187</v>
      </c>
    </row>
    <row r="1020" spans="1:6" x14ac:dyDescent="0.2">
      <c r="A1020" t="s">
        <v>678</v>
      </c>
      <c r="B1020" t="s">
        <v>692</v>
      </c>
      <c r="C1020" t="s">
        <v>688</v>
      </c>
      <c r="D1020">
        <v>0.55500000000000005</v>
      </c>
      <c r="E1020">
        <v>34</v>
      </c>
      <c r="F1020">
        <v>0.188</v>
      </c>
    </row>
    <row r="1021" spans="1:6" x14ac:dyDescent="0.2">
      <c r="A1021" t="s">
        <v>678</v>
      </c>
      <c r="B1021" t="s">
        <v>692</v>
      </c>
      <c r="C1021" t="s">
        <v>688</v>
      </c>
      <c r="D1021">
        <v>0.55500000000000005</v>
      </c>
      <c r="E1021">
        <v>35</v>
      </c>
      <c r="F1021">
        <v>0.188</v>
      </c>
    </row>
    <row r="1022" spans="1:6" x14ac:dyDescent="0.2">
      <c r="A1022" t="s">
        <v>678</v>
      </c>
      <c r="B1022" t="s">
        <v>692</v>
      </c>
      <c r="C1022" t="s">
        <v>688</v>
      </c>
      <c r="D1022">
        <v>0.55500000000000005</v>
      </c>
      <c r="E1022">
        <v>36</v>
      </c>
      <c r="F1022">
        <v>0.188</v>
      </c>
    </row>
    <row r="1023" spans="1:6" x14ac:dyDescent="0.2">
      <c r="A1023" t="s">
        <v>678</v>
      </c>
      <c r="B1023" t="s">
        <v>692</v>
      </c>
      <c r="C1023" t="s">
        <v>688</v>
      </c>
      <c r="D1023">
        <v>0.55500000000000005</v>
      </c>
      <c r="E1023">
        <v>37</v>
      </c>
      <c r="F1023">
        <v>0.188</v>
      </c>
    </row>
    <row r="1024" spans="1:6" x14ac:dyDescent="0.2">
      <c r="A1024" t="s">
        <v>678</v>
      </c>
      <c r="B1024" t="s">
        <v>692</v>
      </c>
      <c r="C1024" t="s">
        <v>688</v>
      </c>
      <c r="D1024">
        <v>0.55500000000000005</v>
      </c>
      <c r="E1024">
        <v>38</v>
      </c>
      <c r="F1024">
        <v>0.188</v>
      </c>
    </row>
    <row r="1025" spans="1:6" x14ac:dyDescent="0.2">
      <c r="A1025" t="s">
        <v>678</v>
      </c>
      <c r="B1025" t="s">
        <v>692</v>
      </c>
      <c r="C1025" t="s">
        <v>688</v>
      </c>
      <c r="D1025">
        <v>0.55500000000000005</v>
      </c>
      <c r="E1025">
        <v>39</v>
      </c>
      <c r="F1025">
        <v>0.188</v>
      </c>
    </row>
    <row r="1026" spans="1:6" x14ac:dyDescent="0.2">
      <c r="A1026" t="s">
        <v>678</v>
      </c>
      <c r="B1026" t="s">
        <v>692</v>
      </c>
      <c r="C1026" t="s">
        <v>688</v>
      </c>
      <c r="D1026">
        <v>0.55500000000000005</v>
      </c>
      <c r="E1026">
        <v>40</v>
      </c>
      <c r="F1026">
        <v>0.189</v>
      </c>
    </row>
    <row r="1027" spans="1:6" x14ac:dyDescent="0.2">
      <c r="A1027" t="s">
        <v>678</v>
      </c>
      <c r="B1027" t="s">
        <v>692</v>
      </c>
      <c r="C1027" t="s">
        <v>688</v>
      </c>
      <c r="D1027">
        <v>0.55500000000000005</v>
      </c>
      <c r="E1027">
        <v>41</v>
      </c>
      <c r="F1027">
        <v>0.189</v>
      </c>
    </row>
    <row r="1028" spans="1:6" x14ac:dyDescent="0.2">
      <c r="A1028" t="s">
        <v>678</v>
      </c>
      <c r="B1028" t="s">
        <v>692</v>
      </c>
      <c r="C1028" t="s">
        <v>688</v>
      </c>
      <c r="D1028">
        <v>0.55500000000000005</v>
      </c>
      <c r="E1028">
        <v>42</v>
      </c>
      <c r="F1028">
        <v>0.189</v>
      </c>
    </row>
    <row r="1029" spans="1:6" x14ac:dyDescent="0.2">
      <c r="A1029" t="s">
        <v>678</v>
      </c>
      <c r="B1029" t="s">
        <v>692</v>
      </c>
      <c r="C1029" t="s">
        <v>688</v>
      </c>
      <c r="D1029">
        <v>0.55500000000000005</v>
      </c>
      <c r="E1029">
        <v>43</v>
      </c>
      <c r="F1029">
        <v>0.19</v>
      </c>
    </row>
    <row r="1030" spans="1:6" x14ac:dyDescent="0.2">
      <c r="A1030" t="s">
        <v>678</v>
      </c>
      <c r="B1030" t="s">
        <v>692</v>
      </c>
      <c r="C1030" t="s">
        <v>688</v>
      </c>
      <c r="D1030">
        <v>0.55500000000000005</v>
      </c>
      <c r="E1030">
        <v>44</v>
      </c>
      <c r="F1030">
        <v>0.19</v>
      </c>
    </row>
    <row r="1031" spans="1:6" x14ac:dyDescent="0.2">
      <c r="A1031" t="s">
        <v>678</v>
      </c>
      <c r="B1031" t="s">
        <v>692</v>
      </c>
      <c r="C1031" t="s">
        <v>688</v>
      </c>
      <c r="D1031">
        <v>0.55500000000000005</v>
      </c>
      <c r="E1031">
        <v>45</v>
      </c>
      <c r="F1031">
        <v>0.19</v>
      </c>
    </row>
    <row r="1032" spans="1:6" x14ac:dyDescent="0.2">
      <c r="A1032" t="s">
        <v>678</v>
      </c>
      <c r="B1032" t="s">
        <v>692</v>
      </c>
      <c r="C1032" t="s">
        <v>688</v>
      </c>
      <c r="D1032">
        <v>0.55500000000000005</v>
      </c>
      <c r="E1032">
        <v>46</v>
      </c>
      <c r="F1032">
        <v>0.191</v>
      </c>
    </row>
    <row r="1033" spans="1:6" x14ac:dyDescent="0.2">
      <c r="A1033" t="s">
        <v>678</v>
      </c>
      <c r="B1033" t="s">
        <v>692</v>
      </c>
      <c r="C1033" t="s">
        <v>688</v>
      </c>
      <c r="D1033">
        <v>0.55500000000000005</v>
      </c>
      <c r="E1033">
        <v>47</v>
      </c>
      <c r="F1033">
        <v>0.191</v>
      </c>
    </row>
    <row r="1034" spans="1:6" x14ac:dyDescent="0.2">
      <c r="A1034" t="s">
        <v>678</v>
      </c>
      <c r="B1034" t="s">
        <v>692</v>
      </c>
      <c r="C1034" t="s">
        <v>688</v>
      </c>
      <c r="D1034">
        <v>0.55500000000000005</v>
      </c>
      <c r="E1034">
        <v>48</v>
      </c>
      <c r="F1034">
        <v>0.192</v>
      </c>
    </row>
    <row r="1035" spans="1:6" x14ac:dyDescent="0.2">
      <c r="A1035" t="s">
        <v>678</v>
      </c>
      <c r="B1035" t="s">
        <v>692</v>
      </c>
      <c r="C1035" t="s">
        <v>688</v>
      </c>
      <c r="D1035">
        <v>0.55500000000000005</v>
      </c>
      <c r="E1035">
        <v>49</v>
      </c>
      <c r="F1035">
        <v>0.193</v>
      </c>
    </row>
    <row r="1036" spans="1:6" x14ac:dyDescent="0.2">
      <c r="A1036" t="s">
        <v>678</v>
      </c>
      <c r="B1036" t="s">
        <v>692</v>
      </c>
      <c r="C1036" t="s">
        <v>688</v>
      </c>
      <c r="D1036">
        <v>0.56999999999999995</v>
      </c>
      <c r="E1036">
        <v>43</v>
      </c>
      <c r="F1036">
        <v>0.19500000000000001</v>
      </c>
    </row>
    <row r="1037" spans="1:6" x14ac:dyDescent="0.2">
      <c r="A1037" t="s">
        <v>678</v>
      </c>
      <c r="B1037" t="s">
        <v>692</v>
      </c>
      <c r="C1037" t="s">
        <v>688</v>
      </c>
      <c r="D1037">
        <v>0.56999999999999995</v>
      </c>
      <c r="E1037">
        <v>44</v>
      </c>
      <c r="F1037">
        <v>0.19600000000000001</v>
      </c>
    </row>
    <row r="1038" spans="1:6" x14ac:dyDescent="0.2">
      <c r="A1038" t="s">
        <v>678</v>
      </c>
      <c r="B1038" t="s">
        <v>692</v>
      </c>
      <c r="C1038" t="s">
        <v>688</v>
      </c>
      <c r="D1038">
        <v>0.56999999999999995</v>
      </c>
      <c r="E1038">
        <v>45</v>
      </c>
      <c r="F1038">
        <v>0.19600000000000001</v>
      </c>
    </row>
    <row r="1039" spans="1:6" x14ac:dyDescent="0.2">
      <c r="A1039" t="s">
        <v>678</v>
      </c>
      <c r="B1039" t="s">
        <v>692</v>
      </c>
      <c r="C1039" t="s">
        <v>688</v>
      </c>
      <c r="D1039">
        <v>0.56999999999999995</v>
      </c>
      <c r="E1039">
        <v>46</v>
      </c>
      <c r="F1039">
        <v>0.19700000000000001</v>
      </c>
    </row>
    <row r="1040" spans="1:6" x14ac:dyDescent="0.2">
      <c r="A1040" t="s">
        <v>678</v>
      </c>
      <c r="B1040" t="s">
        <v>692</v>
      </c>
      <c r="C1040" t="s">
        <v>688</v>
      </c>
      <c r="D1040">
        <v>0.56999999999999995</v>
      </c>
      <c r="E1040">
        <v>47</v>
      </c>
      <c r="F1040">
        <v>0.19700000000000001</v>
      </c>
    </row>
    <row r="1041" spans="1:6" x14ac:dyDescent="0.2">
      <c r="A1041" t="s">
        <v>678</v>
      </c>
      <c r="B1041" t="s">
        <v>692</v>
      </c>
      <c r="C1041" t="s">
        <v>688</v>
      </c>
      <c r="D1041">
        <v>0.56999999999999995</v>
      </c>
      <c r="E1041">
        <v>48</v>
      </c>
      <c r="F1041">
        <v>0.19800000000000001</v>
      </c>
    </row>
    <row r="1042" spans="1:6" x14ac:dyDescent="0.2">
      <c r="A1042" t="s">
        <v>678</v>
      </c>
      <c r="B1042" t="s">
        <v>692</v>
      </c>
      <c r="C1042" t="s">
        <v>688</v>
      </c>
      <c r="D1042">
        <v>0.56999999999999995</v>
      </c>
      <c r="E1042">
        <v>49</v>
      </c>
      <c r="F1042">
        <v>0.19800000000000001</v>
      </c>
    </row>
    <row r="1043" spans="1:6" x14ac:dyDescent="0.2">
      <c r="A1043" t="s">
        <v>678</v>
      </c>
      <c r="B1043" t="s">
        <v>692</v>
      </c>
      <c r="C1043" t="s">
        <v>688</v>
      </c>
      <c r="D1043">
        <v>0.58499999999999996</v>
      </c>
      <c r="E1043">
        <v>43</v>
      </c>
      <c r="F1043">
        <v>0.20100000000000001</v>
      </c>
    </row>
    <row r="1044" spans="1:6" x14ac:dyDescent="0.2">
      <c r="A1044" t="s">
        <v>678</v>
      </c>
      <c r="B1044" t="s">
        <v>692</v>
      </c>
      <c r="C1044" t="s">
        <v>688</v>
      </c>
      <c r="D1044">
        <v>0.58499999999999996</v>
      </c>
      <c r="E1044">
        <v>44</v>
      </c>
      <c r="F1044">
        <v>0.20200000000000001</v>
      </c>
    </row>
    <row r="1045" spans="1:6" x14ac:dyDescent="0.2">
      <c r="A1045" t="s">
        <v>678</v>
      </c>
      <c r="B1045" t="s">
        <v>692</v>
      </c>
      <c r="C1045" t="s">
        <v>688</v>
      </c>
      <c r="D1045">
        <v>0.58499999999999996</v>
      </c>
      <c r="E1045">
        <v>45</v>
      </c>
      <c r="F1045">
        <v>0.20200000000000001</v>
      </c>
    </row>
    <row r="1046" spans="1:6" x14ac:dyDescent="0.2">
      <c r="A1046" t="s">
        <v>678</v>
      </c>
      <c r="B1046" t="s">
        <v>692</v>
      </c>
      <c r="C1046" t="s">
        <v>688</v>
      </c>
      <c r="D1046">
        <v>0.58499999999999996</v>
      </c>
      <c r="E1046">
        <v>46</v>
      </c>
      <c r="F1046">
        <v>0.20300000000000001</v>
      </c>
    </row>
    <row r="1047" spans="1:6" x14ac:dyDescent="0.2">
      <c r="A1047" t="s">
        <v>678</v>
      </c>
      <c r="B1047" t="s">
        <v>692</v>
      </c>
      <c r="C1047" t="s">
        <v>688</v>
      </c>
      <c r="D1047">
        <v>0.58499999999999996</v>
      </c>
      <c r="E1047">
        <v>47</v>
      </c>
      <c r="F1047">
        <v>0.20300000000000001</v>
      </c>
    </row>
    <row r="1048" spans="1:6" x14ac:dyDescent="0.2">
      <c r="A1048" t="s">
        <v>678</v>
      </c>
      <c r="B1048" t="s">
        <v>692</v>
      </c>
      <c r="C1048" t="s">
        <v>688</v>
      </c>
      <c r="D1048">
        <v>0.58499999999999996</v>
      </c>
      <c r="E1048">
        <v>48</v>
      </c>
      <c r="F1048">
        <v>0.20399999999999999</v>
      </c>
    </row>
    <row r="1049" spans="1:6" x14ac:dyDescent="0.2">
      <c r="A1049" t="s">
        <v>678</v>
      </c>
      <c r="B1049" t="s">
        <v>692</v>
      </c>
      <c r="C1049" t="s">
        <v>688</v>
      </c>
      <c r="D1049">
        <v>0.58499999999999996</v>
      </c>
      <c r="E1049">
        <v>49</v>
      </c>
      <c r="F1049">
        <v>0.20399999999999999</v>
      </c>
    </row>
    <row r="1050" spans="1:6" x14ac:dyDescent="0.2">
      <c r="A1050" t="s">
        <v>678</v>
      </c>
      <c r="B1050" t="s">
        <v>692</v>
      </c>
      <c r="C1050" t="s">
        <v>688</v>
      </c>
      <c r="D1050">
        <v>0.6</v>
      </c>
      <c r="E1050">
        <v>43</v>
      </c>
      <c r="F1050">
        <v>0.20599999999999999</v>
      </c>
    </row>
    <row r="1051" spans="1:6" x14ac:dyDescent="0.2">
      <c r="A1051" t="s">
        <v>678</v>
      </c>
      <c r="B1051" t="s">
        <v>692</v>
      </c>
      <c r="C1051" t="s">
        <v>688</v>
      </c>
      <c r="D1051">
        <v>0.6</v>
      </c>
      <c r="E1051">
        <v>44</v>
      </c>
      <c r="F1051">
        <v>0.20699999999999999</v>
      </c>
    </row>
    <row r="1052" spans="1:6" x14ac:dyDescent="0.2">
      <c r="A1052" t="s">
        <v>678</v>
      </c>
      <c r="B1052" t="s">
        <v>692</v>
      </c>
      <c r="C1052" t="s">
        <v>688</v>
      </c>
      <c r="D1052">
        <v>0.6</v>
      </c>
      <c r="E1052">
        <v>45</v>
      </c>
      <c r="F1052">
        <v>0.20799999999999999</v>
      </c>
    </row>
    <row r="1053" spans="1:6" x14ac:dyDescent="0.2">
      <c r="A1053" t="s">
        <v>678</v>
      </c>
      <c r="B1053" t="s">
        <v>692</v>
      </c>
      <c r="C1053" t="s">
        <v>688</v>
      </c>
      <c r="D1053">
        <v>0.6</v>
      </c>
      <c r="E1053">
        <v>46</v>
      </c>
      <c r="F1053">
        <v>0.20799999999999999</v>
      </c>
    </row>
    <row r="1054" spans="1:6" x14ac:dyDescent="0.2">
      <c r="A1054" t="s">
        <v>678</v>
      </c>
      <c r="B1054" t="s">
        <v>692</v>
      </c>
      <c r="C1054" t="s">
        <v>688</v>
      </c>
      <c r="D1054">
        <v>0.6</v>
      </c>
      <c r="E1054">
        <v>47</v>
      </c>
      <c r="F1054">
        <v>0.20899999999999999</v>
      </c>
    </row>
    <row r="1055" spans="1:6" x14ac:dyDescent="0.2">
      <c r="A1055" t="s">
        <v>678</v>
      </c>
      <c r="B1055" t="s">
        <v>692</v>
      </c>
      <c r="C1055" t="s">
        <v>688</v>
      </c>
      <c r="D1055">
        <v>0.6</v>
      </c>
      <c r="E1055">
        <v>48</v>
      </c>
      <c r="F1055">
        <v>0.20899999999999999</v>
      </c>
    </row>
    <row r="1056" spans="1:6" x14ac:dyDescent="0.2">
      <c r="A1056" t="s">
        <v>678</v>
      </c>
      <c r="B1056" t="s">
        <v>692</v>
      </c>
      <c r="C1056" t="s">
        <v>688</v>
      </c>
      <c r="D1056">
        <v>0.6</v>
      </c>
      <c r="E1056">
        <v>49</v>
      </c>
      <c r="F1056">
        <v>0.21</v>
      </c>
    </row>
    <row r="1057" spans="1:6" x14ac:dyDescent="0.2">
      <c r="A1057" t="s">
        <v>678</v>
      </c>
      <c r="B1057" t="s">
        <v>694</v>
      </c>
      <c r="C1057" t="s">
        <v>688</v>
      </c>
      <c r="D1057">
        <v>0.2</v>
      </c>
      <c r="E1057">
        <v>20</v>
      </c>
      <c r="F1057">
        <v>4.5999999999999999E-2</v>
      </c>
    </row>
    <row r="1058" spans="1:6" x14ac:dyDescent="0.2">
      <c r="A1058" t="s">
        <v>678</v>
      </c>
      <c r="B1058" t="s">
        <v>694</v>
      </c>
      <c r="C1058" t="s">
        <v>688</v>
      </c>
      <c r="D1058">
        <v>0.2</v>
      </c>
      <c r="E1058">
        <v>21</v>
      </c>
      <c r="F1058">
        <v>4.8000000000000001E-2</v>
      </c>
    </row>
    <row r="1059" spans="1:6" x14ac:dyDescent="0.2">
      <c r="A1059" t="s">
        <v>678</v>
      </c>
      <c r="B1059" t="s">
        <v>694</v>
      </c>
      <c r="C1059" t="s">
        <v>688</v>
      </c>
      <c r="D1059">
        <v>0.2</v>
      </c>
      <c r="E1059">
        <v>22</v>
      </c>
      <c r="F1059">
        <v>0.05</v>
      </c>
    </row>
    <row r="1060" spans="1:6" x14ac:dyDescent="0.2">
      <c r="A1060" t="s">
        <v>678</v>
      </c>
      <c r="B1060" t="s">
        <v>694</v>
      </c>
      <c r="C1060" t="s">
        <v>688</v>
      </c>
      <c r="D1060">
        <v>0.2</v>
      </c>
      <c r="E1060">
        <v>23</v>
      </c>
      <c r="F1060">
        <v>5.2999999999999999E-2</v>
      </c>
    </row>
    <row r="1061" spans="1:6" x14ac:dyDescent="0.2">
      <c r="A1061" t="s">
        <v>678</v>
      </c>
      <c r="B1061" t="s">
        <v>694</v>
      </c>
      <c r="C1061" t="s">
        <v>688</v>
      </c>
      <c r="D1061">
        <v>0.2</v>
      </c>
      <c r="E1061">
        <v>24</v>
      </c>
      <c r="F1061">
        <v>5.6000000000000001E-2</v>
      </c>
    </row>
    <row r="1062" spans="1:6" x14ac:dyDescent="0.2">
      <c r="A1062" t="s">
        <v>678</v>
      </c>
      <c r="B1062" t="s">
        <v>694</v>
      </c>
      <c r="C1062" t="s">
        <v>688</v>
      </c>
      <c r="D1062">
        <v>0.2</v>
      </c>
      <c r="E1062">
        <v>25</v>
      </c>
      <c r="F1062">
        <v>5.8000000000000003E-2</v>
      </c>
    </row>
    <row r="1063" spans="1:6" x14ac:dyDescent="0.2">
      <c r="A1063" t="s">
        <v>678</v>
      </c>
      <c r="B1063" t="s">
        <v>694</v>
      </c>
      <c r="C1063" t="s">
        <v>688</v>
      </c>
      <c r="D1063">
        <v>0.22</v>
      </c>
      <c r="E1063">
        <v>20</v>
      </c>
      <c r="F1063">
        <v>5.2999999999999999E-2</v>
      </c>
    </row>
    <row r="1064" spans="1:6" x14ac:dyDescent="0.2">
      <c r="A1064" t="s">
        <v>678</v>
      </c>
      <c r="B1064" t="s">
        <v>694</v>
      </c>
      <c r="C1064" t="s">
        <v>688</v>
      </c>
      <c r="D1064">
        <v>0.22</v>
      </c>
      <c r="E1064">
        <v>21</v>
      </c>
      <c r="F1064">
        <v>5.6000000000000001E-2</v>
      </c>
    </row>
    <row r="1065" spans="1:6" x14ac:dyDescent="0.2">
      <c r="A1065" t="s">
        <v>678</v>
      </c>
      <c r="B1065" t="s">
        <v>694</v>
      </c>
      <c r="C1065" t="s">
        <v>688</v>
      </c>
      <c r="D1065">
        <v>0.22</v>
      </c>
      <c r="E1065">
        <v>22</v>
      </c>
      <c r="F1065">
        <v>5.8000000000000003E-2</v>
      </c>
    </row>
    <row r="1066" spans="1:6" x14ac:dyDescent="0.2">
      <c r="A1066" t="s">
        <v>678</v>
      </c>
      <c r="B1066" t="s">
        <v>694</v>
      </c>
      <c r="C1066" t="s">
        <v>688</v>
      </c>
      <c r="D1066">
        <v>0.22</v>
      </c>
      <c r="E1066">
        <v>23</v>
      </c>
      <c r="F1066">
        <v>6.0999999999999999E-2</v>
      </c>
    </row>
    <row r="1067" spans="1:6" x14ac:dyDescent="0.2">
      <c r="A1067" t="s">
        <v>678</v>
      </c>
      <c r="B1067" t="s">
        <v>694</v>
      </c>
      <c r="C1067" t="s">
        <v>688</v>
      </c>
      <c r="D1067">
        <v>0.22</v>
      </c>
      <c r="E1067">
        <v>24</v>
      </c>
      <c r="F1067">
        <v>6.4000000000000001E-2</v>
      </c>
    </row>
    <row r="1068" spans="1:6" x14ac:dyDescent="0.2">
      <c r="A1068" t="s">
        <v>678</v>
      </c>
      <c r="B1068" t="s">
        <v>694</v>
      </c>
      <c r="C1068" t="s">
        <v>688</v>
      </c>
      <c r="D1068">
        <v>0.22</v>
      </c>
      <c r="E1068">
        <v>25</v>
      </c>
      <c r="F1068">
        <v>6.7000000000000004E-2</v>
      </c>
    </row>
    <row r="1069" spans="1:6" x14ac:dyDescent="0.2">
      <c r="A1069" t="s">
        <v>678</v>
      </c>
      <c r="B1069" t="s">
        <v>694</v>
      </c>
      <c r="C1069" t="s">
        <v>688</v>
      </c>
      <c r="D1069">
        <v>0.22</v>
      </c>
      <c r="E1069">
        <v>26</v>
      </c>
      <c r="F1069">
        <v>7.0000000000000007E-2</v>
      </c>
    </row>
    <row r="1070" spans="1:6" x14ac:dyDescent="0.2">
      <c r="A1070" t="s">
        <v>678</v>
      </c>
      <c r="B1070" t="s">
        <v>694</v>
      </c>
      <c r="C1070" t="s">
        <v>688</v>
      </c>
      <c r="D1070">
        <v>0.22</v>
      </c>
      <c r="E1070">
        <v>27</v>
      </c>
      <c r="F1070">
        <v>7.2999999999999995E-2</v>
      </c>
    </row>
    <row r="1071" spans="1:6" x14ac:dyDescent="0.2">
      <c r="A1071" t="s">
        <v>678</v>
      </c>
      <c r="B1071" t="s">
        <v>694</v>
      </c>
      <c r="C1071" t="s">
        <v>688</v>
      </c>
      <c r="D1071">
        <v>0.24</v>
      </c>
      <c r="E1071">
        <v>20</v>
      </c>
      <c r="F1071">
        <v>0.06</v>
      </c>
    </row>
    <row r="1072" spans="1:6" x14ac:dyDescent="0.2">
      <c r="A1072" t="s">
        <v>678</v>
      </c>
      <c r="B1072" t="s">
        <v>694</v>
      </c>
      <c r="C1072" t="s">
        <v>688</v>
      </c>
      <c r="D1072">
        <v>0.24</v>
      </c>
      <c r="E1072">
        <v>21</v>
      </c>
      <c r="F1072">
        <v>6.3E-2</v>
      </c>
    </row>
    <row r="1073" spans="1:6" x14ac:dyDescent="0.2">
      <c r="A1073" t="s">
        <v>678</v>
      </c>
      <c r="B1073" t="s">
        <v>694</v>
      </c>
      <c r="C1073" t="s">
        <v>688</v>
      </c>
      <c r="D1073">
        <v>0.24</v>
      </c>
      <c r="E1073">
        <v>22</v>
      </c>
      <c r="F1073">
        <v>6.6000000000000003E-2</v>
      </c>
    </row>
    <row r="1074" spans="1:6" x14ac:dyDescent="0.2">
      <c r="A1074" t="s">
        <v>678</v>
      </c>
      <c r="B1074" t="s">
        <v>694</v>
      </c>
      <c r="C1074" t="s">
        <v>688</v>
      </c>
      <c r="D1074">
        <v>0.24</v>
      </c>
      <c r="E1074">
        <v>23</v>
      </c>
      <c r="F1074">
        <v>6.9000000000000006E-2</v>
      </c>
    </row>
    <row r="1075" spans="1:6" x14ac:dyDescent="0.2">
      <c r="A1075" t="s">
        <v>678</v>
      </c>
      <c r="B1075" t="s">
        <v>694</v>
      </c>
      <c r="C1075" t="s">
        <v>688</v>
      </c>
      <c r="D1075">
        <v>0.24</v>
      </c>
      <c r="E1075">
        <v>24</v>
      </c>
      <c r="F1075">
        <v>7.1999999999999995E-2</v>
      </c>
    </row>
    <row r="1076" spans="1:6" x14ac:dyDescent="0.2">
      <c r="A1076" t="s">
        <v>678</v>
      </c>
      <c r="B1076" t="s">
        <v>694</v>
      </c>
      <c r="C1076" t="s">
        <v>688</v>
      </c>
      <c r="D1076">
        <v>0.24</v>
      </c>
      <c r="E1076">
        <v>25</v>
      </c>
      <c r="F1076">
        <v>7.5999999999999998E-2</v>
      </c>
    </row>
    <row r="1077" spans="1:6" x14ac:dyDescent="0.2">
      <c r="A1077" t="s">
        <v>678</v>
      </c>
      <c r="B1077" t="s">
        <v>694</v>
      </c>
      <c r="C1077" t="s">
        <v>688</v>
      </c>
      <c r="D1077">
        <v>0.24</v>
      </c>
      <c r="E1077">
        <v>26</v>
      </c>
      <c r="F1077">
        <v>7.9000000000000001E-2</v>
      </c>
    </row>
    <row r="1078" spans="1:6" x14ac:dyDescent="0.2">
      <c r="A1078" t="s">
        <v>678</v>
      </c>
      <c r="B1078" t="s">
        <v>694</v>
      </c>
      <c r="C1078" t="s">
        <v>688</v>
      </c>
      <c r="D1078">
        <v>0.24</v>
      </c>
      <c r="E1078">
        <v>27</v>
      </c>
      <c r="F1078">
        <v>8.2000000000000003E-2</v>
      </c>
    </row>
    <row r="1079" spans="1:6" x14ac:dyDescent="0.2">
      <c r="A1079" t="s">
        <v>678</v>
      </c>
      <c r="B1079" t="s">
        <v>694</v>
      </c>
      <c r="C1079" t="s">
        <v>688</v>
      </c>
      <c r="D1079">
        <v>0.24</v>
      </c>
      <c r="E1079">
        <v>28</v>
      </c>
      <c r="F1079">
        <v>8.4000000000000005E-2</v>
      </c>
    </row>
    <row r="1080" spans="1:6" x14ac:dyDescent="0.2">
      <c r="A1080" t="s">
        <v>678</v>
      </c>
      <c r="B1080" t="s">
        <v>694</v>
      </c>
      <c r="C1080" t="s">
        <v>688</v>
      </c>
      <c r="D1080">
        <v>0.24</v>
      </c>
      <c r="E1080">
        <v>29</v>
      </c>
      <c r="F1080">
        <v>8.5999999999999993E-2</v>
      </c>
    </row>
    <row r="1081" spans="1:6" x14ac:dyDescent="0.2">
      <c r="A1081" t="s">
        <v>678</v>
      </c>
      <c r="B1081" t="s">
        <v>694</v>
      </c>
      <c r="C1081" t="s">
        <v>688</v>
      </c>
      <c r="D1081">
        <v>0.26</v>
      </c>
      <c r="E1081">
        <v>20</v>
      </c>
      <c r="F1081">
        <v>6.7000000000000004E-2</v>
      </c>
    </row>
    <row r="1082" spans="1:6" x14ac:dyDescent="0.2">
      <c r="A1082" t="s">
        <v>678</v>
      </c>
      <c r="B1082" t="s">
        <v>694</v>
      </c>
      <c r="C1082" t="s">
        <v>688</v>
      </c>
      <c r="D1082">
        <v>0.26</v>
      </c>
      <c r="E1082">
        <v>21</v>
      </c>
      <c r="F1082">
        <v>7.0999999999999994E-2</v>
      </c>
    </row>
    <row r="1083" spans="1:6" x14ac:dyDescent="0.2">
      <c r="A1083" t="s">
        <v>678</v>
      </c>
      <c r="B1083" t="s">
        <v>694</v>
      </c>
      <c r="C1083" t="s">
        <v>688</v>
      </c>
      <c r="D1083">
        <v>0.26</v>
      </c>
      <c r="E1083">
        <v>22</v>
      </c>
      <c r="F1083">
        <v>7.3999999999999996E-2</v>
      </c>
    </row>
    <row r="1084" spans="1:6" x14ac:dyDescent="0.2">
      <c r="A1084" t="s">
        <v>678</v>
      </c>
      <c r="B1084" t="s">
        <v>694</v>
      </c>
      <c r="C1084" t="s">
        <v>688</v>
      </c>
      <c r="D1084">
        <v>0.26</v>
      </c>
      <c r="E1084">
        <v>23</v>
      </c>
      <c r="F1084">
        <v>7.6999999999999999E-2</v>
      </c>
    </row>
    <row r="1085" spans="1:6" x14ac:dyDescent="0.2">
      <c r="A1085" t="s">
        <v>678</v>
      </c>
      <c r="B1085" t="s">
        <v>694</v>
      </c>
      <c r="C1085" t="s">
        <v>688</v>
      </c>
      <c r="D1085">
        <v>0.26</v>
      </c>
      <c r="E1085">
        <v>24</v>
      </c>
      <c r="F1085">
        <v>0.08</v>
      </c>
    </row>
    <row r="1086" spans="1:6" x14ac:dyDescent="0.2">
      <c r="A1086" t="s">
        <v>678</v>
      </c>
      <c r="B1086" t="s">
        <v>694</v>
      </c>
      <c r="C1086" t="s">
        <v>688</v>
      </c>
      <c r="D1086">
        <v>0.26</v>
      </c>
      <c r="E1086">
        <v>25</v>
      </c>
      <c r="F1086">
        <v>8.4000000000000005E-2</v>
      </c>
    </row>
    <row r="1087" spans="1:6" x14ac:dyDescent="0.2">
      <c r="A1087" t="s">
        <v>678</v>
      </c>
      <c r="B1087" t="s">
        <v>694</v>
      </c>
      <c r="C1087" t="s">
        <v>688</v>
      </c>
      <c r="D1087">
        <v>0.26</v>
      </c>
      <c r="E1087">
        <v>26</v>
      </c>
      <c r="F1087">
        <v>8.6999999999999994E-2</v>
      </c>
    </row>
    <row r="1088" spans="1:6" x14ac:dyDescent="0.2">
      <c r="A1088" t="s">
        <v>678</v>
      </c>
      <c r="B1088" t="s">
        <v>694</v>
      </c>
      <c r="C1088" t="s">
        <v>688</v>
      </c>
      <c r="D1088">
        <v>0.26</v>
      </c>
      <c r="E1088">
        <v>27</v>
      </c>
      <c r="F1088">
        <v>0.09</v>
      </c>
    </row>
    <row r="1089" spans="1:6" x14ac:dyDescent="0.2">
      <c r="A1089" t="s">
        <v>678</v>
      </c>
      <c r="B1089" t="s">
        <v>694</v>
      </c>
      <c r="C1089" t="s">
        <v>688</v>
      </c>
      <c r="D1089">
        <v>0.26</v>
      </c>
      <c r="E1089">
        <v>28</v>
      </c>
      <c r="F1089">
        <v>9.1999999999999998E-2</v>
      </c>
    </row>
    <row r="1090" spans="1:6" x14ac:dyDescent="0.2">
      <c r="A1090" t="s">
        <v>678</v>
      </c>
      <c r="B1090" t="s">
        <v>694</v>
      </c>
      <c r="C1090" t="s">
        <v>688</v>
      </c>
      <c r="D1090">
        <v>0.26</v>
      </c>
      <c r="E1090">
        <v>29</v>
      </c>
      <c r="F1090">
        <v>9.5000000000000001E-2</v>
      </c>
    </row>
    <row r="1091" spans="1:6" x14ac:dyDescent="0.2">
      <c r="A1091" t="s">
        <v>678</v>
      </c>
      <c r="B1091" t="s">
        <v>694</v>
      </c>
      <c r="C1091" t="s">
        <v>688</v>
      </c>
      <c r="D1091">
        <v>0.26</v>
      </c>
      <c r="E1091">
        <v>30</v>
      </c>
      <c r="F1091">
        <v>9.6000000000000002E-2</v>
      </c>
    </row>
    <row r="1092" spans="1:6" x14ac:dyDescent="0.2">
      <c r="A1092" t="s">
        <v>678</v>
      </c>
      <c r="B1092" t="s">
        <v>694</v>
      </c>
      <c r="C1092" t="s">
        <v>688</v>
      </c>
      <c r="D1092">
        <v>0.26</v>
      </c>
      <c r="E1092">
        <v>31</v>
      </c>
      <c r="F1092">
        <v>9.8000000000000004E-2</v>
      </c>
    </row>
    <row r="1093" spans="1:6" x14ac:dyDescent="0.2">
      <c r="A1093" t="s">
        <v>678</v>
      </c>
      <c r="B1093" t="s">
        <v>694</v>
      </c>
      <c r="C1093" t="s">
        <v>688</v>
      </c>
      <c r="D1093">
        <v>0.26</v>
      </c>
      <c r="E1093">
        <v>32</v>
      </c>
      <c r="F1093">
        <v>0.1</v>
      </c>
    </row>
    <row r="1094" spans="1:6" x14ac:dyDescent="0.2">
      <c r="A1094" t="s">
        <v>678</v>
      </c>
      <c r="B1094" t="s">
        <v>694</v>
      </c>
      <c r="C1094" t="s">
        <v>688</v>
      </c>
      <c r="D1094">
        <v>0.28000000000000003</v>
      </c>
      <c r="E1094">
        <v>20</v>
      </c>
      <c r="F1094">
        <v>7.3999999999999996E-2</v>
      </c>
    </row>
    <row r="1095" spans="1:6" x14ac:dyDescent="0.2">
      <c r="A1095" t="s">
        <v>678</v>
      </c>
      <c r="B1095" t="s">
        <v>694</v>
      </c>
      <c r="C1095" t="s">
        <v>688</v>
      </c>
      <c r="D1095">
        <v>0.28000000000000003</v>
      </c>
      <c r="E1095">
        <v>21</v>
      </c>
      <c r="F1095">
        <v>7.8E-2</v>
      </c>
    </row>
    <row r="1096" spans="1:6" x14ac:dyDescent="0.2">
      <c r="A1096" t="s">
        <v>678</v>
      </c>
      <c r="B1096" t="s">
        <v>694</v>
      </c>
      <c r="C1096" t="s">
        <v>688</v>
      </c>
      <c r="D1096">
        <v>0.28000000000000003</v>
      </c>
      <c r="E1096">
        <v>22</v>
      </c>
      <c r="F1096">
        <v>8.1000000000000003E-2</v>
      </c>
    </row>
    <row r="1097" spans="1:6" x14ac:dyDescent="0.2">
      <c r="A1097" t="s">
        <v>678</v>
      </c>
      <c r="B1097" t="s">
        <v>694</v>
      </c>
      <c r="C1097" t="s">
        <v>688</v>
      </c>
      <c r="D1097">
        <v>0.28000000000000003</v>
      </c>
      <c r="E1097">
        <v>23</v>
      </c>
      <c r="F1097">
        <v>8.4000000000000005E-2</v>
      </c>
    </row>
    <row r="1098" spans="1:6" x14ac:dyDescent="0.2">
      <c r="A1098" t="s">
        <v>678</v>
      </c>
      <c r="B1098" t="s">
        <v>694</v>
      </c>
      <c r="C1098" t="s">
        <v>688</v>
      </c>
      <c r="D1098">
        <v>0.28000000000000003</v>
      </c>
      <c r="E1098">
        <v>24</v>
      </c>
      <c r="F1098">
        <v>8.7999999999999995E-2</v>
      </c>
    </row>
    <row r="1099" spans="1:6" x14ac:dyDescent="0.2">
      <c r="A1099" t="s">
        <v>678</v>
      </c>
      <c r="B1099" t="s">
        <v>694</v>
      </c>
      <c r="C1099" t="s">
        <v>688</v>
      </c>
      <c r="D1099">
        <v>0.28000000000000003</v>
      </c>
      <c r="E1099">
        <v>25</v>
      </c>
      <c r="F1099">
        <v>9.1999999999999998E-2</v>
      </c>
    </row>
    <row r="1100" spans="1:6" x14ac:dyDescent="0.2">
      <c r="A1100" t="s">
        <v>678</v>
      </c>
      <c r="B1100" t="s">
        <v>694</v>
      </c>
      <c r="C1100" t="s">
        <v>688</v>
      </c>
      <c r="D1100">
        <v>0.28000000000000003</v>
      </c>
      <c r="E1100">
        <v>26</v>
      </c>
      <c r="F1100">
        <v>9.5000000000000001E-2</v>
      </c>
    </row>
    <row r="1101" spans="1:6" x14ac:dyDescent="0.2">
      <c r="A1101" t="s">
        <v>678</v>
      </c>
      <c r="B1101" t="s">
        <v>694</v>
      </c>
      <c r="C1101" t="s">
        <v>688</v>
      </c>
      <c r="D1101">
        <v>0.28000000000000003</v>
      </c>
      <c r="E1101">
        <v>27</v>
      </c>
      <c r="F1101">
        <v>9.8000000000000004E-2</v>
      </c>
    </row>
    <row r="1102" spans="1:6" x14ac:dyDescent="0.2">
      <c r="A1102" t="s">
        <v>678</v>
      </c>
      <c r="B1102" t="s">
        <v>694</v>
      </c>
      <c r="C1102" t="s">
        <v>688</v>
      </c>
      <c r="D1102">
        <v>0.28000000000000003</v>
      </c>
      <c r="E1102">
        <v>28</v>
      </c>
      <c r="F1102">
        <v>0.10100000000000001</v>
      </c>
    </row>
    <row r="1103" spans="1:6" x14ac:dyDescent="0.2">
      <c r="A1103" t="s">
        <v>678</v>
      </c>
      <c r="B1103" t="s">
        <v>694</v>
      </c>
      <c r="C1103" t="s">
        <v>688</v>
      </c>
      <c r="D1103">
        <v>0.28000000000000003</v>
      </c>
      <c r="E1103">
        <v>29</v>
      </c>
      <c r="F1103">
        <v>0.10299999999999999</v>
      </c>
    </row>
    <row r="1104" spans="1:6" x14ac:dyDescent="0.2">
      <c r="A1104" t="s">
        <v>678</v>
      </c>
      <c r="B1104" t="s">
        <v>694</v>
      </c>
      <c r="C1104" t="s">
        <v>688</v>
      </c>
      <c r="D1104">
        <v>0.28000000000000003</v>
      </c>
      <c r="E1104">
        <v>30</v>
      </c>
      <c r="F1104">
        <v>0.105</v>
      </c>
    </row>
    <row r="1105" spans="1:6" x14ac:dyDescent="0.2">
      <c r="A1105" t="s">
        <v>678</v>
      </c>
      <c r="B1105" t="s">
        <v>694</v>
      </c>
      <c r="C1105" t="s">
        <v>688</v>
      </c>
      <c r="D1105">
        <v>0.28000000000000003</v>
      </c>
      <c r="E1105">
        <v>31</v>
      </c>
      <c r="F1105">
        <v>0.106</v>
      </c>
    </row>
    <row r="1106" spans="1:6" x14ac:dyDescent="0.2">
      <c r="A1106" t="s">
        <v>678</v>
      </c>
      <c r="B1106" t="s">
        <v>694</v>
      </c>
      <c r="C1106" t="s">
        <v>688</v>
      </c>
      <c r="D1106">
        <v>0.28000000000000003</v>
      </c>
      <c r="E1106">
        <v>32</v>
      </c>
      <c r="F1106">
        <v>0.108</v>
      </c>
    </row>
    <row r="1107" spans="1:6" x14ac:dyDescent="0.2">
      <c r="A1107" t="s">
        <v>678</v>
      </c>
      <c r="B1107" t="s">
        <v>694</v>
      </c>
      <c r="C1107" t="s">
        <v>688</v>
      </c>
      <c r="D1107">
        <v>0.28000000000000003</v>
      </c>
      <c r="E1107">
        <v>33</v>
      </c>
      <c r="F1107">
        <v>0.109</v>
      </c>
    </row>
    <row r="1108" spans="1:6" x14ac:dyDescent="0.2">
      <c r="A1108" t="s">
        <v>678</v>
      </c>
      <c r="B1108" t="s">
        <v>694</v>
      </c>
      <c r="C1108" t="s">
        <v>688</v>
      </c>
      <c r="D1108">
        <v>0.28000000000000003</v>
      </c>
      <c r="E1108">
        <v>34</v>
      </c>
      <c r="F1108">
        <v>0.11</v>
      </c>
    </row>
    <row r="1109" spans="1:6" x14ac:dyDescent="0.2">
      <c r="A1109" t="s">
        <v>678</v>
      </c>
      <c r="B1109" t="s">
        <v>694</v>
      </c>
      <c r="C1109" t="s">
        <v>688</v>
      </c>
      <c r="D1109">
        <v>0.3</v>
      </c>
      <c r="E1109">
        <v>20</v>
      </c>
      <c r="F1109">
        <v>8.1000000000000003E-2</v>
      </c>
    </row>
    <row r="1110" spans="1:6" x14ac:dyDescent="0.2">
      <c r="A1110" t="s">
        <v>678</v>
      </c>
      <c r="B1110" t="s">
        <v>694</v>
      </c>
      <c r="C1110" t="s">
        <v>688</v>
      </c>
      <c r="D1110">
        <v>0.3</v>
      </c>
      <c r="E1110">
        <v>21</v>
      </c>
      <c r="F1110">
        <v>8.5000000000000006E-2</v>
      </c>
    </row>
    <row r="1111" spans="1:6" x14ac:dyDescent="0.2">
      <c r="A1111" t="s">
        <v>678</v>
      </c>
      <c r="B1111" t="s">
        <v>694</v>
      </c>
      <c r="C1111" t="s">
        <v>688</v>
      </c>
      <c r="D1111">
        <v>0.3</v>
      </c>
      <c r="E1111">
        <v>22</v>
      </c>
      <c r="F1111">
        <v>8.7999999999999995E-2</v>
      </c>
    </row>
    <row r="1112" spans="1:6" x14ac:dyDescent="0.2">
      <c r="A1112" t="s">
        <v>678</v>
      </c>
      <c r="B1112" t="s">
        <v>694</v>
      </c>
      <c r="C1112" t="s">
        <v>688</v>
      </c>
      <c r="D1112">
        <v>0.3</v>
      </c>
      <c r="E1112">
        <v>23</v>
      </c>
      <c r="F1112">
        <v>9.1999999999999998E-2</v>
      </c>
    </row>
    <row r="1113" spans="1:6" x14ac:dyDescent="0.2">
      <c r="A1113" t="s">
        <v>678</v>
      </c>
      <c r="B1113" t="s">
        <v>694</v>
      </c>
      <c r="C1113" t="s">
        <v>688</v>
      </c>
      <c r="D1113">
        <v>0.3</v>
      </c>
      <c r="E1113">
        <v>24</v>
      </c>
      <c r="F1113">
        <v>9.6000000000000002E-2</v>
      </c>
    </row>
    <row r="1114" spans="1:6" x14ac:dyDescent="0.2">
      <c r="A1114" t="s">
        <v>678</v>
      </c>
      <c r="B1114" t="s">
        <v>694</v>
      </c>
      <c r="C1114" t="s">
        <v>688</v>
      </c>
      <c r="D1114">
        <v>0.3</v>
      </c>
      <c r="E1114">
        <v>25</v>
      </c>
      <c r="F1114">
        <v>0.1</v>
      </c>
    </row>
    <row r="1115" spans="1:6" x14ac:dyDescent="0.2">
      <c r="A1115" t="s">
        <v>678</v>
      </c>
      <c r="B1115" t="s">
        <v>694</v>
      </c>
      <c r="C1115" t="s">
        <v>688</v>
      </c>
      <c r="D1115">
        <v>0.3</v>
      </c>
      <c r="E1115">
        <v>26</v>
      </c>
      <c r="F1115">
        <v>0.10299999999999999</v>
      </c>
    </row>
    <row r="1116" spans="1:6" x14ac:dyDescent="0.2">
      <c r="A1116" t="s">
        <v>678</v>
      </c>
      <c r="B1116" t="s">
        <v>694</v>
      </c>
      <c r="C1116" t="s">
        <v>688</v>
      </c>
      <c r="D1116">
        <v>0.3</v>
      </c>
      <c r="E1116">
        <v>27</v>
      </c>
      <c r="F1116">
        <v>0.106</v>
      </c>
    </row>
    <row r="1117" spans="1:6" x14ac:dyDescent="0.2">
      <c r="A1117" t="s">
        <v>678</v>
      </c>
      <c r="B1117" t="s">
        <v>694</v>
      </c>
      <c r="C1117" t="s">
        <v>688</v>
      </c>
      <c r="D1117">
        <v>0.3</v>
      </c>
      <c r="E1117">
        <v>28</v>
      </c>
      <c r="F1117">
        <v>0.109</v>
      </c>
    </row>
    <row r="1118" spans="1:6" x14ac:dyDescent="0.2">
      <c r="A1118" t="s">
        <v>678</v>
      </c>
      <c r="B1118" t="s">
        <v>694</v>
      </c>
      <c r="C1118" t="s">
        <v>688</v>
      </c>
      <c r="D1118">
        <v>0.3</v>
      </c>
      <c r="E1118">
        <v>29</v>
      </c>
      <c r="F1118">
        <v>0.111</v>
      </c>
    </row>
    <row r="1119" spans="1:6" x14ac:dyDescent="0.2">
      <c r="A1119" t="s">
        <v>678</v>
      </c>
      <c r="B1119" t="s">
        <v>694</v>
      </c>
      <c r="C1119" t="s">
        <v>688</v>
      </c>
      <c r="D1119">
        <v>0.3</v>
      </c>
      <c r="E1119">
        <v>30</v>
      </c>
      <c r="F1119">
        <v>0.112</v>
      </c>
    </row>
    <row r="1120" spans="1:6" x14ac:dyDescent="0.2">
      <c r="A1120" t="s">
        <v>678</v>
      </c>
      <c r="B1120" t="s">
        <v>694</v>
      </c>
      <c r="C1120" t="s">
        <v>688</v>
      </c>
      <c r="D1120">
        <v>0.3</v>
      </c>
      <c r="E1120">
        <v>31</v>
      </c>
      <c r="F1120">
        <v>0.114</v>
      </c>
    </row>
    <row r="1121" spans="1:6" x14ac:dyDescent="0.2">
      <c r="A1121" t="s">
        <v>678</v>
      </c>
      <c r="B1121" t="s">
        <v>694</v>
      </c>
      <c r="C1121" t="s">
        <v>688</v>
      </c>
      <c r="D1121">
        <v>0.3</v>
      </c>
      <c r="E1121">
        <v>32</v>
      </c>
      <c r="F1121">
        <v>0.115</v>
      </c>
    </row>
    <row r="1122" spans="1:6" x14ac:dyDescent="0.2">
      <c r="A1122" t="s">
        <v>678</v>
      </c>
      <c r="B1122" t="s">
        <v>694</v>
      </c>
      <c r="C1122" t="s">
        <v>688</v>
      </c>
      <c r="D1122">
        <v>0.3</v>
      </c>
      <c r="E1122">
        <v>33</v>
      </c>
      <c r="F1122">
        <v>0.11700000000000001</v>
      </c>
    </row>
    <row r="1123" spans="1:6" x14ac:dyDescent="0.2">
      <c r="A1123" t="s">
        <v>678</v>
      </c>
      <c r="B1123" t="s">
        <v>694</v>
      </c>
      <c r="C1123" t="s">
        <v>688</v>
      </c>
      <c r="D1123">
        <v>0.3</v>
      </c>
      <c r="E1123">
        <v>34</v>
      </c>
      <c r="F1123">
        <v>0.11799999999999999</v>
      </c>
    </row>
    <row r="1124" spans="1:6" x14ac:dyDescent="0.2">
      <c r="A1124" t="s">
        <v>678</v>
      </c>
      <c r="B1124" t="s">
        <v>694</v>
      </c>
      <c r="C1124" t="s">
        <v>688</v>
      </c>
      <c r="D1124">
        <v>0.3</v>
      </c>
      <c r="E1124">
        <v>35</v>
      </c>
      <c r="F1124">
        <v>0.11899999999999999</v>
      </c>
    </row>
    <row r="1125" spans="1:6" x14ac:dyDescent="0.2">
      <c r="A1125" t="s">
        <v>678</v>
      </c>
      <c r="B1125" t="s">
        <v>694</v>
      </c>
      <c r="C1125" t="s">
        <v>688</v>
      </c>
      <c r="D1125">
        <v>0.3</v>
      </c>
      <c r="E1125">
        <v>36</v>
      </c>
      <c r="F1125">
        <v>0.12</v>
      </c>
    </row>
    <row r="1126" spans="1:6" x14ac:dyDescent="0.2">
      <c r="A1126" t="s">
        <v>678</v>
      </c>
      <c r="B1126" t="s">
        <v>694</v>
      </c>
      <c r="C1126" t="s">
        <v>688</v>
      </c>
      <c r="D1126">
        <v>0.3</v>
      </c>
      <c r="E1126">
        <v>37</v>
      </c>
      <c r="F1126">
        <v>0.121</v>
      </c>
    </row>
    <row r="1127" spans="1:6" x14ac:dyDescent="0.2">
      <c r="A1127" t="s">
        <v>678</v>
      </c>
      <c r="B1127" t="s">
        <v>694</v>
      </c>
      <c r="C1127" t="s">
        <v>688</v>
      </c>
      <c r="D1127">
        <v>0.32</v>
      </c>
      <c r="E1127">
        <v>20</v>
      </c>
      <c r="F1127">
        <v>8.7999999999999995E-2</v>
      </c>
    </row>
    <row r="1128" spans="1:6" x14ac:dyDescent="0.2">
      <c r="A1128" t="s">
        <v>678</v>
      </c>
      <c r="B1128" t="s">
        <v>694</v>
      </c>
      <c r="C1128" t="s">
        <v>688</v>
      </c>
      <c r="D1128">
        <v>0.32</v>
      </c>
      <c r="E1128">
        <v>21</v>
      </c>
      <c r="F1128">
        <v>9.2999999999999999E-2</v>
      </c>
    </row>
    <row r="1129" spans="1:6" x14ac:dyDescent="0.2">
      <c r="A1129" t="s">
        <v>678</v>
      </c>
      <c r="B1129" t="s">
        <v>694</v>
      </c>
      <c r="C1129" t="s">
        <v>688</v>
      </c>
      <c r="D1129">
        <v>0.32</v>
      </c>
      <c r="E1129">
        <v>22</v>
      </c>
      <c r="F1129">
        <v>9.6000000000000002E-2</v>
      </c>
    </row>
    <row r="1130" spans="1:6" x14ac:dyDescent="0.2">
      <c r="A1130" t="s">
        <v>678</v>
      </c>
      <c r="B1130" t="s">
        <v>694</v>
      </c>
      <c r="C1130" t="s">
        <v>688</v>
      </c>
      <c r="D1130">
        <v>0.32</v>
      </c>
      <c r="E1130">
        <v>23</v>
      </c>
      <c r="F1130">
        <v>9.9000000000000005E-2</v>
      </c>
    </row>
    <row r="1131" spans="1:6" x14ac:dyDescent="0.2">
      <c r="A1131" t="s">
        <v>678</v>
      </c>
      <c r="B1131" t="s">
        <v>694</v>
      </c>
      <c r="C1131" t="s">
        <v>688</v>
      </c>
      <c r="D1131">
        <v>0.32</v>
      </c>
      <c r="E1131">
        <v>24</v>
      </c>
      <c r="F1131">
        <v>0.104</v>
      </c>
    </row>
    <row r="1132" spans="1:6" x14ac:dyDescent="0.2">
      <c r="A1132" t="s">
        <v>678</v>
      </c>
      <c r="B1132" t="s">
        <v>694</v>
      </c>
      <c r="C1132" t="s">
        <v>688</v>
      </c>
      <c r="D1132">
        <v>0.32</v>
      </c>
      <c r="E1132">
        <v>25</v>
      </c>
      <c r="F1132">
        <v>0.107</v>
      </c>
    </row>
    <row r="1133" spans="1:6" x14ac:dyDescent="0.2">
      <c r="A1133" t="s">
        <v>678</v>
      </c>
      <c r="B1133" t="s">
        <v>694</v>
      </c>
      <c r="C1133" t="s">
        <v>688</v>
      </c>
      <c r="D1133">
        <v>0.32</v>
      </c>
      <c r="E1133">
        <v>26</v>
      </c>
      <c r="F1133">
        <v>0.111</v>
      </c>
    </row>
    <row r="1134" spans="1:6" x14ac:dyDescent="0.2">
      <c r="A1134" t="s">
        <v>678</v>
      </c>
      <c r="B1134" t="s">
        <v>694</v>
      </c>
      <c r="C1134" t="s">
        <v>688</v>
      </c>
      <c r="D1134">
        <v>0.32</v>
      </c>
      <c r="E1134">
        <v>27</v>
      </c>
      <c r="F1134">
        <v>0.114</v>
      </c>
    </row>
    <row r="1135" spans="1:6" x14ac:dyDescent="0.2">
      <c r="A1135" t="s">
        <v>678</v>
      </c>
      <c r="B1135" t="s">
        <v>694</v>
      </c>
      <c r="C1135" t="s">
        <v>688</v>
      </c>
      <c r="D1135">
        <v>0.32</v>
      </c>
      <c r="E1135">
        <v>28</v>
      </c>
      <c r="F1135">
        <v>0.11600000000000001</v>
      </c>
    </row>
    <row r="1136" spans="1:6" x14ac:dyDescent="0.2">
      <c r="A1136" t="s">
        <v>678</v>
      </c>
      <c r="B1136" t="s">
        <v>694</v>
      </c>
      <c r="C1136" t="s">
        <v>688</v>
      </c>
      <c r="D1136">
        <v>0.32</v>
      </c>
      <c r="E1136">
        <v>29</v>
      </c>
      <c r="F1136">
        <v>0.11799999999999999</v>
      </c>
    </row>
    <row r="1137" spans="1:6" x14ac:dyDescent="0.2">
      <c r="A1137" t="s">
        <v>678</v>
      </c>
      <c r="B1137" t="s">
        <v>694</v>
      </c>
      <c r="C1137" t="s">
        <v>688</v>
      </c>
      <c r="D1137">
        <v>0.32</v>
      </c>
      <c r="E1137">
        <v>30</v>
      </c>
      <c r="F1137">
        <v>0.12</v>
      </c>
    </row>
    <row r="1138" spans="1:6" x14ac:dyDescent="0.2">
      <c r="A1138" t="s">
        <v>678</v>
      </c>
      <c r="B1138" t="s">
        <v>694</v>
      </c>
      <c r="C1138" t="s">
        <v>688</v>
      </c>
      <c r="D1138">
        <v>0.32</v>
      </c>
      <c r="E1138">
        <v>31</v>
      </c>
      <c r="F1138">
        <v>0.121</v>
      </c>
    </row>
    <row r="1139" spans="1:6" x14ac:dyDescent="0.2">
      <c r="A1139" t="s">
        <v>678</v>
      </c>
      <c r="B1139" t="s">
        <v>694</v>
      </c>
      <c r="C1139" t="s">
        <v>688</v>
      </c>
      <c r="D1139">
        <v>0.32</v>
      </c>
      <c r="E1139">
        <v>32</v>
      </c>
      <c r="F1139">
        <v>0.123</v>
      </c>
    </row>
    <row r="1140" spans="1:6" x14ac:dyDescent="0.2">
      <c r="A1140" t="s">
        <v>678</v>
      </c>
      <c r="B1140" t="s">
        <v>694</v>
      </c>
      <c r="C1140" t="s">
        <v>688</v>
      </c>
      <c r="D1140">
        <v>0.32</v>
      </c>
      <c r="E1140">
        <v>33</v>
      </c>
      <c r="F1140">
        <v>0.124</v>
      </c>
    </row>
    <row r="1141" spans="1:6" x14ac:dyDescent="0.2">
      <c r="A1141" t="s">
        <v>678</v>
      </c>
      <c r="B1141" t="s">
        <v>694</v>
      </c>
      <c r="C1141" t="s">
        <v>688</v>
      </c>
      <c r="D1141">
        <v>0.32</v>
      </c>
      <c r="E1141">
        <v>34</v>
      </c>
      <c r="F1141">
        <v>0.125</v>
      </c>
    </row>
    <row r="1142" spans="1:6" x14ac:dyDescent="0.2">
      <c r="A1142" t="s">
        <v>678</v>
      </c>
      <c r="B1142" t="s">
        <v>694</v>
      </c>
      <c r="C1142" t="s">
        <v>688</v>
      </c>
      <c r="D1142">
        <v>0.32</v>
      </c>
      <c r="E1142">
        <v>35</v>
      </c>
      <c r="F1142">
        <v>0.127</v>
      </c>
    </row>
    <row r="1143" spans="1:6" x14ac:dyDescent="0.2">
      <c r="A1143" t="s">
        <v>678</v>
      </c>
      <c r="B1143" t="s">
        <v>694</v>
      </c>
      <c r="C1143" t="s">
        <v>688</v>
      </c>
      <c r="D1143">
        <v>0.32</v>
      </c>
      <c r="E1143">
        <v>36</v>
      </c>
      <c r="F1143">
        <v>0.128</v>
      </c>
    </row>
    <row r="1144" spans="1:6" x14ac:dyDescent="0.2">
      <c r="A1144" t="s">
        <v>678</v>
      </c>
      <c r="B1144" t="s">
        <v>694</v>
      </c>
      <c r="C1144" t="s">
        <v>688</v>
      </c>
      <c r="D1144">
        <v>0.32</v>
      </c>
      <c r="E1144">
        <v>37</v>
      </c>
      <c r="F1144">
        <v>0.129</v>
      </c>
    </row>
    <row r="1145" spans="1:6" x14ac:dyDescent="0.2">
      <c r="A1145" t="s">
        <v>678</v>
      </c>
      <c r="B1145" t="s">
        <v>694</v>
      </c>
      <c r="C1145" t="s">
        <v>688</v>
      </c>
      <c r="D1145">
        <v>0.32</v>
      </c>
      <c r="E1145">
        <v>38</v>
      </c>
      <c r="F1145">
        <v>0.13</v>
      </c>
    </row>
    <row r="1146" spans="1:6" x14ac:dyDescent="0.2">
      <c r="A1146" t="s">
        <v>678</v>
      </c>
      <c r="B1146" t="s">
        <v>694</v>
      </c>
      <c r="C1146" t="s">
        <v>688</v>
      </c>
      <c r="D1146">
        <v>0.32</v>
      </c>
      <c r="E1146">
        <v>39</v>
      </c>
      <c r="F1146">
        <v>0.13100000000000001</v>
      </c>
    </row>
    <row r="1147" spans="1:6" x14ac:dyDescent="0.2">
      <c r="A1147" t="s">
        <v>678</v>
      </c>
      <c r="B1147" t="s">
        <v>694</v>
      </c>
      <c r="C1147" t="s">
        <v>688</v>
      </c>
      <c r="D1147">
        <v>0.32</v>
      </c>
      <c r="E1147">
        <v>40</v>
      </c>
      <c r="F1147">
        <v>0.13200000000000001</v>
      </c>
    </row>
    <row r="1148" spans="1:6" x14ac:dyDescent="0.2">
      <c r="A1148" t="s">
        <v>678</v>
      </c>
      <c r="B1148" t="s">
        <v>694</v>
      </c>
      <c r="C1148" t="s">
        <v>688</v>
      </c>
      <c r="D1148">
        <v>0.32</v>
      </c>
      <c r="E1148">
        <v>41</v>
      </c>
      <c r="F1148">
        <v>0.13300000000000001</v>
      </c>
    </row>
    <row r="1149" spans="1:6" x14ac:dyDescent="0.2">
      <c r="A1149" t="s">
        <v>678</v>
      </c>
      <c r="B1149" t="s">
        <v>694</v>
      </c>
      <c r="C1149" t="s">
        <v>688</v>
      </c>
      <c r="D1149">
        <v>0.32</v>
      </c>
      <c r="E1149">
        <v>42</v>
      </c>
      <c r="F1149">
        <v>0.13300000000000001</v>
      </c>
    </row>
    <row r="1150" spans="1:6" x14ac:dyDescent="0.2">
      <c r="A1150" t="s">
        <v>678</v>
      </c>
      <c r="B1150" t="s">
        <v>694</v>
      </c>
      <c r="C1150" t="s">
        <v>688</v>
      </c>
      <c r="D1150">
        <v>0.32</v>
      </c>
      <c r="E1150">
        <v>43</v>
      </c>
      <c r="F1150">
        <v>0.13400000000000001</v>
      </c>
    </row>
    <row r="1151" spans="1:6" x14ac:dyDescent="0.2">
      <c r="A1151" t="s">
        <v>678</v>
      </c>
      <c r="B1151" t="s">
        <v>694</v>
      </c>
      <c r="C1151" t="s">
        <v>688</v>
      </c>
      <c r="D1151">
        <v>0.34</v>
      </c>
      <c r="E1151">
        <v>20</v>
      </c>
      <c r="F1151">
        <v>9.6000000000000002E-2</v>
      </c>
    </row>
    <row r="1152" spans="1:6" x14ac:dyDescent="0.2">
      <c r="A1152" t="s">
        <v>678</v>
      </c>
      <c r="B1152" t="s">
        <v>694</v>
      </c>
      <c r="C1152" t="s">
        <v>688</v>
      </c>
      <c r="D1152">
        <v>0.34</v>
      </c>
      <c r="E1152">
        <v>21</v>
      </c>
      <c r="F1152">
        <v>0.1</v>
      </c>
    </row>
    <row r="1153" spans="1:6" x14ac:dyDescent="0.2">
      <c r="A1153" t="s">
        <v>678</v>
      </c>
      <c r="B1153" t="s">
        <v>694</v>
      </c>
      <c r="C1153" t="s">
        <v>688</v>
      </c>
      <c r="D1153">
        <v>0.34</v>
      </c>
      <c r="E1153">
        <v>22</v>
      </c>
      <c r="F1153">
        <v>0.10299999999999999</v>
      </c>
    </row>
    <row r="1154" spans="1:6" x14ac:dyDescent="0.2">
      <c r="A1154" t="s">
        <v>678</v>
      </c>
      <c r="B1154" t="s">
        <v>694</v>
      </c>
      <c r="C1154" t="s">
        <v>688</v>
      </c>
      <c r="D1154">
        <v>0.34</v>
      </c>
      <c r="E1154">
        <v>23</v>
      </c>
      <c r="F1154">
        <v>0.107</v>
      </c>
    </row>
    <row r="1155" spans="1:6" x14ac:dyDescent="0.2">
      <c r="A1155" t="s">
        <v>678</v>
      </c>
      <c r="B1155" t="s">
        <v>694</v>
      </c>
      <c r="C1155" t="s">
        <v>688</v>
      </c>
      <c r="D1155">
        <v>0.34</v>
      </c>
      <c r="E1155">
        <v>24</v>
      </c>
      <c r="F1155">
        <v>0.111</v>
      </c>
    </row>
    <row r="1156" spans="1:6" x14ac:dyDescent="0.2">
      <c r="A1156" t="s">
        <v>678</v>
      </c>
      <c r="B1156" t="s">
        <v>694</v>
      </c>
      <c r="C1156" t="s">
        <v>688</v>
      </c>
      <c r="D1156">
        <v>0.34</v>
      </c>
      <c r="E1156">
        <v>25</v>
      </c>
      <c r="F1156">
        <v>0.115</v>
      </c>
    </row>
    <row r="1157" spans="1:6" x14ac:dyDescent="0.2">
      <c r="A1157" t="s">
        <v>678</v>
      </c>
      <c r="B1157" t="s">
        <v>694</v>
      </c>
      <c r="C1157" t="s">
        <v>688</v>
      </c>
      <c r="D1157">
        <v>0.34</v>
      </c>
      <c r="E1157">
        <v>26</v>
      </c>
      <c r="F1157">
        <v>0.11899999999999999</v>
      </c>
    </row>
    <row r="1158" spans="1:6" x14ac:dyDescent="0.2">
      <c r="A1158" t="s">
        <v>678</v>
      </c>
      <c r="B1158" t="s">
        <v>694</v>
      </c>
      <c r="C1158" t="s">
        <v>688</v>
      </c>
      <c r="D1158">
        <v>0.34</v>
      </c>
      <c r="E1158">
        <v>27</v>
      </c>
      <c r="F1158">
        <v>0.121</v>
      </c>
    </row>
    <row r="1159" spans="1:6" x14ac:dyDescent="0.2">
      <c r="A1159" t="s">
        <v>678</v>
      </c>
      <c r="B1159" t="s">
        <v>694</v>
      </c>
      <c r="C1159" t="s">
        <v>688</v>
      </c>
      <c r="D1159">
        <v>0.34</v>
      </c>
      <c r="E1159">
        <v>28</v>
      </c>
      <c r="F1159">
        <v>0.124</v>
      </c>
    </row>
    <row r="1160" spans="1:6" x14ac:dyDescent="0.2">
      <c r="A1160" t="s">
        <v>678</v>
      </c>
      <c r="B1160" t="s">
        <v>694</v>
      </c>
      <c r="C1160" t="s">
        <v>688</v>
      </c>
      <c r="D1160">
        <v>0.34</v>
      </c>
      <c r="E1160">
        <v>29</v>
      </c>
      <c r="F1160">
        <v>0.126</v>
      </c>
    </row>
    <row r="1161" spans="1:6" x14ac:dyDescent="0.2">
      <c r="A1161" t="s">
        <v>678</v>
      </c>
      <c r="B1161" t="s">
        <v>694</v>
      </c>
      <c r="C1161" t="s">
        <v>688</v>
      </c>
      <c r="D1161">
        <v>0.34</v>
      </c>
      <c r="E1161">
        <v>30</v>
      </c>
      <c r="F1161">
        <v>0.127</v>
      </c>
    </row>
    <row r="1162" spans="1:6" x14ac:dyDescent="0.2">
      <c r="A1162" t="s">
        <v>678</v>
      </c>
      <c r="B1162" t="s">
        <v>694</v>
      </c>
      <c r="C1162" t="s">
        <v>688</v>
      </c>
      <c r="D1162">
        <v>0.34</v>
      </c>
      <c r="E1162">
        <v>31</v>
      </c>
      <c r="F1162">
        <v>0.129</v>
      </c>
    </row>
    <row r="1163" spans="1:6" x14ac:dyDescent="0.2">
      <c r="A1163" t="s">
        <v>678</v>
      </c>
      <c r="B1163" t="s">
        <v>694</v>
      </c>
      <c r="C1163" t="s">
        <v>688</v>
      </c>
      <c r="D1163">
        <v>0.34</v>
      </c>
      <c r="E1163">
        <v>32</v>
      </c>
      <c r="F1163">
        <v>0.13</v>
      </c>
    </row>
    <row r="1164" spans="1:6" x14ac:dyDescent="0.2">
      <c r="A1164" t="s">
        <v>678</v>
      </c>
      <c r="B1164" t="s">
        <v>694</v>
      </c>
      <c r="C1164" t="s">
        <v>688</v>
      </c>
      <c r="D1164">
        <v>0.34</v>
      </c>
      <c r="E1164">
        <v>33</v>
      </c>
      <c r="F1164">
        <v>0.13100000000000001</v>
      </c>
    </row>
    <row r="1165" spans="1:6" x14ac:dyDescent="0.2">
      <c r="A1165" t="s">
        <v>678</v>
      </c>
      <c r="B1165" t="s">
        <v>694</v>
      </c>
      <c r="C1165" t="s">
        <v>688</v>
      </c>
      <c r="D1165">
        <v>0.34</v>
      </c>
      <c r="E1165">
        <v>34</v>
      </c>
      <c r="F1165">
        <v>0.13200000000000001</v>
      </c>
    </row>
    <row r="1166" spans="1:6" x14ac:dyDescent="0.2">
      <c r="A1166" t="s">
        <v>678</v>
      </c>
      <c r="B1166" t="s">
        <v>694</v>
      </c>
      <c r="C1166" t="s">
        <v>688</v>
      </c>
      <c r="D1166">
        <v>0.34</v>
      </c>
      <c r="E1166">
        <v>35</v>
      </c>
      <c r="F1166">
        <v>0.13400000000000001</v>
      </c>
    </row>
    <row r="1167" spans="1:6" x14ac:dyDescent="0.2">
      <c r="A1167" t="s">
        <v>678</v>
      </c>
      <c r="B1167" t="s">
        <v>694</v>
      </c>
      <c r="C1167" t="s">
        <v>688</v>
      </c>
      <c r="D1167">
        <v>0.34</v>
      </c>
      <c r="E1167">
        <v>36</v>
      </c>
      <c r="F1167">
        <v>0.13500000000000001</v>
      </c>
    </row>
    <row r="1168" spans="1:6" x14ac:dyDescent="0.2">
      <c r="A1168" t="s">
        <v>678</v>
      </c>
      <c r="B1168" t="s">
        <v>694</v>
      </c>
      <c r="C1168" t="s">
        <v>688</v>
      </c>
      <c r="D1168">
        <v>0.34</v>
      </c>
      <c r="E1168">
        <v>37</v>
      </c>
      <c r="F1168">
        <v>0.13600000000000001</v>
      </c>
    </row>
    <row r="1169" spans="1:6" x14ac:dyDescent="0.2">
      <c r="A1169" t="s">
        <v>678</v>
      </c>
      <c r="B1169" t="s">
        <v>694</v>
      </c>
      <c r="C1169" t="s">
        <v>688</v>
      </c>
      <c r="D1169">
        <v>0.34</v>
      </c>
      <c r="E1169">
        <v>38</v>
      </c>
      <c r="F1169">
        <v>0.13700000000000001</v>
      </c>
    </row>
    <row r="1170" spans="1:6" x14ac:dyDescent="0.2">
      <c r="A1170" t="s">
        <v>678</v>
      </c>
      <c r="B1170" t="s">
        <v>694</v>
      </c>
      <c r="C1170" t="s">
        <v>688</v>
      </c>
      <c r="D1170">
        <v>0.34</v>
      </c>
      <c r="E1170">
        <v>39</v>
      </c>
      <c r="F1170">
        <v>0.13800000000000001</v>
      </c>
    </row>
    <row r="1171" spans="1:6" x14ac:dyDescent="0.2">
      <c r="A1171" t="s">
        <v>678</v>
      </c>
      <c r="B1171" t="s">
        <v>694</v>
      </c>
      <c r="C1171" t="s">
        <v>688</v>
      </c>
      <c r="D1171">
        <v>0.34</v>
      </c>
      <c r="E1171">
        <v>40</v>
      </c>
      <c r="F1171">
        <v>0.13900000000000001</v>
      </c>
    </row>
    <row r="1172" spans="1:6" x14ac:dyDescent="0.2">
      <c r="A1172" t="s">
        <v>678</v>
      </c>
      <c r="B1172" t="s">
        <v>694</v>
      </c>
      <c r="C1172" t="s">
        <v>688</v>
      </c>
      <c r="D1172">
        <v>0.34</v>
      </c>
      <c r="E1172">
        <v>41</v>
      </c>
      <c r="F1172">
        <v>0.13900000000000001</v>
      </c>
    </row>
    <row r="1173" spans="1:6" x14ac:dyDescent="0.2">
      <c r="A1173" t="s">
        <v>678</v>
      </c>
      <c r="B1173" t="s">
        <v>694</v>
      </c>
      <c r="C1173" t="s">
        <v>688</v>
      </c>
      <c r="D1173">
        <v>0.34</v>
      </c>
      <c r="E1173">
        <v>42</v>
      </c>
      <c r="F1173">
        <v>0.14000000000000001</v>
      </c>
    </row>
    <row r="1174" spans="1:6" x14ac:dyDescent="0.2">
      <c r="A1174" t="s">
        <v>678</v>
      </c>
      <c r="B1174" t="s">
        <v>694</v>
      </c>
      <c r="C1174" t="s">
        <v>688</v>
      </c>
      <c r="D1174">
        <v>0.34</v>
      </c>
      <c r="E1174">
        <v>43</v>
      </c>
      <c r="F1174">
        <v>0.14099999999999999</v>
      </c>
    </row>
    <row r="1175" spans="1:6" x14ac:dyDescent="0.2">
      <c r="A1175" t="s">
        <v>678</v>
      </c>
      <c r="B1175" t="s">
        <v>694</v>
      </c>
      <c r="C1175" t="s">
        <v>688</v>
      </c>
      <c r="D1175">
        <v>0.34</v>
      </c>
      <c r="E1175">
        <v>44</v>
      </c>
      <c r="F1175">
        <v>0.14199999999999999</v>
      </c>
    </row>
    <row r="1176" spans="1:6" x14ac:dyDescent="0.2">
      <c r="A1176" t="s">
        <v>678</v>
      </c>
      <c r="B1176" t="s">
        <v>694</v>
      </c>
      <c r="C1176" t="s">
        <v>688</v>
      </c>
      <c r="D1176">
        <v>0.34</v>
      </c>
      <c r="E1176">
        <v>45</v>
      </c>
      <c r="F1176">
        <v>0.14199999999999999</v>
      </c>
    </row>
    <row r="1177" spans="1:6" x14ac:dyDescent="0.2">
      <c r="A1177" t="s">
        <v>678</v>
      </c>
      <c r="B1177" t="s">
        <v>694</v>
      </c>
      <c r="C1177" t="s">
        <v>688</v>
      </c>
      <c r="D1177">
        <v>0.34</v>
      </c>
      <c r="E1177">
        <v>46</v>
      </c>
      <c r="F1177">
        <v>0.14299999999999999</v>
      </c>
    </row>
    <row r="1178" spans="1:6" x14ac:dyDescent="0.2">
      <c r="A1178" t="s">
        <v>678</v>
      </c>
      <c r="B1178" t="s">
        <v>694</v>
      </c>
      <c r="C1178" t="s">
        <v>688</v>
      </c>
      <c r="D1178">
        <v>0.36</v>
      </c>
      <c r="E1178">
        <v>20</v>
      </c>
      <c r="F1178">
        <v>0.10299999999999999</v>
      </c>
    </row>
    <row r="1179" spans="1:6" x14ac:dyDescent="0.2">
      <c r="A1179" t="s">
        <v>678</v>
      </c>
      <c r="B1179" t="s">
        <v>694</v>
      </c>
      <c r="C1179" t="s">
        <v>688</v>
      </c>
      <c r="D1179">
        <v>0.36</v>
      </c>
      <c r="E1179">
        <v>21</v>
      </c>
      <c r="F1179">
        <v>0.107</v>
      </c>
    </row>
    <row r="1180" spans="1:6" x14ac:dyDescent="0.2">
      <c r="A1180" t="s">
        <v>678</v>
      </c>
      <c r="B1180" t="s">
        <v>694</v>
      </c>
      <c r="C1180" t="s">
        <v>688</v>
      </c>
      <c r="D1180">
        <v>0.36</v>
      </c>
      <c r="E1180">
        <v>22</v>
      </c>
      <c r="F1180">
        <v>0.11</v>
      </c>
    </row>
    <row r="1181" spans="1:6" x14ac:dyDescent="0.2">
      <c r="A1181" t="s">
        <v>678</v>
      </c>
      <c r="B1181" t="s">
        <v>694</v>
      </c>
      <c r="C1181" t="s">
        <v>688</v>
      </c>
      <c r="D1181">
        <v>0.36</v>
      </c>
      <c r="E1181">
        <v>23</v>
      </c>
      <c r="F1181">
        <v>0.114</v>
      </c>
    </row>
    <row r="1182" spans="1:6" x14ac:dyDescent="0.2">
      <c r="A1182" t="s">
        <v>678</v>
      </c>
      <c r="B1182" t="s">
        <v>694</v>
      </c>
      <c r="C1182" t="s">
        <v>688</v>
      </c>
      <c r="D1182">
        <v>0.36</v>
      </c>
      <c r="E1182">
        <v>24</v>
      </c>
      <c r="F1182">
        <v>0.11899999999999999</v>
      </c>
    </row>
    <row r="1183" spans="1:6" x14ac:dyDescent="0.2">
      <c r="A1183" t="s">
        <v>678</v>
      </c>
      <c r="B1183" t="s">
        <v>694</v>
      </c>
      <c r="C1183" t="s">
        <v>688</v>
      </c>
      <c r="D1183">
        <v>0.36</v>
      </c>
      <c r="E1183">
        <v>25</v>
      </c>
      <c r="F1183">
        <v>0.122</v>
      </c>
    </row>
    <row r="1184" spans="1:6" x14ac:dyDescent="0.2">
      <c r="A1184" t="s">
        <v>678</v>
      </c>
      <c r="B1184" t="s">
        <v>694</v>
      </c>
      <c r="C1184" t="s">
        <v>688</v>
      </c>
      <c r="D1184">
        <v>0.36</v>
      </c>
      <c r="E1184">
        <v>26</v>
      </c>
      <c r="F1184">
        <v>0.126</v>
      </c>
    </row>
    <row r="1185" spans="1:6" x14ac:dyDescent="0.2">
      <c r="A1185" t="s">
        <v>678</v>
      </c>
      <c r="B1185" t="s">
        <v>694</v>
      </c>
      <c r="C1185" t="s">
        <v>688</v>
      </c>
      <c r="D1185">
        <v>0.36</v>
      </c>
      <c r="E1185">
        <v>27</v>
      </c>
      <c r="F1185">
        <v>0.129</v>
      </c>
    </row>
    <row r="1186" spans="1:6" x14ac:dyDescent="0.2">
      <c r="A1186" t="s">
        <v>678</v>
      </c>
      <c r="B1186" t="s">
        <v>694</v>
      </c>
      <c r="C1186" t="s">
        <v>688</v>
      </c>
      <c r="D1186">
        <v>0.36</v>
      </c>
      <c r="E1186">
        <v>28</v>
      </c>
      <c r="F1186">
        <v>0.13100000000000001</v>
      </c>
    </row>
    <row r="1187" spans="1:6" x14ac:dyDescent="0.2">
      <c r="A1187" t="s">
        <v>678</v>
      </c>
      <c r="B1187" t="s">
        <v>694</v>
      </c>
      <c r="C1187" t="s">
        <v>688</v>
      </c>
      <c r="D1187">
        <v>0.36</v>
      </c>
      <c r="E1187">
        <v>29</v>
      </c>
      <c r="F1187">
        <v>0.13300000000000001</v>
      </c>
    </row>
    <row r="1188" spans="1:6" x14ac:dyDescent="0.2">
      <c r="A1188" t="s">
        <v>678</v>
      </c>
      <c r="B1188" t="s">
        <v>694</v>
      </c>
      <c r="C1188" t="s">
        <v>688</v>
      </c>
      <c r="D1188">
        <v>0.36</v>
      </c>
      <c r="E1188">
        <v>30</v>
      </c>
      <c r="F1188">
        <v>0.13400000000000001</v>
      </c>
    </row>
    <row r="1189" spans="1:6" x14ac:dyDescent="0.2">
      <c r="A1189" t="s">
        <v>678</v>
      </c>
      <c r="B1189" t="s">
        <v>694</v>
      </c>
      <c r="C1189" t="s">
        <v>688</v>
      </c>
      <c r="D1189">
        <v>0.36</v>
      </c>
      <c r="E1189">
        <v>31</v>
      </c>
      <c r="F1189">
        <v>0.13600000000000001</v>
      </c>
    </row>
    <row r="1190" spans="1:6" x14ac:dyDescent="0.2">
      <c r="A1190" t="s">
        <v>678</v>
      </c>
      <c r="B1190" t="s">
        <v>694</v>
      </c>
      <c r="C1190" t="s">
        <v>688</v>
      </c>
      <c r="D1190">
        <v>0.36</v>
      </c>
      <c r="E1190">
        <v>32</v>
      </c>
      <c r="F1190">
        <v>0.13700000000000001</v>
      </c>
    </row>
    <row r="1191" spans="1:6" x14ac:dyDescent="0.2">
      <c r="A1191" t="s">
        <v>678</v>
      </c>
      <c r="B1191" t="s">
        <v>694</v>
      </c>
      <c r="C1191" t="s">
        <v>688</v>
      </c>
      <c r="D1191">
        <v>0.36</v>
      </c>
      <c r="E1191">
        <v>33</v>
      </c>
      <c r="F1191">
        <v>0.13800000000000001</v>
      </c>
    </row>
    <row r="1192" spans="1:6" x14ac:dyDescent="0.2">
      <c r="A1192" t="s">
        <v>678</v>
      </c>
      <c r="B1192" t="s">
        <v>694</v>
      </c>
      <c r="C1192" t="s">
        <v>688</v>
      </c>
      <c r="D1192">
        <v>0.36</v>
      </c>
      <c r="E1192">
        <v>34</v>
      </c>
      <c r="F1192">
        <v>0.13900000000000001</v>
      </c>
    </row>
    <row r="1193" spans="1:6" x14ac:dyDescent="0.2">
      <c r="A1193" t="s">
        <v>678</v>
      </c>
      <c r="B1193" t="s">
        <v>694</v>
      </c>
      <c r="C1193" t="s">
        <v>688</v>
      </c>
      <c r="D1193">
        <v>0.36</v>
      </c>
      <c r="E1193">
        <v>35</v>
      </c>
      <c r="F1193">
        <v>0.14000000000000001</v>
      </c>
    </row>
    <row r="1194" spans="1:6" x14ac:dyDescent="0.2">
      <c r="A1194" t="s">
        <v>678</v>
      </c>
      <c r="B1194" t="s">
        <v>694</v>
      </c>
      <c r="C1194" t="s">
        <v>688</v>
      </c>
      <c r="D1194">
        <v>0.36</v>
      </c>
      <c r="E1194">
        <v>36</v>
      </c>
      <c r="F1194">
        <v>0.14099999999999999</v>
      </c>
    </row>
    <row r="1195" spans="1:6" x14ac:dyDescent="0.2">
      <c r="A1195" t="s">
        <v>678</v>
      </c>
      <c r="B1195" t="s">
        <v>694</v>
      </c>
      <c r="C1195" t="s">
        <v>688</v>
      </c>
      <c r="D1195">
        <v>0.36</v>
      </c>
      <c r="E1195">
        <v>37</v>
      </c>
      <c r="F1195">
        <v>0.14199999999999999</v>
      </c>
    </row>
    <row r="1196" spans="1:6" x14ac:dyDescent="0.2">
      <c r="A1196" t="s">
        <v>678</v>
      </c>
      <c r="B1196" t="s">
        <v>694</v>
      </c>
      <c r="C1196" t="s">
        <v>688</v>
      </c>
      <c r="D1196">
        <v>0.36</v>
      </c>
      <c r="E1196">
        <v>38</v>
      </c>
      <c r="F1196">
        <v>0.14299999999999999</v>
      </c>
    </row>
    <row r="1197" spans="1:6" x14ac:dyDescent="0.2">
      <c r="A1197" t="s">
        <v>678</v>
      </c>
      <c r="B1197" t="s">
        <v>694</v>
      </c>
      <c r="C1197" t="s">
        <v>688</v>
      </c>
      <c r="D1197">
        <v>0.36</v>
      </c>
      <c r="E1197">
        <v>39</v>
      </c>
      <c r="F1197">
        <v>0.14399999999999999</v>
      </c>
    </row>
    <row r="1198" spans="1:6" x14ac:dyDescent="0.2">
      <c r="A1198" t="s">
        <v>678</v>
      </c>
      <c r="B1198" t="s">
        <v>694</v>
      </c>
      <c r="C1198" t="s">
        <v>688</v>
      </c>
      <c r="D1198">
        <v>0.36</v>
      </c>
      <c r="E1198">
        <v>40</v>
      </c>
      <c r="F1198">
        <v>0.14499999999999999</v>
      </c>
    </row>
    <row r="1199" spans="1:6" x14ac:dyDescent="0.2">
      <c r="A1199" t="s">
        <v>678</v>
      </c>
      <c r="B1199" t="s">
        <v>694</v>
      </c>
      <c r="C1199" t="s">
        <v>688</v>
      </c>
      <c r="D1199">
        <v>0.36</v>
      </c>
      <c r="E1199">
        <v>41</v>
      </c>
      <c r="F1199">
        <v>0.14599999999999999</v>
      </c>
    </row>
    <row r="1200" spans="1:6" x14ac:dyDescent="0.2">
      <c r="A1200" t="s">
        <v>678</v>
      </c>
      <c r="B1200" t="s">
        <v>694</v>
      </c>
      <c r="C1200" t="s">
        <v>688</v>
      </c>
      <c r="D1200">
        <v>0.36</v>
      </c>
      <c r="E1200">
        <v>42</v>
      </c>
      <c r="F1200">
        <v>0.14699999999999999</v>
      </c>
    </row>
    <row r="1201" spans="1:6" x14ac:dyDescent="0.2">
      <c r="A1201" t="s">
        <v>678</v>
      </c>
      <c r="B1201" t="s">
        <v>694</v>
      </c>
      <c r="C1201" t="s">
        <v>688</v>
      </c>
      <c r="D1201">
        <v>0.36</v>
      </c>
      <c r="E1201">
        <v>43</v>
      </c>
      <c r="F1201">
        <v>0.14799999999999999</v>
      </c>
    </row>
    <row r="1202" spans="1:6" x14ac:dyDescent="0.2">
      <c r="A1202" t="s">
        <v>678</v>
      </c>
      <c r="B1202" t="s">
        <v>694</v>
      </c>
      <c r="C1202" t="s">
        <v>688</v>
      </c>
      <c r="D1202">
        <v>0.36</v>
      </c>
      <c r="E1202">
        <v>44</v>
      </c>
      <c r="F1202">
        <v>0.14799999999999999</v>
      </c>
    </row>
    <row r="1203" spans="1:6" x14ac:dyDescent="0.2">
      <c r="A1203" t="s">
        <v>678</v>
      </c>
      <c r="B1203" t="s">
        <v>694</v>
      </c>
      <c r="C1203" t="s">
        <v>688</v>
      </c>
      <c r="D1203">
        <v>0.36</v>
      </c>
      <c r="E1203">
        <v>45</v>
      </c>
      <c r="F1203">
        <v>0.14899999999999999</v>
      </c>
    </row>
    <row r="1204" spans="1:6" x14ac:dyDescent="0.2">
      <c r="A1204" t="s">
        <v>678</v>
      </c>
      <c r="B1204" t="s">
        <v>694</v>
      </c>
      <c r="C1204" t="s">
        <v>688</v>
      </c>
      <c r="D1204">
        <v>0.36</v>
      </c>
      <c r="E1204">
        <v>46</v>
      </c>
      <c r="F1204">
        <v>0.15</v>
      </c>
    </row>
    <row r="1205" spans="1:6" x14ac:dyDescent="0.2">
      <c r="A1205" t="s">
        <v>678</v>
      </c>
      <c r="B1205" t="s">
        <v>694</v>
      </c>
      <c r="C1205" t="s">
        <v>688</v>
      </c>
      <c r="D1205">
        <v>0.36</v>
      </c>
      <c r="E1205">
        <v>47</v>
      </c>
      <c r="F1205">
        <v>0.15</v>
      </c>
    </row>
    <row r="1206" spans="1:6" x14ac:dyDescent="0.2">
      <c r="A1206" t="s">
        <v>678</v>
      </c>
      <c r="B1206" t="s">
        <v>694</v>
      </c>
      <c r="C1206" t="s">
        <v>688</v>
      </c>
      <c r="D1206">
        <v>0.36</v>
      </c>
      <c r="E1206">
        <v>48</v>
      </c>
      <c r="F1206">
        <v>0.151</v>
      </c>
    </row>
    <row r="1207" spans="1:6" x14ac:dyDescent="0.2">
      <c r="A1207" t="s">
        <v>678</v>
      </c>
      <c r="B1207" t="s">
        <v>694</v>
      </c>
      <c r="C1207" t="s">
        <v>688</v>
      </c>
      <c r="D1207">
        <v>0.36</v>
      </c>
      <c r="E1207">
        <v>49</v>
      </c>
      <c r="F1207">
        <v>0.151</v>
      </c>
    </row>
    <row r="1208" spans="1:6" x14ac:dyDescent="0.2">
      <c r="A1208" t="s">
        <v>678</v>
      </c>
      <c r="B1208" t="s">
        <v>694</v>
      </c>
      <c r="C1208" t="s">
        <v>688</v>
      </c>
      <c r="D1208">
        <v>0.38</v>
      </c>
      <c r="E1208">
        <v>20</v>
      </c>
      <c r="F1208">
        <v>0.11</v>
      </c>
    </row>
    <row r="1209" spans="1:6" x14ac:dyDescent="0.2">
      <c r="A1209" t="s">
        <v>678</v>
      </c>
      <c r="B1209" t="s">
        <v>694</v>
      </c>
      <c r="C1209" t="s">
        <v>688</v>
      </c>
      <c r="D1209">
        <v>0.38</v>
      </c>
      <c r="E1209">
        <v>21</v>
      </c>
      <c r="F1209">
        <v>0.115</v>
      </c>
    </row>
    <row r="1210" spans="1:6" x14ac:dyDescent="0.2">
      <c r="A1210" t="s">
        <v>678</v>
      </c>
      <c r="B1210" t="s">
        <v>694</v>
      </c>
      <c r="C1210" t="s">
        <v>688</v>
      </c>
      <c r="D1210">
        <v>0.38</v>
      </c>
      <c r="E1210">
        <v>22</v>
      </c>
      <c r="F1210">
        <v>0.11799999999999999</v>
      </c>
    </row>
    <row r="1211" spans="1:6" x14ac:dyDescent="0.2">
      <c r="A1211" t="s">
        <v>678</v>
      </c>
      <c r="B1211" t="s">
        <v>694</v>
      </c>
      <c r="C1211" t="s">
        <v>688</v>
      </c>
      <c r="D1211">
        <v>0.38</v>
      </c>
      <c r="E1211">
        <v>23</v>
      </c>
      <c r="F1211">
        <v>0.122</v>
      </c>
    </row>
    <row r="1212" spans="1:6" x14ac:dyDescent="0.2">
      <c r="A1212" t="s">
        <v>678</v>
      </c>
      <c r="B1212" t="s">
        <v>694</v>
      </c>
      <c r="C1212" t="s">
        <v>688</v>
      </c>
      <c r="D1212">
        <v>0.38</v>
      </c>
      <c r="E1212">
        <v>24</v>
      </c>
      <c r="F1212">
        <v>0.126</v>
      </c>
    </row>
    <row r="1213" spans="1:6" x14ac:dyDescent="0.2">
      <c r="A1213" t="s">
        <v>678</v>
      </c>
      <c r="B1213" t="s">
        <v>694</v>
      </c>
      <c r="C1213" t="s">
        <v>688</v>
      </c>
      <c r="D1213">
        <v>0.38</v>
      </c>
      <c r="E1213">
        <v>25</v>
      </c>
      <c r="F1213">
        <v>0.13</v>
      </c>
    </row>
    <row r="1214" spans="1:6" x14ac:dyDescent="0.2">
      <c r="A1214" t="s">
        <v>678</v>
      </c>
      <c r="B1214" t="s">
        <v>694</v>
      </c>
      <c r="C1214" t="s">
        <v>688</v>
      </c>
      <c r="D1214">
        <v>0.38</v>
      </c>
      <c r="E1214">
        <v>26</v>
      </c>
      <c r="F1214">
        <v>0.13300000000000001</v>
      </c>
    </row>
    <row r="1215" spans="1:6" x14ac:dyDescent="0.2">
      <c r="A1215" t="s">
        <v>678</v>
      </c>
      <c r="B1215" t="s">
        <v>694</v>
      </c>
      <c r="C1215" t="s">
        <v>688</v>
      </c>
      <c r="D1215">
        <v>0.38</v>
      </c>
      <c r="E1215">
        <v>27</v>
      </c>
      <c r="F1215">
        <v>0.13600000000000001</v>
      </c>
    </row>
    <row r="1216" spans="1:6" x14ac:dyDescent="0.2">
      <c r="A1216" t="s">
        <v>678</v>
      </c>
      <c r="B1216" t="s">
        <v>694</v>
      </c>
      <c r="C1216" t="s">
        <v>688</v>
      </c>
      <c r="D1216">
        <v>0.38</v>
      </c>
      <c r="E1216">
        <v>28</v>
      </c>
      <c r="F1216">
        <v>0.13800000000000001</v>
      </c>
    </row>
    <row r="1217" spans="1:6" x14ac:dyDescent="0.2">
      <c r="A1217" t="s">
        <v>678</v>
      </c>
      <c r="B1217" t="s">
        <v>694</v>
      </c>
      <c r="C1217" t="s">
        <v>688</v>
      </c>
      <c r="D1217">
        <v>0.38</v>
      </c>
      <c r="E1217">
        <v>29</v>
      </c>
      <c r="F1217">
        <v>0.14000000000000001</v>
      </c>
    </row>
    <row r="1218" spans="1:6" x14ac:dyDescent="0.2">
      <c r="A1218" t="s">
        <v>678</v>
      </c>
      <c r="B1218" t="s">
        <v>694</v>
      </c>
      <c r="C1218" t="s">
        <v>688</v>
      </c>
      <c r="D1218">
        <v>0.38</v>
      </c>
      <c r="E1218">
        <v>30</v>
      </c>
      <c r="F1218">
        <v>0.14099999999999999</v>
      </c>
    </row>
    <row r="1219" spans="1:6" x14ac:dyDescent="0.2">
      <c r="A1219" t="s">
        <v>678</v>
      </c>
      <c r="B1219" t="s">
        <v>694</v>
      </c>
      <c r="C1219" t="s">
        <v>688</v>
      </c>
      <c r="D1219">
        <v>0.38</v>
      </c>
      <c r="E1219">
        <v>31</v>
      </c>
      <c r="F1219">
        <v>0.14299999999999999</v>
      </c>
    </row>
    <row r="1220" spans="1:6" x14ac:dyDescent="0.2">
      <c r="A1220" t="s">
        <v>678</v>
      </c>
      <c r="B1220" t="s">
        <v>694</v>
      </c>
      <c r="C1220" t="s">
        <v>688</v>
      </c>
      <c r="D1220">
        <v>0.38</v>
      </c>
      <c r="E1220">
        <v>32</v>
      </c>
      <c r="F1220">
        <v>0.14399999999999999</v>
      </c>
    </row>
    <row r="1221" spans="1:6" x14ac:dyDescent="0.2">
      <c r="A1221" t="s">
        <v>678</v>
      </c>
      <c r="B1221" t="s">
        <v>694</v>
      </c>
      <c r="C1221" t="s">
        <v>688</v>
      </c>
      <c r="D1221">
        <v>0.38</v>
      </c>
      <c r="E1221">
        <v>33</v>
      </c>
      <c r="F1221">
        <v>0.14499999999999999</v>
      </c>
    </row>
    <row r="1222" spans="1:6" x14ac:dyDescent="0.2">
      <c r="A1222" t="s">
        <v>678</v>
      </c>
      <c r="B1222" t="s">
        <v>694</v>
      </c>
      <c r="C1222" t="s">
        <v>688</v>
      </c>
      <c r="D1222">
        <v>0.38</v>
      </c>
      <c r="E1222">
        <v>34</v>
      </c>
      <c r="F1222">
        <v>0.14599999999999999</v>
      </c>
    </row>
    <row r="1223" spans="1:6" x14ac:dyDescent="0.2">
      <c r="A1223" t="s">
        <v>678</v>
      </c>
      <c r="B1223" t="s">
        <v>694</v>
      </c>
      <c r="C1223" t="s">
        <v>688</v>
      </c>
      <c r="D1223">
        <v>0.38</v>
      </c>
      <c r="E1223">
        <v>35</v>
      </c>
      <c r="F1223">
        <v>0.14699999999999999</v>
      </c>
    </row>
    <row r="1224" spans="1:6" x14ac:dyDescent="0.2">
      <c r="A1224" t="s">
        <v>678</v>
      </c>
      <c r="B1224" t="s">
        <v>694</v>
      </c>
      <c r="C1224" t="s">
        <v>688</v>
      </c>
      <c r="D1224">
        <v>0.38</v>
      </c>
      <c r="E1224">
        <v>36</v>
      </c>
      <c r="F1224">
        <v>0.14799999999999999</v>
      </c>
    </row>
    <row r="1225" spans="1:6" x14ac:dyDescent="0.2">
      <c r="A1225" t="s">
        <v>678</v>
      </c>
      <c r="B1225" t="s">
        <v>694</v>
      </c>
      <c r="C1225" t="s">
        <v>688</v>
      </c>
      <c r="D1225">
        <v>0.38</v>
      </c>
      <c r="E1225">
        <v>37</v>
      </c>
      <c r="F1225">
        <v>0.14899999999999999</v>
      </c>
    </row>
    <row r="1226" spans="1:6" x14ac:dyDescent="0.2">
      <c r="A1226" t="s">
        <v>678</v>
      </c>
      <c r="B1226" t="s">
        <v>694</v>
      </c>
      <c r="C1226" t="s">
        <v>688</v>
      </c>
      <c r="D1226">
        <v>0.38</v>
      </c>
      <c r="E1226">
        <v>38</v>
      </c>
      <c r="F1226">
        <v>0.15</v>
      </c>
    </row>
    <row r="1227" spans="1:6" x14ac:dyDescent="0.2">
      <c r="A1227" t="s">
        <v>678</v>
      </c>
      <c r="B1227" t="s">
        <v>694</v>
      </c>
      <c r="C1227" t="s">
        <v>688</v>
      </c>
      <c r="D1227">
        <v>0.38</v>
      </c>
      <c r="E1227">
        <v>39</v>
      </c>
      <c r="F1227">
        <v>0.151</v>
      </c>
    </row>
    <row r="1228" spans="1:6" x14ac:dyDescent="0.2">
      <c r="A1228" t="s">
        <v>678</v>
      </c>
      <c r="B1228" t="s">
        <v>694</v>
      </c>
      <c r="C1228" t="s">
        <v>688</v>
      </c>
      <c r="D1228">
        <v>0.38</v>
      </c>
      <c r="E1228">
        <v>40</v>
      </c>
      <c r="F1228">
        <v>0.152</v>
      </c>
    </row>
    <row r="1229" spans="1:6" x14ac:dyDescent="0.2">
      <c r="A1229" t="s">
        <v>678</v>
      </c>
      <c r="B1229" t="s">
        <v>694</v>
      </c>
      <c r="C1229" t="s">
        <v>688</v>
      </c>
      <c r="D1229">
        <v>0.38</v>
      </c>
      <c r="E1229">
        <v>41</v>
      </c>
      <c r="F1229">
        <v>0.152</v>
      </c>
    </row>
    <row r="1230" spans="1:6" x14ac:dyDescent="0.2">
      <c r="A1230" t="s">
        <v>678</v>
      </c>
      <c r="B1230" t="s">
        <v>694</v>
      </c>
      <c r="C1230" t="s">
        <v>688</v>
      </c>
      <c r="D1230">
        <v>0.38</v>
      </c>
      <c r="E1230">
        <v>42</v>
      </c>
      <c r="F1230">
        <v>0.153</v>
      </c>
    </row>
    <row r="1231" spans="1:6" x14ac:dyDescent="0.2">
      <c r="A1231" t="s">
        <v>678</v>
      </c>
      <c r="B1231" t="s">
        <v>694</v>
      </c>
      <c r="C1231" t="s">
        <v>688</v>
      </c>
      <c r="D1231">
        <v>0.38</v>
      </c>
      <c r="E1231">
        <v>43</v>
      </c>
      <c r="F1231">
        <v>0.154</v>
      </c>
    </row>
    <row r="1232" spans="1:6" x14ac:dyDescent="0.2">
      <c r="A1232" t="s">
        <v>678</v>
      </c>
      <c r="B1232" t="s">
        <v>694</v>
      </c>
      <c r="C1232" t="s">
        <v>688</v>
      </c>
      <c r="D1232">
        <v>0.38</v>
      </c>
      <c r="E1232">
        <v>44</v>
      </c>
      <c r="F1232">
        <v>0.155</v>
      </c>
    </row>
    <row r="1233" spans="1:6" x14ac:dyDescent="0.2">
      <c r="A1233" t="s">
        <v>678</v>
      </c>
      <c r="B1233" t="s">
        <v>694</v>
      </c>
      <c r="C1233" t="s">
        <v>688</v>
      </c>
      <c r="D1233">
        <v>0.38</v>
      </c>
      <c r="E1233">
        <v>45</v>
      </c>
      <c r="F1233">
        <v>0.155</v>
      </c>
    </row>
    <row r="1234" spans="1:6" x14ac:dyDescent="0.2">
      <c r="A1234" t="s">
        <v>678</v>
      </c>
      <c r="B1234" t="s">
        <v>694</v>
      </c>
      <c r="C1234" t="s">
        <v>688</v>
      </c>
      <c r="D1234">
        <v>0.38</v>
      </c>
      <c r="E1234">
        <v>46</v>
      </c>
      <c r="F1234">
        <v>0.156</v>
      </c>
    </row>
    <row r="1235" spans="1:6" x14ac:dyDescent="0.2">
      <c r="A1235" t="s">
        <v>678</v>
      </c>
      <c r="B1235" t="s">
        <v>694</v>
      </c>
      <c r="C1235" t="s">
        <v>688</v>
      </c>
      <c r="D1235">
        <v>0.38</v>
      </c>
      <c r="E1235">
        <v>47</v>
      </c>
      <c r="F1235">
        <v>0.156</v>
      </c>
    </row>
    <row r="1236" spans="1:6" x14ac:dyDescent="0.2">
      <c r="A1236" t="s">
        <v>678</v>
      </c>
      <c r="B1236" t="s">
        <v>694</v>
      </c>
      <c r="C1236" t="s">
        <v>688</v>
      </c>
      <c r="D1236">
        <v>0.38</v>
      </c>
      <c r="E1236">
        <v>48</v>
      </c>
      <c r="F1236">
        <v>0.157</v>
      </c>
    </row>
    <row r="1237" spans="1:6" x14ac:dyDescent="0.2">
      <c r="A1237" t="s">
        <v>678</v>
      </c>
      <c r="B1237" t="s">
        <v>694</v>
      </c>
      <c r="C1237" t="s">
        <v>688</v>
      </c>
      <c r="D1237">
        <v>0.38</v>
      </c>
      <c r="E1237">
        <v>49</v>
      </c>
      <c r="F1237">
        <v>0.158</v>
      </c>
    </row>
    <row r="1238" spans="1:6" x14ac:dyDescent="0.2">
      <c r="A1238" t="s">
        <v>678</v>
      </c>
      <c r="B1238" t="s">
        <v>694</v>
      </c>
      <c r="C1238" t="s">
        <v>688</v>
      </c>
      <c r="D1238">
        <v>0.4</v>
      </c>
      <c r="E1238">
        <v>20</v>
      </c>
      <c r="F1238">
        <v>0.11700000000000001</v>
      </c>
    </row>
    <row r="1239" spans="1:6" x14ac:dyDescent="0.2">
      <c r="A1239" t="s">
        <v>678</v>
      </c>
      <c r="B1239" t="s">
        <v>694</v>
      </c>
      <c r="C1239" t="s">
        <v>688</v>
      </c>
      <c r="D1239">
        <v>0.4</v>
      </c>
      <c r="E1239">
        <v>21</v>
      </c>
      <c r="F1239">
        <v>0.122</v>
      </c>
    </row>
    <row r="1240" spans="1:6" x14ac:dyDescent="0.2">
      <c r="A1240" t="s">
        <v>678</v>
      </c>
      <c r="B1240" t="s">
        <v>694</v>
      </c>
      <c r="C1240" t="s">
        <v>688</v>
      </c>
      <c r="D1240">
        <v>0.4</v>
      </c>
      <c r="E1240">
        <v>22</v>
      </c>
      <c r="F1240">
        <v>0.125</v>
      </c>
    </row>
    <row r="1241" spans="1:6" x14ac:dyDescent="0.2">
      <c r="A1241" t="s">
        <v>678</v>
      </c>
      <c r="B1241" t="s">
        <v>694</v>
      </c>
      <c r="C1241" t="s">
        <v>688</v>
      </c>
      <c r="D1241">
        <v>0.4</v>
      </c>
      <c r="E1241">
        <v>23</v>
      </c>
      <c r="F1241">
        <v>0.129</v>
      </c>
    </row>
    <row r="1242" spans="1:6" x14ac:dyDescent="0.2">
      <c r="A1242" t="s">
        <v>678</v>
      </c>
      <c r="B1242" t="s">
        <v>694</v>
      </c>
      <c r="C1242" t="s">
        <v>688</v>
      </c>
      <c r="D1242">
        <v>0.4</v>
      </c>
      <c r="E1242">
        <v>24</v>
      </c>
      <c r="F1242">
        <v>0.13300000000000001</v>
      </c>
    </row>
    <row r="1243" spans="1:6" x14ac:dyDescent="0.2">
      <c r="A1243" t="s">
        <v>678</v>
      </c>
      <c r="B1243" t="s">
        <v>694</v>
      </c>
      <c r="C1243" t="s">
        <v>688</v>
      </c>
      <c r="D1243">
        <v>0.4</v>
      </c>
      <c r="E1243">
        <v>25</v>
      </c>
      <c r="F1243">
        <v>0.13700000000000001</v>
      </c>
    </row>
    <row r="1244" spans="1:6" x14ac:dyDescent="0.2">
      <c r="A1244" t="s">
        <v>678</v>
      </c>
      <c r="B1244" t="s">
        <v>694</v>
      </c>
      <c r="C1244" t="s">
        <v>688</v>
      </c>
      <c r="D1244">
        <v>0.4</v>
      </c>
      <c r="E1244">
        <v>26</v>
      </c>
      <c r="F1244">
        <v>0.14000000000000001</v>
      </c>
    </row>
    <row r="1245" spans="1:6" x14ac:dyDescent="0.2">
      <c r="A1245" t="s">
        <v>678</v>
      </c>
      <c r="B1245" t="s">
        <v>694</v>
      </c>
      <c r="C1245" t="s">
        <v>688</v>
      </c>
      <c r="D1245">
        <v>0.4</v>
      </c>
      <c r="E1245">
        <v>27</v>
      </c>
      <c r="F1245">
        <v>0.14299999999999999</v>
      </c>
    </row>
    <row r="1246" spans="1:6" x14ac:dyDescent="0.2">
      <c r="A1246" t="s">
        <v>678</v>
      </c>
      <c r="B1246" t="s">
        <v>694</v>
      </c>
      <c r="C1246" t="s">
        <v>688</v>
      </c>
      <c r="D1246">
        <v>0.4</v>
      </c>
      <c r="E1246">
        <v>28</v>
      </c>
      <c r="F1246">
        <v>0.14499999999999999</v>
      </c>
    </row>
    <row r="1247" spans="1:6" x14ac:dyDescent="0.2">
      <c r="A1247" t="s">
        <v>678</v>
      </c>
      <c r="B1247" t="s">
        <v>694</v>
      </c>
      <c r="C1247" t="s">
        <v>688</v>
      </c>
      <c r="D1247">
        <v>0.4</v>
      </c>
      <c r="E1247">
        <v>29</v>
      </c>
      <c r="F1247">
        <v>0.14699999999999999</v>
      </c>
    </row>
    <row r="1248" spans="1:6" x14ac:dyDescent="0.2">
      <c r="A1248" t="s">
        <v>678</v>
      </c>
      <c r="B1248" t="s">
        <v>694</v>
      </c>
      <c r="C1248" t="s">
        <v>688</v>
      </c>
      <c r="D1248">
        <v>0.4</v>
      </c>
      <c r="E1248">
        <v>30</v>
      </c>
      <c r="F1248">
        <v>0.14799999999999999</v>
      </c>
    </row>
    <row r="1249" spans="1:6" x14ac:dyDescent="0.2">
      <c r="A1249" t="s">
        <v>678</v>
      </c>
      <c r="B1249" t="s">
        <v>694</v>
      </c>
      <c r="C1249" t="s">
        <v>688</v>
      </c>
      <c r="D1249">
        <v>0.4</v>
      </c>
      <c r="E1249">
        <v>31</v>
      </c>
      <c r="F1249">
        <v>0.14899999999999999</v>
      </c>
    </row>
    <row r="1250" spans="1:6" x14ac:dyDescent="0.2">
      <c r="A1250" t="s">
        <v>678</v>
      </c>
      <c r="B1250" t="s">
        <v>694</v>
      </c>
      <c r="C1250" t="s">
        <v>688</v>
      </c>
      <c r="D1250">
        <v>0.4</v>
      </c>
      <c r="E1250">
        <v>32</v>
      </c>
      <c r="F1250">
        <v>0.15</v>
      </c>
    </row>
    <row r="1251" spans="1:6" x14ac:dyDescent="0.2">
      <c r="A1251" t="s">
        <v>678</v>
      </c>
      <c r="B1251" t="s">
        <v>694</v>
      </c>
      <c r="C1251" t="s">
        <v>688</v>
      </c>
      <c r="D1251">
        <v>0.4</v>
      </c>
      <c r="E1251">
        <v>33</v>
      </c>
      <c r="F1251">
        <v>0.151</v>
      </c>
    </row>
    <row r="1252" spans="1:6" x14ac:dyDescent="0.2">
      <c r="A1252" t="s">
        <v>678</v>
      </c>
      <c r="B1252" t="s">
        <v>694</v>
      </c>
      <c r="C1252" t="s">
        <v>688</v>
      </c>
      <c r="D1252">
        <v>0.4</v>
      </c>
      <c r="E1252">
        <v>34</v>
      </c>
      <c r="F1252">
        <v>0.152</v>
      </c>
    </row>
    <row r="1253" spans="1:6" x14ac:dyDescent="0.2">
      <c r="A1253" t="s">
        <v>678</v>
      </c>
      <c r="B1253" t="s">
        <v>694</v>
      </c>
      <c r="C1253" t="s">
        <v>688</v>
      </c>
      <c r="D1253">
        <v>0.4</v>
      </c>
      <c r="E1253">
        <v>35</v>
      </c>
      <c r="F1253">
        <v>0.153</v>
      </c>
    </row>
    <row r="1254" spans="1:6" x14ac:dyDescent="0.2">
      <c r="A1254" t="s">
        <v>678</v>
      </c>
      <c r="B1254" t="s">
        <v>694</v>
      </c>
      <c r="C1254" t="s">
        <v>688</v>
      </c>
      <c r="D1254">
        <v>0.4</v>
      </c>
      <c r="E1254">
        <v>36</v>
      </c>
      <c r="F1254">
        <v>0.154</v>
      </c>
    </row>
    <row r="1255" spans="1:6" x14ac:dyDescent="0.2">
      <c r="A1255" t="s">
        <v>678</v>
      </c>
      <c r="B1255" t="s">
        <v>694</v>
      </c>
      <c r="C1255" t="s">
        <v>688</v>
      </c>
      <c r="D1255">
        <v>0.4</v>
      </c>
      <c r="E1255">
        <v>37</v>
      </c>
      <c r="F1255">
        <v>0.155</v>
      </c>
    </row>
    <row r="1256" spans="1:6" x14ac:dyDescent="0.2">
      <c r="A1256" t="s">
        <v>678</v>
      </c>
      <c r="B1256" t="s">
        <v>694</v>
      </c>
      <c r="C1256" t="s">
        <v>688</v>
      </c>
      <c r="D1256">
        <v>0.4</v>
      </c>
      <c r="E1256">
        <v>38</v>
      </c>
      <c r="F1256">
        <v>0.156</v>
      </c>
    </row>
    <row r="1257" spans="1:6" x14ac:dyDescent="0.2">
      <c r="A1257" t="s">
        <v>678</v>
      </c>
      <c r="B1257" t="s">
        <v>694</v>
      </c>
      <c r="C1257" t="s">
        <v>688</v>
      </c>
      <c r="D1257">
        <v>0.4</v>
      </c>
      <c r="E1257">
        <v>39</v>
      </c>
      <c r="F1257">
        <v>0.157</v>
      </c>
    </row>
    <row r="1258" spans="1:6" x14ac:dyDescent="0.2">
      <c r="A1258" t="s">
        <v>678</v>
      </c>
      <c r="B1258" t="s">
        <v>694</v>
      </c>
      <c r="C1258" t="s">
        <v>688</v>
      </c>
      <c r="D1258">
        <v>0.4</v>
      </c>
      <c r="E1258">
        <v>40</v>
      </c>
      <c r="F1258">
        <v>0.158</v>
      </c>
    </row>
    <row r="1259" spans="1:6" x14ac:dyDescent="0.2">
      <c r="A1259" t="s">
        <v>678</v>
      </c>
      <c r="B1259" t="s">
        <v>694</v>
      </c>
      <c r="C1259" t="s">
        <v>688</v>
      </c>
      <c r="D1259">
        <v>0.4</v>
      </c>
      <c r="E1259">
        <v>41</v>
      </c>
      <c r="F1259">
        <v>0.159</v>
      </c>
    </row>
    <row r="1260" spans="1:6" x14ac:dyDescent="0.2">
      <c r="A1260" t="s">
        <v>678</v>
      </c>
      <c r="B1260" t="s">
        <v>694</v>
      </c>
      <c r="C1260" t="s">
        <v>688</v>
      </c>
      <c r="D1260">
        <v>0.4</v>
      </c>
      <c r="E1260">
        <v>42</v>
      </c>
      <c r="F1260">
        <v>0.159</v>
      </c>
    </row>
    <row r="1261" spans="1:6" x14ac:dyDescent="0.2">
      <c r="A1261" t="s">
        <v>678</v>
      </c>
      <c r="B1261" t="s">
        <v>694</v>
      </c>
      <c r="C1261" t="s">
        <v>688</v>
      </c>
      <c r="D1261">
        <v>0.4</v>
      </c>
      <c r="E1261">
        <v>43</v>
      </c>
      <c r="F1261">
        <v>0.16</v>
      </c>
    </row>
    <row r="1262" spans="1:6" x14ac:dyDescent="0.2">
      <c r="A1262" t="s">
        <v>678</v>
      </c>
      <c r="B1262" t="s">
        <v>694</v>
      </c>
      <c r="C1262" t="s">
        <v>688</v>
      </c>
      <c r="D1262">
        <v>0.4</v>
      </c>
      <c r="E1262">
        <v>44</v>
      </c>
      <c r="F1262">
        <v>0.161</v>
      </c>
    </row>
    <row r="1263" spans="1:6" x14ac:dyDescent="0.2">
      <c r="A1263" t="s">
        <v>678</v>
      </c>
      <c r="B1263" t="s">
        <v>694</v>
      </c>
      <c r="C1263" t="s">
        <v>688</v>
      </c>
      <c r="D1263">
        <v>0.4</v>
      </c>
      <c r="E1263">
        <v>45</v>
      </c>
      <c r="F1263">
        <v>0.161</v>
      </c>
    </row>
    <row r="1264" spans="1:6" x14ac:dyDescent="0.2">
      <c r="A1264" t="s">
        <v>678</v>
      </c>
      <c r="B1264" t="s">
        <v>694</v>
      </c>
      <c r="C1264" t="s">
        <v>688</v>
      </c>
      <c r="D1264">
        <v>0.4</v>
      </c>
      <c r="E1264">
        <v>46</v>
      </c>
      <c r="F1264">
        <v>0.16200000000000001</v>
      </c>
    </row>
    <row r="1265" spans="1:6" x14ac:dyDescent="0.2">
      <c r="A1265" t="s">
        <v>678</v>
      </c>
      <c r="B1265" t="s">
        <v>694</v>
      </c>
      <c r="C1265" t="s">
        <v>688</v>
      </c>
      <c r="D1265">
        <v>0.4</v>
      </c>
      <c r="E1265">
        <v>47</v>
      </c>
      <c r="F1265">
        <v>0.16300000000000001</v>
      </c>
    </row>
    <row r="1266" spans="1:6" x14ac:dyDescent="0.2">
      <c r="A1266" t="s">
        <v>678</v>
      </c>
      <c r="B1266" t="s">
        <v>694</v>
      </c>
      <c r="C1266" t="s">
        <v>688</v>
      </c>
      <c r="D1266">
        <v>0.4</v>
      </c>
      <c r="E1266">
        <v>48</v>
      </c>
      <c r="F1266">
        <v>0.16300000000000001</v>
      </c>
    </row>
    <row r="1267" spans="1:6" x14ac:dyDescent="0.2">
      <c r="A1267" t="s">
        <v>678</v>
      </c>
      <c r="B1267" t="s">
        <v>694</v>
      </c>
      <c r="C1267" t="s">
        <v>688</v>
      </c>
      <c r="D1267">
        <v>0.4</v>
      </c>
      <c r="E1267">
        <v>49</v>
      </c>
      <c r="F1267">
        <v>0.16400000000000001</v>
      </c>
    </row>
    <row r="1268" spans="1:6" x14ac:dyDescent="0.2">
      <c r="A1268" t="s">
        <v>678</v>
      </c>
      <c r="B1268" t="s">
        <v>694</v>
      </c>
      <c r="C1268" t="s">
        <v>688</v>
      </c>
      <c r="D1268">
        <v>0.42</v>
      </c>
      <c r="E1268">
        <v>21</v>
      </c>
      <c r="F1268">
        <v>0.129</v>
      </c>
    </row>
    <row r="1269" spans="1:6" x14ac:dyDescent="0.2">
      <c r="A1269" t="s">
        <v>678</v>
      </c>
      <c r="B1269" t="s">
        <v>694</v>
      </c>
      <c r="C1269" t="s">
        <v>688</v>
      </c>
      <c r="D1269">
        <v>0.42</v>
      </c>
      <c r="E1269">
        <v>22</v>
      </c>
      <c r="F1269">
        <v>0.13300000000000001</v>
      </c>
    </row>
    <row r="1270" spans="1:6" x14ac:dyDescent="0.2">
      <c r="A1270" t="s">
        <v>678</v>
      </c>
      <c r="B1270" t="s">
        <v>694</v>
      </c>
      <c r="C1270" t="s">
        <v>688</v>
      </c>
      <c r="D1270">
        <v>0.42</v>
      </c>
      <c r="E1270">
        <v>23</v>
      </c>
      <c r="F1270">
        <v>0.13600000000000001</v>
      </c>
    </row>
    <row r="1271" spans="1:6" x14ac:dyDescent="0.2">
      <c r="A1271" t="s">
        <v>678</v>
      </c>
      <c r="B1271" t="s">
        <v>694</v>
      </c>
      <c r="C1271" t="s">
        <v>688</v>
      </c>
      <c r="D1271">
        <v>0.42</v>
      </c>
      <c r="E1271">
        <v>24</v>
      </c>
      <c r="F1271">
        <v>0.14099999999999999</v>
      </c>
    </row>
    <row r="1272" spans="1:6" x14ac:dyDescent="0.2">
      <c r="A1272" t="s">
        <v>678</v>
      </c>
      <c r="B1272" t="s">
        <v>694</v>
      </c>
      <c r="C1272" t="s">
        <v>688</v>
      </c>
      <c r="D1272">
        <v>0.42</v>
      </c>
      <c r="E1272">
        <v>25</v>
      </c>
      <c r="F1272">
        <v>0.14399999999999999</v>
      </c>
    </row>
    <row r="1273" spans="1:6" x14ac:dyDescent="0.2">
      <c r="A1273" t="s">
        <v>678</v>
      </c>
      <c r="B1273" t="s">
        <v>694</v>
      </c>
      <c r="C1273" t="s">
        <v>688</v>
      </c>
      <c r="D1273">
        <v>0.42</v>
      </c>
      <c r="E1273">
        <v>26</v>
      </c>
      <c r="F1273">
        <v>0.14799999999999999</v>
      </c>
    </row>
    <row r="1274" spans="1:6" x14ac:dyDescent="0.2">
      <c r="A1274" t="s">
        <v>678</v>
      </c>
      <c r="B1274" t="s">
        <v>694</v>
      </c>
      <c r="C1274" t="s">
        <v>688</v>
      </c>
      <c r="D1274">
        <v>0.42</v>
      </c>
      <c r="E1274">
        <v>27</v>
      </c>
      <c r="F1274">
        <v>0.15</v>
      </c>
    </row>
    <row r="1275" spans="1:6" x14ac:dyDescent="0.2">
      <c r="A1275" t="s">
        <v>678</v>
      </c>
      <c r="B1275" t="s">
        <v>694</v>
      </c>
      <c r="C1275" t="s">
        <v>688</v>
      </c>
      <c r="D1275">
        <v>0.42</v>
      </c>
      <c r="E1275">
        <v>28</v>
      </c>
      <c r="F1275">
        <v>0.152</v>
      </c>
    </row>
    <row r="1276" spans="1:6" x14ac:dyDescent="0.2">
      <c r="A1276" t="s">
        <v>678</v>
      </c>
      <c r="B1276" t="s">
        <v>694</v>
      </c>
      <c r="C1276" t="s">
        <v>688</v>
      </c>
      <c r="D1276">
        <v>0.42</v>
      </c>
      <c r="E1276">
        <v>29</v>
      </c>
      <c r="F1276">
        <v>0.154</v>
      </c>
    </row>
    <row r="1277" spans="1:6" x14ac:dyDescent="0.2">
      <c r="A1277" t="s">
        <v>678</v>
      </c>
      <c r="B1277" t="s">
        <v>694</v>
      </c>
      <c r="C1277" t="s">
        <v>688</v>
      </c>
      <c r="D1277">
        <v>0.42</v>
      </c>
      <c r="E1277">
        <v>30</v>
      </c>
      <c r="F1277">
        <v>0.155</v>
      </c>
    </row>
    <row r="1278" spans="1:6" x14ac:dyDescent="0.2">
      <c r="A1278" t="s">
        <v>678</v>
      </c>
      <c r="B1278" t="s">
        <v>694</v>
      </c>
      <c r="C1278" t="s">
        <v>688</v>
      </c>
      <c r="D1278">
        <v>0.42</v>
      </c>
      <c r="E1278">
        <v>31</v>
      </c>
      <c r="F1278">
        <v>0.156</v>
      </c>
    </row>
    <row r="1279" spans="1:6" x14ac:dyDescent="0.2">
      <c r="A1279" t="s">
        <v>678</v>
      </c>
      <c r="B1279" t="s">
        <v>694</v>
      </c>
      <c r="C1279" t="s">
        <v>688</v>
      </c>
      <c r="D1279">
        <v>0.42</v>
      </c>
      <c r="E1279">
        <v>32</v>
      </c>
      <c r="F1279">
        <v>0.157</v>
      </c>
    </row>
    <row r="1280" spans="1:6" x14ac:dyDescent="0.2">
      <c r="A1280" t="s">
        <v>678</v>
      </c>
      <c r="B1280" t="s">
        <v>694</v>
      </c>
      <c r="C1280" t="s">
        <v>688</v>
      </c>
      <c r="D1280">
        <v>0.42</v>
      </c>
      <c r="E1280">
        <v>33</v>
      </c>
      <c r="F1280">
        <v>0.158</v>
      </c>
    </row>
    <row r="1281" spans="1:6" x14ac:dyDescent="0.2">
      <c r="A1281" t="s">
        <v>678</v>
      </c>
      <c r="B1281" t="s">
        <v>694</v>
      </c>
      <c r="C1281" t="s">
        <v>688</v>
      </c>
      <c r="D1281">
        <v>0.42</v>
      </c>
      <c r="E1281">
        <v>34</v>
      </c>
      <c r="F1281">
        <v>0.159</v>
      </c>
    </row>
    <row r="1282" spans="1:6" x14ac:dyDescent="0.2">
      <c r="A1282" t="s">
        <v>678</v>
      </c>
      <c r="B1282" t="s">
        <v>694</v>
      </c>
      <c r="C1282" t="s">
        <v>688</v>
      </c>
      <c r="D1282">
        <v>0.42</v>
      </c>
      <c r="E1282">
        <v>35</v>
      </c>
      <c r="F1282">
        <v>0.16</v>
      </c>
    </row>
    <row r="1283" spans="1:6" x14ac:dyDescent="0.2">
      <c r="A1283" t="s">
        <v>678</v>
      </c>
      <c r="B1283" t="s">
        <v>694</v>
      </c>
      <c r="C1283" t="s">
        <v>688</v>
      </c>
      <c r="D1283">
        <v>0.42</v>
      </c>
      <c r="E1283">
        <v>36</v>
      </c>
      <c r="F1283">
        <v>0.161</v>
      </c>
    </row>
    <row r="1284" spans="1:6" x14ac:dyDescent="0.2">
      <c r="A1284" t="s">
        <v>678</v>
      </c>
      <c r="B1284" t="s">
        <v>694</v>
      </c>
      <c r="C1284" t="s">
        <v>688</v>
      </c>
      <c r="D1284">
        <v>0.42</v>
      </c>
      <c r="E1284">
        <v>37</v>
      </c>
      <c r="F1284">
        <v>0.161</v>
      </c>
    </row>
    <row r="1285" spans="1:6" x14ac:dyDescent="0.2">
      <c r="A1285" t="s">
        <v>678</v>
      </c>
      <c r="B1285" t="s">
        <v>694</v>
      </c>
      <c r="C1285" t="s">
        <v>688</v>
      </c>
      <c r="D1285">
        <v>0.42</v>
      </c>
      <c r="E1285">
        <v>38</v>
      </c>
      <c r="F1285">
        <v>0.16200000000000001</v>
      </c>
    </row>
    <row r="1286" spans="1:6" x14ac:dyDescent="0.2">
      <c r="A1286" t="s">
        <v>678</v>
      </c>
      <c r="B1286" t="s">
        <v>694</v>
      </c>
      <c r="C1286" t="s">
        <v>688</v>
      </c>
      <c r="D1286">
        <v>0.42</v>
      </c>
      <c r="E1286">
        <v>39</v>
      </c>
      <c r="F1286">
        <v>0.16300000000000001</v>
      </c>
    </row>
    <row r="1287" spans="1:6" x14ac:dyDescent="0.2">
      <c r="A1287" t="s">
        <v>678</v>
      </c>
      <c r="B1287" t="s">
        <v>694</v>
      </c>
      <c r="C1287" t="s">
        <v>688</v>
      </c>
      <c r="D1287">
        <v>0.42</v>
      </c>
      <c r="E1287">
        <v>40</v>
      </c>
      <c r="F1287">
        <v>0.16400000000000001</v>
      </c>
    </row>
    <row r="1288" spans="1:6" x14ac:dyDescent="0.2">
      <c r="A1288" t="s">
        <v>678</v>
      </c>
      <c r="B1288" t="s">
        <v>694</v>
      </c>
      <c r="C1288" t="s">
        <v>688</v>
      </c>
      <c r="D1288">
        <v>0.42</v>
      </c>
      <c r="E1288">
        <v>41</v>
      </c>
      <c r="F1288">
        <v>0.16500000000000001</v>
      </c>
    </row>
    <row r="1289" spans="1:6" x14ac:dyDescent="0.2">
      <c r="A1289" t="s">
        <v>678</v>
      </c>
      <c r="B1289" t="s">
        <v>694</v>
      </c>
      <c r="C1289" t="s">
        <v>688</v>
      </c>
      <c r="D1289">
        <v>0.42</v>
      </c>
      <c r="E1289">
        <v>42</v>
      </c>
      <c r="F1289">
        <v>0.16500000000000001</v>
      </c>
    </row>
    <row r="1290" spans="1:6" x14ac:dyDescent="0.2">
      <c r="A1290" t="s">
        <v>678</v>
      </c>
      <c r="B1290" t="s">
        <v>694</v>
      </c>
      <c r="C1290" t="s">
        <v>688</v>
      </c>
      <c r="D1290">
        <v>0.42</v>
      </c>
      <c r="E1290">
        <v>43</v>
      </c>
      <c r="F1290">
        <v>0.16600000000000001</v>
      </c>
    </row>
    <row r="1291" spans="1:6" x14ac:dyDescent="0.2">
      <c r="A1291" t="s">
        <v>678</v>
      </c>
      <c r="B1291" t="s">
        <v>694</v>
      </c>
      <c r="C1291" t="s">
        <v>688</v>
      </c>
      <c r="D1291">
        <v>0.42</v>
      </c>
      <c r="E1291">
        <v>44</v>
      </c>
      <c r="F1291">
        <v>0.16700000000000001</v>
      </c>
    </row>
    <row r="1292" spans="1:6" x14ac:dyDescent="0.2">
      <c r="A1292" t="s">
        <v>678</v>
      </c>
      <c r="B1292" t="s">
        <v>694</v>
      </c>
      <c r="C1292" t="s">
        <v>688</v>
      </c>
      <c r="D1292">
        <v>0.42</v>
      </c>
      <c r="E1292">
        <v>45</v>
      </c>
      <c r="F1292">
        <v>0.16700000000000001</v>
      </c>
    </row>
    <row r="1293" spans="1:6" x14ac:dyDescent="0.2">
      <c r="A1293" t="s">
        <v>678</v>
      </c>
      <c r="B1293" t="s">
        <v>694</v>
      </c>
      <c r="C1293" t="s">
        <v>688</v>
      </c>
      <c r="D1293">
        <v>0.42</v>
      </c>
      <c r="E1293">
        <v>46</v>
      </c>
      <c r="F1293">
        <v>0.16800000000000001</v>
      </c>
    </row>
    <row r="1294" spans="1:6" x14ac:dyDescent="0.2">
      <c r="A1294" t="s">
        <v>678</v>
      </c>
      <c r="B1294" t="s">
        <v>694</v>
      </c>
      <c r="C1294" t="s">
        <v>688</v>
      </c>
      <c r="D1294">
        <v>0.42</v>
      </c>
      <c r="E1294">
        <v>47</v>
      </c>
      <c r="F1294">
        <v>0.16900000000000001</v>
      </c>
    </row>
    <row r="1295" spans="1:6" x14ac:dyDescent="0.2">
      <c r="A1295" t="s">
        <v>678</v>
      </c>
      <c r="B1295" t="s">
        <v>694</v>
      </c>
      <c r="C1295" t="s">
        <v>688</v>
      </c>
      <c r="D1295">
        <v>0.42</v>
      </c>
      <c r="E1295">
        <v>48</v>
      </c>
      <c r="F1295">
        <v>0.16900000000000001</v>
      </c>
    </row>
    <row r="1296" spans="1:6" x14ac:dyDescent="0.2">
      <c r="A1296" t="s">
        <v>678</v>
      </c>
      <c r="B1296" t="s">
        <v>694</v>
      </c>
      <c r="C1296" t="s">
        <v>688</v>
      </c>
      <c r="D1296">
        <v>0.42</v>
      </c>
      <c r="E1296">
        <v>49</v>
      </c>
      <c r="F1296">
        <v>0.17</v>
      </c>
    </row>
    <row r="1297" spans="1:6" x14ac:dyDescent="0.2">
      <c r="A1297" t="s">
        <v>678</v>
      </c>
      <c r="B1297" t="s">
        <v>694</v>
      </c>
      <c r="C1297" t="s">
        <v>688</v>
      </c>
      <c r="D1297">
        <v>0.44</v>
      </c>
      <c r="E1297">
        <v>21</v>
      </c>
      <c r="F1297">
        <v>0.13700000000000001</v>
      </c>
    </row>
    <row r="1298" spans="1:6" x14ac:dyDescent="0.2">
      <c r="A1298" t="s">
        <v>678</v>
      </c>
      <c r="B1298" t="s">
        <v>694</v>
      </c>
      <c r="C1298" t="s">
        <v>688</v>
      </c>
      <c r="D1298">
        <v>0.44</v>
      </c>
      <c r="E1298">
        <v>22</v>
      </c>
      <c r="F1298">
        <v>0.14000000000000001</v>
      </c>
    </row>
    <row r="1299" spans="1:6" x14ac:dyDescent="0.2">
      <c r="A1299" t="s">
        <v>678</v>
      </c>
      <c r="B1299" t="s">
        <v>694</v>
      </c>
      <c r="C1299" t="s">
        <v>688</v>
      </c>
      <c r="D1299">
        <v>0.44</v>
      </c>
      <c r="E1299">
        <v>23</v>
      </c>
      <c r="F1299">
        <v>0.14399999999999999</v>
      </c>
    </row>
    <row r="1300" spans="1:6" x14ac:dyDescent="0.2">
      <c r="A1300" t="s">
        <v>678</v>
      </c>
      <c r="B1300" t="s">
        <v>694</v>
      </c>
      <c r="C1300" t="s">
        <v>688</v>
      </c>
      <c r="D1300">
        <v>0.44</v>
      </c>
      <c r="E1300">
        <v>24</v>
      </c>
      <c r="F1300">
        <v>0.14799999999999999</v>
      </c>
    </row>
    <row r="1301" spans="1:6" x14ac:dyDescent="0.2">
      <c r="A1301" t="s">
        <v>678</v>
      </c>
      <c r="B1301" t="s">
        <v>694</v>
      </c>
      <c r="C1301" t="s">
        <v>688</v>
      </c>
      <c r="D1301">
        <v>0.44</v>
      </c>
      <c r="E1301">
        <v>25</v>
      </c>
      <c r="F1301">
        <v>0.151</v>
      </c>
    </row>
    <row r="1302" spans="1:6" x14ac:dyDescent="0.2">
      <c r="A1302" t="s">
        <v>678</v>
      </c>
      <c r="B1302" t="s">
        <v>694</v>
      </c>
      <c r="C1302" t="s">
        <v>688</v>
      </c>
      <c r="D1302">
        <v>0.44</v>
      </c>
      <c r="E1302">
        <v>26</v>
      </c>
      <c r="F1302">
        <v>0.155</v>
      </c>
    </row>
    <row r="1303" spans="1:6" x14ac:dyDescent="0.2">
      <c r="A1303" t="s">
        <v>678</v>
      </c>
      <c r="B1303" t="s">
        <v>694</v>
      </c>
      <c r="C1303" t="s">
        <v>688</v>
      </c>
      <c r="D1303">
        <v>0.44</v>
      </c>
      <c r="E1303">
        <v>27</v>
      </c>
      <c r="F1303">
        <v>0.157</v>
      </c>
    </row>
    <row r="1304" spans="1:6" x14ac:dyDescent="0.2">
      <c r="A1304" t="s">
        <v>678</v>
      </c>
      <c r="B1304" t="s">
        <v>694</v>
      </c>
      <c r="C1304" t="s">
        <v>688</v>
      </c>
      <c r="D1304">
        <v>0.44</v>
      </c>
      <c r="E1304">
        <v>28</v>
      </c>
      <c r="F1304">
        <v>0.159</v>
      </c>
    </row>
    <row r="1305" spans="1:6" x14ac:dyDescent="0.2">
      <c r="A1305" t="s">
        <v>678</v>
      </c>
      <c r="B1305" t="s">
        <v>694</v>
      </c>
      <c r="C1305" t="s">
        <v>688</v>
      </c>
      <c r="D1305">
        <v>0.44</v>
      </c>
      <c r="E1305">
        <v>29</v>
      </c>
      <c r="F1305">
        <v>0.16</v>
      </c>
    </row>
    <row r="1306" spans="1:6" x14ac:dyDescent="0.2">
      <c r="A1306" t="s">
        <v>678</v>
      </c>
      <c r="B1306" t="s">
        <v>694</v>
      </c>
      <c r="C1306" t="s">
        <v>688</v>
      </c>
      <c r="D1306">
        <v>0.44</v>
      </c>
      <c r="E1306">
        <v>30</v>
      </c>
      <c r="F1306">
        <v>0.161</v>
      </c>
    </row>
    <row r="1307" spans="1:6" x14ac:dyDescent="0.2">
      <c r="A1307" t="s">
        <v>678</v>
      </c>
      <c r="B1307" t="s">
        <v>694</v>
      </c>
      <c r="C1307" t="s">
        <v>688</v>
      </c>
      <c r="D1307">
        <v>0.44</v>
      </c>
      <c r="E1307">
        <v>31</v>
      </c>
      <c r="F1307">
        <v>0.16300000000000001</v>
      </c>
    </row>
    <row r="1308" spans="1:6" x14ac:dyDescent="0.2">
      <c r="A1308" t="s">
        <v>678</v>
      </c>
      <c r="B1308" t="s">
        <v>694</v>
      </c>
      <c r="C1308" t="s">
        <v>688</v>
      </c>
      <c r="D1308">
        <v>0.44</v>
      </c>
      <c r="E1308">
        <v>32</v>
      </c>
      <c r="F1308">
        <v>0.16300000000000001</v>
      </c>
    </row>
    <row r="1309" spans="1:6" x14ac:dyDescent="0.2">
      <c r="A1309" t="s">
        <v>678</v>
      </c>
      <c r="B1309" t="s">
        <v>694</v>
      </c>
      <c r="C1309" t="s">
        <v>688</v>
      </c>
      <c r="D1309">
        <v>0.44</v>
      </c>
      <c r="E1309">
        <v>33</v>
      </c>
      <c r="F1309">
        <v>0.16400000000000001</v>
      </c>
    </row>
    <row r="1310" spans="1:6" x14ac:dyDescent="0.2">
      <c r="A1310" t="s">
        <v>678</v>
      </c>
      <c r="B1310" t="s">
        <v>694</v>
      </c>
      <c r="C1310" t="s">
        <v>688</v>
      </c>
      <c r="D1310">
        <v>0.44</v>
      </c>
      <c r="E1310">
        <v>34</v>
      </c>
      <c r="F1310">
        <v>0.16500000000000001</v>
      </c>
    </row>
    <row r="1311" spans="1:6" x14ac:dyDescent="0.2">
      <c r="A1311" t="s">
        <v>678</v>
      </c>
      <c r="B1311" t="s">
        <v>694</v>
      </c>
      <c r="C1311" t="s">
        <v>688</v>
      </c>
      <c r="D1311">
        <v>0.44</v>
      </c>
      <c r="E1311">
        <v>35</v>
      </c>
      <c r="F1311">
        <v>0.16600000000000001</v>
      </c>
    </row>
    <row r="1312" spans="1:6" x14ac:dyDescent="0.2">
      <c r="A1312" t="s">
        <v>678</v>
      </c>
      <c r="B1312" t="s">
        <v>694</v>
      </c>
      <c r="C1312" t="s">
        <v>688</v>
      </c>
      <c r="D1312">
        <v>0.44</v>
      </c>
      <c r="E1312">
        <v>36</v>
      </c>
      <c r="F1312">
        <v>0.16700000000000001</v>
      </c>
    </row>
    <row r="1313" spans="1:6" x14ac:dyDescent="0.2">
      <c r="A1313" t="s">
        <v>678</v>
      </c>
      <c r="B1313" t="s">
        <v>694</v>
      </c>
      <c r="C1313" t="s">
        <v>688</v>
      </c>
      <c r="D1313">
        <v>0.44</v>
      </c>
      <c r="E1313">
        <v>37</v>
      </c>
      <c r="F1313">
        <v>0.16800000000000001</v>
      </c>
    </row>
    <row r="1314" spans="1:6" x14ac:dyDescent="0.2">
      <c r="A1314" t="s">
        <v>678</v>
      </c>
      <c r="B1314" t="s">
        <v>694</v>
      </c>
      <c r="C1314" t="s">
        <v>688</v>
      </c>
      <c r="D1314">
        <v>0.44</v>
      </c>
      <c r="E1314">
        <v>38</v>
      </c>
      <c r="F1314">
        <v>0.16800000000000001</v>
      </c>
    </row>
    <row r="1315" spans="1:6" x14ac:dyDescent="0.2">
      <c r="A1315" t="s">
        <v>678</v>
      </c>
      <c r="B1315" t="s">
        <v>694</v>
      </c>
      <c r="C1315" t="s">
        <v>688</v>
      </c>
      <c r="D1315">
        <v>0.44</v>
      </c>
      <c r="E1315">
        <v>39</v>
      </c>
      <c r="F1315">
        <v>0.16900000000000001</v>
      </c>
    </row>
    <row r="1316" spans="1:6" x14ac:dyDescent="0.2">
      <c r="A1316" t="s">
        <v>678</v>
      </c>
      <c r="B1316" t="s">
        <v>694</v>
      </c>
      <c r="C1316" t="s">
        <v>688</v>
      </c>
      <c r="D1316">
        <v>0.44</v>
      </c>
      <c r="E1316">
        <v>40</v>
      </c>
      <c r="F1316">
        <v>0.17</v>
      </c>
    </row>
    <row r="1317" spans="1:6" x14ac:dyDescent="0.2">
      <c r="A1317" t="s">
        <v>678</v>
      </c>
      <c r="B1317" t="s">
        <v>694</v>
      </c>
      <c r="C1317" t="s">
        <v>688</v>
      </c>
      <c r="D1317">
        <v>0.44</v>
      </c>
      <c r="E1317">
        <v>41</v>
      </c>
      <c r="F1317">
        <v>0.17100000000000001</v>
      </c>
    </row>
    <row r="1318" spans="1:6" x14ac:dyDescent="0.2">
      <c r="A1318" t="s">
        <v>678</v>
      </c>
      <c r="B1318" t="s">
        <v>694</v>
      </c>
      <c r="C1318" t="s">
        <v>688</v>
      </c>
      <c r="D1318">
        <v>0.44</v>
      </c>
      <c r="E1318">
        <v>42</v>
      </c>
      <c r="F1318">
        <v>0.17100000000000001</v>
      </c>
    </row>
    <row r="1319" spans="1:6" x14ac:dyDescent="0.2">
      <c r="A1319" t="s">
        <v>678</v>
      </c>
      <c r="B1319" t="s">
        <v>694</v>
      </c>
      <c r="C1319" t="s">
        <v>688</v>
      </c>
      <c r="D1319">
        <v>0.44</v>
      </c>
      <c r="E1319">
        <v>43</v>
      </c>
      <c r="F1319">
        <v>0.17199999999999999</v>
      </c>
    </row>
    <row r="1320" spans="1:6" x14ac:dyDescent="0.2">
      <c r="A1320" t="s">
        <v>678</v>
      </c>
      <c r="B1320" t="s">
        <v>694</v>
      </c>
      <c r="C1320" t="s">
        <v>688</v>
      </c>
      <c r="D1320">
        <v>0.44</v>
      </c>
      <c r="E1320">
        <v>44</v>
      </c>
      <c r="F1320">
        <v>0.17299999999999999</v>
      </c>
    </row>
    <row r="1321" spans="1:6" x14ac:dyDescent="0.2">
      <c r="A1321" t="s">
        <v>678</v>
      </c>
      <c r="B1321" t="s">
        <v>694</v>
      </c>
      <c r="C1321" t="s">
        <v>688</v>
      </c>
      <c r="D1321">
        <v>0.44</v>
      </c>
      <c r="E1321">
        <v>45</v>
      </c>
      <c r="F1321">
        <v>0.17299999999999999</v>
      </c>
    </row>
    <row r="1322" spans="1:6" x14ac:dyDescent="0.2">
      <c r="A1322" t="s">
        <v>678</v>
      </c>
      <c r="B1322" t="s">
        <v>694</v>
      </c>
      <c r="C1322" t="s">
        <v>688</v>
      </c>
      <c r="D1322">
        <v>0.44</v>
      </c>
      <c r="E1322">
        <v>46</v>
      </c>
      <c r="F1322">
        <v>0.17399999999999999</v>
      </c>
    </row>
    <row r="1323" spans="1:6" x14ac:dyDescent="0.2">
      <c r="A1323" t="s">
        <v>678</v>
      </c>
      <c r="B1323" t="s">
        <v>694</v>
      </c>
      <c r="C1323" t="s">
        <v>688</v>
      </c>
      <c r="D1323">
        <v>0.44</v>
      </c>
      <c r="E1323">
        <v>47</v>
      </c>
      <c r="F1323">
        <v>0.17399999999999999</v>
      </c>
    </row>
    <row r="1324" spans="1:6" x14ac:dyDescent="0.2">
      <c r="A1324" t="s">
        <v>678</v>
      </c>
      <c r="B1324" t="s">
        <v>694</v>
      </c>
      <c r="C1324" t="s">
        <v>688</v>
      </c>
      <c r="D1324">
        <v>0.44</v>
      </c>
      <c r="E1324">
        <v>48</v>
      </c>
      <c r="F1324">
        <v>0.17499999999999999</v>
      </c>
    </row>
    <row r="1325" spans="1:6" x14ac:dyDescent="0.2">
      <c r="A1325" t="s">
        <v>678</v>
      </c>
      <c r="B1325" t="s">
        <v>694</v>
      </c>
      <c r="C1325" t="s">
        <v>688</v>
      </c>
      <c r="D1325">
        <v>0.44</v>
      </c>
      <c r="E1325">
        <v>49</v>
      </c>
      <c r="F1325">
        <v>0.17499999999999999</v>
      </c>
    </row>
    <row r="1326" spans="1:6" x14ac:dyDescent="0.2">
      <c r="A1326" t="s">
        <v>678</v>
      </c>
      <c r="B1326" t="s">
        <v>694</v>
      </c>
      <c r="C1326" t="s">
        <v>688</v>
      </c>
      <c r="D1326">
        <v>0.46</v>
      </c>
      <c r="E1326">
        <v>22</v>
      </c>
      <c r="F1326">
        <v>0.14699999999999999</v>
      </c>
    </row>
    <row r="1327" spans="1:6" x14ac:dyDescent="0.2">
      <c r="A1327" t="s">
        <v>678</v>
      </c>
      <c r="B1327" t="s">
        <v>694</v>
      </c>
      <c r="C1327" t="s">
        <v>688</v>
      </c>
      <c r="D1327">
        <v>0.46</v>
      </c>
      <c r="E1327">
        <v>23</v>
      </c>
      <c r="F1327">
        <v>0.151</v>
      </c>
    </row>
    <row r="1328" spans="1:6" x14ac:dyDescent="0.2">
      <c r="A1328" t="s">
        <v>678</v>
      </c>
      <c r="B1328" t="s">
        <v>694</v>
      </c>
      <c r="C1328" t="s">
        <v>688</v>
      </c>
      <c r="D1328">
        <v>0.46</v>
      </c>
      <c r="E1328">
        <v>24</v>
      </c>
      <c r="F1328">
        <v>0.155</v>
      </c>
    </row>
    <row r="1329" spans="1:6" x14ac:dyDescent="0.2">
      <c r="A1329" t="s">
        <v>678</v>
      </c>
      <c r="B1329" t="s">
        <v>694</v>
      </c>
      <c r="C1329" t="s">
        <v>688</v>
      </c>
      <c r="D1329">
        <v>0.46</v>
      </c>
      <c r="E1329">
        <v>25</v>
      </c>
      <c r="F1329">
        <v>0.158</v>
      </c>
    </row>
    <row r="1330" spans="1:6" x14ac:dyDescent="0.2">
      <c r="A1330" t="s">
        <v>678</v>
      </c>
      <c r="B1330" t="s">
        <v>694</v>
      </c>
      <c r="C1330" t="s">
        <v>688</v>
      </c>
      <c r="D1330">
        <v>0.46</v>
      </c>
      <c r="E1330">
        <v>26</v>
      </c>
      <c r="F1330">
        <v>0.161</v>
      </c>
    </row>
    <row r="1331" spans="1:6" x14ac:dyDescent="0.2">
      <c r="A1331" t="s">
        <v>678</v>
      </c>
      <c r="B1331" t="s">
        <v>694</v>
      </c>
      <c r="C1331" t="s">
        <v>688</v>
      </c>
      <c r="D1331">
        <v>0.46</v>
      </c>
      <c r="E1331">
        <v>27</v>
      </c>
      <c r="F1331">
        <v>0.16400000000000001</v>
      </c>
    </row>
    <row r="1332" spans="1:6" x14ac:dyDescent="0.2">
      <c r="A1332" t="s">
        <v>678</v>
      </c>
      <c r="B1332" t="s">
        <v>694</v>
      </c>
      <c r="C1332" t="s">
        <v>688</v>
      </c>
      <c r="D1332">
        <v>0.46</v>
      </c>
      <c r="E1332">
        <v>28</v>
      </c>
      <c r="F1332">
        <v>0.16600000000000001</v>
      </c>
    </row>
    <row r="1333" spans="1:6" x14ac:dyDescent="0.2">
      <c r="A1333" t="s">
        <v>678</v>
      </c>
      <c r="B1333" t="s">
        <v>694</v>
      </c>
      <c r="C1333" t="s">
        <v>688</v>
      </c>
      <c r="D1333">
        <v>0.46</v>
      </c>
      <c r="E1333">
        <v>29</v>
      </c>
      <c r="F1333">
        <v>0.16700000000000001</v>
      </c>
    </row>
    <row r="1334" spans="1:6" x14ac:dyDescent="0.2">
      <c r="A1334" t="s">
        <v>678</v>
      </c>
      <c r="B1334" t="s">
        <v>694</v>
      </c>
      <c r="C1334" t="s">
        <v>688</v>
      </c>
      <c r="D1334">
        <v>0.46</v>
      </c>
      <c r="E1334">
        <v>30</v>
      </c>
      <c r="F1334">
        <v>0.16800000000000001</v>
      </c>
    </row>
    <row r="1335" spans="1:6" x14ac:dyDescent="0.2">
      <c r="A1335" t="s">
        <v>678</v>
      </c>
      <c r="B1335" t="s">
        <v>694</v>
      </c>
      <c r="C1335" t="s">
        <v>688</v>
      </c>
      <c r="D1335">
        <v>0.46</v>
      </c>
      <c r="E1335">
        <v>31</v>
      </c>
      <c r="F1335">
        <v>0.16900000000000001</v>
      </c>
    </row>
    <row r="1336" spans="1:6" x14ac:dyDescent="0.2">
      <c r="A1336" t="s">
        <v>678</v>
      </c>
      <c r="B1336" t="s">
        <v>694</v>
      </c>
      <c r="C1336" t="s">
        <v>688</v>
      </c>
      <c r="D1336">
        <v>0.46</v>
      </c>
      <c r="E1336">
        <v>32</v>
      </c>
      <c r="F1336">
        <v>0.17</v>
      </c>
    </row>
    <row r="1337" spans="1:6" x14ac:dyDescent="0.2">
      <c r="A1337" t="s">
        <v>678</v>
      </c>
      <c r="B1337" t="s">
        <v>694</v>
      </c>
      <c r="C1337" t="s">
        <v>688</v>
      </c>
      <c r="D1337">
        <v>0.46</v>
      </c>
      <c r="E1337">
        <v>33</v>
      </c>
      <c r="F1337">
        <v>0.17100000000000001</v>
      </c>
    </row>
    <row r="1338" spans="1:6" x14ac:dyDescent="0.2">
      <c r="A1338" t="s">
        <v>678</v>
      </c>
      <c r="B1338" t="s">
        <v>694</v>
      </c>
      <c r="C1338" t="s">
        <v>688</v>
      </c>
      <c r="D1338">
        <v>0.46</v>
      </c>
      <c r="E1338">
        <v>34</v>
      </c>
      <c r="F1338">
        <v>0.17100000000000001</v>
      </c>
    </row>
    <row r="1339" spans="1:6" x14ac:dyDescent="0.2">
      <c r="A1339" t="s">
        <v>678</v>
      </c>
      <c r="B1339" t="s">
        <v>694</v>
      </c>
      <c r="C1339" t="s">
        <v>688</v>
      </c>
      <c r="D1339">
        <v>0.46</v>
      </c>
      <c r="E1339">
        <v>35</v>
      </c>
      <c r="F1339">
        <v>0.17199999999999999</v>
      </c>
    </row>
    <row r="1340" spans="1:6" x14ac:dyDescent="0.2">
      <c r="A1340" t="s">
        <v>678</v>
      </c>
      <c r="B1340" t="s">
        <v>694</v>
      </c>
      <c r="C1340" t="s">
        <v>688</v>
      </c>
      <c r="D1340">
        <v>0.46</v>
      </c>
      <c r="E1340">
        <v>36</v>
      </c>
      <c r="F1340">
        <v>0.17299999999999999</v>
      </c>
    </row>
    <row r="1341" spans="1:6" x14ac:dyDescent="0.2">
      <c r="A1341" t="s">
        <v>678</v>
      </c>
      <c r="B1341" t="s">
        <v>694</v>
      </c>
      <c r="C1341" t="s">
        <v>688</v>
      </c>
      <c r="D1341">
        <v>0.46</v>
      </c>
      <c r="E1341">
        <v>37</v>
      </c>
      <c r="F1341">
        <v>0.17299999999999999</v>
      </c>
    </row>
    <row r="1342" spans="1:6" x14ac:dyDescent="0.2">
      <c r="A1342" t="s">
        <v>678</v>
      </c>
      <c r="B1342" t="s">
        <v>694</v>
      </c>
      <c r="C1342" t="s">
        <v>688</v>
      </c>
      <c r="D1342">
        <v>0.46</v>
      </c>
      <c r="E1342">
        <v>38</v>
      </c>
      <c r="F1342">
        <v>0.17399999999999999</v>
      </c>
    </row>
    <row r="1343" spans="1:6" x14ac:dyDescent="0.2">
      <c r="A1343" t="s">
        <v>678</v>
      </c>
      <c r="B1343" t="s">
        <v>694</v>
      </c>
      <c r="C1343" t="s">
        <v>688</v>
      </c>
      <c r="D1343">
        <v>0.46</v>
      </c>
      <c r="E1343">
        <v>39</v>
      </c>
      <c r="F1343">
        <v>0.17499999999999999</v>
      </c>
    </row>
    <row r="1344" spans="1:6" x14ac:dyDescent="0.2">
      <c r="A1344" t="s">
        <v>678</v>
      </c>
      <c r="B1344" t="s">
        <v>694</v>
      </c>
      <c r="C1344" t="s">
        <v>688</v>
      </c>
      <c r="D1344">
        <v>0.46</v>
      </c>
      <c r="E1344">
        <v>40</v>
      </c>
      <c r="F1344">
        <v>0.17599999999999999</v>
      </c>
    </row>
    <row r="1345" spans="1:6" x14ac:dyDescent="0.2">
      <c r="A1345" t="s">
        <v>678</v>
      </c>
      <c r="B1345" t="s">
        <v>694</v>
      </c>
      <c r="C1345" t="s">
        <v>688</v>
      </c>
      <c r="D1345">
        <v>0.46</v>
      </c>
      <c r="E1345">
        <v>41</v>
      </c>
      <c r="F1345">
        <v>0.17599999999999999</v>
      </c>
    </row>
    <row r="1346" spans="1:6" x14ac:dyDescent="0.2">
      <c r="A1346" t="s">
        <v>678</v>
      </c>
      <c r="B1346" t="s">
        <v>694</v>
      </c>
      <c r="C1346" t="s">
        <v>688</v>
      </c>
      <c r="D1346">
        <v>0.46</v>
      </c>
      <c r="E1346">
        <v>42</v>
      </c>
      <c r="F1346">
        <v>0.17699999999999999</v>
      </c>
    </row>
    <row r="1347" spans="1:6" x14ac:dyDescent="0.2">
      <c r="A1347" t="s">
        <v>678</v>
      </c>
      <c r="B1347" t="s">
        <v>694</v>
      </c>
      <c r="C1347" t="s">
        <v>688</v>
      </c>
      <c r="D1347">
        <v>0.46</v>
      </c>
      <c r="E1347">
        <v>43</v>
      </c>
      <c r="F1347">
        <v>0.17799999999999999</v>
      </c>
    </row>
    <row r="1348" spans="1:6" x14ac:dyDescent="0.2">
      <c r="A1348" t="s">
        <v>678</v>
      </c>
      <c r="B1348" t="s">
        <v>694</v>
      </c>
      <c r="C1348" t="s">
        <v>688</v>
      </c>
      <c r="D1348">
        <v>0.46</v>
      </c>
      <c r="E1348">
        <v>44</v>
      </c>
      <c r="F1348">
        <v>0.17799999999999999</v>
      </c>
    </row>
    <row r="1349" spans="1:6" x14ac:dyDescent="0.2">
      <c r="A1349" t="s">
        <v>678</v>
      </c>
      <c r="B1349" t="s">
        <v>694</v>
      </c>
      <c r="C1349" t="s">
        <v>688</v>
      </c>
      <c r="D1349">
        <v>0.46</v>
      </c>
      <c r="E1349">
        <v>45</v>
      </c>
      <c r="F1349">
        <v>0.17899999999999999</v>
      </c>
    </row>
    <row r="1350" spans="1:6" x14ac:dyDescent="0.2">
      <c r="A1350" t="s">
        <v>678</v>
      </c>
      <c r="B1350" t="s">
        <v>694</v>
      </c>
      <c r="C1350" t="s">
        <v>688</v>
      </c>
      <c r="D1350">
        <v>0.46</v>
      </c>
      <c r="E1350">
        <v>46</v>
      </c>
      <c r="F1350">
        <v>0.18</v>
      </c>
    </row>
    <row r="1351" spans="1:6" x14ac:dyDescent="0.2">
      <c r="A1351" t="s">
        <v>678</v>
      </c>
      <c r="B1351" t="s">
        <v>694</v>
      </c>
      <c r="C1351" t="s">
        <v>688</v>
      </c>
      <c r="D1351">
        <v>0.46</v>
      </c>
      <c r="E1351">
        <v>47</v>
      </c>
      <c r="F1351">
        <v>0.18</v>
      </c>
    </row>
    <row r="1352" spans="1:6" x14ac:dyDescent="0.2">
      <c r="A1352" t="s">
        <v>678</v>
      </c>
      <c r="B1352" t="s">
        <v>694</v>
      </c>
      <c r="C1352" t="s">
        <v>688</v>
      </c>
      <c r="D1352">
        <v>0.46</v>
      </c>
      <c r="E1352">
        <v>48</v>
      </c>
      <c r="F1352">
        <v>0.18099999999999999</v>
      </c>
    </row>
    <row r="1353" spans="1:6" x14ac:dyDescent="0.2">
      <c r="A1353" t="s">
        <v>678</v>
      </c>
      <c r="B1353" t="s">
        <v>694</v>
      </c>
      <c r="C1353" t="s">
        <v>688</v>
      </c>
      <c r="D1353">
        <v>0.46</v>
      </c>
      <c r="E1353">
        <v>49</v>
      </c>
      <c r="F1353">
        <v>0.18099999999999999</v>
      </c>
    </row>
    <row r="1354" spans="1:6" x14ac:dyDescent="0.2">
      <c r="A1354" t="s">
        <v>678</v>
      </c>
      <c r="B1354" t="s">
        <v>694</v>
      </c>
      <c r="C1354" t="s">
        <v>688</v>
      </c>
      <c r="D1354">
        <v>0.48</v>
      </c>
      <c r="E1354">
        <v>22</v>
      </c>
      <c r="F1354">
        <v>0.155</v>
      </c>
    </row>
    <row r="1355" spans="1:6" x14ac:dyDescent="0.2">
      <c r="A1355" t="s">
        <v>678</v>
      </c>
      <c r="B1355" t="s">
        <v>694</v>
      </c>
      <c r="C1355" t="s">
        <v>688</v>
      </c>
      <c r="D1355">
        <v>0.48</v>
      </c>
      <c r="E1355">
        <v>23</v>
      </c>
      <c r="F1355">
        <v>0.158</v>
      </c>
    </row>
    <row r="1356" spans="1:6" x14ac:dyDescent="0.2">
      <c r="A1356" t="s">
        <v>678</v>
      </c>
      <c r="B1356" t="s">
        <v>694</v>
      </c>
      <c r="C1356" t="s">
        <v>688</v>
      </c>
      <c r="D1356">
        <v>0.48</v>
      </c>
      <c r="E1356">
        <v>24</v>
      </c>
      <c r="F1356">
        <v>0.16200000000000001</v>
      </c>
    </row>
    <row r="1357" spans="1:6" x14ac:dyDescent="0.2">
      <c r="A1357" t="s">
        <v>678</v>
      </c>
      <c r="B1357" t="s">
        <v>694</v>
      </c>
      <c r="C1357" t="s">
        <v>688</v>
      </c>
      <c r="D1357">
        <v>0.48</v>
      </c>
      <c r="E1357">
        <v>25</v>
      </c>
      <c r="F1357">
        <v>0.16500000000000001</v>
      </c>
    </row>
    <row r="1358" spans="1:6" x14ac:dyDescent="0.2">
      <c r="A1358" t="s">
        <v>678</v>
      </c>
      <c r="B1358" t="s">
        <v>694</v>
      </c>
      <c r="C1358" t="s">
        <v>688</v>
      </c>
      <c r="D1358">
        <v>0.48</v>
      </c>
      <c r="E1358">
        <v>26</v>
      </c>
      <c r="F1358">
        <v>0.16800000000000001</v>
      </c>
    </row>
    <row r="1359" spans="1:6" x14ac:dyDescent="0.2">
      <c r="A1359" t="s">
        <v>678</v>
      </c>
      <c r="B1359" t="s">
        <v>694</v>
      </c>
      <c r="C1359" t="s">
        <v>688</v>
      </c>
      <c r="D1359">
        <v>0.48</v>
      </c>
      <c r="E1359">
        <v>27</v>
      </c>
      <c r="F1359">
        <v>0.17100000000000001</v>
      </c>
    </row>
    <row r="1360" spans="1:6" x14ac:dyDescent="0.2">
      <c r="A1360" t="s">
        <v>678</v>
      </c>
      <c r="B1360" t="s">
        <v>694</v>
      </c>
      <c r="C1360" t="s">
        <v>688</v>
      </c>
      <c r="D1360">
        <v>0.48</v>
      </c>
      <c r="E1360">
        <v>28</v>
      </c>
      <c r="F1360">
        <v>0.17199999999999999</v>
      </c>
    </row>
    <row r="1361" spans="1:6" x14ac:dyDescent="0.2">
      <c r="A1361" t="s">
        <v>678</v>
      </c>
      <c r="B1361" t="s">
        <v>694</v>
      </c>
      <c r="C1361" t="s">
        <v>688</v>
      </c>
      <c r="D1361">
        <v>0.48</v>
      </c>
      <c r="E1361">
        <v>29</v>
      </c>
      <c r="F1361">
        <v>0.17399999999999999</v>
      </c>
    </row>
    <row r="1362" spans="1:6" x14ac:dyDescent="0.2">
      <c r="A1362" t="s">
        <v>678</v>
      </c>
      <c r="B1362" t="s">
        <v>694</v>
      </c>
      <c r="C1362" t="s">
        <v>688</v>
      </c>
      <c r="D1362">
        <v>0.48</v>
      </c>
      <c r="E1362">
        <v>30</v>
      </c>
      <c r="F1362">
        <v>0.17499999999999999</v>
      </c>
    </row>
    <row r="1363" spans="1:6" x14ac:dyDescent="0.2">
      <c r="A1363" t="s">
        <v>678</v>
      </c>
      <c r="B1363" t="s">
        <v>694</v>
      </c>
      <c r="C1363" t="s">
        <v>688</v>
      </c>
      <c r="D1363">
        <v>0.48</v>
      </c>
      <c r="E1363">
        <v>31</v>
      </c>
      <c r="F1363">
        <v>0.17499999999999999</v>
      </c>
    </row>
    <row r="1364" spans="1:6" x14ac:dyDescent="0.2">
      <c r="A1364" t="s">
        <v>678</v>
      </c>
      <c r="B1364" t="s">
        <v>694</v>
      </c>
      <c r="C1364" t="s">
        <v>688</v>
      </c>
      <c r="D1364">
        <v>0.48</v>
      </c>
      <c r="E1364">
        <v>32</v>
      </c>
      <c r="F1364">
        <v>0.17599999999999999</v>
      </c>
    </row>
    <row r="1365" spans="1:6" x14ac:dyDescent="0.2">
      <c r="A1365" t="s">
        <v>678</v>
      </c>
      <c r="B1365" t="s">
        <v>694</v>
      </c>
      <c r="C1365" t="s">
        <v>688</v>
      </c>
      <c r="D1365">
        <v>0.48</v>
      </c>
      <c r="E1365">
        <v>33</v>
      </c>
      <c r="F1365">
        <v>0.17699999999999999</v>
      </c>
    </row>
    <row r="1366" spans="1:6" x14ac:dyDescent="0.2">
      <c r="A1366" t="s">
        <v>678</v>
      </c>
      <c r="B1366" t="s">
        <v>694</v>
      </c>
      <c r="C1366" t="s">
        <v>688</v>
      </c>
      <c r="D1366">
        <v>0.48</v>
      </c>
      <c r="E1366">
        <v>34</v>
      </c>
      <c r="F1366">
        <v>0.17699999999999999</v>
      </c>
    </row>
    <row r="1367" spans="1:6" x14ac:dyDescent="0.2">
      <c r="A1367" t="s">
        <v>678</v>
      </c>
      <c r="B1367" t="s">
        <v>694</v>
      </c>
      <c r="C1367" t="s">
        <v>688</v>
      </c>
      <c r="D1367">
        <v>0.48</v>
      </c>
      <c r="E1367">
        <v>35</v>
      </c>
      <c r="F1367">
        <v>0.17799999999999999</v>
      </c>
    </row>
    <row r="1368" spans="1:6" x14ac:dyDescent="0.2">
      <c r="A1368" t="s">
        <v>678</v>
      </c>
      <c r="B1368" t="s">
        <v>694</v>
      </c>
      <c r="C1368" t="s">
        <v>688</v>
      </c>
      <c r="D1368">
        <v>0.48</v>
      </c>
      <c r="E1368">
        <v>36</v>
      </c>
      <c r="F1368">
        <v>0.17899999999999999</v>
      </c>
    </row>
    <row r="1369" spans="1:6" x14ac:dyDescent="0.2">
      <c r="A1369" t="s">
        <v>678</v>
      </c>
      <c r="B1369" t="s">
        <v>694</v>
      </c>
      <c r="C1369" t="s">
        <v>688</v>
      </c>
      <c r="D1369">
        <v>0.48</v>
      </c>
      <c r="E1369">
        <v>37</v>
      </c>
      <c r="F1369">
        <v>0.18</v>
      </c>
    </row>
    <row r="1370" spans="1:6" x14ac:dyDescent="0.2">
      <c r="A1370" t="s">
        <v>678</v>
      </c>
      <c r="B1370" t="s">
        <v>694</v>
      </c>
      <c r="C1370" t="s">
        <v>688</v>
      </c>
      <c r="D1370">
        <v>0.48</v>
      </c>
      <c r="E1370">
        <v>38</v>
      </c>
      <c r="F1370">
        <v>0.18</v>
      </c>
    </row>
    <row r="1371" spans="1:6" x14ac:dyDescent="0.2">
      <c r="A1371" t="s">
        <v>678</v>
      </c>
      <c r="B1371" t="s">
        <v>694</v>
      </c>
      <c r="C1371" t="s">
        <v>688</v>
      </c>
      <c r="D1371">
        <v>0.48</v>
      </c>
      <c r="E1371">
        <v>39</v>
      </c>
      <c r="F1371">
        <v>0.18099999999999999</v>
      </c>
    </row>
    <row r="1372" spans="1:6" x14ac:dyDescent="0.2">
      <c r="A1372" t="s">
        <v>678</v>
      </c>
      <c r="B1372" t="s">
        <v>694</v>
      </c>
      <c r="C1372" t="s">
        <v>688</v>
      </c>
      <c r="D1372">
        <v>0.48</v>
      </c>
      <c r="E1372">
        <v>40</v>
      </c>
      <c r="F1372">
        <v>0.18099999999999999</v>
      </c>
    </row>
    <row r="1373" spans="1:6" x14ac:dyDescent="0.2">
      <c r="A1373" t="s">
        <v>678</v>
      </c>
      <c r="B1373" t="s">
        <v>694</v>
      </c>
      <c r="C1373" t="s">
        <v>688</v>
      </c>
      <c r="D1373">
        <v>0.48</v>
      </c>
      <c r="E1373">
        <v>41</v>
      </c>
      <c r="F1373">
        <v>0.182</v>
      </c>
    </row>
    <row r="1374" spans="1:6" x14ac:dyDescent="0.2">
      <c r="A1374" t="s">
        <v>678</v>
      </c>
      <c r="B1374" t="s">
        <v>694</v>
      </c>
      <c r="C1374" t="s">
        <v>688</v>
      </c>
      <c r="D1374">
        <v>0.48</v>
      </c>
      <c r="E1374">
        <v>42</v>
      </c>
      <c r="F1374">
        <v>0.183</v>
      </c>
    </row>
    <row r="1375" spans="1:6" x14ac:dyDescent="0.2">
      <c r="A1375" t="s">
        <v>678</v>
      </c>
      <c r="B1375" t="s">
        <v>694</v>
      </c>
      <c r="C1375" t="s">
        <v>688</v>
      </c>
      <c r="D1375">
        <v>0.48</v>
      </c>
      <c r="E1375">
        <v>43</v>
      </c>
      <c r="F1375">
        <v>0.183</v>
      </c>
    </row>
    <row r="1376" spans="1:6" x14ac:dyDescent="0.2">
      <c r="A1376" t="s">
        <v>678</v>
      </c>
      <c r="B1376" t="s">
        <v>694</v>
      </c>
      <c r="C1376" t="s">
        <v>688</v>
      </c>
      <c r="D1376">
        <v>0.48</v>
      </c>
      <c r="E1376">
        <v>44</v>
      </c>
      <c r="F1376">
        <v>0.184</v>
      </c>
    </row>
    <row r="1377" spans="1:6" x14ac:dyDescent="0.2">
      <c r="A1377" t="s">
        <v>678</v>
      </c>
      <c r="B1377" t="s">
        <v>694</v>
      </c>
      <c r="C1377" t="s">
        <v>688</v>
      </c>
      <c r="D1377">
        <v>0.48</v>
      </c>
      <c r="E1377">
        <v>45</v>
      </c>
      <c r="F1377">
        <v>0.185</v>
      </c>
    </row>
    <row r="1378" spans="1:6" x14ac:dyDescent="0.2">
      <c r="A1378" t="s">
        <v>678</v>
      </c>
      <c r="B1378" t="s">
        <v>694</v>
      </c>
      <c r="C1378" t="s">
        <v>688</v>
      </c>
      <c r="D1378">
        <v>0.48</v>
      </c>
      <c r="E1378">
        <v>46</v>
      </c>
      <c r="F1378">
        <v>0.185</v>
      </c>
    </row>
    <row r="1379" spans="1:6" x14ac:dyDescent="0.2">
      <c r="A1379" t="s">
        <v>678</v>
      </c>
      <c r="B1379" t="s">
        <v>694</v>
      </c>
      <c r="C1379" t="s">
        <v>688</v>
      </c>
      <c r="D1379">
        <v>0.48</v>
      </c>
      <c r="E1379">
        <v>47</v>
      </c>
      <c r="F1379">
        <v>0.186</v>
      </c>
    </row>
    <row r="1380" spans="1:6" x14ac:dyDescent="0.2">
      <c r="A1380" t="s">
        <v>678</v>
      </c>
      <c r="B1380" t="s">
        <v>694</v>
      </c>
      <c r="C1380" t="s">
        <v>688</v>
      </c>
      <c r="D1380">
        <v>0.48</v>
      </c>
      <c r="E1380">
        <v>48</v>
      </c>
      <c r="F1380">
        <v>0.186</v>
      </c>
    </row>
    <row r="1381" spans="1:6" x14ac:dyDescent="0.2">
      <c r="A1381" t="s">
        <v>678</v>
      </c>
      <c r="B1381" t="s">
        <v>694</v>
      </c>
      <c r="C1381" t="s">
        <v>688</v>
      </c>
      <c r="D1381">
        <v>0.48</v>
      </c>
      <c r="E1381">
        <v>49</v>
      </c>
      <c r="F1381">
        <v>0.187</v>
      </c>
    </row>
    <row r="1382" spans="1:6" x14ac:dyDescent="0.2">
      <c r="A1382" t="s">
        <v>678</v>
      </c>
      <c r="B1382" t="s">
        <v>694</v>
      </c>
      <c r="C1382" t="s">
        <v>688</v>
      </c>
      <c r="D1382">
        <v>0.5</v>
      </c>
      <c r="E1382">
        <v>23</v>
      </c>
      <c r="F1382">
        <v>0.16600000000000001</v>
      </c>
    </row>
    <row r="1383" spans="1:6" x14ac:dyDescent="0.2">
      <c r="A1383" t="s">
        <v>678</v>
      </c>
      <c r="B1383" t="s">
        <v>694</v>
      </c>
      <c r="C1383" t="s">
        <v>688</v>
      </c>
      <c r="D1383">
        <v>0.5</v>
      </c>
      <c r="E1383">
        <v>24</v>
      </c>
      <c r="F1383">
        <v>0.16900000000000001</v>
      </c>
    </row>
    <row r="1384" spans="1:6" x14ac:dyDescent="0.2">
      <c r="A1384" t="s">
        <v>678</v>
      </c>
      <c r="B1384" t="s">
        <v>694</v>
      </c>
      <c r="C1384" t="s">
        <v>688</v>
      </c>
      <c r="D1384">
        <v>0.5</v>
      </c>
      <c r="E1384">
        <v>25</v>
      </c>
      <c r="F1384">
        <v>0.17199999999999999</v>
      </c>
    </row>
    <row r="1385" spans="1:6" x14ac:dyDescent="0.2">
      <c r="A1385" t="s">
        <v>678</v>
      </c>
      <c r="B1385" t="s">
        <v>694</v>
      </c>
      <c r="C1385" t="s">
        <v>688</v>
      </c>
      <c r="D1385">
        <v>0.5</v>
      </c>
      <c r="E1385">
        <v>26</v>
      </c>
      <c r="F1385">
        <v>0.17499999999999999</v>
      </c>
    </row>
    <row r="1386" spans="1:6" x14ac:dyDescent="0.2">
      <c r="A1386" t="s">
        <v>678</v>
      </c>
      <c r="B1386" t="s">
        <v>694</v>
      </c>
      <c r="C1386" t="s">
        <v>688</v>
      </c>
      <c r="D1386">
        <v>0.5</v>
      </c>
      <c r="E1386">
        <v>27</v>
      </c>
      <c r="F1386">
        <v>0.17699999999999999</v>
      </c>
    </row>
    <row r="1387" spans="1:6" x14ac:dyDescent="0.2">
      <c r="A1387" t="s">
        <v>678</v>
      </c>
      <c r="B1387" t="s">
        <v>694</v>
      </c>
      <c r="C1387" t="s">
        <v>688</v>
      </c>
      <c r="D1387">
        <v>0.5</v>
      </c>
      <c r="E1387">
        <v>28</v>
      </c>
      <c r="F1387">
        <v>0.17899999999999999</v>
      </c>
    </row>
    <row r="1388" spans="1:6" x14ac:dyDescent="0.2">
      <c r="A1388" t="s">
        <v>678</v>
      </c>
      <c r="B1388" t="s">
        <v>694</v>
      </c>
      <c r="C1388" t="s">
        <v>688</v>
      </c>
      <c r="D1388">
        <v>0.5</v>
      </c>
      <c r="E1388">
        <v>29</v>
      </c>
      <c r="F1388">
        <v>0.18</v>
      </c>
    </row>
    <row r="1389" spans="1:6" x14ac:dyDescent="0.2">
      <c r="A1389" t="s">
        <v>678</v>
      </c>
      <c r="B1389" t="s">
        <v>694</v>
      </c>
      <c r="C1389" t="s">
        <v>688</v>
      </c>
      <c r="D1389">
        <v>0.5</v>
      </c>
      <c r="E1389">
        <v>30</v>
      </c>
      <c r="F1389">
        <v>0.18099999999999999</v>
      </c>
    </row>
    <row r="1390" spans="1:6" x14ac:dyDescent="0.2">
      <c r="A1390" t="s">
        <v>678</v>
      </c>
      <c r="B1390" t="s">
        <v>694</v>
      </c>
      <c r="C1390" t="s">
        <v>688</v>
      </c>
      <c r="D1390">
        <v>0.5</v>
      </c>
      <c r="E1390">
        <v>31</v>
      </c>
      <c r="F1390">
        <v>0.182</v>
      </c>
    </row>
    <row r="1391" spans="1:6" x14ac:dyDescent="0.2">
      <c r="A1391" t="s">
        <v>678</v>
      </c>
      <c r="B1391" t="s">
        <v>694</v>
      </c>
      <c r="C1391" t="s">
        <v>688</v>
      </c>
      <c r="D1391">
        <v>0.5</v>
      </c>
      <c r="E1391">
        <v>32</v>
      </c>
      <c r="F1391">
        <v>0.182</v>
      </c>
    </row>
    <row r="1392" spans="1:6" x14ac:dyDescent="0.2">
      <c r="A1392" t="s">
        <v>678</v>
      </c>
      <c r="B1392" t="s">
        <v>694</v>
      </c>
      <c r="C1392" t="s">
        <v>688</v>
      </c>
      <c r="D1392">
        <v>0.5</v>
      </c>
      <c r="E1392">
        <v>33</v>
      </c>
      <c r="F1392">
        <v>0.183</v>
      </c>
    </row>
    <row r="1393" spans="1:6" x14ac:dyDescent="0.2">
      <c r="A1393" t="s">
        <v>678</v>
      </c>
      <c r="B1393" t="s">
        <v>694</v>
      </c>
      <c r="C1393" t="s">
        <v>688</v>
      </c>
      <c r="D1393">
        <v>0.5</v>
      </c>
      <c r="E1393">
        <v>34</v>
      </c>
      <c r="F1393">
        <v>0.183</v>
      </c>
    </row>
    <row r="1394" spans="1:6" x14ac:dyDescent="0.2">
      <c r="A1394" t="s">
        <v>678</v>
      </c>
      <c r="B1394" t="s">
        <v>694</v>
      </c>
      <c r="C1394" t="s">
        <v>688</v>
      </c>
      <c r="D1394">
        <v>0.5</v>
      </c>
      <c r="E1394">
        <v>35</v>
      </c>
      <c r="F1394">
        <v>0.184</v>
      </c>
    </row>
    <row r="1395" spans="1:6" x14ac:dyDescent="0.2">
      <c r="A1395" t="s">
        <v>678</v>
      </c>
      <c r="B1395" t="s">
        <v>694</v>
      </c>
      <c r="C1395" t="s">
        <v>688</v>
      </c>
      <c r="D1395">
        <v>0.5</v>
      </c>
      <c r="E1395">
        <v>36</v>
      </c>
      <c r="F1395">
        <v>0.185</v>
      </c>
    </row>
    <row r="1396" spans="1:6" x14ac:dyDescent="0.2">
      <c r="A1396" t="s">
        <v>678</v>
      </c>
      <c r="B1396" t="s">
        <v>694</v>
      </c>
      <c r="C1396" t="s">
        <v>688</v>
      </c>
      <c r="D1396">
        <v>0.5</v>
      </c>
      <c r="E1396">
        <v>37</v>
      </c>
      <c r="F1396">
        <v>0.185</v>
      </c>
    </row>
    <row r="1397" spans="1:6" x14ac:dyDescent="0.2">
      <c r="A1397" t="s">
        <v>678</v>
      </c>
      <c r="B1397" t="s">
        <v>694</v>
      </c>
      <c r="C1397" t="s">
        <v>688</v>
      </c>
      <c r="D1397">
        <v>0.5</v>
      </c>
      <c r="E1397">
        <v>38</v>
      </c>
      <c r="F1397">
        <v>0.186</v>
      </c>
    </row>
    <row r="1398" spans="1:6" x14ac:dyDescent="0.2">
      <c r="A1398" t="s">
        <v>678</v>
      </c>
      <c r="B1398" t="s">
        <v>694</v>
      </c>
      <c r="C1398" t="s">
        <v>688</v>
      </c>
      <c r="D1398">
        <v>0.5</v>
      </c>
      <c r="E1398">
        <v>39</v>
      </c>
      <c r="F1398">
        <v>0.187</v>
      </c>
    </row>
    <row r="1399" spans="1:6" x14ac:dyDescent="0.2">
      <c r="A1399" t="s">
        <v>678</v>
      </c>
      <c r="B1399" t="s">
        <v>694</v>
      </c>
      <c r="C1399" t="s">
        <v>688</v>
      </c>
      <c r="D1399">
        <v>0.5</v>
      </c>
      <c r="E1399">
        <v>40</v>
      </c>
      <c r="F1399">
        <v>0.187</v>
      </c>
    </row>
    <row r="1400" spans="1:6" x14ac:dyDescent="0.2">
      <c r="A1400" t="s">
        <v>678</v>
      </c>
      <c r="B1400" t="s">
        <v>694</v>
      </c>
      <c r="C1400" t="s">
        <v>688</v>
      </c>
      <c r="D1400">
        <v>0.5</v>
      </c>
      <c r="E1400">
        <v>41</v>
      </c>
      <c r="F1400">
        <v>0.188</v>
      </c>
    </row>
    <row r="1401" spans="1:6" x14ac:dyDescent="0.2">
      <c r="A1401" t="s">
        <v>678</v>
      </c>
      <c r="B1401" t="s">
        <v>694</v>
      </c>
      <c r="C1401" t="s">
        <v>688</v>
      </c>
      <c r="D1401">
        <v>0.5</v>
      </c>
      <c r="E1401">
        <v>42</v>
      </c>
      <c r="F1401">
        <v>0.189</v>
      </c>
    </row>
    <row r="1402" spans="1:6" x14ac:dyDescent="0.2">
      <c r="A1402" t="s">
        <v>678</v>
      </c>
      <c r="B1402" t="s">
        <v>694</v>
      </c>
      <c r="C1402" t="s">
        <v>688</v>
      </c>
      <c r="D1402">
        <v>0.5</v>
      </c>
      <c r="E1402">
        <v>43</v>
      </c>
      <c r="F1402">
        <v>0.189</v>
      </c>
    </row>
    <row r="1403" spans="1:6" x14ac:dyDescent="0.2">
      <c r="A1403" t="s">
        <v>678</v>
      </c>
      <c r="B1403" t="s">
        <v>694</v>
      </c>
      <c r="C1403" t="s">
        <v>688</v>
      </c>
      <c r="D1403">
        <v>0.5</v>
      </c>
      <c r="E1403">
        <v>44</v>
      </c>
      <c r="F1403">
        <v>0.19</v>
      </c>
    </row>
    <row r="1404" spans="1:6" x14ac:dyDescent="0.2">
      <c r="A1404" t="s">
        <v>678</v>
      </c>
      <c r="B1404" t="s">
        <v>694</v>
      </c>
      <c r="C1404" t="s">
        <v>688</v>
      </c>
      <c r="D1404">
        <v>0.5</v>
      </c>
      <c r="E1404">
        <v>45</v>
      </c>
      <c r="F1404">
        <v>0.19</v>
      </c>
    </row>
    <row r="1405" spans="1:6" x14ac:dyDescent="0.2">
      <c r="A1405" t="s">
        <v>678</v>
      </c>
      <c r="B1405" t="s">
        <v>694</v>
      </c>
      <c r="C1405" t="s">
        <v>688</v>
      </c>
      <c r="D1405">
        <v>0.5</v>
      </c>
      <c r="E1405">
        <v>46</v>
      </c>
      <c r="F1405">
        <v>0.191</v>
      </c>
    </row>
    <row r="1406" spans="1:6" x14ac:dyDescent="0.2">
      <c r="A1406" t="s">
        <v>678</v>
      </c>
      <c r="B1406" t="s">
        <v>694</v>
      </c>
      <c r="C1406" t="s">
        <v>688</v>
      </c>
      <c r="D1406">
        <v>0.5</v>
      </c>
      <c r="E1406">
        <v>47</v>
      </c>
      <c r="F1406">
        <v>0.191</v>
      </c>
    </row>
    <row r="1407" spans="1:6" x14ac:dyDescent="0.2">
      <c r="A1407" t="s">
        <v>678</v>
      </c>
      <c r="B1407" t="s">
        <v>694</v>
      </c>
      <c r="C1407" t="s">
        <v>688</v>
      </c>
      <c r="D1407">
        <v>0.5</v>
      </c>
      <c r="E1407">
        <v>48</v>
      </c>
      <c r="F1407">
        <v>0.192</v>
      </c>
    </row>
    <row r="1408" spans="1:6" x14ac:dyDescent="0.2">
      <c r="A1408" t="s">
        <v>678</v>
      </c>
      <c r="B1408" t="s">
        <v>694</v>
      </c>
      <c r="C1408" t="s">
        <v>688</v>
      </c>
      <c r="D1408">
        <v>0.5</v>
      </c>
      <c r="E1408">
        <v>49</v>
      </c>
      <c r="F1408">
        <v>0.192</v>
      </c>
    </row>
    <row r="1409" spans="1:6" x14ac:dyDescent="0.2">
      <c r="A1409" t="s">
        <v>678</v>
      </c>
      <c r="B1409" t="s">
        <v>694</v>
      </c>
      <c r="C1409" t="s">
        <v>688</v>
      </c>
      <c r="D1409">
        <v>0.52</v>
      </c>
      <c r="E1409">
        <v>23</v>
      </c>
      <c r="F1409">
        <v>0.17299999999999999</v>
      </c>
    </row>
    <row r="1410" spans="1:6" x14ac:dyDescent="0.2">
      <c r="A1410" t="s">
        <v>678</v>
      </c>
      <c r="B1410" t="s">
        <v>694</v>
      </c>
      <c r="C1410" t="s">
        <v>688</v>
      </c>
      <c r="D1410">
        <v>0.52</v>
      </c>
      <c r="E1410">
        <v>24</v>
      </c>
      <c r="F1410">
        <v>0.17599999999999999</v>
      </c>
    </row>
    <row r="1411" spans="1:6" x14ac:dyDescent="0.2">
      <c r="A1411" t="s">
        <v>678</v>
      </c>
      <c r="B1411" t="s">
        <v>694</v>
      </c>
      <c r="C1411" t="s">
        <v>688</v>
      </c>
      <c r="D1411">
        <v>0.52</v>
      </c>
      <c r="E1411">
        <v>25</v>
      </c>
      <c r="F1411">
        <v>0.17899999999999999</v>
      </c>
    </row>
    <row r="1412" spans="1:6" x14ac:dyDescent="0.2">
      <c r="A1412" t="s">
        <v>678</v>
      </c>
      <c r="B1412" t="s">
        <v>694</v>
      </c>
      <c r="C1412" t="s">
        <v>688</v>
      </c>
      <c r="D1412">
        <v>0.52</v>
      </c>
      <c r="E1412">
        <v>26</v>
      </c>
      <c r="F1412">
        <v>0.182</v>
      </c>
    </row>
    <row r="1413" spans="1:6" x14ac:dyDescent="0.2">
      <c r="A1413" t="s">
        <v>678</v>
      </c>
      <c r="B1413" t="s">
        <v>694</v>
      </c>
      <c r="C1413" t="s">
        <v>688</v>
      </c>
      <c r="D1413">
        <v>0.52</v>
      </c>
      <c r="E1413">
        <v>27</v>
      </c>
      <c r="F1413">
        <v>0.184</v>
      </c>
    </row>
    <row r="1414" spans="1:6" x14ac:dyDescent="0.2">
      <c r="A1414" t="s">
        <v>678</v>
      </c>
      <c r="B1414" t="s">
        <v>694</v>
      </c>
      <c r="C1414" t="s">
        <v>688</v>
      </c>
      <c r="D1414">
        <v>0.52</v>
      </c>
      <c r="E1414">
        <v>28</v>
      </c>
      <c r="F1414">
        <v>0.186</v>
      </c>
    </row>
    <row r="1415" spans="1:6" x14ac:dyDescent="0.2">
      <c r="A1415" t="s">
        <v>678</v>
      </c>
      <c r="B1415" t="s">
        <v>694</v>
      </c>
      <c r="C1415" t="s">
        <v>688</v>
      </c>
      <c r="D1415">
        <v>0.52</v>
      </c>
      <c r="E1415">
        <v>29</v>
      </c>
      <c r="F1415">
        <v>0.187</v>
      </c>
    </row>
    <row r="1416" spans="1:6" x14ac:dyDescent="0.2">
      <c r="A1416" t="s">
        <v>678</v>
      </c>
      <c r="B1416" t="s">
        <v>694</v>
      </c>
      <c r="C1416" t="s">
        <v>688</v>
      </c>
      <c r="D1416">
        <v>0.52</v>
      </c>
      <c r="E1416">
        <v>30</v>
      </c>
      <c r="F1416">
        <v>0.187</v>
      </c>
    </row>
    <row r="1417" spans="1:6" x14ac:dyDescent="0.2">
      <c r="A1417" t="s">
        <v>678</v>
      </c>
      <c r="B1417" t="s">
        <v>694</v>
      </c>
      <c r="C1417" t="s">
        <v>688</v>
      </c>
      <c r="D1417">
        <v>0.52</v>
      </c>
      <c r="E1417">
        <v>31</v>
      </c>
      <c r="F1417">
        <v>0.188</v>
      </c>
    </row>
    <row r="1418" spans="1:6" x14ac:dyDescent="0.2">
      <c r="A1418" t="s">
        <v>678</v>
      </c>
      <c r="B1418" t="s">
        <v>694</v>
      </c>
      <c r="C1418" t="s">
        <v>688</v>
      </c>
      <c r="D1418">
        <v>0.52</v>
      </c>
      <c r="E1418">
        <v>32</v>
      </c>
      <c r="F1418">
        <v>0.188</v>
      </c>
    </row>
    <row r="1419" spans="1:6" x14ac:dyDescent="0.2">
      <c r="A1419" t="s">
        <v>678</v>
      </c>
      <c r="B1419" t="s">
        <v>694</v>
      </c>
      <c r="C1419" t="s">
        <v>688</v>
      </c>
      <c r="D1419">
        <v>0.52</v>
      </c>
      <c r="E1419">
        <v>33</v>
      </c>
      <c r="F1419">
        <v>0.189</v>
      </c>
    </row>
    <row r="1420" spans="1:6" x14ac:dyDescent="0.2">
      <c r="A1420" t="s">
        <v>678</v>
      </c>
      <c r="B1420" t="s">
        <v>694</v>
      </c>
      <c r="C1420" t="s">
        <v>688</v>
      </c>
      <c r="D1420">
        <v>0.52</v>
      </c>
      <c r="E1420">
        <v>34</v>
      </c>
      <c r="F1420">
        <v>0.19</v>
      </c>
    </row>
    <row r="1421" spans="1:6" x14ac:dyDescent="0.2">
      <c r="A1421" t="s">
        <v>678</v>
      </c>
      <c r="B1421" t="s">
        <v>694</v>
      </c>
      <c r="C1421" t="s">
        <v>688</v>
      </c>
      <c r="D1421">
        <v>0.52</v>
      </c>
      <c r="E1421">
        <v>35</v>
      </c>
      <c r="F1421">
        <v>0.19</v>
      </c>
    </row>
    <row r="1422" spans="1:6" x14ac:dyDescent="0.2">
      <c r="A1422" t="s">
        <v>678</v>
      </c>
      <c r="B1422" t="s">
        <v>694</v>
      </c>
      <c r="C1422" t="s">
        <v>688</v>
      </c>
      <c r="D1422">
        <v>0.52</v>
      </c>
      <c r="E1422">
        <v>36</v>
      </c>
      <c r="F1422">
        <v>0.191</v>
      </c>
    </row>
    <row r="1423" spans="1:6" x14ac:dyDescent="0.2">
      <c r="A1423" t="s">
        <v>678</v>
      </c>
      <c r="B1423" t="s">
        <v>694</v>
      </c>
      <c r="C1423" t="s">
        <v>688</v>
      </c>
      <c r="D1423">
        <v>0.52</v>
      </c>
      <c r="E1423">
        <v>37</v>
      </c>
      <c r="F1423">
        <v>0.191</v>
      </c>
    </row>
    <row r="1424" spans="1:6" x14ac:dyDescent="0.2">
      <c r="A1424" t="s">
        <v>678</v>
      </c>
      <c r="B1424" t="s">
        <v>694</v>
      </c>
      <c r="C1424" t="s">
        <v>688</v>
      </c>
      <c r="D1424">
        <v>0.52</v>
      </c>
      <c r="E1424">
        <v>38</v>
      </c>
      <c r="F1424">
        <v>0.192</v>
      </c>
    </row>
    <row r="1425" spans="1:6" x14ac:dyDescent="0.2">
      <c r="A1425" t="s">
        <v>678</v>
      </c>
      <c r="B1425" t="s">
        <v>694</v>
      </c>
      <c r="C1425" t="s">
        <v>688</v>
      </c>
      <c r="D1425">
        <v>0.52</v>
      </c>
      <c r="E1425">
        <v>39</v>
      </c>
      <c r="F1425">
        <v>0.192</v>
      </c>
    </row>
    <row r="1426" spans="1:6" x14ac:dyDescent="0.2">
      <c r="A1426" t="s">
        <v>678</v>
      </c>
      <c r="B1426" t="s">
        <v>694</v>
      </c>
      <c r="C1426" t="s">
        <v>688</v>
      </c>
      <c r="D1426">
        <v>0.52</v>
      </c>
      <c r="E1426">
        <v>40</v>
      </c>
      <c r="F1426">
        <v>0.193</v>
      </c>
    </row>
    <row r="1427" spans="1:6" x14ac:dyDescent="0.2">
      <c r="A1427" t="s">
        <v>678</v>
      </c>
      <c r="B1427" t="s">
        <v>694</v>
      </c>
      <c r="C1427" t="s">
        <v>688</v>
      </c>
      <c r="D1427">
        <v>0.52</v>
      </c>
      <c r="E1427">
        <v>41</v>
      </c>
      <c r="F1427">
        <v>0.193</v>
      </c>
    </row>
    <row r="1428" spans="1:6" x14ac:dyDescent="0.2">
      <c r="A1428" t="s">
        <v>678</v>
      </c>
      <c r="B1428" t="s">
        <v>694</v>
      </c>
      <c r="C1428" t="s">
        <v>688</v>
      </c>
      <c r="D1428">
        <v>0.52</v>
      </c>
      <c r="E1428">
        <v>42</v>
      </c>
      <c r="F1428">
        <v>0.19400000000000001</v>
      </c>
    </row>
    <row r="1429" spans="1:6" x14ac:dyDescent="0.2">
      <c r="A1429" t="s">
        <v>678</v>
      </c>
      <c r="B1429" t="s">
        <v>694</v>
      </c>
      <c r="C1429" t="s">
        <v>688</v>
      </c>
      <c r="D1429">
        <v>0.52</v>
      </c>
      <c r="E1429">
        <v>43</v>
      </c>
      <c r="F1429">
        <v>0.19500000000000001</v>
      </c>
    </row>
    <row r="1430" spans="1:6" x14ac:dyDescent="0.2">
      <c r="A1430" t="s">
        <v>678</v>
      </c>
      <c r="B1430" t="s">
        <v>694</v>
      </c>
      <c r="C1430" t="s">
        <v>688</v>
      </c>
      <c r="D1430">
        <v>0.52</v>
      </c>
      <c r="E1430">
        <v>44</v>
      </c>
      <c r="F1430">
        <v>0.19500000000000001</v>
      </c>
    </row>
    <row r="1431" spans="1:6" x14ac:dyDescent="0.2">
      <c r="A1431" t="s">
        <v>678</v>
      </c>
      <c r="B1431" t="s">
        <v>694</v>
      </c>
      <c r="C1431" t="s">
        <v>688</v>
      </c>
      <c r="D1431">
        <v>0.52</v>
      </c>
      <c r="E1431">
        <v>45</v>
      </c>
      <c r="F1431">
        <v>0.19600000000000001</v>
      </c>
    </row>
    <row r="1432" spans="1:6" x14ac:dyDescent="0.2">
      <c r="A1432" t="s">
        <v>678</v>
      </c>
      <c r="B1432" t="s">
        <v>694</v>
      </c>
      <c r="C1432" t="s">
        <v>688</v>
      </c>
      <c r="D1432">
        <v>0.52</v>
      </c>
      <c r="E1432">
        <v>46</v>
      </c>
      <c r="F1432">
        <v>0.19600000000000001</v>
      </c>
    </row>
    <row r="1433" spans="1:6" x14ac:dyDescent="0.2">
      <c r="A1433" t="s">
        <v>678</v>
      </c>
      <c r="B1433" t="s">
        <v>694</v>
      </c>
      <c r="C1433" t="s">
        <v>688</v>
      </c>
      <c r="D1433">
        <v>0.52</v>
      </c>
      <c r="E1433">
        <v>47</v>
      </c>
      <c r="F1433">
        <v>0.19700000000000001</v>
      </c>
    </row>
    <row r="1434" spans="1:6" x14ac:dyDescent="0.2">
      <c r="A1434" t="s">
        <v>678</v>
      </c>
      <c r="B1434" t="s">
        <v>694</v>
      </c>
      <c r="C1434" t="s">
        <v>688</v>
      </c>
      <c r="D1434">
        <v>0.52</v>
      </c>
      <c r="E1434">
        <v>48</v>
      </c>
      <c r="F1434">
        <v>0.19700000000000001</v>
      </c>
    </row>
    <row r="1435" spans="1:6" x14ac:dyDescent="0.2">
      <c r="A1435" t="s">
        <v>678</v>
      </c>
      <c r="B1435" t="s">
        <v>694</v>
      </c>
      <c r="C1435" t="s">
        <v>688</v>
      </c>
      <c r="D1435">
        <v>0.52</v>
      </c>
      <c r="E1435">
        <v>49</v>
      </c>
      <c r="F1435">
        <v>0.19800000000000001</v>
      </c>
    </row>
    <row r="1436" spans="1:6" x14ac:dyDescent="0.2">
      <c r="A1436" t="s">
        <v>678</v>
      </c>
      <c r="B1436" t="s">
        <v>694</v>
      </c>
      <c r="C1436" t="s">
        <v>688</v>
      </c>
      <c r="D1436">
        <v>0.54</v>
      </c>
      <c r="E1436">
        <v>24</v>
      </c>
      <c r="F1436">
        <v>0.183</v>
      </c>
    </row>
    <row r="1437" spans="1:6" x14ac:dyDescent="0.2">
      <c r="A1437" t="s">
        <v>678</v>
      </c>
      <c r="B1437" t="s">
        <v>694</v>
      </c>
      <c r="C1437" t="s">
        <v>688</v>
      </c>
      <c r="D1437">
        <v>0.54</v>
      </c>
      <c r="E1437">
        <v>25</v>
      </c>
      <c r="F1437">
        <v>0.186</v>
      </c>
    </row>
    <row r="1438" spans="1:6" x14ac:dyDescent="0.2">
      <c r="A1438" t="s">
        <v>678</v>
      </c>
      <c r="B1438" t="s">
        <v>694</v>
      </c>
      <c r="C1438" t="s">
        <v>688</v>
      </c>
      <c r="D1438">
        <v>0.54</v>
      </c>
      <c r="E1438">
        <v>26</v>
      </c>
      <c r="F1438">
        <v>0.189</v>
      </c>
    </row>
    <row r="1439" spans="1:6" x14ac:dyDescent="0.2">
      <c r="A1439" t="s">
        <v>678</v>
      </c>
      <c r="B1439" t="s">
        <v>694</v>
      </c>
      <c r="C1439" t="s">
        <v>688</v>
      </c>
      <c r="D1439">
        <v>0.54</v>
      </c>
      <c r="E1439">
        <v>27</v>
      </c>
      <c r="F1439">
        <v>0.191</v>
      </c>
    </row>
    <row r="1440" spans="1:6" x14ac:dyDescent="0.2">
      <c r="A1440" t="s">
        <v>678</v>
      </c>
      <c r="B1440" t="s">
        <v>694</v>
      </c>
      <c r="C1440" t="s">
        <v>688</v>
      </c>
      <c r="D1440">
        <v>0.54</v>
      </c>
      <c r="E1440">
        <v>28</v>
      </c>
      <c r="F1440">
        <v>0.192</v>
      </c>
    </row>
    <row r="1441" spans="1:6" x14ac:dyDescent="0.2">
      <c r="A1441" t="s">
        <v>678</v>
      </c>
      <c r="B1441" t="s">
        <v>694</v>
      </c>
      <c r="C1441" t="s">
        <v>688</v>
      </c>
      <c r="D1441">
        <v>0.54</v>
      </c>
      <c r="E1441">
        <v>29</v>
      </c>
      <c r="F1441">
        <v>0.193</v>
      </c>
    </row>
    <row r="1442" spans="1:6" x14ac:dyDescent="0.2">
      <c r="A1442" t="s">
        <v>678</v>
      </c>
      <c r="B1442" t="s">
        <v>694</v>
      </c>
      <c r="C1442" t="s">
        <v>688</v>
      </c>
      <c r="D1442">
        <v>0.54</v>
      </c>
      <c r="E1442">
        <v>30</v>
      </c>
      <c r="F1442">
        <v>0.19400000000000001</v>
      </c>
    </row>
    <row r="1443" spans="1:6" x14ac:dyDescent="0.2">
      <c r="A1443" t="s">
        <v>678</v>
      </c>
      <c r="B1443" t="s">
        <v>694</v>
      </c>
      <c r="C1443" t="s">
        <v>688</v>
      </c>
      <c r="D1443">
        <v>0.54</v>
      </c>
      <c r="E1443">
        <v>31</v>
      </c>
      <c r="F1443">
        <v>0.19400000000000001</v>
      </c>
    </row>
    <row r="1444" spans="1:6" x14ac:dyDescent="0.2">
      <c r="A1444" t="s">
        <v>678</v>
      </c>
      <c r="B1444" t="s">
        <v>694</v>
      </c>
      <c r="C1444" t="s">
        <v>688</v>
      </c>
      <c r="D1444">
        <v>0.54</v>
      </c>
      <c r="E1444">
        <v>32</v>
      </c>
      <c r="F1444">
        <v>0.19500000000000001</v>
      </c>
    </row>
    <row r="1445" spans="1:6" x14ac:dyDescent="0.2">
      <c r="A1445" t="s">
        <v>678</v>
      </c>
      <c r="B1445" t="s">
        <v>694</v>
      </c>
      <c r="C1445" t="s">
        <v>688</v>
      </c>
      <c r="D1445">
        <v>0.54</v>
      </c>
      <c r="E1445">
        <v>33</v>
      </c>
      <c r="F1445">
        <v>0.19500000000000001</v>
      </c>
    </row>
    <row r="1446" spans="1:6" x14ac:dyDescent="0.2">
      <c r="A1446" t="s">
        <v>678</v>
      </c>
      <c r="B1446" t="s">
        <v>694</v>
      </c>
      <c r="C1446" t="s">
        <v>688</v>
      </c>
      <c r="D1446">
        <v>0.54</v>
      </c>
      <c r="E1446">
        <v>34</v>
      </c>
      <c r="F1446">
        <v>0.19600000000000001</v>
      </c>
    </row>
    <row r="1447" spans="1:6" x14ac:dyDescent="0.2">
      <c r="A1447" t="s">
        <v>678</v>
      </c>
      <c r="B1447" t="s">
        <v>694</v>
      </c>
      <c r="C1447" t="s">
        <v>688</v>
      </c>
      <c r="D1447">
        <v>0.54</v>
      </c>
      <c r="E1447">
        <v>35</v>
      </c>
      <c r="F1447">
        <v>0.19600000000000001</v>
      </c>
    </row>
    <row r="1448" spans="1:6" x14ac:dyDescent="0.2">
      <c r="A1448" t="s">
        <v>678</v>
      </c>
      <c r="B1448" t="s">
        <v>694</v>
      </c>
      <c r="C1448" t="s">
        <v>688</v>
      </c>
      <c r="D1448">
        <v>0.54</v>
      </c>
      <c r="E1448">
        <v>36</v>
      </c>
      <c r="F1448">
        <v>0.19600000000000001</v>
      </c>
    </row>
    <row r="1449" spans="1:6" x14ac:dyDescent="0.2">
      <c r="A1449" t="s">
        <v>678</v>
      </c>
      <c r="B1449" t="s">
        <v>694</v>
      </c>
      <c r="C1449" t="s">
        <v>688</v>
      </c>
      <c r="D1449">
        <v>0.54</v>
      </c>
      <c r="E1449">
        <v>37</v>
      </c>
      <c r="F1449">
        <v>0.19700000000000001</v>
      </c>
    </row>
    <row r="1450" spans="1:6" x14ac:dyDescent="0.2">
      <c r="A1450" t="s">
        <v>678</v>
      </c>
      <c r="B1450" t="s">
        <v>694</v>
      </c>
      <c r="C1450" t="s">
        <v>688</v>
      </c>
      <c r="D1450">
        <v>0.54</v>
      </c>
      <c r="E1450">
        <v>38</v>
      </c>
      <c r="F1450">
        <v>0.19700000000000001</v>
      </c>
    </row>
    <row r="1451" spans="1:6" x14ac:dyDescent="0.2">
      <c r="A1451" t="s">
        <v>678</v>
      </c>
      <c r="B1451" t="s">
        <v>694</v>
      </c>
      <c r="C1451" t="s">
        <v>688</v>
      </c>
      <c r="D1451">
        <v>0.54</v>
      </c>
      <c r="E1451">
        <v>39</v>
      </c>
      <c r="F1451">
        <v>0.19800000000000001</v>
      </c>
    </row>
    <row r="1452" spans="1:6" x14ac:dyDescent="0.2">
      <c r="A1452" t="s">
        <v>678</v>
      </c>
      <c r="B1452" t="s">
        <v>694</v>
      </c>
      <c r="C1452" t="s">
        <v>688</v>
      </c>
      <c r="D1452">
        <v>0.54</v>
      </c>
      <c r="E1452">
        <v>40</v>
      </c>
      <c r="F1452">
        <v>0.19900000000000001</v>
      </c>
    </row>
    <row r="1453" spans="1:6" x14ac:dyDescent="0.2">
      <c r="A1453" t="s">
        <v>678</v>
      </c>
      <c r="B1453" t="s">
        <v>694</v>
      </c>
      <c r="C1453" t="s">
        <v>688</v>
      </c>
      <c r="D1453">
        <v>0.54</v>
      </c>
      <c r="E1453">
        <v>41</v>
      </c>
      <c r="F1453">
        <v>0.19900000000000001</v>
      </c>
    </row>
    <row r="1454" spans="1:6" x14ac:dyDescent="0.2">
      <c r="A1454" t="s">
        <v>678</v>
      </c>
      <c r="B1454" t="s">
        <v>694</v>
      </c>
      <c r="C1454" t="s">
        <v>688</v>
      </c>
      <c r="D1454">
        <v>0.54</v>
      </c>
      <c r="E1454">
        <v>42</v>
      </c>
      <c r="F1454">
        <v>0.2</v>
      </c>
    </row>
    <row r="1455" spans="1:6" x14ac:dyDescent="0.2">
      <c r="A1455" t="s">
        <v>678</v>
      </c>
      <c r="B1455" t="s">
        <v>694</v>
      </c>
      <c r="C1455" t="s">
        <v>688</v>
      </c>
      <c r="D1455">
        <v>0.54</v>
      </c>
      <c r="E1455">
        <v>43</v>
      </c>
      <c r="F1455">
        <v>0.2</v>
      </c>
    </row>
    <row r="1456" spans="1:6" x14ac:dyDescent="0.2">
      <c r="A1456" t="s">
        <v>678</v>
      </c>
      <c r="B1456" t="s">
        <v>694</v>
      </c>
      <c r="C1456" t="s">
        <v>688</v>
      </c>
      <c r="D1456">
        <v>0.54</v>
      </c>
      <c r="E1456">
        <v>44</v>
      </c>
      <c r="F1456">
        <v>0.20100000000000001</v>
      </c>
    </row>
    <row r="1457" spans="1:6" x14ac:dyDescent="0.2">
      <c r="A1457" t="s">
        <v>678</v>
      </c>
      <c r="B1457" t="s">
        <v>694</v>
      </c>
      <c r="C1457" t="s">
        <v>688</v>
      </c>
      <c r="D1457">
        <v>0.54</v>
      </c>
      <c r="E1457">
        <v>45</v>
      </c>
      <c r="F1457">
        <v>0.20100000000000001</v>
      </c>
    </row>
    <row r="1458" spans="1:6" x14ac:dyDescent="0.2">
      <c r="A1458" t="s">
        <v>678</v>
      </c>
      <c r="B1458" t="s">
        <v>694</v>
      </c>
      <c r="C1458" t="s">
        <v>688</v>
      </c>
      <c r="D1458">
        <v>0.54</v>
      </c>
      <c r="E1458">
        <v>46</v>
      </c>
      <c r="F1458">
        <v>0.20200000000000001</v>
      </c>
    </row>
    <row r="1459" spans="1:6" x14ac:dyDescent="0.2">
      <c r="A1459" t="s">
        <v>678</v>
      </c>
      <c r="B1459" t="s">
        <v>694</v>
      </c>
      <c r="C1459" t="s">
        <v>688</v>
      </c>
      <c r="D1459">
        <v>0.54</v>
      </c>
      <c r="E1459">
        <v>47</v>
      </c>
      <c r="F1459">
        <v>0.20200000000000001</v>
      </c>
    </row>
    <row r="1460" spans="1:6" x14ac:dyDescent="0.2">
      <c r="A1460" t="s">
        <v>678</v>
      </c>
      <c r="B1460" t="s">
        <v>694</v>
      </c>
      <c r="C1460" t="s">
        <v>688</v>
      </c>
      <c r="D1460">
        <v>0.54</v>
      </c>
      <c r="E1460">
        <v>48</v>
      </c>
      <c r="F1460">
        <v>0.20300000000000001</v>
      </c>
    </row>
    <row r="1461" spans="1:6" x14ac:dyDescent="0.2">
      <c r="A1461" t="s">
        <v>678</v>
      </c>
      <c r="B1461" t="s">
        <v>694</v>
      </c>
      <c r="C1461" t="s">
        <v>688</v>
      </c>
      <c r="D1461">
        <v>0.54</v>
      </c>
      <c r="E1461">
        <v>49</v>
      </c>
      <c r="F1461">
        <v>0.20300000000000001</v>
      </c>
    </row>
    <row r="1462" spans="1:6" x14ac:dyDescent="0.2">
      <c r="A1462" t="s">
        <v>678</v>
      </c>
      <c r="B1462" t="s">
        <v>694</v>
      </c>
      <c r="C1462" t="s">
        <v>688</v>
      </c>
      <c r="D1462">
        <v>0.56000000000000005</v>
      </c>
      <c r="E1462">
        <v>26</v>
      </c>
      <c r="F1462">
        <v>0.19500000000000001</v>
      </c>
    </row>
    <row r="1463" spans="1:6" x14ac:dyDescent="0.2">
      <c r="A1463" t="s">
        <v>678</v>
      </c>
      <c r="B1463" t="s">
        <v>694</v>
      </c>
      <c r="C1463" t="s">
        <v>688</v>
      </c>
      <c r="D1463">
        <v>0.56000000000000005</v>
      </c>
      <c r="E1463">
        <v>27</v>
      </c>
      <c r="F1463">
        <v>0.19700000000000001</v>
      </c>
    </row>
    <row r="1464" spans="1:6" x14ac:dyDescent="0.2">
      <c r="A1464" t="s">
        <v>678</v>
      </c>
      <c r="B1464" t="s">
        <v>694</v>
      </c>
      <c r="C1464" t="s">
        <v>688</v>
      </c>
      <c r="D1464">
        <v>0.56000000000000005</v>
      </c>
      <c r="E1464">
        <v>28</v>
      </c>
      <c r="F1464">
        <v>0.19800000000000001</v>
      </c>
    </row>
    <row r="1465" spans="1:6" x14ac:dyDescent="0.2">
      <c r="A1465" t="s">
        <v>678</v>
      </c>
      <c r="B1465" t="s">
        <v>694</v>
      </c>
      <c r="C1465" t="s">
        <v>688</v>
      </c>
      <c r="D1465">
        <v>0.56000000000000005</v>
      </c>
      <c r="E1465">
        <v>29</v>
      </c>
      <c r="F1465">
        <v>0.19900000000000001</v>
      </c>
    </row>
    <row r="1466" spans="1:6" x14ac:dyDescent="0.2">
      <c r="A1466" t="s">
        <v>678</v>
      </c>
      <c r="B1466" t="s">
        <v>694</v>
      </c>
      <c r="C1466" t="s">
        <v>688</v>
      </c>
      <c r="D1466">
        <v>0.56000000000000005</v>
      </c>
      <c r="E1466">
        <v>30</v>
      </c>
      <c r="F1466">
        <v>0.2</v>
      </c>
    </row>
    <row r="1467" spans="1:6" x14ac:dyDescent="0.2">
      <c r="A1467" t="s">
        <v>678</v>
      </c>
      <c r="B1467" t="s">
        <v>694</v>
      </c>
      <c r="C1467" t="s">
        <v>688</v>
      </c>
      <c r="D1467">
        <v>0.56000000000000005</v>
      </c>
      <c r="E1467">
        <v>31</v>
      </c>
      <c r="F1467">
        <v>0.2</v>
      </c>
    </row>
    <row r="1468" spans="1:6" x14ac:dyDescent="0.2">
      <c r="A1468" t="s">
        <v>678</v>
      </c>
      <c r="B1468" t="s">
        <v>694</v>
      </c>
      <c r="C1468" t="s">
        <v>688</v>
      </c>
      <c r="D1468">
        <v>0.56000000000000005</v>
      </c>
      <c r="E1468">
        <v>32</v>
      </c>
      <c r="F1468">
        <v>0.20100000000000001</v>
      </c>
    </row>
    <row r="1469" spans="1:6" x14ac:dyDescent="0.2">
      <c r="A1469" t="s">
        <v>678</v>
      </c>
      <c r="B1469" t="s">
        <v>694</v>
      </c>
      <c r="C1469" t="s">
        <v>688</v>
      </c>
      <c r="D1469">
        <v>0.56000000000000005</v>
      </c>
      <c r="E1469">
        <v>33</v>
      </c>
      <c r="F1469">
        <v>0.20100000000000001</v>
      </c>
    </row>
    <row r="1470" spans="1:6" x14ac:dyDescent="0.2">
      <c r="A1470" t="s">
        <v>678</v>
      </c>
      <c r="B1470" t="s">
        <v>694</v>
      </c>
      <c r="C1470" t="s">
        <v>688</v>
      </c>
      <c r="D1470">
        <v>0.56000000000000005</v>
      </c>
      <c r="E1470">
        <v>34</v>
      </c>
      <c r="F1470">
        <v>0.20100000000000001</v>
      </c>
    </row>
    <row r="1471" spans="1:6" x14ac:dyDescent="0.2">
      <c r="A1471" t="s">
        <v>678</v>
      </c>
      <c r="B1471" t="s">
        <v>694</v>
      </c>
      <c r="C1471" t="s">
        <v>688</v>
      </c>
      <c r="D1471">
        <v>0.56000000000000005</v>
      </c>
      <c r="E1471">
        <v>35</v>
      </c>
      <c r="F1471">
        <v>0.20200000000000001</v>
      </c>
    </row>
    <row r="1472" spans="1:6" x14ac:dyDescent="0.2">
      <c r="A1472" t="s">
        <v>678</v>
      </c>
      <c r="B1472" t="s">
        <v>694</v>
      </c>
      <c r="C1472" t="s">
        <v>688</v>
      </c>
      <c r="D1472">
        <v>0.56000000000000005</v>
      </c>
      <c r="E1472">
        <v>36</v>
      </c>
      <c r="F1472">
        <v>0.20200000000000001</v>
      </c>
    </row>
    <row r="1473" spans="1:6" x14ac:dyDescent="0.2">
      <c r="A1473" t="s">
        <v>678</v>
      </c>
      <c r="B1473" t="s">
        <v>694</v>
      </c>
      <c r="C1473" t="s">
        <v>688</v>
      </c>
      <c r="D1473">
        <v>0.56000000000000005</v>
      </c>
      <c r="E1473">
        <v>37</v>
      </c>
      <c r="F1473">
        <v>0.20300000000000001</v>
      </c>
    </row>
    <row r="1474" spans="1:6" x14ac:dyDescent="0.2">
      <c r="A1474" t="s">
        <v>678</v>
      </c>
      <c r="B1474" t="s">
        <v>694</v>
      </c>
      <c r="C1474" t="s">
        <v>688</v>
      </c>
      <c r="D1474">
        <v>0.56000000000000005</v>
      </c>
      <c r="E1474">
        <v>38</v>
      </c>
      <c r="F1474">
        <v>0.20300000000000001</v>
      </c>
    </row>
    <row r="1475" spans="1:6" x14ac:dyDescent="0.2">
      <c r="A1475" t="s">
        <v>678</v>
      </c>
      <c r="B1475" t="s">
        <v>694</v>
      </c>
      <c r="C1475" t="s">
        <v>688</v>
      </c>
      <c r="D1475">
        <v>0.56000000000000005</v>
      </c>
      <c r="E1475">
        <v>39</v>
      </c>
      <c r="F1475">
        <v>0.20399999999999999</v>
      </c>
    </row>
    <row r="1476" spans="1:6" x14ac:dyDescent="0.2">
      <c r="A1476" t="s">
        <v>678</v>
      </c>
      <c r="B1476" t="s">
        <v>694</v>
      </c>
      <c r="C1476" t="s">
        <v>688</v>
      </c>
      <c r="D1476">
        <v>0.56000000000000005</v>
      </c>
      <c r="E1476">
        <v>40</v>
      </c>
      <c r="F1476">
        <v>0.20399999999999999</v>
      </c>
    </row>
    <row r="1477" spans="1:6" x14ac:dyDescent="0.2">
      <c r="A1477" t="s">
        <v>678</v>
      </c>
      <c r="B1477" t="s">
        <v>694</v>
      </c>
      <c r="C1477" t="s">
        <v>688</v>
      </c>
      <c r="D1477">
        <v>0.56000000000000005</v>
      </c>
      <c r="E1477">
        <v>41</v>
      </c>
      <c r="F1477">
        <v>0.20499999999999999</v>
      </c>
    </row>
    <row r="1478" spans="1:6" x14ac:dyDescent="0.2">
      <c r="A1478" t="s">
        <v>678</v>
      </c>
      <c r="B1478" t="s">
        <v>694</v>
      </c>
      <c r="C1478" t="s">
        <v>688</v>
      </c>
      <c r="D1478">
        <v>0.56000000000000005</v>
      </c>
      <c r="E1478">
        <v>42</v>
      </c>
      <c r="F1478">
        <v>0.20499999999999999</v>
      </c>
    </row>
    <row r="1479" spans="1:6" x14ac:dyDescent="0.2">
      <c r="A1479" t="s">
        <v>678</v>
      </c>
      <c r="B1479" t="s">
        <v>694</v>
      </c>
      <c r="C1479" t="s">
        <v>688</v>
      </c>
      <c r="D1479">
        <v>0.56000000000000005</v>
      </c>
      <c r="E1479">
        <v>43</v>
      </c>
      <c r="F1479">
        <v>0.20599999999999999</v>
      </c>
    </row>
    <row r="1480" spans="1:6" x14ac:dyDescent="0.2">
      <c r="A1480" t="s">
        <v>678</v>
      </c>
      <c r="B1480" t="s">
        <v>694</v>
      </c>
      <c r="C1480" t="s">
        <v>688</v>
      </c>
      <c r="D1480">
        <v>0.56000000000000005</v>
      </c>
      <c r="E1480">
        <v>44</v>
      </c>
      <c r="F1480">
        <v>0.20599999999999999</v>
      </c>
    </row>
    <row r="1481" spans="1:6" x14ac:dyDescent="0.2">
      <c r="A1481" t="s">
        <v>678</v>
      </c>
      <c r="B1481" t="s">
        <v>694</v>
      </c>
      <c r="C1481" t="s">
        <v>688</v>
      </c>
      <c r="D1481">
        <v>0.56000000000000005</v>
      </c>
      <c r="E1481">
        <v>45</v>
      </c>
      <c r="F1481">
        <v>0.20699999999999999</v>
      </c>
    </row>
    <row r="1482" spans="1:6" x14ac:dyDescent="0.2">
      <c r="A1482" t="s">
        <v>678</v>
      </c>
      <c r="B1482" t="s">
        <v>694</v>
      </c>
      <c r="C1482" t="s">
        <v>688</v>
      </c>
      <c r="D1482">
        <v>0.56000000000000005</v>
      </c>
      <c r="E1482">
        <v>46</v>
      </c>
      <c r="F1482">
        <v>0.20699999999999999</v>
      </c>
    </row>
    <row r="1483" spans="1:6" x14ac:dyDescent="0.2">
      <c r="A1483" t="s">
        <v>678</v>
      </c>
      <c r="B1483" t="s">
        <v>694</v>
      </c>
      <c r="C1483" t="s">
        <v>688</v>
      </c>
      <c r="D1483">
        <v>0.56000000000000005</v>
      </c>
      <c r="E1483">
        <v>47</v>
      </c>
      <c r="F1483">
        <v>0.20799999999999999</v>
      </c>
    </row>
    <row r="1484" spans="1:6" x14ac:dyDescent="0.2">
      <c r="A1484" t="s">
        <v>678</v>
      </c>
      <c r="B1484" t="s">
        <v>694</v>
      </c>
      <c r="C1484" t="s">
        <v>688</v>
      </c>
      <c r="D1484">
        <v>0.56000000000000005</v>
      </c>
      <c r="E1484">
        <v>48</v>
      </c>
      <c r="F1484">
        <v>0.20799999999999999</v>
      </c>
    </row>
    <row r="1485" spans="1:6" x14ac:dyDescent="0.2">
      <c r="A1485" t="s">
        <v>678</v>
      </c>
      <c r="B1485" t="s">
        <v>694</v>
      </c>
      <c r="C1485" t="s">
        <v>688</v>
      </c>
      <c r="D1485">
        <v>0.56000000000000005</v>
      </c>
      <c r="E1485">
        <v>49</v>
      </c>
      <c r="F1485">
        <v>0.20899999999999999</v>
      </c>
    </row>
    <row r="1486" spans="1:6" x14ac:dyDescent="0.2">
      <c r="A1486" t="s">
        <v>678</v>
      </c>
      <c r="B1486" t="s">
        <v>694</v>
      </c>
      <c r="C1486" t="s">
        <v>688</v>
      </c>
      <c r="D1486">
        <v>0.57999999999999996</v>
      </c>
      <c r="E1486">
        <v>28</v>
      </c>
      <c r="F1486">
        <v>0.20499999999999999</v>
      </c>
    </row>
    <row r="1487" spans="1:6" x14ac:dyDescent="0.2">
      <c r="A1487" t="s">
        <v>678</v>
      </c>
      <c r="B1487" t="s">
        <v>694</v>
      </c>
      <c r="C1487" t="s">
        <v>688</v>
      </c>
      <c r="D1487">
        <v>0.57999999999999996</v>
      </c>
      <c r="E1487">
        <v>29</v>
      </c>
      <c r="F1487">
        <v>0.20599999999999999</v>
      </c>
    </row>
    <row r="1488" spans="1:6" x14ac:dyDescent="0.2">
      <c r="A1488" t="s">
        <v>678</v>
      </c>
      <c r="B1488" t="s">
        <v>694</v>
      </c>
      <c r="C1488" t="s">
        <v>688</v>
      </c>
      <c r="D1488">
        <v>0.57999999999999996</v>
      </c>
      <c r="E1488">
        <v>30</v>
      </c>
      <c r="F1488">
        <v>0.20599999999999999</v>
      </c>
    </row>
    <row r="1489" spans="1:6" x14ac:dyDescent="0.2">
      <c r="A1489" t="s">
        <v>678</v>
      </c>
      <c r="B1489" t="s">
        <v>694</v>
      </c>
      <c r="C1489" t="s">
        <v>688</v>
      </c>
      <c r="D1489">
        <v>0.57999999999999996</v>
      </c>
      <c r="E1489">
        <v>31</v>
      </c>
      <c r="F1489">
        <v>0.20599999999999999</v>
      </c>
    </row>
    <row r="1490" spans="1:6" x14ac:dyDescent="0.2">
      <c r="A1490" t="s">
        <v>678</v>
      </c>
      <c r="B1490" t="s">
        <v>694</v>
      </c>
      <c r="C1490" t="s">
        <v>688</v>
      </c>
      <c r="D1490">
        <v>0.57999999999999996</v>
      </c>
      <c r="E1490">
        <v>32</v>
      </c>
      <c r="F1490">
        <v>0.20699999999999999</v>
      </c>
    </row>
    <row r="1491" spans="1:6" x14ac:dyDescent="0.2">
      <c r="A1491" t="s">
        <v>678</v>
      </c>
      <c r="B1491" t="s">
        <v>694</v>
      </c>
      <c r="C1491" t="s">
        <v>688</v>
      </c>
      <c r="D1491">
        <v>0.57999999999999996</v>
      </c>
      <c r="E1491">
        <v>33</v>
      </c>
      <c r="F1491">
        <v>0.20699999999999999</v>
      </c>
    </row>
    <row r="1492" spans="1:6" x14ac:dyDescent="0.2">
      <c r="A1492" t="s">
        <v>678</v>
      </c>
      <c r="B1492" t="s">
        <v>694</v>
      </c>
      <c r="C1492" t="s">
        <v>688</v>
      </c>
      <c r="D1492">
        <v>0.57999999999999996</v>
      </c>
      <c r="E1492">
        <v>34</v>
      </c>
      <c r="F1492">
        <v>0.20699999999999999</v>
      </c>
    </row>
    <row r="1493" spans="1:6" x14ac:dyDescent="0.2">
      <c r="A1493" t="s">
        <v>678</v>
      </c>
      <c r="B1493" t="s">
        <v>694</v>
      </c>
      <c r="C1493" t="s">
        <v>688</v>
      </c>
      <c r="D1493">
        <v>0.57999999999999996</v>
      </c>
      <c r="E1493">
        <v>35</v>
      </c>
      <c r="F1493">
        <v>0.20799999999999999</v>
      </c>
    </row>
    <row r="1494" spans="1:6" x14ac:dyDescent="0.2">
      <c r="A1494" t="s">
        <v>678</v>
      </c>
      <c r="B1494" t="s">
        <v>694</v>
      </c>
      <c r="C1494" t="s">
        <v>688</v>
      </c>
      <c r="D1494">
        <v>0.57999999999999996</v>
      </c>
      <c r="E1494">
        <v>36</v>
      </c>
      <c r="F1494">
        <v>0.20799999999999999</v>
      </c>
    </row>
    <row r="1495" spans="1:6" x14ac:dyDescent="0.2">
      <c r="A1495" t="s">
        <v>678</v>
      </c>
      <c r="B1495" t="s">
        <v>694</v>
      </c>
      <c r="C1495" t="s">
        <v>688</v>
      </c>
      <c r="D1495">
        <v>0.57999999999999996</v>
      </c>
      <c r="E1495">
        <v>37</v>
      </c>
      <c r="F1495">
        <v>0.20799999999999999</v>
      </c>
    </row>
    <row r="1496" spans="1:6" x14ac:dyDescent="0.2">
      <c r="A1496" t="s">
        <v>678</v>
      </c>
      <c r="B1496" t="s">
        <v>694</v>
      </c>
      <c r="C1496" t="s">
        <v>688</v>
      </c>
      <c r="D1496">
        <v>0.57999999999999996</v>
      </c>
      <c r="E1496">
        <v>38</v>
      </c>
      <c r="F1496">
        <v>0.20899999999999999</v>
      </c>
    </row>
    <row r="1497" spans="1:6" x14ac:dyDescent="0.2">
      <c r="A1497" t="s">
        <v>678</v>
      </c>
      <c r="B1497" t="s">
        <v>694</v>
      </c>
      <c r="C1497" t="s">
        <v>688</v>
      </c>
      <c r="D1497">
        <v>0.57999999999999996</v>
      </c>
      <c r="E1497">
        <v>39</v>
      </c>
      <c r="F1497">
        <v>0.20899999999999999</v>
      </c>
    </row>
    <row r="1498" spans="1:6" x14ac:dyDescent="0.2">
      <c r="A1498" t="s">
        <v>678</v>
      </c>
      <c r="B1498" t="s">
        <v>694</v>
      </c>
      <c r="C1498" t="s">
        <v>688</v>
      </c>
      <c r="D1498">
        <v>0.57999999999999996</v>
      </c>
      <c r="E1498">
        <v>40</v>
      </c>
      <c r="F1498">
        <v>0.21</v>
      </c>
    </row>
    <row r="1499" spans="1:6" x14ac:dyDescent="0.2">
      <c r="A1499" t="s">
        <v>678</v>
      </c>
      <c r="B1499" t="s">
        <v>694</v>
      </c>
      <c r="C1499" t="s">
        <v>688</v>
      </c>
      <c r="D1499">
        <v>0.57999999999999996</v>
      </c>
      <c r="E1499">
        <v>41</v>
      </c>
      <c r="F1499">
        <v>0.21</v>
      </c>
    </row>
    <row r="1500" spans="1:6" x14ac:dyDescent="0.2">
      <c r="A1500" t="s">
        <v>678</v>
      </c>
      <c r="B1500" t="s">
        <v>694</v>
      </c>
      <c r="C1500" t="s">
        <v>688</v>
      </c>
      <c r="D1500">
        <v>0.57999999999999996</v>
      </c>
      <c r="E1500">
        <v>42</v>
      </c>
      <c r="F1500">
        <v>0.21099999999999999</v>
      </c>
    </row>
    <row r="1501" spans="1:6" x14ac:dyDescent="0.2">
      <c r="A1501" t="s">
        <v>678</v>
      </c>
      <c r="B1501" t="s">
        <v>694</v>
      </c>
      <c r="C1501" t="s">
        <v>688</v>
      </c>
      <c r="D1501">
        <v>0.57999999999999996</v>
      </c>
      <c r="E1501">
        <v>43</v>
      </c>
      <c r="F1501">
        <v>0.21099999999999999</v>
      </c>
    </row>
    <row r="1502" spans="1:6" x14ac:dyDescent="0.2">
      <c r="A1502" t="s">
        <v>678</v>
      </c>
      <c r="B1502" t="s">
        <v>694</v>
      </c>
      <c r="C1502" t="s">
        <v>688</v>
      </c>
      <c r="D1502">
        <v>0.57999999999999996</v>
      </c>
      <c r="E1502">
        <v>44</v>
      </c>
      <c r="F1502">
        <v>0.21199999999999999</v>
      </c>
    </row>
    <row r="1503" spans="1:6" x14ac:dyDescent="0.2">
      <c r="A1503" t="s">
        <v>678</v>
      </c>
      <c r="B1503" t="s">
        <v>694</v>
      </c>
      <c r="C1503" t="s">
        <v>688</v>
      </c>
      <c r="D1503">
        <v>0.57999999999999996</v>
      </c>
      <c r="E1503">
        <v>45</v>
      </c>
      <c r="F1503">
        <v>0.21199999999999999</v>
      </c>
    </row>
    <row r="1504" spans="1:6" x14ac:dyDescent="0.2">
      <c r="A1504" t="s">
        <v>678</v>
      </c>
      <c r="B1504" t="s">
        <v>694</v>
      </c>
      <c r="C1504" t="s">
        <v>688</v>
      </c>
      <c r="D1504">
        <v>0.57999999999999996</v>
      </c>
      <c r="E1504">
        <v>46</v>
      </c>
      <c r="F1504">
        <v>0.21299999999999999</v>
      </c>
    </row>
    <row r="1505" spans="1:6" x14ac:dyDescent="0.2">
      <c r="A1505" t="s">
        <v>678</v>
      </c>
      <c r="B1505" t="s">
        <v>694</v>
      </c>
      <c r="C1505" t="s">
        <v>688</v>
      </c>
      <c r="D1505">
        <v>0.57999999999999996</v>
      </c>
      <c r="E1505">
        <v>47</v>
      </c>
      <c r="F1505">
        <v>0.21299999999999999</v>
      </c>
    </row>
    <row r="1506" spans="1:6" x14ac:dyDescent="0.2">
      <c r="A1506" t="s">
        <v>678</v>
      </c>
      <c r="B1506" t="s">
        <v>694</v>
      </c>
      <c r="C1506" t="s">
        <v>688</v>
      </c>
      <c r="D1506">
        <v>0.57999999999999996</v>
      </c>
      <c r="E1506">
        <v>48</v>
      </c>
      <c r="F1506">
        <v>0.214</v>
      </c>
    </row>
    <row r="1507" spans="1:6" x14ac:dyDescent="0.2">
      <c r="A1507" t="s">
        <v>678</v>
      </c>
      <c r="B1507" t="s">
        <v>694</v>
      </c>
      <c r="C1507" t="s">
        <v>688</v>
      </c>
      <c r="D1507">
        <v>0.57999999999999996</v>
      </c>
      <c r="E1507">
        <v>49</v>
      </c>
      <c r="F1507">
        <v>0.214</v>
      </c>
    </row>
    <row r="1508" spans="1:6" x14ac:dyDescent="0.2">
      <c r="A1508" t="s">
        <v>678</v>
      </c>
      <c r="B1508" t="s">
        <v>694</v>
      </c>
      <c r="C1508" t="s">
        <v>688</v>
      </c>
      <c r="D1508">
        <v>0.6</v>
      </c>
      <c r="E1508">
        <v>30</v>
      </c>
      <c r="F1508">
        <v>0.21199999999999999</v>
      </c>
    </row>
    <row r="1509" spans="1:6" x14ac:dyDescent="0.2">
      <c r="A1509" t="s">
        <v>678</v>
      </c>
      <c r="B1509" t="s">
        <v>694</v>
      </c>
      <c r="C1509" t="s">
        <v>688</v>
      </c>
      <c r="D1509">
        <v>0.6</v>
      </c>
      <c r="E1509">
        <v>31</v>
      </c>
      <c r="F1509">
        <v>0.21299999999999999</v>
      </c>
    </row>
    <row r="1510" spans="1:6" x14ac:dyDescent="0.2">
      <c r="A1510" t="s">
        <v>678</v>
      </c>
      <c r="B1510" t="s">
        <v>694</v>
      </c>
      <c r="C1510" t="s">
        <v>688</v>
      </c>
      <c r="D1510">
        <v>0.6</v>
      </c>
      <c r="E1510">
        <v>32</v>
      </c>
      <c r="F1510">
        <v>0.21299999999999999</v>
      </c>
    </row>
    <row r="1511" spans="1:6" x14ac:dyDescent="0.2">
      <c r="A1511" t="s">
        <v>678</v>
      </c>
      <c r="B1511" t="s">
        <v>694</v>
      </c>
      <c r="C1511" t="s">
        <v>688</v>
      </c>
      <c r="D1511">
        <v>0.6</v>
      </c>
      <c r="E1511">
        <v>33</v>
      </c>
      <c r="F1511">
        <v>0.21299999999999999</v>
      </c>
    </row>
    <row r="1512" spans="1:6" x14ac:dyDescent="0.2">
      <c r="A1512" t="s">
        <v>678</v>
      </c>
      <c r="B1512" t="s">
        <v>694</v>
      </c>
      <c r="C1512" t="s">
        <v>688</v>
      </c>
      <c r="D1512">
        <v>0.6</v>
      </c>
      <c r="E1512">
        <v>34</v>
      </c>
      <c r="F1512">
        <v>0.21299999999999999</v>
      </c>
    </row>
    <row r="1513" spans="1:6" x14ac:dyDescent="0.2">
      <c r="A1513" t="s">
        <v>678</v>
      </c>
      <c r="B1513" t="s">
        <v>694</v>
      </c>
      <c r="C1513" t="s">
        <v>688</v>
      </c>
      <c r="D1513">
        <v>0.6</v>
      </c>
      <c r="E1513">
        <v>35</v>
      </c>
      <c r="F1513">
        <v>0.214</v>
      </c>
    </row>
    <row r="1514" spans="1:6" x14ac:dyDescent="0.2">
      <c r="A1514" t="s">
        <v>678</v>
      </c>
      <c r="B1514" t="s">
        <v>694</v>
      </c>
      <c r="C1514" t="s">
        <v>688</v>
      </c>
      <c r="D1514">
        <v>0.6</v>
      </c>
      <c r="E1514">
        <v>36</v>
      </c>
      <c r="F1514">
        <v>0.214</v>
      </c>
    </row>
    <row r="1515" spans="1:6" x14ac:dyDescent="0.2">
      <c r="A1515" t="s">
        <v>678</v>
      </c>
      <c r="B1515" t="s">
        <v>694</v>
      </c>
      <c r="C1515" t="s">
        <v>688</v>
      </c>
      <c r="D1515">
        <v>0.6</v>
      </c>
      <c r="E1515">
        <v>37</v>
      </c>
      <c r="F1515">
        <v>0.214</v>
      </c>
    </row>
    <row r="1516" spans="1:6" x14ac:dyDescent="0.2">
      <c r="A1516" t="s">
        <v>678</v>
      </c>
      <c r="B1516" t="s">
        <v>694</v>
      </c>
      <c r="C1516" t="s">
        <v>688</v>
      </c>
      <c r="D1516">
        <v>0.6</v>
      </c>
      <c r="E1516">
        <v>38</v>
      </c>
      <c r="F1516">
        <v>0.215</v>
      </c>
    </row>
    <row r="1517" spans="1:6" x14ac:dyDescent="0.2">
      <c r="A1517" t="s">
        <v>678</v>
      </c>
      <c r="B1517" t="s">
        <v>694</v>
      </c>
      <c r="C1517" t="s">
        <v>688</v>
      </c>
      <c r="D1517">
        <v>0.6</v>
      </c>
      <c r="E1517">
        <v>39</v>
      </c>
      <c r="F1517">
        <v>0.215</v>
      </c>
    </row>
    <row r="1518" spans="1:6" x14ac:dyDescent="0.2">
      <c r="A1518" t="s">
        <v>678</v>
      </c>
      <c r="B1518" t="s">
        <v>694</v>
      </c>
      <c r="C1518" t="s">
        <v>688</v>
      </c>
      <c r="D1518">
        <v>0.6</v>
      </c>
      <c r="E1518">
        <v>40</v>
      </c>
      <c r="F1518">
        <v>0.215</v>
      </c>
    </row>
    <row r="1519" spans="1:6" x14ac:dyDescent="0.2">
      <c r="A1519" t="s">
        <v>678</v>
      </c>
      <c r="B1519" t="s">
        <v>694</v>
      </c>
      <c r="C1519" t="s">
        <v>688</v>
      </c>
      <c r="D1519">
        <v>0.6</v>
      </c>
      <c r="E1519">
        <v>41</v>
      </c>
      <c r="F1519">
        <v>0.216</v>
      </c>
    </row>
    <row r="1520" spans="1:6" x14ac:dyDescent="0.2">
      <c r="A1520" t="s">
        <v>678</v>
      </c>
      <c r="B1520" t="s">
        <v>694</v>
      </c>
      <c r="C1520" t="s">
        <v>688</v>
      </c>
      <c r="D1520">
        <v>0.6</v>
      </c>
      <c r="E1520">
        <v>42</v>
      </c>
      <c r="F1520">
        <v>0.216</v>
      </c>
    </row>
    <row r="1521" spans="1:6" x14ac:dyDescent="0.2">
      <c r="A1521" t="s">
        <v>678</v>
      </c>
      <c r="B1521" t="s">
        <v>694</v>
      </c>
      <c r="C1521" t="s">
        <v>688</v>
      </c>
      <c r="D1521">
        <v>0.6</v>
      </c>
      <c r="E1521">
        <v>43</v>
      </c>
      <c r="F1521">
        <v>0.217</v>
      </c>
    </row>
    <row r="1522" spans="1:6" x14ac:dyDescent="0.2">
      <c r="A1522" t="s">
        <v>678</v>
      </c>
      <c r="B1522" t="s">
        <v>694</v>
      </c>
      <c r="C1522" t="s">
        <v>688</v>
      </c>
      <c r="D1522">
        <v>0.6</v>
      </c>
      <c r="E1522">
        <v>44</v>
      </c>
      <c r="F1522">
        <v>0.217</v>
      </c>
    </row>
    <row r="1523" spans="1:6" x14ac:dyDescent="0.2">
      <c r="A1523" t="s">
        <v>678</v>
      </c>
      <c r="B1523" t="s">
        <v>694</v>
      </c>
      <c r="C1523" t="s">
        <v>688</v>
      </c>
      <c r="D1523">
        <v>0.6</v>
      </c>
      <c r="E1523">
        <v>45</v>
      </c>
      <c r="F1523">
        <v>0.218</v>
      </c>
    </row>
    <row r="1524" spans="1:6" x14ac:dyDescent="0.2">
      <c r="A1524" t="s">
        <v>678</v>
      </c>
      <c r="B1524" t="s">
        <v>694</v>
      </c>
      <c r="C1524" t="s">
        <v>688</v>
      </c>
      <c r="D1524">
        <v>0.6</v>
      </c>
      <c r="E1524">
        <v>46</v>
      </c>
      <c r="F1524">
        <v>0.218</v>
      </c>
    </row>
    <row r="1525" spans="1:6" x14ac:dyDescent="0.2">
      <c r="A1525" t="s">
        <v>678</v>
      </c>
      <c r="B1525" t="s">
        <v>694</v>
      </c>
      <c r="C1525" t="s">
        <v>688</v>
      </c>
      <c r="D1525">
        <v>0.6</v>
      </c>
      <c r="E1525">
        <v>47</v>
      </c>
      <c r="F1525">
        <v>0.218</v>
      </c>
    </row>
    <row r="1526" spans="1:6" x14ac:dyDescent="0.2">
      <c r="A1526" t="s">
        <v>678</v>
      </c>
      <c r="B1526" t="s">
        <v>694</v>
      </c>
      <c r="C1526" t="s">
        <v>688</v>
      </c>
      <c r="D1526">
        <v>0.6</v>
      </c>
      <c r="E1526">
        <v>48</v>
      </c>
      <c r="F1526">
        <v>0.219</v>
      </c>
    </row>
    <row r="1527" spans="1:6" x14ac:dyDescent="0.2">
      <c r="A1527" t="s">
        <v>678</v>
      </c>
      <c r="B1527" t="s">
        <v>694</v>
      </c>
      <c r="C1527" t="s">
        <v>688</v>
      </c>
      <c r="D1527">
        <v>0.6</v>
      </c>
      <c r="E1527">
        <v>49</v>
      </c>
      <c r="F1527">
        <v>0.219</v>
      </c>
    </row>
    <row r="1528" spans="1:6" x14ac:dyDescent="0.2">
      <c r="A1528" t="s">
        <v>678</v>
      </c>
      <c r="B1528" t="s">
        <v>694</v>
      </c>
      <c r="C1528" t="s">
        <v>688</v>
      </c>
      <c r="D1528">
        <v>0.62</v>
      </c>
      <c r="E1528">
        <v>33</v>
      </c>
      <c r="F1528">
        <v>0.219</v>
      </c>
    </row>
    <row r="1529" spans="1:6" x14ac:dyDescent="0.2">
      <c r="A1529" t="s">
        <v>678</v>
      </c>
      <c r="B1529" t="s">
        <v>694</v>
      </c>
      <c r="C1529" t="s">
        <v>688</v>
      </c>
      <c r="D1529">
        <v>0.62</v>
      </c>
      <c r="E1529">
        <v>34</v>
      </c>
      <c r="F1529">
        <v>0.219</v>
      </c>
    </row>
    <row r="1530" spans="1:6" x14ac:dyDescent="0.2">
      <c r="A1530" t="s">
        <v>678</v>
      </c>
      <c r="B1530" t="s">
        <v>694</v>
      </c>
      <c r="C1530" t="s">
        <v>688</v>
      </c>
      <c r="D1530">
        <v>0.62</v>
      </c>
      <c r="E1530">
        <v>35</v>
      </c>
      <c r="F1530">
        <v>0.219</v>
      </c>
    </row>
    <row r="1531" spans="1:6" x14ac:dyDescent="0.2">
      <c r="A1531" t="s">
        <v>678</v>
      </c>
      <c r="B1531" t="s">
        <v>694</v>
      </c>
      <c r="C1531" t="s">
        <v>688</v>
      </c>
      <c r="D1531">
        <v>0.62</v>
      </c>
      <c r="E1531">
        <v>36</v>
      </c>
      <c r="F1531">
        <v>0.22</v>
      </c>
    </row>
    <row r="1532" spans="1:6" x14ac:dyDescent="0.2">
      <c r="A1532" t="s">
        <v>678</v>
      </c>
      <c r="B1532" t="s">
        <v>694</v>
      </c>
      <c r="C1532" t="s">
        <v>688</v>
      </c>
      <c r="D1532">
        <v>0.62</v>
      </c>
      <c r="E1532">
        <v>37</v>
      </c>
      <c r="F1532">
        <v>0.22</v>
      </c>
    </row>
    <row r="1533" spans="1:6" x14ac:dyDescent="0.2">
      <c r="A1533" t="s">
        <v>678</v>
      </c>
      <c r="B1533" t="s">
        <v>694</v>
      </c>
      <c r="C1533" t="s">
        <v>688</v>
      </c>
      <c r="D1533">
        <v>0.62</v>
      </c>
      <c r="E1533">
        <v>38</v>
      </c>
      <c r="F1533">
        <v>0.22</v>
      </c>
    </row>
    <row r="1534" spans="1:6" x14ac:dyDescent="0.2">
      <c r="A1534" t="s">
        <v>678</v>
      </c>
      <c r="B1534" t="s">
        <v>694</v>
      </c>
      <c r="C1534" t="s">
        <v>688</v>
      </c>
      <c r="D1534">
        <v>0.62</v>
      </c>
      <c r="E1534">
        <v>39</v>
      </c>
      <c r="F1534">
        <v>0.221</v>
      </c>
    </row>
    <row r="1535" spans="1:6" x14ac:dyDescent="0.2">
      <c r="A1535" t="s">
        <v>678</v>
      </c>
      <c r="B1535" t="s">
        <v>694</v>
      </c>
      <c r="C1535" t="s">
        <v>688</v>
      </c>
      <c r="D1535">
        <v>0.62</v>
      </c>
      <c r="E1535">
        <v>40</v>
      </c>
      <c r="F1535">
        <v>0.221</v>
      </c>
    </row>
    <row r="1536" spans="1:6" x14ac:dyDescent="0.2">
      <c r="A1536" t="s">
        <v>678</v>
      </c>
      <c r="B1536" t="s">
        <v>694</v>
      </c>
      <c r="C1536" t="s">
        <v>688</v>
      </c>
      <c r="D1536">
        <v>0.62</v>
      </c>
      <c r="E1536">
        <v>41</v>
      </c>
      <c r="F1536">
        <v>0.221</v>
      </c>
    </row>
    <row r="1537" spans="1:6" x14ac:dyDescent="0.2">
      <c r="A1537" t="s">
        <v>678</v>
      </c>
      <c r="B1537" t="s">
        <v>694</v>
      </c>
      <c r="C1537" t="s">
        <v>688</v>
      </c>
      <c r="D1537">
        <v>0.62</v>
      </c>
      <c r="E1537">
        <v>42</v>
      </c>
      <c r="F1537">
        <v>0.222</v>
      </c>
    </row>
    <row r="1538" spans="1:6" x14ac:dyDescent="0.2">
      <c r="A1538" t="s">
        <v>678</v>
      </c>
      <c r="B1538" t="s">
        <v>694</v>
      </c>
      <c r="C1538" t="s">
        <v>688</v>
      </c>
      <c r="D1538">
        <v>0.62</v>
      </c>
      <c r="E1538">
        <v>43</v>
      </c>
      <c r="F1538">
        <v>0.222</v>
      </c>
    </row>
    <row r="1539" spans="1:6" x14ac:dyDescent="0.2">
      <c r="A1539" t="s">
        <v>678</v>
      </c>
      <c r="B1539" t="s">
        <v>694</v>
      </c>
      <c r="C1539" t="s">
        <v>688</v>
      </c>
      <c r="D1539">
        <v>0.62</v>
      </c>
      <c r="E1539">
        <v>44</v>
      </c>
      <c r="F1539">
        <v>0.222</v>
      </c>
    </row>
    <row r="1540" spans="1:6" x14ac:dyDescent="0.2">
      <c r="A1540" t="s">
        <v>678</v>
      </c>
      <c r="B1540" t="s">
        <v>694</v>
      </c>
      <c r="C1540" t="s">
        <v>688</v>
      </c>
      <c r="D1540">
        <v>0.62</v>
      </c>
      <c r="E1540">
        <v>45</v>
      </c>
      <c r="F1540">
        <v>0.223</v>
      </c>
    </row>
    <row r="1541" spans="1:6" x14ac:dyDescent="0.2">
      <c r="A1541" t="s">
        <v>678</v>
      </c>
      <c r="B1541" t="s">
        <v>694</v>
      </c>
      <c r="C1541" t="s">
        <v>688</v>
      </c>
      <c r="D1541">
        <v>0.62</v>
      </c>
      <c r="E1541">
        <v>46</v>
      </c>
      <c r="F1541">
        <v>0.223</v>
      </c>
    </row>
    <row r="1542" spans="1:6" x14ac:dyDescent="0.2">
      <c r="A1542" t="s">
        <v>678</v>
      </c>
      <c r="B1542" t="s">
        <v>694</v>
      </c>
      <c r="C1542" t="s">
        <v>688</v>
      </c>
      <c r="D1542">
        <v>0.62</v>
      </c>
      <c r="E1542">
        <v>47</v>
      </c>
      <c r="F1542">
        <v>0.224</v>
      </c>
    </row>
    <row r="1543" spans="1:6" x14ac:dyDescent="0.2">
      <c r="A1543" t="s">
        <v>678</v>
      </c>
      <c r="B1543" t="s">
        <v>694</v>
      </c>
      <c r="C1543" t="s">
        <v>688</v>
      </c>
      <c r="D1543">
        <v>0.62</v>
      </c>
      <c r="E1543">
        <v>48</v>
      </c>
      <c r="F1543">
        <v>0.224</v>
      </c>
    </row>
    <row r="1544" spans="1:6" x14ac:dyDescent="0.2">
      <c r="A1544" t="s">
        <v>678</v>
      </c>
      <c r="B1544" t="s">
        <v>694</v>
      </c>
      <c r="C1544" t="s">
        <v>688</v>
      </c>
      <c r="D1544">
        <v>0.62</v>
      </c>
      <c r="E1544">
        <v>49</v>
      </c>
      <c r="F1544">
        <v>0.22500000000000001</v>
      </c>
    </row>
    <row r="1545" spans="1:6" x14ac:dyDescent="0.2">
      <c r="A1545" t="s">
        <v>678</v>
      </c>
      <c r="B1545" t="s">
        <v>694</v>
      </c>
      <c r="C1545" t="s">
        <v>688</v>
      </c>
      <c r="D1545">
        <v>0.64</v>
      </c>
      <c r="E1545">
        <v>35</v>
      </c>
      <c r="F1545">
        <v>0.22500000000000001</v>
      </c>
    </row>
    <row r="1546" spans="1:6" x14ac:dyDescent="0.2">
      <c r="A1546" t="s">
        <v>678</v>
      </c>
      <c r="B1546" t="s">
        <v>694</v>
      </c>
      <c r="C1546" t="s">
        <v>688</v>
      </c>
      <c r="D1546">
        <v>0.64</v>
      </c>
      <c r="E1546">
        <v>36</v>
      </c>
      <c r="F1546">
        <v>0.22500000000000001</v>
      </c>
    </row>
    <row r="1547" spans="1:6" x14ac:dyDescent="0.2">
      <c r="A1547" t="s">
        <v>678</v>
      </c>
      <c r="B1547" t="s">
        <v>694</v>
      </c>
      <c r="C1547" t="s">
        <v>688</v>
      </c>
      <c r="D1547">
        <v>0.64</v>
      </c>
      <c r="E1547">
        <v>37</v>
      </c>
      <c r="F1547">
        <v>0.22600000000000001</v>
      </c>
    </row>
    <row r="1548" spans="1:6" x14ac:dyDescent="0.2">
      <c r="A1548" t="s">
        <v>678</v>
      </c>
      <c r="B1548" t="s">
        <v>694</v>
      </c>
      <c r="C1548" t="s">
        <v>688</v>
      </c>
      <c r="D1548">
        <v>0.64</v>
      </c>
      <c r="E1548">
        <v>38</v>
      </c>
      <c r="F1548">
        <v>0.22600000000000001</v>
      </c>
    </row>
    <row r="1549" spans="1:6" x14ac:dyDescent="0.2">
      <c r="A1549" t="s">
        <v>678</v>
      </c>
      <c r="B1549" t="s">
        <v>694</v>
      </c>
      <c r="C1549" t="s">
        <v>688</v>
      </c>
      <c r="D1549">
        <v>0.64</v>
      </c>
      <c r="E1549">
        <v>39</v>
      </c>
      <c r="F1549">
        <v>0.22600000000000001</v>
      </c>
    </row>
    <row r="1550" spans="1:6" x14ac:dyDescent="0.2">
      <c r="A1550" t="s">
        <v>678</v>
      </c>
      <c r="B1550" t="s">
        <v>694</v>
      </c>
      <c r="C1550" t="s">
        <v>688</v>
      </c>
      <c r="D1550">
        <v>0.64</v>
      </c>
      <c r="E1550">
        <v>40</v>
      </c>
      <c r="F1550">
        <v>0.22700000000000001</v>
      </c>
    </row>
    <row r="1551" spans="1:6" x14ac:dyDescent="0.2">
      <c r="A1551" t="s">
        <v>678</v>
      </c>
      <c r="B1551" t="s">
        <v>694</v>
      </c>
      <c r="C1551" t="s">
        <v>688</v>
      </c>
      <c r="D1551">
        <v>0.64</v>
      </c>
      <c r="E1551">
        <v>41</v>
      </c>
      <c r="F1551">
        <v>0.22700000000000001</v>
      </c>
    </row>
    <row r="1552" spans="1:6" x14ac:dyDescent="0.2">
      <c r="A1552" t="s">
        <v>678</v>
      </c>
      <c r="B1552" t="s">
        <v>694</v>
      </c>
      <c r="C1552" t="s">
        <v>688</v>
      </c>
      <c r="D1552">
        <v>0.64</v>
      </c>
      <c r="E1552">
        <v>42</v>
      </c>
      <c r="F1552">
        <v>0.22700000000000001</v>
      </c>
    </row>
    <row r="1553" spans="1:6" x14ac:dyDescent="0.2">
      <c r="A1553" t="s">
        <v>678</v>
      </c>
      <c r="B1553" t="s">
        <v>694</v>
      </c>
      <c r="C1553" t="s">
        <v>688</v>
      </c>
      <c r="D1553">
        <v>0.64</v>
      </c>
      <c r="E1553">
        <v>43</v>
      </c>
      <c r="F1553">
        <v>0.22800000000000001</v>
      </c>
    </row>
    <row r="1554" spans="1:6" x14ac:dyDescent="0.2">
      <c r="A1554" t="s">
        <v>678</v>
      </c>
      <c r="B1554" t="s">
        <v>694</v>
      </c>
      <c r="C1554" t="s">
        <v>688</v>
      </c>
      <c r="D1554">
        <v>0.64</v>
      </c>
      <c r="E1554">
        <v>44</v>
      </c>
      <c r="F1554">
        <v>0.22800000000000001</v>
      </c>
    </row>
    <row r="1555" spans="1:6" x14ac:dyDescent="0.2">
      <c r="A1555" t="s">
        <v>678</v>
      </c>
      <c r="B1555" t="s">
        <v>694</v>
      </c>
      <c r="C1555" t="s">
        <v>688</v>
      </c>
      <c r="D1555">
        <v>0.64</v>
      </c>
      <c r="E1555">
        <v>45</v>
      </c>
      <c r="F1555">
        <v>0.22800000000000001</v>
      </c>
    </row>
    <row r="1556" spans="1:6" x14ac:dyDescent="0.2">
      <c r="A1556" t="s">
        <v>678</v>
      </c>
      <c r="B1556" t="s">
        <v>694</v>
      </c>
      <c r="C1556" t="s">
        <v>688</v>
      </c>
      <c r="D1556">
        <v>0.64</v>
      </c>
      <c r="E1556">
        <v>46</v>
      </c>
      <c r="F1556">
        <v>0.22900000000000001</v>
      </c>
    </row>
    <row r="1557" spans="1:6" x14ac:dyDescent="0.2">
      <c r="A1557" t="s">
        <v>678</v>
      </c>
      <c r="B1557" t="s">
        <v>694</v>
      </c>
      <c r="C1557" t="s">
        <v>688</v>
      </c>
      <c r="D1557">
        <v>0.64</v>
      </c>
      <c r="E1557">
        <v>47</v>
      </c>
      <c r="F1557">
        <v>0.22900000000000001</v>
      </c>
    </row>
    <row r="1558" spans="1:6" x14ac:dyDescent="0.2">
      <c r="A1558" t="s">
        <v>678</v>
      </c>
      <c r="B1558" t="s">
        <v>694</v>
      </c>
      <c r="C1558" t="s">
        <v>688</v>
      </c>
      <c r="D1558">
        <v>0.64</v>
      </c>
      <c r="E1558">
        <v>48</v>
      </c>
      <c r="F1558">
        <v>0.23</v>
      </c>
    </row>
    <row r="1559" spans="1:6" x14ac:dyDescent="0.2">
      <c r="A1559" t="s">
        <v>678</v>
      </c>
      <c r="B1559" t="s">
        <v>694</v>
      </c>
      <c r="C1559" t="s">
        <v>688</v>
      </c>
      <c r="D1559">
        <v>0.64</v>
      </c>
      <c r="E1559">
        <v>49</v>
      </c>
      <c r="F1559">
        <v>0.23</v>
      </c>
    </row>
    <row r="1560" spans="1:6" x14ac:dyDescent="0.2">
      <c r="A1560" t="s">
        <v>678</v>
      </c>
      <c r="B1560" t="s">
        <v>694</v>
      </c>
      <c r="C1560" t="s">
        <v>688</v>
      </c>
      <c r="D1560">
        <v>0.66</v>
      </c>
      <c r="E1560">
        <v>38</v>
      </c>
      <c r="F1560">
        <v>0.23100000000000001</v>
      </c>
    </row>
    <row r="1561" spans="1:6" x14ac:dyDescent="0.2">
      <c r="A1561" t="s">
        <v>678</v>
      </c>
      <c r="B1561" t="s">
        <v>694</v>
      </c>
      <c r="C1561" t="s">
        <v>688</v>
      </c>
      <c r="D1561">
        <v>0.66</v>
      </c>
      <c r="E1561">
        <v>39</v>
      </c>
      <c r="F1561">
        <v>0.23200000000000001</v>
      </c>
    </row>
    <row r="1562" spans="1:6" x14ac:dyDescent="0.2">
      <c r="A1562" t="s">
        <v>678</v>
      </c>
      <c r="B1562" t="s">
        <v>694</v>
      </c>
      <c r="C1562" t="s">
        <v>688</v>
      </c>
      <c r="D1562">
        <v>0.66</v>
      </c>
      <c r="E1562">
        <v>40</v>
      </c>
      <c r="F1562">
        <v>0.23200000000000001</v>
      </c>
    </row>
    <row r="1563" spans="1:6" x14ac:dyDescent="0.2">
      <c r="A1563" t="s">
        <v>678</v>
      </c>
      <c r="B1563" t="s">
        <v>694</v>
      </c>
      <c r="C1563" t="s">
        <v>688</v>
      </c>
      <c r="D1563">
        <v>0.66</v>
      </c>
      <c r="E1563">
        <v>41</v>
      </c>
      <c r="F1563">
        <v>0.23200000000000001</v>
      </c>
    </row>
    <row r="1564" spans="1:6" x14ac:dyDescent="0.2">
      <c r="A1564" t="s">
        <v>678</v>
      </c>
      <c r="B1564" t="s">
        <v>694</v>
      </c>
      <c r="C1564" t="s">
        <v>688</v>
      </c>
      <c r="D1564">
        <v>0.66</v>
      </c>
      <c r="E1564">
        <v>42</v>
      </c>
      <c r="F1564">
        <v>0.23300000000000001</v>
      </c>
    </row>
    <row r="1565" spans="1:6" x14ac:dyDescent="0.2">
      <c r="A1565" t="s">
        <v>678</v>
      </c>
      <c r="B1565" t="s">
        <v>694</v>
      </c>
      <c r="C1565" t="s">
        <v>688</v>
      </c>
      <c r="D1565">
        <v>0.66</v>
      </c>
      <c r="E1565">
        <v>43</v>
      </c>
      <c r="F1565">
        <v>0.23300000000000001</v>
      </c>
    </row>
    <row r="1566" spans="1:6" x14ac:dyDescent="0.2">
      <c r="A1566" t="s">
        <v>678</v>
      </c>
      <c r="B1566" t="s">
        <v>694</v>
      </c>
      <c r="C1566" t="s">
        <v>688</v>
      </c>
      <c r="D1566">
        <v>0.66</v>
      </c>
      <c r="E1566">
        <v>44</v>
      </c>
      <c r="F1566">
        <v>0.23300000000000001</v>
      </c>
    </row>
    <row r="1567" spans="1:6" x14ac:dyDescent="0.2">
      <c r="A1567" t="s">
        <v>678</v>
      </c>
      <c r="B1567" t="s">
        <v>694</v>
      </c>
      <c r="C1567" t="s">
        <v>688</v>
      </c>
      <c r="D1567">
        <v>0.66</v>
      </c>
      <c r="E1567">
        <v>45</v>
      </c>
      <c r="F1567">
        <v>0.23400000000000001</v>
      </c>
    </row>
    <row r="1568" spans="1:6" x14ac:dyDescent="0.2">
      <c r="A1568" t="s">
        <v>678</v>
      </c>
      <c r="B1568" t="s">
        <v>694</v>
      </c>
      <c r="C1568" t="s">
        <v>688</v>
      </c>
      <c r="D1568">
        <v>0.66</v>
      </c>
      <c r="E1568">
        <v>46</v>
      </c>
      <c r="F1568">
        <v>0.23400000000000001</v>
      </c>
    </row>
    <row r="1569" spans="1:6" x14ac:dyDescent="0.2">
      <c r="A1569" t="s">
        <v>678</v>
      </c>
      <c r="B1569" t="s">
        <v>694</v>
      </c>
      <c r="C1569" t="s">
        <v>688</v>
      </c>
      <c r="D1569">
        <v>0.66</v>
      </c>
      <c r="E1569">
        <v>47</v>
      </c>
      <c r="F1569">
        <v>0.23499999999999999</v>
      </c>
    </row>
    <row r="1570" spans="1:6" x14ac:dyDescent="0.2">
      <c r="A1570" t="s">
        <v>678</v>
      </c>
      <c r="B1570" t="s">
        <v>694</v>
      </c>
      <c r="C1570" t="s">
        <v>688</v>
      </c>
      <c r="D1570">
        <v>0.66</v>
      </c>
      <c r="E1570">
        <v>48</v>
      </c>
      <c r="F1570">
        <v>0.23499999999999999</v>
      </c>
    </row>
    <row r="1571" spans="1:6" x14ac:dyDescent="0.2">
      <c r="A1571" t="s">
        <v>678</v>
      </c>
      <c r="B1571" t="s">
        <v>694</v>
      </c>
      <c r="C1571" t="s">
        <v>688</v>
      </c>
      <c r="D1571">
        <v>0.66</v>
      </c>
      <c r="E1571">
        <v>49</v>
      </c>
      <c r="F1571">
        <v>0.23499999999999999</v>
      </c>
    </row>
    <row r="1572" spans="1:6" x14ac:dyDescent="0.2">
      <c r="A1572" t="s">
        <v>678</v>
      </c>
      <c r="B1572" t="s">
        <v>694</v>
      </c>
      <c r="C1572" t="s">
        <v>688</v>
      </c>
      <c r="D1572">
        <v>0.68</v>
      </c>
      <c r="E1572">
        <v>44</v>
      </c>
      <c r="F1572">
        <v>0.23899999999999999</v>
      </c>
    </row>
    <row r="1573" spans="1:6" x14ac:dyDescent="0.2">
      <c r="A1573" t="s">
        <v>678</v>
      </c>
      <c r="B1573" t="s">
        <v>694</v>
      </c>
      <c r="C1573" t="s">
        <v>688</v>
      </c>
      <c r="D1573">
        <v>0.68</v>
      </c>
      <c r="E1573">
        <v>45</v>
      </c>
      <c r="F1573">
        <v>0.23899999999999999</v>
      </c>
    </row>
    <row r="1574" spans="1:6" x14ac:dyDescent="0.2">
      <c r="A1574" t="s">
        <v>678</v>
      </c>
      <c r="B1574" t="s">
        <v>694</v>
      </c>
      <c r="C1574" t="s">
        <v>688</v>
      </c>
      <c r="D1574">
        <v>0.68</v>
      </c>
      <c r="E1574">
        <v>46</v>
      </c>
      <c r="F1574">
        <v>0.24</v>
      </c>
    </row>
    <row r="1575" spans="1:6" x14ac:dyDescent="0.2">
      <c r="A1575" t="s">
        <v>678</v>
      </c>
      <c r="B1575" t="s">
        <v>694</v>
      </c>
      <c r="C1575" t="s">
        <v>688</v>
      </c>
      <c r="D1575">
        <v>0.68</v>
      </c>
      <c r="E1575">
        <v>47</v>
      </c>
      <c r="F1575">
        <v>0.24</v>
      </c>
    </row>
    <row r="1576" spans="1:6" x14ac:dyDescent="0.2">
      <c r="A1576" t="s">
        <v>678</v>
      </c>
      <c r="B1576" t="s">
        <v>694</v>
      </c>
      <c r="C1576" t="s">
        <v>688</v>
      </c>
      <c r="D1576">
        <v>0.68</v>
      </c>
      <c r="E1576">
        <v>48</v>
      </c>
      <c r="F1576">
        <v>0.24</v>
      </c>
    </row>
    <row r="1577" spans="1:6" x14ac:dyDescent="0.2">
      <c r="A1577" t="s">
        <v>678</v>
      </c>
      <c r="B1577" t="s">
        <v>694</v>
      </c>
      <c r="C1577" t="s">
        <v>688</v>
      </c>
      <c r="D1577">
        <v>0.68</v>
      </c>
      <c r="E1577">
        <v>49</v>
      </c>
      <c r="F1577">
        <v>0.24099999999999999</v>
      </c>
    </row>
    <row r="1578" spans="1:6" x14ac:dyDescent="0.2">
      <c r="A1578" t="s">
        <v>678</v>
      </c>
      <c r="B1578" t="s">
        <v>694</v>
      </c>
      <c r="C1578" t="s">
        <v>688</v>
      </c>
      <c r="D1578">
        <v>0.7</v>
      </c>
      <c r="E1578">
        <v>47</v>
      </c>
      <c r="F1578">
        <v>0.246</v>
      </c>
    </row>
    <row r="1579" spans="1:6" x14ac:dyDescent="0.2">
      <c r="A1579" t="s">
        <v>678</v>
      </c>
      <c r="B1579" t="s">
        <v>694</v>
      </c>
      <c r="C1579" t="s">
        <v>688</v>
      </c>
      <c r="D1579">
        <v>0.7</v>
      </c>
      <c r="E1579">
        <v>48</v>
      </c>
      <c r="F1579">
        <v>0.246</v>
      </c>
    </row>
    <row r="1580" spans="1:6" x14ac:dyDescent="0.2">
      <c r="A1580" t="s">
        <v>678</v>
      </c>
      <c r="B1580" t="s">
        <v>694</v>
      </c>
      <c r="C1580" t="s">
        <v>688</v>
      </c>
      <c r="D1580">
        <v>0.7</v>
      </c>
      <c r="E1580">
        <v>49</v>
      </c>
      <c r="F1580">
        <v>0.246</v>
      </c>
    </row>
    <row r="1581" spans="1:6" x14ac:dyDescent="0.2">
      <c r="A1581" t="s">
        <v>678</v>
      </c>
      <c r="B1581" t="s">
        <v>693</v>
      </c>
      <c r="C1581" t="s">
        <v>688</v>
      </c>
      <c r="D1581">
        <v>0.2</v>
      </c>
      <c r="E1581">
        <v>20</v>
      </c>
      <c r="F1581">
        <v>4.5999999999999999E-2</v>
      </c>
    </row>
    <row r="1582" spans="1:6" x14ac:dyDescent="0.2">
      <c r="A1582" t="s">
        <v>678</v>
      </c>
      <c r="B1582" t="s">
        <v>693</v>
      </c>
      <c r="C1582" t="s">
        <v>688</v>
      </c>
      <c r="D1582">
        <v>0.2</v>
      </c>
      <c r="E1582">
        <v>21</v>
      </c>
      <c r="F1582">
        <v>4.8000000000000001E-2</v>
      </c>
    </row>
    <row r="1583" spans="1:6" x14ac:dyDescent="0.2">
      <c r="A1583" t="s">
        <v>678</v>
      </c>
      <c r="B1583" t="s">
        <v>693</v>
      </c>
      <c r="C1583" t="s">
        <v>688</v>
      </c>
      <c r="D1583">
        <v>0.2</v>
      </c>
      <c r="E1583">
        <v>22</v>
      </c>
      <c r="F1583">
        <v>0.05</v>
      </c>
    </row>
    <row r="1584" spans="1:6" x14ac:dyDescent="0.2">
      <c r="A1584" t="s">
        <v>678</v>
      </c>
      <c r="B1584" t="s">
        <v>693</v>
      </c>
      <c r="C1584" t="s">
        <v>688</v>
      </c>
      <c r="D1584">
        <v>0.2</v>
      </c>
      <c r="E1584">
        <v>23</v>
      </c>
      <c r="F1584">
        <v>5.2999999999999999E-2</v>
      </c>
    </row>
    <row r="1585" spans="1:6" x14ac:dyDescent="0.2">
      <c r="A1585" t="s">
        <v>678</v>
      </c>
      <c r="B1585" t="s">
        <v>693</v>
      </c>
      <c r="C1585" t="s">
        <v>688</v>
      </c>
      <c r="D1585">
        <v>0.2</v>
      </c>
      <c r="E1585">
        <v>24</v>
      </c>
      <c r="F1585">
        <v>5.6000000000000001E-2</v>
      </c>
    </row>
    <row r="1586" spans="1:6" x14ac:dyDescent="0.2">
      <c r="A1586" t="s">
        <v>678</v>
      </c>
      <c r="B1586" t="s">
        <v>693</v>
      </c>
      <c r="C1586" t="s">
        <v>688</v>
      </c>
      <c r="D1586">
        <v>0.2</v>
      </c>
      <c r="E1586">
        <v>25</v>
      </c>
      <c r="F1586">
        <v>5.8000000000000003E-2</v>
      </c>
    </row>
    <row r="1587" spans="1:6" x14ac:dyDescent="0.2">
      <c r="A1587" t="s">
        <v>678</v>
      </c>
      <c r="B1587" t="s">
        <v>693</v>
      </c>
      <c r="C1587" t="s">
        <v>688</v>
      </c>
      <c r="D1587">
        <v>0.22</v>
      </c>
      <c r="E1587">
        <v>20</v>
      </c>
      <c r="F1587">
        <v>5.2999999999999999E-2</v>
      </c>
    </row>
    <row r="1588" spans="1:6" x14ac:dyDescent="0.2">
      <c r="A1588" t="s">
        <v>678</v>
      </c>
      <c r="B1588" t="s">
        <v>693</v>
      </c>
      <c r="C1588" t="s">
        <v>688</v>
      </c>
      <c r="D1588">
        <v>0.22</v>
      </c>
      <c r="E1588">
        <v>21</v>
      </c>
      <c r="F1588">
        <v>5.6000000000000001E-2</v>
      </c>
    </row>
    <row r="1589" spans="1:6" x14ac:dyDescent="0.2">
      <c r="A1589" t="s">
        <v>678</v>
      </c>
      <c r="B1589" t="s">
        <v>693</v>
      </c>
      <c r="C1589" t="s">
        <v>688</v>
      </c>
      <c r="D1589">
        <v>0.22</v>
      </c>
      <c r="E1589">
        <v>22</v>
      </c>
      <c r="F1589">
        <v>5.8000000000000003E-2</v>
      </c>
    </row>
    <row r="1590" spans="1:6" x14ac:dyDescent="0.2">
      <c r="A1590" t="s">
        <v>678</v>
      </c>
      <c r="B1590" t="s">
        <v>693</v>
      </c>
      <c r="C1590" t="s">
        <v>688</v>
      </c>
      <c r="D1590">
        <v>0.22</v>
      </c>
      <c r="E1590">
        <v>23</v>
      </c>
      <c r="F1590">
        <v>6.0999999999999999E-2</v>
      </c>
    </row>
    <row r="1591" spans="1:6" x14ac:dyDescent="0.2">
      <c r="A1591" t="s">
        <v>678</v>
      </c>
      <c r="B1591" t="s">
        <v>693</v>
      </c>
      <c r="C1591" t="s">
        <v>688</v>
      </c>
      <c r="D1591">
        <v>0.22</v>
      </c>
      <c r="E1591">
        <v>24</v>
      </c>
      <c r="F1591">
        <v>6.4000000000000001E-2</v>
      </c>
    </row>
    <row r="1592" spans="1:6" x14ac:dyDescent="0.2">
      <c r="A1592" t="s">
        <v>678</v>
      </c>
      <c r="B1592" t="s">
        <v>693</v>
      </c>
      <c r="C1592" t="s">
        <v>688</v>
      </c>
      <c r="D1592">
        <v>0.22</v>
      </c>
      <c r="E1592">
        <v>25</v>
      </c>
      <c r="F1592">
        <v>6.7000000000000004E-2</v>
      </c>
    </row>
    <row r="1593" spans="1:6" x14ac:dyDescent="0.2">
      <c r="A1593" t="s">
        <v>678</v>
      </c>
      <c r="B1593" t="s">
        <v>693</v>
      </c>
      <c r="C1593" t="s">
        <v>688</v>
      </c>
      <c r="D1593">
        <v>0.22</v>
      </c>
      <c r="E1593">
        <v>26</v>
      </c>
      <c r="F1593">
        <v>7.0000000000000007E-2</v>
      </c>
    </row>
    <row r="1594" spans="1:6" x14ac:dyDescent="0.2">
      <c r="A1594" t="s">
        <v>678</v>
      </c>
      <c r="B1594" t="s">
        <v>693</v>
      </c>
      <c r="C1594" t="s">
        <v>688</v>
      </c>
      <c r="D1594">
        <v>0.22</v>
      </c>
      <c r="E1594">
        <v>27</v>
      </c>
      <c r="F1594">
        <v>7.1999999999999995E-2</v>
      </c>
    </row>
    <row r="1595" spans="1:6" x14ac:dyDescent="0.2">
      <c r="A1595" t="s">
        <v>678</v>
      </c>
      <c r="B1595" t="s">
        <v>693</v>
      </c>
      <c r="C1595" t="s">
        <v>688</v>
      </c>
      <c r="D1595">
        <v>0.24</v>
      </c>
      <c r="E1595">
        <v>20</v>
      </c>
      <c r="F1595">
        <v>0.06</v>
      </c>
    </row>
    <row r="1596" spans="1:6" x14ac:dyDescent="0.2">
      <c r="A1596" t="s">
        <v>678</v>
      </c>
      <c r="B1596" t="s">
        <v>693</v>
      </c>
      <c r="C1596" t="s">
        <v>688</v>
      </c>
      <c r="D1596">
        <v>0.24</v>
      </c>
      <c r="E1596">
        <v>21</v>
      </c>
      <c r="F1596">
        <v>6.3E-2</v>
      </c>
    </row>
    <row r="1597" spans="1:6" x14ac:dyDescent="0.2">
      <c r="A1597" t="s">
        <v>678</v>
      </c>
      <c r="B1597" t="s">
        <v>693</v>
      </c>
      <c r="C1597" t="s">
        <v>688</v>
      </c>
      <c r="D1597">
        <v>0.24</v>
      </c>
      <c r="E1597">
        <v>22</v>
      </c>
      <c r="F1597">
        <v>6.6000000000000003E-2</v>
      </c>
    </row>
    <row r="1598" spans="1:6" x14ac:dyDescent="0.2">
      <c r="A1598" t="s">
        <v>678</v>
      </c>
      <c r="B1598" t="s">
        <v>693</v>
      </c>
      <c r="C1598" t="s">
        <v>688</v>
      </c>
      <c r="D1598">
        <v>0.24</v>
      </c>
      <c r="E1598">
        <v>23</v>
      </c>
      <c r="F1598">
        <v>6.9000000000000006E-2</v>
      </c>
    </row>
    <row r="1599" spans="1:6" x14ac:dyDescent="0.2">
      <c r="A1599" t="s">
        <v>678</v>
      </c>
      <c r="B1599" t="s">
        <v>693</v>
      </c>
      <c r="C1599" t="s">
        <v>688</v>
      </c>
      <c r="D1599">
        <v>0.24</v>
      </c>
      <c r="E1599">
        <v>24</v>
      </c>
      <c r="F1599">
        <v>7.1999999999999995E-2</v>
      </c>
    </row>
    <row r="1600" spans="1:6" x14ac:dyDescent="0.2">
      <c r="A1600" t="s">
        <v>678</v>
      </c>
      <c r="B1600" t="s">
        <v>693</v>
      </c>
      <c r="C1600" t="s">
        <v>688</v>
      </c>
      <c r="D1600">
        <v>0.24</v>
      </c>
      <c r="E1600">
        <v>25</v>
      </c>
      <c r="F1600">
        <v>7.5999999999999998E-2</v>
      </c>
    </row>
    <row r="1601" spans="1:6" x14ac:dyDescent="0.2">
      <c r="A1601" t="s">
        <v>678</v>
      </c>
      <c r="B1601" t="s">
        <v>693</v>
      </c>
      <c r="C1601" t="s">
        <v>688</v>
      </c>
      <c r="D1601">
        <v>0.24</v>
      </c>
      <c r="E1601">
        <v>26</v>
      </c>
      <c r="F1601">
        <v>7.8E-2</v>
      </c>
    </row>
    <row r="1602" spans="1:6" x14ac:dyDescent="0.2">
      <c r="A1602" t="s">
        <v>678</v>
      </c>
      <c r="B1602" t="s">
        <v>693</v>
      </c>
      <c r="C1602" t="s">
        <v>688</v>
      </c>
      <c r="D1602">
        <v>0.24</v>
      </c>
      <c r="E1602">
        <v>27</v>
      </c>
      <c r="F1602">
        <v>8.1000000000000003E-2</v>
      </c>
    </row>
    <row r="1603" spans="1:6" x14ac:dyDescent="0.2">
      <c r="A1603" t="s">
        <v>678</v>
      </c>
      <c r="B1603" t="s">
        <v>693</v>
      </c>
      <c r="C1603" t="s">
        <v>688</v>
      </c>
      <c r="D1603">
        <v>0.24</v>
      </c>
      <c r="E1603">
        <v>28</v>
      </c>
      <c r="F1603">
        <v>8.3000000000000004E-2</v>
      </c>
    </row>
    <row r="1604" spans="1:6" x14ac:dyDescent="0.2">
      <c r="A1604" t="s">
        <v>678</v>
      </c>
      <c r="B1604" t="s">
        <v>693</v>
      </c>
      <c r="C1604" t="s">
        <v>688</v>
      </c>
      <c r="D1604">
        <v>0.24</v>
      </c>
      <c r="E1604">
        <v>29</v>
      </c>
      <c r="F1604">
        <v>8.5000000000000006E-2</v>
      </c>
    </row>
    <row r="1605" spans="1:6" x14ac:dyDescent="0.2">
      <c r="A1605" t="s">
        <v>678</v>
      </c>
      <c r="B1605" t="s">
        <v>693</v>
      </c>
      <c r="C1605" t="s">
        <v>688</v>
      </c>
      <c r="D1605">
        <v>0.26</v>
      </c>
      <c r="E1605">
        <v>20</v>
      </c>
      <c r="F1605">
        <v>6.7000000000000004E-2</v>
      </c>
    </row>
    <row r="1606" spans="1:6" x14ac:dyDescent="0.2">
      <c r="A1606" t="s">
        <v>678</v>
      </c>
      <c r="B1606" t="s">
        <v>693</v>
      </c>
      <c r="C1606" t="s">
        <v>688</v>
      </c>
      <c r="D1606">
        <v>0.26</v>
      </c>
      <c r="E1606">
        <v>21</v>
      </c>
      <c r="F1606">
        <v>7.0999999999999994E-2</v>
      </c>
    </row>
    <row r="1607" spans="1:6" x14ac:dyDescent="0.2">
      <c r="A1607" t="s">
        <v>678</v>
      </c>
      <c r="B1607" t="s">
        <v>693</v>
      </c>
      <c r="C1607" t="s">
        <v>688</v>
      </c>
      <c r="D1607">
        <v>0.26</v>
      </c>
      <c r="E1607">
        <v>22</v>
      </c>
      <c r="F1607">
        <v>7.2999999999999995E-2</v>
      </c>
    </row>
    <row r="1608" spans="1:6" x14ac:dyDescent="0.2">
      <c r="A1608" t="s">
        <v>678</v>
      </c>
      <c r="B1608" t="s">
        <v>693</v>
      </c>
      <c r="C1608" t="s">
        <v>688</v>
      </c>
      <c r="D1608">
        <v>0.26</v>
      </c>
      <c r="E1608">
        <v>23</v>
      </c>
      <c r="F1608">
        <v>7.5999999999999998E-2</v>
      </c>
    </row>
    <row r="1609" spans="1:6" x14ac:dyDescent="0.2">
      <c r="A1609" t="s">
        <v>678</v>
      </c>
      <c r="B1609" t="s">
        <v>693</v>
      </c>
      <c r="C1609" t="s">
        <v>688</v>
      </c>
      <c r="D1609">
        <v>0.26</v>
      </c>
      <c r="E1609">
        <v>24</v>
      </c>
      <c r="F1609">
        <v>8.1000000000000003E-2</v>
      </c>
    </row>
    <row r="1610" spans="1:6" x14ac:dyDescent="0.2">
      <c r="A1610" t="s">
        <v>678</v>
      </c>
      <c r="B1610" t="s">
        <v>693</v>
      </c>
      <c r="C1610" t="s">
        <v>688</v>
      </c>
      <c r="D1610">
        <v>0.26</v>
      </c>
      <c r="E1610">
        <v>25</v>
      </c>
      <c r="F1610">
        <v>8.4000000000000005E-2</v>
      </c>
    </row>
    <row r="1611" spans="1:6" x14ac:dyDescent="0.2">
      <c r="A1611" t="s">
        <v>678</v>
      </c>
      <c r="B1611" t="s">
        <v>693</v>
      </c>
      <c r="C1611" t="s">
        <v>688</v>
      </c>
      <c r="D1611">
        <v>0.26</v>
      </c>
      <c r="E1611">
        <v>26</v>
      </c>
      <c r="F1611">
        <v>8.6999999999999994E-2</v>
      </c>
    </row>
    <row r="1612" spans="1:6" x14ac:dyDescent="0.2">
      <c r="A1612" t="s">
        <v>678</v>
      </c>
      <c r="B1612" t="s">
        <v>693</v>
      </c>
      <c r="C1612" t="s">
        <v>688</v>
      </c>
      <c r="D1612">
        <v>0.26</v>
      </c>
      <c r="E1612">
        <v>27</v>
      </c>
      <c r="F1612">
        <v>8.8999999999999996E-2</v>
      </c>
    </row>
    <row r="1613" spans="1:6" x14ac:dyDescent="0.2">
      <c r="A1613" t="s">
        <v>678</v>
      </c>
      <c r="B1613" t="s">
        <v>693</v>
      </c>
      <c r="C1613" t="s">
        <v>688</v>
      </c>
      <c r="D1613">
        <v>0.26</v>
      </c>
      <c r="E1613">
        <v>28</v>
      </c>
      <c r="F1613">
        <v>9.0999999999999998E-2</v>
      </c>
    </row>
    <row r="1614" spans="1:6" x14ac:dyDescent="0.2">
      <c r="A1614" t="s">
        <v>678</v>
      </c>
      <c r="B1614" t="s">
        <v>693</v>
      </c>
      <c r="C1614" t="s">
        <v>688</v>
      </c>
      <c r="D1614">
        <v>0.26</v>
      </c>
      <c r="E1614">
        <v>29</v>
      </c>
      <c r="F1614">
        <v>9.2999999999999999E-2</v>
      </c>
    </row>
    <row r="1615" spans="1:6" x14ac:dyDescent="0.2">
      <c r="A1615" t="s">
        <v>678</v>
      </c>
      <c r="B1615" t="s">
        <v>693</v>
      </c>
      <c r="C1615" t="s">
        <v>688</v>
      </c>
      <c r="D1615">
        <v>0.26</v>
      </c>
      <c r="E1615">
        <v>30</v>
      </c>
      <c r="F1615">
        <v>9.5000000000000001E-2</v>
      </c>
    </row>
    <row r="1616" spans="1:6" x14ac:dyDescent="0.2">
      <c r="A1616" t="s">
        <v>678</v>
      </c>
      <c r="B1616" t="s">
        <v>693</v>
      </c>
      <c r="C1616" t="s">
        <v>688</v>
      </c>
      <c r="D1616">
        <v>0.26</v>
      </c>
      <c r="E1616">
        <v>31</v>
      </c>
      <c r="F1616">
        <v>9.7000000000000003E-2</v>
      </c>
    </row>
    <row r="1617" spans="1:6" x14ac:dyDescent="0.2">
      <c r="A1617" t="s">
        <v>678</v>
      </c>
      <c r="B1617" t="s">
        <v>693</v>
      </c>
      <c r="C1617" t="s">
        <v>688</v>
      </c>
      <c r="D1617">
        <v>0.26</v>
      </c>
      <c r="E1617">
        <v>32</v>
      </c>
      <c r="F1617">
        <v>9.8000000000000004E-2</v>
      </c>
    </row>
    <row r="1618" spans="1:6" x14ac:dyDescent="0.2">
      <c r="A1618" t="s">
        <v>678</v>
      </c>
      <c r="B1618" t="s">
        <v>693</v>
      </c>
      <c r="C1618" t="s">
        <v>688</v>
      </c>
      <c r="D1618">
        <v>0.28000000000000003</v>
      </c>
      <c r="E1618">
        <v>20</v>
      </c>
      <c r="F1618">
        <v>7.3999999999999996E-2</v>
      </c>
    </row>
    <row r="1619" spans="1:6" x14ac:dyDescent="0.2">
      <c r="A1619" t="s">
        <v>678</v>
      </c>
      <c r="B1619" t="s">
        <v>693</v>
      </c>
      <c r="C1619" t="s">
        <v>688</v>
      </c>
      <c r="D1619">
        <v>0.28000000000000003</v>
      </c>
      <c r="E1619">
        <v>21</v>
      </c>
      <c r="F1619">
        <v>7.8E-2</v>
      </c>
    </row>
    <row r="1620" spans="1:6" x14ac:dyDescent="0.2">
      <c r="A1620" t="s">
        <v>678</v>
      </c>
      <c r="B1620" t="s">
        <v>693</v>
      </c>
      <c r="C1620" t="s">
        <v>688</v>
      </c>
      <c r="D1620">
        <v>0.28000000000000003</v>
      </c>
      <c r="E1620">
        <v>22</v>
      </c>
      <c r="F1620">
        <v>8.1000000000000003E-2</v>
      </c>
    </row>
    <row r="1621" spans="1:6" x14ac:dyDescent="0.2">
      <c r="A1621" t="s">
        <v>678</v>
      </c>
      <c r="B1621" t="s">
        <v>693</v>
      </c>
      <c r="C1621" t="s">
        <v>688</v>
      </c>
      <c r="D1621">
        <v>0.28000000000000003</v>
      </c>
      <c r="E1621">
        <v>23</v>
      </c>
      <c r="F1621">
        <v>8.4000000000000005E-2</v>
      </c>
    </row>
    <row r="1622" spans="1:6" x14ac:dyDescent="0.2">
      <c r="A1622" t="s">
        <v>678</v>
      </c>
      <c r="B1622" t="s">
        <v>693</v>
      </c>
      <c r="C1622" t="s">
        <v>688</v>
      </c>
      <c r="D1622">
        <v>0.28000000000000003</v>
      </c>
      <c r="E1622">
        <v>24</v>
      </c>
      <c r="F1622">
        <v>8.7999999999999995E-2</v>
      </c>
    </row>
    <row r="1623" spans="1:6" x14ac:dyDescent="0.2">
      <c r="A1623" t="s">
        <v>678</v>
      </c>
      <c r="B1623" t="s">
        <v>693</v>
      </c>
      <c r="C1623" t="s">
        <v>688</v>
      </c>
      <c r="D1623">
        <v>0.28000000000000003</v>
      </c>
      <c r="E1623">
        <v>25</v>
      </c>
      <c r="F1623">
        <v>9.1999999999999998E-2</v>
      </c>
    </row>
    <row r="1624" spans="1:6" x14ac:dyDescent="0.2">
      <c r="A1624" t="s">
        <v>678</v>
      </c>
      <c r="B1624" t="s">
        <v>693</v>
      </c>
      <c r="C1624" t="s">
        <v>688</v>
      </c>
      <c r="D1624">
        <v>0.28000000000000003</v>
      </c>
      <c r="E1624">
        <v>26</v>
      </c>
      <c r="F1624">
        <v>9.5000000000000001E-2</v>
      </c>
    </row>
    <row r="1625" spans="1:6" x14ac:dyDescent="0.2">
      <c r="A1625" t="s">
        <v>678</v>
      </c>
      <c r="B1625" t="s">
        <v>693</v>
      </c>
      <c r="C1625" t="s">
        <v>688</v>
      </c>
      <c r="D1625">
        <v>0.28000000000000003</v>
      </c>
      <c r="E1625">
        <v>27</v>
      </c>
      <c r="F1625">
        <v>9.7000000000000003E-2</v>
      </c>
    </row>
    <row r="1626" spans="1:6" x14ac:dyDescent="0.2">
      <c r="A1626" t="s">
        <v>678</v>
      </c>
      <c r="B1626" t="s">
        <v>693</v>
      </c>
      <c r="C1626" t="s">
        <v>688</v>
      </c>
      <c r="D1626">
        <v>0.28000000000000003</v>
      </c>
      <c r="E1626">
        <v>28</v>
      </c>
      <c r="F1626">
        <v>9.9000000000000005E-2</v>
      </c>
    </row>
    <row r="1627" spans="1:6" x14ac:dyDescent="0.2">
      <c r="A1627" t="s">
        <v>678</v>
      </c>
      <c r="B1627" t="s">
        <v>693</v>
      </c>
      <c r="C1627" t="s">
        <v>688</v>
      </c>
      <c r="D1627">
        <v>0.28000000000000003</v>
      </c>
      <c r="E1627">
        <v>29</v>
      </c>
      <c r="F1627">
        <v>0.10100000000000001</v>
      </c>
    </row>
    <row r="1628" spans="1:6" x14ac:dyDescent="0.2">
      <c r="A1628" t="s">
        <v>678</v>
      </c>
      <c r="B1628" t="s">
        <v>693</v>
      </c>
      <c r="C1628" t="s">
        <v>688</v>
      </c>
      <c r="D1628">
        <v>0.28000000000000003</v>
      </c>
      <c r="E1628">
        <v>30</v>
      </c>
      <c r="F1628">
        <v>0.10299999999999999</v>
      </c>
    </row>
    <row r="1629" spans="1:6" x14ac:dyDescent="0.2">
      <c r="A1629" t="s">
        <v>678</v>
      </c>
      <c r="B1629" t="s">
        <v>693</v>
      </c>
      <c r="C1629" t="s">
        <v>688</v>
      </c>
      <c r="D1629">
        <v>0.28000000000000003</v>
      </c>
      <c r="E1629">
        <v>31</v>
      </c>
      <c r="F1629">
        <v>0.104</v>
      </c>
    </row>
    <row r="1630" spans="1:6" x14ac:dyDescent="0.2">
      <c r="A1630" t="s">
        <v>678</v>
      </c>
      <c r="B1630" t="s">
        <v>693</v>
      </c>
      <c r="C1630" t="s">
        <v>688</v>
      </c>
      <c r="D1630">
        <v>0.28000000000000003</v>
      </c>
      <c r="E1630">
        <v>32</v>
      </c>
      <c r="F1630">
        <v>0.106</v>
      </c>
    </row>
    <row r="1631" spans="1:6" x14ac:dyDescent="0.2">
      <c r="A1631" t="s">
        <v>678</v>
      </c>
      <c r="B1631" t="s">
        <v>693</v>
      </c>
      <c r="C1631" t="s">
        <v>688</v>
      </c>
      <c r="D1631">
        <v>0.28000000000000003</v>
      </c>
      <c r="E1631">
        <v>33</v>
      </c>
      <c r="F1631">
        <v>0.108</v>
      </c>
    </row>
    <row r="1632" spans="1:6" x14ac:dyDescent="0.2">
      <c r="A1632" t="s">
        <v>678</v>
      </c>
      <c r="B1632" t="s">
        <v>693</v>
      </c>
      <c r="C1632" t="s">
        <v>688</v>
      </c>
      <c r="D1632">
        <v>0.28000000000000003</v>
      </c>
      <c r="E1632">
        <v>34</v>
      </c>
      <c r="F1632">
        <v>0.109</v>
      </c>
    </row>
    <row r="1633" spans="1:6" x14ac:dyDescent="0.2">
      <c r="A1633" t="s">
        <v>678</v>
      </c>
      <c r="B1633" t="s">
        <v>693</v>
      </c>
      <c r="C1633" t="s">
        <v>688</v>
      </c>
      <c r="D1633">
        <v>0.3</v>
      </c>
      <c r="E1633">
        <v>20</v>
      </c>
      <c r="F1633">
        <v>8.1000000000000003E-2</v>
      </c>
    </row>
    <row r="1634" spans="1:6" x14ac:dyDescent="0.2">
      <c r="A1634" t="s">
        <v>678</v>
      </c>
      <c r="B1634" t="s">
        <v>693</v>
      </c>
      <c r="C1634" t="s">
        <v>688</v>
      </c>
      <c r="D1634">
        <v>0.3</v>
      </c>
      <c r="E1634">
        <v>21</v>
      </c>
      <c r="F1634">
        <v>8.5000000000000006E-2</v>
      </c>
    </row>
    <row r="1635" spans="1:6" x14ac:dyDescent="0.2">
      <c r="A1635" t="s">
        <v>678</v>
      </c>
      <c r="B1635" t="s">
        <v>693</v>
      </c>
      <c r="C1635" t="s">
        <v>688</v>
      </c>
      <c r="D1635">
        <v>0.3</v>
      </c>
      <c r="E1635">
        <v>22</v>
      </c>
      <c r="F1635">
        <v>8.7999999999999995E-2</v>
      </c>
    </row>
    <row r="1636" spans="1:6" x14ac:dyDescent="0.2">
      <c r="A1636" t="s">
        <v>678</v>
      </c>
      <c r="B1636" t="s">
        <v>693</v>
      </c>
      <c r="C1636" t="s">
        <v>688</v>
      </c>
      <c r="D1636">
        <v>0.3</v>
      </c>
      <c r="E1636">
        <v>23</v>
      </c>
      <c r="F1636">
        <v>9.1999999999999998E-2</v>
      </c>
    </row>
    <row r="1637" spans="1:6" x14ac:dyDescent="0.2">
      <c r="A1637" t="s">
        <v>678</v>
      </c>
      <c r="B1637" t="s">
        <v>693</v>
      </c>
      <c r="C1637" t="s">
        <v>688</v>
      </c>
      <c r="D1637">
        <v>0.3</v>
      </c>
      <c r="E1637">
        <v>24</v>
      </c>
      <c r="F1637">
        <v>9.6000000000000002E-2</v>
      </c>
    </row>
    <row r="1638" spans="1:6" x14ac:dyDescent="0.2">
      <c r="A1638" t="s">
        <v>678</v>
      </c>
      <c r="B1638" t="s">
        <v>693</v>
      </c>
      <c r="C1638" t="s">
        <v>688</v>
      </c>
      <c r="D1638">
        <v>0.3</v>
      </c>
      <c r="E1638">
        <v>25</v>
      </c>
      <c r="F1638">
        <v>0.1</v>
      </c>
    </row>
    <row r="1639" spans="1:6" x14ac:dyDescent="0.2">
      <c r="A1639" t="s">
        <v>678</v>
      </c>
      <c r="B1639" t="s">
        <v>693</v>
      </c>
      <c r="C1639" t="s">
        <v>688</v>
      </c>
      <c r="D1639">
        <v>0.3</v>
      </c>
      <c r="E1639">
        <v>26</v>
      </c>
      <c r="F1639">
        <v>0.10199999999999999</v>
      </c>
    </row>
    <row r="1640" spans="1:6" x14ac:dyDescent="0.2">
      <c r="A1640" t="s">
        <v>678</v>
      </c>
      <c r="B1640" t="s">
        <v>693</v>
      </c>
      <c r="C1640" t="s">
        <v>688</v>
      </c>
      <c r="D1640">
        <v>0.3</v>
      </c>
      <c r="E1640">
        <v>27</v>
      </c>
      <c r="F1640">
        <v>0.105</v>
      </c>
    </row>
    <row r="1641" spans="1:6" x14ac:dyDescent="0.2">
      <c r="A1641" t="s">
        <v>678</v>
      </c>
      <c r="B1641" t="s">
        <v>693</v>
      </c>
      <c r="C1641" t="s">
        <v>688</v>
      </c>
      <c r="D1641">
        <v>0.3</v>
      </c>
      <c r="E1641">
        <v>28</v>
      </c>
      <c r="F1641">
        <v>0.107</v>
      </c>
    </row>
    <row r="1642" spans="1:6" x14ac:dyDescent="0.2">
      <c r="A1642" t="s">
        <v>678</v>
      </c>
      <c r="B1642" t="s">
        <v>693</v>
      </c>
      <c r="C1642" t="s">
        <v>688</v>
      </c>
      <c r="D1642">
        <v>0.3</v>
      </c>
      <c r="E1642">
        <v>29</v>
      </c>
      <c r="F1642">
        <v>0.109</v>
      </c>
    </row>
    <row r="1643" spans="1:6" x14ac:dyDescent="0.2">
      <c r="A1643" t="s">
        <v>678</v>
      </c>
      <c r="B1643" t="s">
        <v>693</v>
      </c>
      <c r="C1643" t="s">
        <v>688</v>
      </c>
      <c r="D1643">
        <v>0.3</v>
      </c>
      <c r="E1643">
        <v>30</v>
      </c>
      <c r="F1643">
        <v>0.11</v>
      </c>
    </row>
    <row r="1644" spans="1:6" x14ac:dyDescent="0.2">
      <c r="A1644" t="s">
        <v>678</v>
      </c>
      <c r="B1644" t="s">
        <v>693</v>
      </c>
      <c r="C1644" t="s">
        <v>688</v>
      </c>
      <c r="D1644">
        <v>0.3</v>
      </c>
      <c r="E1644">
        <v>31</v>
      </c>
      <c r="F1644">
        <v>0.112</v>
      </c>
    </row>
    <row r="1645" spans="1:6" x14ac:dyDescent="0.2">
      <c r="A1645" t="s">
        <v>678</v>
      </c>
      <c r="B1645" t="s">
        <v>693</v>
      </c>
      <c r="C1645" t="s">
        <v>688</v>
      </c>
      <c r="D1645">
        <v>0.3</v>
      </c>
      <c r="E1645">
        <v>32</v>
      </c>
      <c r="F1645">
        <v>0.113</v>
      </c>
    </row>
    <row r="1646" spans="1:6" x14ac:dyDescent="0.2">
      <c r="A1646" t="s">
        <v>678</v>
      </c>
      <c r="B1646" t="s">
        <v>693</v>
      </c>
      <c r="C1646" t="s">
        <v>688</v>
      </c>
      <c r="D1646">
        <v>0.3</v>
      </c>
      <c r="E1646">
        <v>33</v>
      </c>
      <c r="F1646">
        <v>0.115</v>
      </c>
    </row>
    <row r="1647" spans="1:6" x14ac:dyDescent="0.2">
      <c r="A1647" t="s">
        <v>678</v>
      </c>
      <c r="B1647" t="s">
        <v>693</v>
      </c>
      <c r="C1647" t="s">
        <v>688</v>
      </c>
      <c r="D1647">
        <v>0.3</v>
      </c>
      <c r="E1647">
        <v>34</v>
      </c>
      <c r="F1647">
        <v>0.11600000000000001</v>
      </c>
    </row>
    <row r="1648" spans="1:6" x14ac:dyDescent="0.2">
      <c r="A1648" t="s">
        <v>678</v>
      </c>
      <c r="B1648" t="s">
        <v>693</v>
      </c>
      <c r="C1648" t="s">
        <v>688</v>
      </c>
      <c r="D1648">
        <v>0.3</v>
      </c>
      <c r="E1648">
        <v>35</v>
      </c>
      <c r="F1648">
        <v>0.11799999999999999</v>
      </c>
    </row>
    <row r="1649" spans="1:6" x14ac:dyDescent="0.2">
      <c r="A1649" t="s">
        <v>678</v>
      </c>
      <c r="B1649" t="s">
        <v>693</v>
      </c>
      <c r="C1649" t="s">
        <v>688</v>
      </c>
      <c r="D1649">
        <v>0.3</v>
      </c>
      <c r="E1649">
        <v>36</v>
      </c>
      <c r="F1649">
        <v>0.11899999999999999</v>
      </c>
    </row>
    <row r="1650" spans="1:6" x14ac:dyDescent="0.2">
      <c r="A1650" t="s">
        <v>678</v>
      </c>
      <c r="B1650" t="s">
        <v>693</v>
      </c>
      <c r="C1650" t="s">
        <v>688</v>
      </c>
      <c r="D1650">
        <v>0.3</v>
      </c>
      <c r="E1650">
        <v>37</v>
      </c>
      <c r="F1650">
        <v>0.12</v>
      </c>
    </row>
    <row r="1651" spans="1:6" x14ac:dyDescent="0.2">
      <c r="A1651" t="s">
        <v>678</v>
      </c>
      <c r="B1651" t="s">
        <v>693</v>
      </c>
      <c r="C1651" t="s">
        <v>688</v>
      </c>
      <c r="D1651">
        <v>0.32</v>
      </c>
      <c r="E1651">
        <v>20</v>
      </c>
      <c r="F1651">
        <v>8.7999999999999995E-2</v>
      </c>
    </row>
    <row r="1652" spans="1:6" x14ac:dyDescent="0.2">
      <c r="A1652" t="s">
        <v>678</v>
      </c>
      <c r="B1652" t="s">
        <v>693</v>
      </c>
      <c r="C1652" t="s">
        <v>688</v>
      </c>
      <c r="D1652">
        <v>0.32</v>
      </c>
      <c r="E1652">
        <v>21</v>
      </c>
      <c r="F1652">
        <v>9.2999999999999999E-2</v>
      </c>
    </row>
    <row r="1653" spans="1:6" x14ac:dyDescent="0.2">
      <c r="A1653" t="s">
        <v>678</v>
      </c>
      <c r="B1653" t="s">
        <v>693</v>
      </c>
      <c r="C1653" t="s">
        <v>688</v>
      </c>
      <c r="D1653">
        <v>0.32</v>
      </c>
      <c r="E1653">
        <v>22</v>
      </c>
      <c r="F1653">
        <v>9.6000000000000002E-2</v>
      </c>
    </row>
    <row r="1654" spans="1:6" x14ac:dyDescent="0.2">
      <c r="A1654" t="s">
        <v>678</v>
      </c>
      <c r="B1654" t="s">
        <v>693</v>
      </c>
      <c r="C1654" t="s">
        <v>688</v>
      </c>
      <c r="D1654">
        <v>0.32</v>
      </c>
      <c r="E1654">
        <v>23</v>
      </c>
      <c r="F1654">
        <v>9.9000000000000005E-2</v>
      </c>
    </row>
    <row r="1655" spans="1:6" x14ac:dyDescent="0.2">
      <c r="A1655" t="s">
        <v>678</v>
      </c>
      <c r="B1655" t="s">
        <v>693</v>
      </c>
      <c r="C1655" t="s">
        <v>688</v>
      </c>
      <c r="D1655">
        <v>0.32</v>
      </c>
      <c r="E1655">
        <v>24</v>
      </c>
      <c r="F1655">
        <v>0.104</v>
      </c>
    </row>
    <row r="1656" spans="1:6" x14ac:dyDescent="0.2">
      <c r="A1656" t="s">
        <v>678</v>
      </c>
      <c r="B1656" t="s">
        <v>693</v>
      </c>
      <c r="C1656" t="s">
        <v>688</v>
      </c>
      <c r="D1656">
        <v>0.32</v>
      </c>
      <c r="E1656">
        <v>25</v>
      </c>
      <c r="F1656">
        <v>0.107</v>
      </c>
    </row>
    <row r="1657" spans="1:6" x14ac:dyDescent="0.2">
      <c r="A1657" t="s">
        <v>678</v>
      </c>
      <c r="B1657" t="s">
        <v>693</v>
      </c>
      <c r="C1657" t="s">
        <v>688</v>
      </c>
      <c r="D1657">
        <v>0.32</v>
      </c>
      <c r="E1657">
        <v>26</v>
      </c>
      <c r="F1657">
        <v>0.11</v>
      </c>
    </row>
    <row r="1658" spans="1:6" x14ac:dyDescent="0.2">
      <c r="A1658" t="s">
        <v>678</v>
      </c>
      <c r="B1658" t="s">
        <v>693</v>
      </c>
      <c r="C1658" t="s">
        <v>688</v>
      </c>
      <c r="D1658">
        <v>0.32</v>
      </c>
      <c r="E1658">
        <v>27</v>
      </c>
      <c r="F1658">
        <v>0.112</v>
      </c>
    </row>
    <row r="1659" spans="1:6" x14ac:dyDescent="0.2">
      <c r="A1659" t="s">
        <v>678</v>
      </c>
      <c r="B1659" t="s">
        <v>693</v>
      </c>
      <c r="C1659" t="s">
        <v>688</v>
      </c>
      <c r="D1659">
        <v>0.32</v>
      </c>
      <c r="E1659">
        <v>28</v>
      </c>
      <c r="F1659">
        <v>0.114</v>
      </c>
    </row>
    <row r="1660" spans="1:6" x14ac:dyDescent="0.2">
      <c r="A1660" t="s">
        <v>678</v>
      </c>
      <c r="B1660" t="s">
        <v>693</v>
      </c>
      <c r="C1660" t="s">
        <v>688</v>
      </c>
      <c r="D1660">
        <v>0.32</v>
      </c>
      <c r="E1660">
        <v>29</v>
      </c>
      <c r="F1660">
        <v>0.11600000000000001</v>
      </c>
    </row>
    <row r="1661" spans="1:6" x14ac:dyDescent="0.2">
      <c r="A1661" t="s">
        <v>678</v>
      </c>
      <c r="B1661" t="s">
        <v>693</v>
      </c>
      <c r="C1661" t="s">
        <v>688</v>
      </c>
      <c r="D1661">
        <v>0.32</v>
      </c>
      <c r="E1661">
        <v>30</v>
      </c>
      <c r="F1661">
        <v>0.11799999999999999</v>
      </c>
    </row>
    <row r="1662" spans="1:6" x14ac:dyDescent="0.2">
      <c r="A1662" t="s">
        <v>678</v>
      </c>
      <c r="B1662" t="s">
        <v>693</v>
      </c>
      <c r="C1662" t="s">
        <v>688</v>
      </c>
      <c r="D1662">
        <v>0.32</v>
      </c>
      <c r="E1662">
        <v>31</v>
      </c>
      <c r="F1662">
        <v>0.11899999999999999</v>
      </c>
    </row>
    <row r="1663" spans="1:6" x14ac:dyDescent="0.2">
      <c r="A1663" t="s">
        <v>678</v>
      </c>
      <c r="B1663" t="s">
        <v>693</v>
      </c>
      <c r="C1663" t="s">
        <v>688</v>
      </c>
      <c r="D1663">
        <v>0.32</v>
      </c>
      <c r="E1663">
        <v>32</v>
      </c>
      <c r="F1663">
        <v>0.121</v>
      </c>
    </row>
    <row r="1664" spans="1:6" x14ac:dyDescent="0.2">
      <c r="A1664" t="s">
        <v>678</v>
      </c>
      <c r="B1664" t="s">
        <v>693</v>
      </c>
      <c r="C1664" t="s">
        <v>688</v>
      </c>
      <c r="D1664">
        <v>0.32</v>
      </c>
      <c r="E1664">
        <v>33</v>
      </c>
      <c r="F1664">
        <v>0.122</v>
      </c>
    </row>
    <row r="1665" spans="1:6" x14ac:dyDescent="0.2">
      <c r="A1665" t="s">
        <v>678</v>
      </c>
      <c r="B1665" t="s">
        <v>693</v>
      </c>
      <c r="C1665" t="s">
        <v>688</v>
      </c>
      <c r="D1665">
        <v>0.32</v>
      </c>
      <c r="E1665">
        <v>34</v>
      </c>
      <c r="F1665">
        <v>0.123</v>
      </c>
    </row>
    <row r="1666" spans="1:6" x14ac:dyDescent="0.2">
      <c r="A1666" t="s">
        <v>678</v>
      </c>
      <c r="B1666" t="s">
        <v>693</v>
      </c>
      <c r="C1666" t="s">
        <v>688</v>
      </c>
      <c r="D1666">
        <v>0.32</v>
      </c>
      <c r="E1666">
        <v>35</v>
      </c>
      <c r="F1666">
        <v>0.125</v>
      </c>
    </row>
    <row r="1667" spans="1:6" x14ac:dyDescent="0.2">
      <c r="A1667" t="s">
        <v>678</v>
      </c>
      <c r="B1667" t="s">
        <v>693</v>
      </c>
      <c r="C1667" t="s">
        <v>688</v>
      </c>
      <c r="D1667">
        <v>0.32</v>
      </c>
      <c r="E1667">
        <v>36</v>
      </c>
      <c r="F1667">
        <v>0.126</v>
      </c>
    </row>
    <row r="1668" spans="1:6" x14ac:dyDescent="0.2">
      <c r="A1668" t="s">
        <v>678</v>
      </c>
      <c r="B1668" t="s">
        <v>693</v>
      </c>
      <c r="C1668" t="s">
        <v>688</v>
      </c>
      <c r="D1668">
        <v>0.32</v>
      </c>
      <c r="E1668">
        <v>37</v>
      </c>
      <c r="F1668">
        <v>0.127</v>
      </c>
    </row>
    <row r="1669" spans="1:6" x14ac:dyDescent="0.2">
      <c r="A1669" t="s">
        <v>678</v>
      </c>
      <c r="B1669" t="s">
        <v>693</v>
      </c>
      <c r="C1669" t="s">
        <v>688</v>
      </c>
      <c r="D1669">
        <v>0.32</v>
      </c>
      <c r="E1669">
        <v>38</v>
      </c>
      <c r="F1669">
        <v>0.128</v>
      </c>
    </row>
    <row r="1670" spans="1:6" x14ac:dyDescent="0.2">
      <c r="A1670" t="s">
        <v>678</v>
      </c>
      <c r="B1670" t="s">
        <v>693</v>
      </c>
      <c r="C1670" t="s">
        <v>688</v>
      </c>
      <c r="D1670">
        <v>0.32</v>
      </c>
      <c r="E1670">
        <v>39</v>
      </c>
      <c r="F1670">
        <v>0.129</v>
      </c>
    </row>
    <row r="1671" spans="1:6" x14ac:dyDescent="0.2">
      <c r="A1671" t="s">
        <v>678</v>
      </c>
      <c r="B1671" t="s">
        <v>693</v>
      </c>
      <c r="C1671" t="s">
        <v>688</v>
      </c>
      <c r="D1671">
        <v>0.34</v>
      </c>
      <c r="E1671">
        <v>20</v>
      </c>
      <c r="F1671">
        <v>9.6000000000000002E-2</v>
      </c>
    </row>
    <row r="1672" spans="1:6" x14ac:dyDescent="0.2">
      <c r="A1672" t="s">
        <v>678</v>
      </c>
      <c r="B1672" t="s">
        <v>693</v>
      </c>
      <c r="C1672" t="s">
        <v>688</v>
      </c>
      <c r="D1672">
        <v>0.34</v>
      </c>
      <c r="E1672">
        <v>21</v>
      </c>
      <c r="F1672">
        <v>0.1</v>
      </c>
    </row>
    <row r="1673" spans="1:6" x14ac:dyDescent="0.2">
      <c r="A1673" t="s">
        <v>678</v>
      </c>
      <c r="B1673" t="s">
        <v>693</v>
      </c>
      <c r="C1673" t="s">
        <v>688</v>
      </c>
      <c r="D1673">
        <v>0.34</v>
      </c>
      <c r="E1673">
        <v>22</v>
      </c>
      <c r="F1673">
        <v>0.10299999999999999</v>
      </c>
    </row>
    <row r="1674" spans="1:6" x14ac:dyDescent="0.2">
      <c r="A1674" t="s">
        <v>678</v>
      </c>
      <c r="B1674" t="s">
        <v>693</v>
      </c>
      <c r="C1674" t="s">
        <v>688</v>
      </c>
      <c r="D1674">
        <v>0.34</v>
      </c>
      <c r="E1674">
        <v>23</v>
      </c>
      <c r="F1674">
        <v>0.107</v>
      </c>
    </row>
    <row r="1675" spans="1:6" x14ac:dyDescent="0.2">
      <c r="A1675" t="s">
        <v>678</v>
      </c>
      <c r="B1675" t="s">
        <v>693</v>
      </c>
      <c r="C1675" t="s">
        <v>688</v>
      </c>
      <c r="D1675">
        <v>0.34</v>
      </c>
      <c r="E1675">
        <v>24</v>
      </c>
      <c r="F1675">
        <v>0.111</v>
      </c>
    </row>
    <row r="1676" spans="1:6" x14ac:dyDescent="0.2">
      <c r="A1676" t="s">
        <v>678</v>
      </c>
      <c r="B1676" t="s">
        <v>693</v>
      </c>
      <c r="C1676" t="s">
        <v>688</v>
      </c>
      <c r="D1676">
        <v>0.34</v>
      </c>
      <c r="E1676">
        <v>25</v>
      </c>
      <c r="F1676">
        <v>0.115</v>
      </c>
    </row>
    <row r="1677" spans="1:6" x14ac:dyDescent="0.2">
      <c r="A1677" t="s">
        <v>678</v>
      </c>
      <c r="B1677" t="s">
        <v>693</v>
      </c>
      <c r="C1677" t="s">
        <v>688</v>
      </c>
      <c r="D1677">
        <v>0.34</v>
      </c>
      <c r="E1677">
        <v>26</v>
      </c>
      <c r="F1677">
        <v>0.11700000000000001</v>
      </c>
    </row>
    <row r="1678" spans="1:6" x14ac:dyDescent="0.2">
      <c r="A1678" t="s">
        <v>678</v>
      </c>
      <c r="B1678" t="s">
        <v>693</v>
      </c>
      <c r="C1678" t="s">
        <v>688</v>
      </c>
      <c r="D1678">
        <v>0.34</v>
      </c>
      <c r="E1678">
        <v>27</v>
      </c>
      <c r="F1678">
        <v>0.12</v>
      </c>
    </row>
    <row r="1679" spans="1:6" x14ac:dyDescent="0.2">
      <c r="A1679" t="s">
        <v>678</v>
      </c>
      <c r="B1679" t="s">
        <v>693</v>
      </c>
      <c r="C1679" t="s">
        <v>688</v>
      </c>
      <c r="D1679">
        <v>0.34</v>
      </c>
      <c r="E1679">
        <v>28</v>
      </c>
      <c r="F1679">
        <v>0.121</v>
      </c>
    </row>
    <row r="1680" spans="1:6" x14ac:dyDescent="0.2">
      <c r="A1680" t="s">
        <v>678</v>
      </c>
      <c r="B1680" t="s">
        <v>693</v>
      </c>
      <c r="C1680" t="s">
        <v>688</v>
      </c>
      <c r="D1680">
        <v>0.34</v>
      </c>
      <c r="E1680">
        <v>29</v>
      </c>
      <c r="F1680">
        <v>0.123</v>
      </c>
    </row>
    <row r="1681" spans="1:6" x14ac:dyDescent="0.2">
      <c r="A1681" t="s">
        <v>678</v>
      </c>
      <c r="B1681" t="s">
        <v>693</v>
      </c>
      <c r="C1681" t="s">
        <v>688</v>
      </c>
      <c r="D1681">
        <v>0.34</v>
      </c>
      <c r="E1681">
        <v>30</v>
      </c>
      <c r="F1681">
        <v>0.125</v>
      </c>
    </row>
    <row r="1682" spans="1:6" x14ac:dyDescent="0.2">
      <c r="A1682" t="s">
        <v>678</v>
      </c>
      <c r="B1682" t="s">
        <v>693</v>
      </c>
      <c r="C1682" t="s">
        <v>688</v>
      </c>
      <c r="D1682">
        <v>0.34</v>
      </c>
      <c r="E1682">
        <v>31</v>
      </c>
      <c r="F1682">
        <v>0.126</v>
      </c>
    </row>
    <row r="1683" spans="1:6" x14ac:dyDescent="0.2">
      <c r="A1683" t="s">
        <v>678</v>
      </c>
      <c r="B1683" t="s">
        <v>693</v>
      </c>
      <c r="C1683" t="s">
        <v>688</v>
      </c>
      <c r="D1683">
        <v>0.34</v>
      </c>
      <c r="E1683">
        <v>32</v>
      </c>
      <c r="F1683">
        <v>0.128</v>
      </c>
    </row>
    <row r="1684" spans="1:6" x14ac:dyDescent="0.2">
      <c r="A1684" t="s">
        <v>678</v>
      </c>
      <c r="B1684" t="s">
        <v>693</v>
      </c>
      <c r="C1684" t="s">
        <v>688</v>
      </c>
      <c r="D1684">
        <v>0.34</v>
      </c>
      <c r="E1684">
        <v>33</v>
      </c>
      <c r="F1684">
        <v>0.129</v>
      </c>
    </row>
    <row r="1685" spans="1:6" x14ac:dyDescent="0.2">
      <c r="A1685" t="s">
        <v>678</v>
      </c>
      <c r="B1685" t="s">
        <v>693</v>
      </c>
      <c r="C1685" t="s">
        <v>688</v>
      </c>
      <c r="D1685">
        <v>0.34</v>
      </c>
      <c r="E1685">
        <v>34</v>
      </c>
      <c r="F1685">
        <v>0.13</v>
      </c>
    </row>
    <row r="1686" spans="1:6" x14ac:dyDescent="0.2">
      <c r="A1686" t="s">
        <v>678</v>
      </c>
      <c r="B1686" t="s">
        <v>693</v>
      </c>
      <c r="C1686" t="s">
        <v>688</v>
      </c>
      <c r="D1686">
        <v>0.34</v>
      </c>
      <c r="E1686">
        <v>35</v>
      </c>
      <c r="F1686">
        <v>0.13100000000000001</v>
      </c>
    </row>
    <row r="1687" spans="1:6" x14ac:dyDescent="0.2">
      <c r="A1687" t="s">
        <v>678</v>
      </c>
      <c r="B1687" t="s">
        <v>693</v>
      </c>
      <c r="C1687" t="s">
        <v>688</v>
      </c>
      <c r="D1687">
        <v>0.34</v>
      </c>
      <c r="E1687">
        <v>36</v>
      </c>
      <c r="F1687">
        <v>0.13300000000000001</v>
      </c>
    </row>
    <row r="1688" spans="1:6" x14ac:dyDescent="0.2">
      <c r="A1688" t="s">
        <v>678</v>
      </c>
      <c r="B1688" t="s">
        <v>693</v>
      </c>
      <c r="C1688" t="s">
        <v>688</v>
      </c>
      <c r="D1688">
        <v>0.34</v>
      </c>
      <c r="E1688">
        <v>37</v>
      </c>
      <c r="F1688">
        <v>0.13400000000000001</v>
      </c>
    </row>
    <row r="1689" spans="1:6" x14ac:dyDescent="0.2">
      <c r="A1689" t="s">
        <v>678</v>
      </c>
      <c r="B1689" t="s">
        <v>693</v>
      </c>
      <c r="C1689" t="s">
        <v>688</v>
      </c>
      <c r="D1689">
        <v>0.34</v>
      </c>
      <c r="E1689">
        <v>38</v>
      </c>
      <c r="F1689">
        <v>0.13500000000000001</v>
      </c>
    </row>
    <row r="1690" spans="1:6" x14ac:dyDescent="0.2">
      <c r="A1690" t="s">
        <v>678</v>
      </c>
      <c r="B1690" t="s">
        <v>693</v>
      </c>
      <c r="C1690" t="s">
        <v>688</v>
      </c>
      <c r="D1690">
        <v>0.34</v>
      </c>
      <c r="E1690">
        <v>39</v>
      </c>
      <c r="F1690">
        <v>0.13600000000000001</v>
      </c>
    </row>
    <row r="1691" spans="1:6" x14ac:dyDescent="0.2">
      <c r="A1691" t="s">
        <v>678</v>
      </c>
      <c r="B1691" t="s">
        <v>693</v>
      </c>
      <c r="C1691" t="s">
        <v>688</v>
      </c>
      <c r="D1691">
        <v>0.34</v>
      </c>
      <c r="E1691">
        <v>40</v>
      </c>
      <c r="F1691">
        <v>0.13700000000000001</v>
      </c>
    </row>
    <row r="1692" spans="1:6" x14ac:dyDescent="0.2">
      <c r="A1692" t="s">
        <v>678</v>
      </c>
      <c r="B1692" t="s">
        <v>693</v>
      </c>
      <c r="C1692" t="s">
        <v>688</v>
      </c>
      <c r="D1692">
        <v>0.34</v>
      </c>
      <c r="E1692">
        <v>41</v>
      </c>
      <c r="F1692">
        <v>0.13800000000000001</v>
      </c>
    </row>
    <row r="1693" spans="1:6" x14ac:dyDescent="0.2">
      <c r="A1693" t="s">
        <v>678</v>
      </c>
      <c r="B1693" t="s">
        <v>693</v>
      </c>
      <c r="C1693" t="s">
        <v>688</v>
      </c>
      <c r="D1693">
        <v>0.34</v>
      </c>
      <c r="E1693">
        <v>42</v>
      </c>
      <c r="F1693">
        <v>0.13900000000000001</v>
      </c>
    </row>
    <row r="1694" spans="1:6" x14ac:dyDescent="0.2">
      <c r="A1694" t="s">
        <v>678</v>
      </c>
      <c r="B1694" t="s">
        <v>693</v>
      </c>
      <c r="C1694" t="s">
        <v>688</v>
      </c>
      <c r="D1694">
        <v>0.36</v>
      </c>
      <c r="E1694">
        <v>20</v>
      </c>
      <c r="F1694">
        <v>0.10299999999999999</v>
      </c>
    </row>
    <row r="1695" spans="1:6" x14ac:dyDescent="0.2">
      <c r="A1695" t="s">
        <v>678</v>
      </c>
      <c r="B1695" t="s">
        <v>693</v>
      </c>
      <c r="C1695" t="s">
        <v>688</v>
      </c>
      <c r="D1695">
        <v>0.36</v>
      </c>
      <c r="E1695">
        <v>21</v>
      </c>
      <c r="F1695">
        <v>0.107</v>
      </c>
    </row>
    <row r="1696" spans="1:6" x14ac:dyDescent="0.2">
      <c r="A1696" t="s">
        <v>678</v>
      </c>
      <c r="B1696" t="s">
        <v>693</v>
      </c>
      <c r="C1696" t="s">
        <v>688</v>
      </c>
      <c r="D1696">
        <v>0.36</v>
      </c>
      <c r="E1696">
        <v>22</v>
      </c>
      <c r="F1696">
        <v>0.111</v>
      </c>
    </row>
    <row r="1697" spans="1:6" x14ac:dyDescent="0.2">
      <c r="A1697" t="s">
        <v>678</v>
      </c>
      <c r="B1697" t="s">
        <v>693</v>
      </c>
      <c r="C1697" t="s">
        <v>688</v>
      </c>
      <c r="D1697">
        <v>0.36</v>
      </c>
      <c r="E1697">
        <v>23</v>
      </c>
      <c r="F1697">
        <v>0.114</v>
      </c>
    </row>
    <row r="1698" spans="1:6" x14ac:dyDescent="0.2">
      <c r="A1698" t="s">
        <v>678</v>
      </c>
      <c r="B1698" t="s">
        <v>693</v>
      </c>
      <c r="C1698" t="s">
        <v>688</v>
      </c>
      <c r="D1698">
        <v>0.36</v>
      </c>
      <c r="E1698">
        <v>24</v>
      </c>
      <c r="F1698">
        <v>0.11899999999999999</v>
      </c>
    </row>
    <row r="1699" spans="1:6" x14ac:dyDescent="0.2">
      <c r="A1699" t="s">
        <v>678</v>
      </c>
      <c r="B1699" t="s">
        <v>693</v>
      </c>
      <c r="C1699" t="s">
        <v>688</v>
      </c>
      <c r="D1699">
        <v>0.36</v>
      </c>
      <c r="E1699">
        <v>25</v>
      </c>
      <c r="F1699">
        <v>0.122</v>
      </c>
    </row>
    <row r="1700" spans="1:6" x14ac:dyDescent="0.2">
      <c r="A1700" t="s">
        <v>678</v>
      </c>
      <c r="B1700" t="s">
        <v>693</v>
      </c>
      <c r="C1700" t="s">
        <v>688</v>
      </c>
      <c r="D1700">
        <v>0.36</v>
      </c>
      <c r="E1700">
        <v>26</v>
      </c>
      <c r="F1700">
        <v>0.125</v>
      </c>
    </row>
    <row r="1701" spans="1:6" x14ac:dyDescent="0.2">
      <c r="A1701" t="s">
        <v>678</v>
      </c>
      <c r="B1701" t="s">
        <v>693</v>
      </c>
      <c r="C1701" t="s">
        <v>688</v>
      </c>
      <c r="D1701">
        <v>0.36</v>
      </c>
      <c r="E1701">
        <v>27</v>
      </c>
      <c r="F1701">
        <v>0.127</v>
      </c>
    </row>
    <row r="1702" spans="1:6" x14ac:dyDescent="0.2">
      <c r="A1702" t="s">
        <v>678</v>
      </c>
      <c r="B1702" t="s">
        <v>693</v>
      </c>
      <c r="C1702" t="s">
        <v>688</v>
      </c>
      <c r="D1702">
        <v>0.36</v>
      </c>
      <c r="E1702">
        <v>28</v>
      </c>
      <c r="F1702">
        <v>0.129</v>
      </c>
    </row>
    <row r="1703" spans="1:6" x14ac:dyDescent="0.2">
      <c r="A1703" t="s">
        <v>678</v>
      </c>
      <c r="B1703" t="s">
        <v>693</v>
      </c>
      <c r="C1703" t="s">
        <v>688</v>
      </c>
      <c r="D1703">
        <v>0.36</v>
      </c>
      <c r="E1703">
        <v>29</v>
      </c>
      <c r="F1703">
        <v>0.13</v>
      </c>
    </row>
    <row r="1704" spans="1:6" x14ac:dyDescent="0.2">
      <c r="A1704" t="s">
        <v>678</v>
      </c>
      <c r="B1704" t="s">
        <v>693</v>
      </c>
      <c r="C1704" t="s">
        <v>688</v>
      </c>
      <c r="D1704">
        <v>0.36</v>
      </c>
      <c r="E1704">
        <v>30</v>
      </c>
      <c r="F1704">
        <v>0.13200000000000001</v>
      </c>
    </row>
    <row r="1705" spans="1:6" x14ac:dyDescent="0.2">
      <c r="A1705" t="s">
        <v>678</v>
      </c>
      <c r="B1705" t="s">
        <v>693</v>
      </c>
      <c r="C1705" t="s">
        <v>688</v>
      </c>
      <c r="D1705">
        <v>0.36</v>
      </c>
      <c r="E1705">
        <v>31</v>
      </c>
      <c r="F1705">
        <v>0.13300000000000001</v>
      </c>
    </row>
    <row r="1706" spans="1:6" x14ac:dyDescent="0.2">
      <c r="A1706" t="s">
        <v>678</v>
      </c>
      <c r="B1706" t="s">
        <v>693</v>
      </c>
      <c r="C1706" t="s">
        <v>688</v>
      </c>
      <c r="D1706">
        <v>0.36</v>
      </c>
      <c r="E1706">
        <v>32</v>
      </c>
      <c r="F1706">
        <v>0.13400000000000001</v>
      </c>
    </row>
    <row r="1707" spans="1:6" x14ac:dyDescent="0.2">
      <c r="A1707" t="s">
        <v>678</v>
      </c>
      <c r="B1707" t="s">
        <v>693</v>
      </c>
      <c r="C1707" t="s">
        <v>688</v>
      </c>
      <c r="D1707">
        <v>0.36</v>
      </c>
      <c r="E1707">
        <v>33</v>
      </c>
      <c r="F1707">
        <v>0.13600000000000001</v>
      </c>
    </row>
    <row r="1708" spans="1:6" x14ac:dyDescent="0.2">
      <c r="A1708" t="s">
        <v>678</v>
      </c>
      <c r="B1708" t="s">
        <v>693</v>
      </c>
      <c r="C1708" t="s">
        <v>688</v>
      </c>
      <c r="D1708">
        <v>0.36</v>
      </c>
      <c r="E1708">
        <v>34</v>
      </c>
      <c r="F1708">
        <v>0.13700000000000001</v>
      </c>
    </row>
    <row r="1709" spans="1:6" x14ac:dyDescent="0.2">
      <c r="A1709" t="s">
        <v>678</v>
      </c>
      <c r="B1709" t="s">
        <v>693</v>
      </c>
      <c r="C1709" t="s">
        <v>688</v>
      </c>
      <c r="D1709">
        <v>0.36</v>
      </c>
      <c r="E1709">
        <v>35</v>
      </c>
      <c r="F1709">
        <v>0.13800000000000001</v>
      </c>
    </row>
    <row r="1710" spans="1:6" x14ac:dyDescent="0.2">
      <c r="A1710" t="s">
        <v>678</v>
      </c>
      <c r="B1710" t="s">
        <v>693</v>
      </c>
      <c r="C1710" t="s">
        <v>688</v>
      </c>
      <c r="D1710">
        <v>0.36</v>
      </c>
      <c r="E1710">
        <v>36</v>
      </c>
      <c r="F1710">
        <v>0.13900000000000001</v>
      </c>
    </row>
    <row r="1711" spans="1:6" x14ac:dyDescent="0.2">
      <c r="A1711" t="s">
        <v>678</v>
      </c>
      <c r="B1711" t="s">
        <v>693</v>
      </c>
      <c r="C1711" t="s">
        <v>688</v>
      </c>
      <c r="D1711">
        <v>0.36</v>
      </c>
      <c r="E1711">
        <v>37</v>
      </c>
      <c r="F1711">
        <v>0.14000000000000001</v>
      </c>
    </row>
    <row r="1712" spans="1:6" x14ac:dyDescent="0.2">
      <c r="A1712" t="s">
        <v>678</v>
      </c>
      <c r="B1712" t="s">
        <v>693</v>
      </c>
      <c r="C1712" t="s">
        <v>688</v>
      </c>
      <c r="D1712">
        <v>0.36</v>
      </c>
      <c r="E1712">
        <v>38</v>
      </c>
      <c r="F1712">
        <v>0.14099999999999999</v>
      </c>
    </row>
    <row r="1713" spans="1:6" x14ac:dyDescent="0.2">
      <c r="A1713" t="s">
        <v>678</v>
      </c>
      <c r="B1713" t="s">
        <v>693</v>
      </c>
      <c r="C1713" t="s">
        <v>688</v>
      </c>
      <c r="D1713">
        <v>0.36</v>
      </c>
      <c r="E1713">
        <v>39</v>
      </c>
      <c r="F1713">
        <v>0.14199999999999999</v>
      </c>
    </row>
    <row r="1714" spans="1:6" x14ac:dyDescent="0.2">
      <c r="A1714" t="s">
        <v>678</v>
      </c>
      <c r="B1714" t="s">
        <v>693</v>
      </c>
      <c r="C1714" t="s">
        <v>688</v>
      </c>
      <c r="D1714">
        <v>0.36</v>
      </c>
      <c r="E1714">
        <v>40</v>
      </c>
      <c r="F1714">
        <v>0.14299999999999999</v>
      </c>
    </row>
    <row r="1715" spans="1:6" x14ac:dyDescent="0.2">
      <c r="A1715" t="s">
        <v>678</v>
      </c>
      <c r="B1715" t="s">
        <v>693</v>
      </c>
      <c r="C1715" t="s">
        <v>688</v>
      </c>
      <c r="D1715">
        <v>0.36</v>
      </c>
      <c r="E1715">
        <v>41</v>
      </c>
      <c r="F1715">
        <v>0.14399999999999999</v>
      </c>
    </row>
    <row r="1716" spans="1:6" x14ac:dyDescent="0.2">
      <c r="A1716" t="s">
        <v>678</v>
      </c>
      <c r="B1716" t="s">
        <v>693</v>
      </c>
      <c r="C1716" t="s">
        <v>688</v>
      </c>
      <c r="D1716">
        <v>0.36</v>
      </c>
      <c r="E1716">
        <v>42</v>
      </c>
      <c r="F1716">
        <v>0.14499999999999999</v>
      </c>
    </row>
    <row r="1717" spans="1:6" x14ac:dyDescent="0.2">
      <c r="A1717" t="s">
        <v>678</v>
      </c>
      <c r="B1717" t="s">
        <v>693</v>
      </c>
      <c r="C1717" t="s">
        <v>688</v>
      </c>
      <c r="D1717">
        <v>0.36</v>
      </c>
      <c r="E1717">
        <v>43</v>
      </c>
      <c r="F1717">
        <v>0.14599999999999999</v>
      </c>
    </row>
    <row r="1718" spans="1:6" x14ac:dyDescent="0.2">
      <c r="A1718" t="s">
        <v>678</v>
      </c>
      <c r="B1718" t="s">
        <v>693</v>
      </c>
      <c r="C1718" t="s">
        <v>688</v>
      </c>
      <c r="D1718">
        <v>0.36</v>
      </c>
      <c r="E1718">
        <v>44</v>
      </c>
      <c r="F1718">
        <v>0.14699999999999999</v>
      </c>
    </row>
    <row r="1719" spans="1:6" x14ac:dyDescent="0.2">
      <c r="A1719" t="s">
        <v>678</v>
      </c>
      <c r="B1719" t="s">
        <v>693</v>
      </c>
      <c r="C1719" t="s">
        <v>688</v>
      </c>
      <c r="D1719">
        <v>0.36</v>
      </c>
      <c r="E1719">
        <v>45</v>
      </c>
      <c r="F1719">
        <v>0.14699999999999999</v>
      </c>
    </row>
    <row r="1720" spans="1:6" x14ac:dyDescent="0.2">
      <c r="A1720" t="s">
        <v>678</v>
      </c>
      <c r="B1720" t="s">
        <v>693</v>
      </c>
      <c r="C1720" t="s">
        <v>688</v>
      </c>
      <c r="D1720">
        <v>0.36</v>
      </c>
      <c r="E1720">
        <v>46</v>
      </c>
      <c r="F1720">
        <v>0.14799999999999999</v>
      </c>
    </row>
    <row r="1721" spans="1:6" x14ac:dyDescent="0.2">
      <c r="A1721" t="s">
        <v>678</v>
      </c>
      <c r="B1721" t="s">
        <v>693</v>
      </c>
      <c r="C1721" t="s">
        <v>688</v>
      </c>
      <c r="D1721">
        <v>0.38</v>
      </c>
      <c r="E1721">
        <v>20</v>
      </c>
      <c r="F1721">
        <v>0.11</v>
      </c>
    </row>
    <row r="1722" spans="1:6" x14ac:dyDescent="0.2">
      <c r="A1722" t="s">
        <v>678</v>
      </c>
      <c r="B1722" t="s">
        <v>693</v>
      </c>
      <c r="C1722" t="s">
        <v>688</v>
      </c>
      <c r="D1722">
        <v>0.38</v>
      </c>
      <c r="E1722">
        <v>21</v>
      </c>
      <c r="F1722">
        <v>0.115</v>
      </c>
    </row>
    <row r="1723" spans="1:6" x14ac:dyDescent="0.2">
      <c r="A1723" t="s">
        <v>678</v>
      </c>
      <c r="B1723" t="s">
        <v>693</v>
      </c>
      <c r="C1723" t="s">
        <v>688</v>
      </c>
      <c r="D1723">
        <v>0.38</v>
      </c>
      <c r="E1723">
        <v>22</v>
      </c>
      <c r="F1723">
        <v>0.11799999999999999</v>
      </c>
    </row>
    <row r="1724" spans="1:6" x14ac:dyDescent="0.2">
      <c r="A1724" t="s">
        <v>678</v>
      </c>
      <c r="B1724" t="s">
        <v>693</v>
      </c>
      <c r="C1724" t="s">
        <v>688</v>
      </c>
      <c r="D1724">
        <v>0.38</v>
      </c>
      <c r="E1724">
        <v>23</v>
      </c>
      <c r="F1724">
        <v>0.121</v>
      </c>
    </row>
    <row r="1725" spans="1:6" x14ac:dyDescent="0.2">
      <c r="A1725" t="s">
        <v>678</v>
      </c>
      <c r="B1725" t="s">
        <v>693</v>
      </c>
      <c r="C1725" t="s">
        <v>688</v>
      </c>
      <c r="D1725">
        <v>0.38</v>
      </c>
      <c r="E1725">
        <v>24</v>
      </c>
      <c r="F1725">
        <v>0.126</v>
      </c>
    </row>
    <row r="1726" spans="1:6" x14ac:dyDescent="0.2">
      <c r="A1726" t="s">
        <v>678</v>
      </c>
      <c r="B1726" t="s">
        <v>693</v>
      </c>
      <c r="C1726" t="s">
        <v>688</v>
      </c>
      <c r="D1726">
        <v>0.38</v>
      </c>
      <c r="E1726">
        <v>25</v>
      </c>
      <c r="F1726">
        <v>0.129</v>
      </c>
    </row>
    <row r="1727" spans="1:6" x14ac:dyDescent="0.2">
      <c r="A1727" t="s">
        <v>678</v>
      </c>
      <c r="B1727" t="s">
        <v>693</v>
      </c>
      <c r="C1727" t="s">
        <v>688</v>
      </c>
      <c r="D1727">
        <v>0.38</v>
      </c>
      <c r="E1727">
        <v>26</v>
      </c>
      <c r="F1727">
        <v>0.13200000000000001</v>
      </c>
    </row>
    <row r="1728" spans="1:6" x14ac:dyDescent="0.2">
      <c r="A1728" t="s">
        <v>678</v>
      </c>
      <c r="B1728" t="s">
        <v>693</v>
      </c>
      <c r="C1728" t="s">
        <v>688</v>
      </c>
      <c r="D1728">
        <v>0.38</v>
      </c>
      <c r="E1728">
        <v>27</v>
      </c>
      <c r="F1728">
        <v>0.13400000000000001</v>
      </c>
    </row>
    <row r="1729" spans="1:6" x14ac:dyDescent="0.2">
      <c r="A1729" t="s">
        <v>678</v>
      </c>
      <c r="B1729" t="s">
        <v>693</v>
      </c>
      <c r="C1729" t="s">
        <v>688</v>
      </c>
      <c r="D1729">
        <v>0.38</v>
      </c>
      <c r="E1729">
        <v>28</v>
      </c>
      <c r="F1729">
        <v>0.13600000000000001</v>
      </c>
    </row>
    <row r="1730" spans="1:6" x14ac:dyDescent="0.2">
      <c r="A1730" t="s">
        <v>678</v>
      </c>
      <c r="B1730" t="s">
        <v>693</v>
      </c>
      <c r="C1730" t="s">
        <v>688</v>
      </c>
      <c r="D1730">
        <v>0.38</v>
      </c>
      <c r="E1730">
        <v>29</v>
      </c>
      <c r="F1730">
        <v>0.13700000000000001</v>
      </c>
    </row>
    <row r="1731" spans="1:6" x14ac:dyDescent="0.2">
      <c r="A1731" t="s">
        <v>678</v>
      </c>
      <c r="B1731" t="s">
        <v>693</v>
      </c>
      <c r="C1731" t="s">
        <v>688</v>
      </c>
      <c r="D1731">
        <v>0.38</v>
      </c>
      <c r="E1731">
        <v>30</v>
      </c>
      <c r="F1731">
        <v>0.13800000000000001</v>
      </c>
    </row>
    <row r="1732" spans="1:6" x14ac:dyDescent="0.2">
      <c r="A1732" t="s">
        <v>678</v>
      </c>
      <c r="B1732" t="s">
        <v>693</v>
      </c>
      <c r="C1732" t="s">
        <v>688</v>
      </c>
      <c r="D1732">
        <v>0.38</v>
      </c>
      <c r="E1732">
        <v>31</v>
      </c>
      <c r="F1732">
        <v>0.14000000000000001</v>
      </c>
    </row>
    <row r="1733" spans="1:6" x14ac:dyDescent="0.2">
      <c r="A1733" t="s">
        <v>678</v>
      </c>
      <c r="B1733" t="s">
        <v>693</v>
      </c>
      <c r="C1733" t="s">
        <v>688</v>
      </c>
      <c r="D1733">
        <v>0.38</v>
      </c>
      <c r="E1733">
        <v>32</v>
      </c>
      <c r="F1733">
        <v>0.14099999999999999</v>
      </c>
    </row>
    <row r="1734" spans="1:6" x14ac:dyDescent="0.2">
      <c r="A1734" t="s">
        <v>678</v>
      </c>
      <c r="B1734" t="s">
        <v>693</v>
      </c>
      <c r="C1734" t="s">
        <v>688</v>
      </c>
      <c r="D1734">
        <v>0.38</v>
      </c>
      <c r="E1734">
        <v>33</v>
      </c>
      <c r="F1734">
        <v>0.14199999999999999</v>
      </c>
    </row>
    <row r="1735" spans="1:6" x14ac:dyDescent="0.2">
      <c r="A1735" t="s">
        <v>678</v>
      </c>
      <c r="B1735" t="s">
        <v>693</v>
      </c>
      <c r="C1735" t="s">
        <v>688</v>
      </c>
      <c r="D1735">
        <v>0.38</v>
      </c>
      <c r="E1735">
        <v>34</v>
      </c>
      <c r="F1735">
        <v>0.14299999999999999</v>
      </c>
    </row>
    <row r="1736" spans="1:6" x14ac:dyDescent="0.2">
      <c r="A1736" t="s">
        <v>678</v>
      </c>
      <c r="B1736" t="s">
        <v>693</v>
      </c>
      <c r="C1736" t="s">
        <v>688</v>
      </c>
      <c r="D1736">
        <v>0.38</v>
      </c>
      <c r="E1736">
        <v>35</v>
      </c>
      <c r="F1736">
        <v>0.14399999999999999</v>
      </c>
    </row>
    <row r="1737" spans="1:6" x14ac:dyDescent="0.2">
      <c r="A1737" t="s">
        <v>678</v>
      </c>
      <c r="B1737" t="s">
        <v>693</v>
      </c>
      <c r="C1737" t="s">
        <v>688</v>
      </c>
      <c r="D1737">
        <v>0.38</v>
      </c>
      <c r="E1737">
        <v>36</v>
      </c>
      <c r="F1737">
        <v>0.14499999999999999</v>
      </c>
    </row>
    <row r="1738" spans="1:6" x14ac:dyDescent="0.2">
      <c r="A1738" t="s">
        <v>678</v>
      </c>
      <c r="B1738" t="s">
        <v>693</v>
      </c>
      <c r="C1738" t="s">
        <v>688</v>
      </c>
      <c r="D1738">
        <v>0.38</v>
      </c>
      <c r="E1738">
        <v>37</v>
      </c>
      <c r="F1738">
        <v>0.14699999999999999</v>
      </c>
    </row>
    <row r="1739" spans="1:6" x14ac:dyDescent="0.2">
      <c r="A1739" t="s">
        <v>678</v>
      </c>
      <c r="B1739" t="s">
        <v>693</v>
      </c>
      <c r="C1739" t="s">
        <v>688</v>
      </c>
      <c r="D1739">
        <v>0.38</v>
      </c>
      <c r="E1739">
        <v>38</v>
      </c>
      <c r="F1739">
        <v>0.14799999999999999</v>
      </c>
    </row>
    <row r="1740" spans="1:6" x14ac:dyDescent="0.2">
      <c r="A1740" t="s">
        <v>678</v>
      </c>
      <c r="B1740" t="s">
        <v>693</v>
      </c>
      <c r="C1740" t="s">
        <v>688</v>
      </c>
      <c r="D1740">
        <v>0.38</v>
      </c>
      <c r="E1740">
        <v>39</v>
      </c>
      <c r="F1740">
        <v>0.14899999999999999</v>
      </c>
    </row>
    <row r="1741" spans="1:6" x14ac:dyDescent="0.2">
      <c r="A1741" t="s">
        <v>678</v>
      </c>
      <c r="B1741" t="s">
        <v>693</v>
      </c>
      <c r="C1741" t="s">
        <v>688</v>
      </c>
      <c r="D1741">
        <v>0.38</v>
      </c>
      <c r="E1741">
        <v>40</v>
      </c>
      <c r="F1741">
        <v>0.14899999999999999</v>
      </c>
    </row>
    <row r="1742" spans="1:6" x14ac:dyDescent="0.2">
      <c r="A1742" t="s">
        <v>678</v>
      </c>
      <c r="B1742" t="s">
        <v>693</v>
      </c>
      <c r="C1742" t="s">
        <v>688</v>
      </c>
      <c r="D1742">
        <v>0.38</v>
      </c>
      <c r="E1742">
        <v>41</v>
      </c>
      <c r="F1742">
        <v>0.15</v>
      </c>
    </row>
    <row r="1743" spans="1:6" x14ac:dyDescent="0.2">
      <c r="A1743" t="s">
        <v>678</v>
      </c>
      <c r="B1743" t="s">
        <v>693</v>
      </c>
      <c r="C1743" t="s">
        <v>688</v>
      </c>
      <c r="D1743">
        <v>0.38</v>
      </c>
      <c r="E1743">
        <v>42</v>
      </c>
      <c r="F1743">
        <v>0.151</v>
      </c>
    </row>
    <row r="1744" spans="1:6" x14ac:dyDescent="0.2">
      <c r="A1744" t="s">
        <v>678</v>
      </c>
      <c r="B1744" t="s">
        <v>693</v>
      </c>
      <c r="C1744" t="s">
        <v>688</v>
      </c>
      <c r="D1744">
        <v>0.38</v>
      </c>
      <c r="E1744">
        <v>43</v>
      </c>
      <c r="F1744">
        <v>0.152</v>
      </c>
    </row>
    <row r="1745" spans="1:6" x14ac:dyDescent="0.2">
      <c r="A1745" t="s">
        <v>678</v>
      </c>
      <c r="B1745" t="s">
        <v>693</v>
      </c>
      <c r="C1745" t="s">
        <v>688</v>
      </c>
      <c r="D1745">
        <v>0.38</v>
      </c>
      <c r="E1745">
        <v>44</v>
      </c>
      <c r="F1745">
        <v>0.153</v>
      </c>
    </row>
    <row r="1746" spans="1:6" x14ac:dyDescent="0.2">
      <c r="A1746" t="s">
        <v>678</v>
      </c>
      <c r="B1746" t="s">
        <v>693</v>
      </c>
      <c r="C1746" t="s">
        <v>688</v>
      </c>
      <c r="D1746">
        <v>0.38</v>
      </c>
      <c r="E1746">
        <v>45</v>
      </c>
      <c r="F1746">
        <v>0.154</v>
      </c>
    </row>
    <row r="1747" spans="1:6" x14ac:dyDescent="0.2">
      <c r="A1747" t="s">
        <v>678</v>
      </c>
      <c r="B1747" t="s">
        <v>693</v>
      </c>
      <c r="C1747" t="s">
        <v>688</v>
      </c>
      <c r="D1747">
        <v>0.38</v>
      </c>
      <c r="E1747">
        <v>46</v>
      </c>
      <c r="F1747">
        <v>0.154</v>
      </c>
    </row>
    <row r="1748" spans="1:6" x14ac:dyDescent="0.2">
      <c r="A1748" t="s">
        <v>678</v>
      </c>
      <c r="B1748" t="s">
        <v>693</v>
      </c>
      <c r="C1748" t="s">
        <v>688</v>
      </c>
      <c r="D1748">
        <v>0.38</v>
      </c>
      <c r="E1748">
        <v>47</v>
      </c>
      <c r="F1748">
        <v>0.155</v>
      </c>
    </row>
    <row r="1749" spans="1:6" x14ac:dyDescent="0.2">
      <c r="A1749" t="s">
        <v>678</v>
      </c>
      <c r="B1749" t="s">
        <v>693</v>
      </c>
      <c r="C1749" t="s">
        <v>688</v>
      </c>
      <c r="D1749">
        <v>0.38</v>
      </c>
      <c r="E1749">
        <v>48</v>
      </c>
      <c r="F1749">
        <v>0.156</v>
      </c>
    </row>
    <row r="1750" spans="1:6" x14ac:dyDescent="0.2">
      <c r="A1750" t="s">
        <v>678</v>
      </c>
      <c r="B1750" t="s">
        <v>693</v>
      </c>
      <c r="C1750" t="s">
        <v>688</v>
      </c>
      <c r="D1750">
        <v>0.38</v>
      </c>
      <c r="E1750">
        <v>49</v>
      </c>
      <c r="F1750">
        <v>0.156</v>
      </c>
    </row>
    <row r="1751" spans="1:6" x14ac:dyDescent="0.2">
      <c r="A1751" t="s">
        <v>678</v>
      </c>
      <c r="B1751" t="s">
        <v>693</v>
      </c>
      <c r="C1751" t="s">
        <v>688</v>
      </c>
      <c r="D1751">
        <v>0.4</v>
      </c>
      <c r="E1751">
        <v>20</v>
      </c>
      <c r="F1751">
        <v>0.11700000000000001</v>
      </c>
    </row>
    <row r="1752" spans="1:6" x14ac:dyDescent="0.2">
      <c r="A1752" t="s">
        <v>678</v>
      </c>
      <c r="B1752" t="s">
        <v>693</v>
      </c>
      <c r="C1752" t="s">
        <v>688</v>
      </c>
      <c r="D1752">
        <v>0.4</v>
      </c>
      <c r="E1752">
        <v>21</v>
      </c>
      <c r="F1752">
        <v>0.122</v>
      </c>
    </row>
    <row r="1753" spans="1:6" x14ac:dyDescent="0.2">
      <c r="A1753" t="s">
        <v>678</v>
      </c>
      <c r="B1753" t="s">
        <v>693</v>
      </c>
      <c r="C1753" t="s">
        <v>688</v>
      </c>
      <c r="D1753">
        <v>0.4</v>
      </c>
      <c r="E1753">
        <v>22</v>
      </c>
      <c r="F1753">
        <v>0.125</v>
      </c>
    </row>
    <row r="1754" spans="1:6" x14ac:dyDescent="0.2">
      <c r="A1754" t="s">
        <v>678</v>
      </c>
      <c r="B1754" t="s">
        <v>693</v>
      </c>
      <c r="C1754" t="s">
        <v>688</v>
      </c>
      <c r="D1754">
        <v>0.4</v>
      </c>
      <c r="E1754">
        <v>23</v>
      </c>
      <c r="F1754">
        <v>0.129</v>
      </c>
    </row>
    <row r="1755" spans="1:6" x14ac:dyDescent="0.2">
      <c r="A1755" t="s">
        <v>678</v>
      </c>
      <c r="B1755" t="s">
        <v>693</v>
      </c>
      <c r="C1755" t="s">
        <v>688</v>
      </c>
      <c r="D1755">
        <v>0.4</v>
      </c>
      <c r="E1755">
        <v>24</v>
      </c>
      <c r="F1755">
        <v>0.13300000000000001</v>
      </c>
    </row>
    <row r="1756" spans="1:6" x14ac:dyDescent="0.2">
      <c r="A1756" t="s">
        <v>678</v>
      </c>
      <c r="B1756" t="s">
        <v>693</v>
      </c>
      <c r="C1756" t="s">
        <v>688</v>
      </c>
      <c r="D1756">
        <v>0.4</v>
      </c>
      <c r="E1756">
        <v>25</v>
      </c>
      <c r="F1756">
        <v>0.13700000000000001</v>
      </c>
    </row>
    <row r="1757" spans="1:6" x14ac:dyDescent="0.2">
      <c r="A1757" t="s">
        <v>678</v>
      </c>
      <c r="B1757" t="s">
        <v>693</v>
      </c>
      <c r="C1757" t="s">
        <v>688</v>
      </c>
      <c r="D1757">
        <v>0.4</v>
      </c>
      <c r="E1757">
        <v>26</v>
      </c>
      <c r="F1757">
        <v>0.13900000000000001</v>
      </c>
    </row>
    <row r="1758" spans="1:6" x14ac:dyDescent="0.2">
      <c r="A1758" t="s">
        <v>678</v>
      </c>
      <c r="B1758" t="s">
        <v>693</v>
      </c>
      <c r="C1758" t="s">
        <v>688</v>
      </c>
      <c r="D1758">
        <v>0.4</v>
      </c>
      <c r="E1758">
        <v>27</v>
      </c>
      <c r="F1758">
        <v>0.14099999999999999</v>
      </c>
    </row>
    <row r="1759" spans="1:6" x14ac:dyDescent="0.2">
      <c r="A1759" t="s">
        <v>678</v>
      </c>
      <c r="B1759" t="s">
        <v>693</v>
      </c>
      <c r="C1759" t="s">
        <v>688</v>
      </c>
      <c r="D1759">
        <v>0.4</v>
      </c>
      <c r="E1759">
        <v>28</v>
      </c>
      <c r="F1759">
        <v>0.14199999999999999</v>
      </c>
    </row>
    <row r="1760" spans="1:6" x14ac:dyDescent="0.2">
      <c r="A1760" t="s">
        <v>678</v>
      </c>
      <c r="B1760" t="s">
        <v>693</v>
      </c>
      <c r="C1760" t="s">
        <v>688</v>
      </c>
      <c r="D1760">
        <v>0.4</v>
      </c>
      <c r="E1760">
        <v>29</v>
      </c>
      <c r="F1760">
        <v>0.14399999999999999</v>
      </c>
    </row>
    <row r="1761" spans="1:6" x14ac:dyDescent="0.2">
      <c r="A1761" t="s">
        <v>678</v>
      </c>
      <c r="B1761" t="s">
        <v>693</v>
      </c>
      <c r="C1761" t="s">
        <v>688</v>
      </c>
      <c r="D1761">
        <v>0.4</v>
      </c>
      <c r="E1761">
        <v>30</v>
      </c>
      <c r="F1761">
        <v>0.14499999999999999</v>
      </c>
    </row>
    <row r="1762" spans="1:6" x14ac:dyDescent="0.2">
      <c r="A1762" t="s">
        <v>678</v>
      </c>
      <c r="B1762" t="s">
        <v>693</v>
      </c>
      <c r="C1762" t="s">
        <v>688</v>
      </c>
      <c r="D1762">
        <v>0.4</v>
      </c>
      <c r="E1762">
        <v>31</v>
      </c>
      <c r="F1762">
        <v>0.14599999999999999</v>
      </c>
    </row>
    <row r="1763" spans="1:6" x14ac:dyDescent="0.2">
      <c r="A1763" t="s">
        <v>678</v>
      </c>
      <c r="B1763" t="s">
        <v>693</v>
      </c>
      <c r="C1763" t="s">
        <v>688</v>
      </c>
      <c r="D1763">
        <v>0.4</v>
      </c>
      <c r="E1763">
        <v>32</v>
      </c>
      <c r="F1763">
        <v>0.14699999999999999</v>
      </c>
    </row>
    <row r="1764" spans="1:6" x14ac:dyDescent="0.2">
      <c r="A1764" t="s">
        <v>678</v>
      </c>
      <c r="B1764" t="s">
        <v>693</v>
      </c>
      <c r="C1764" t="s">
        <v>688</v>
      </c>
      <c r="D1764">
        <v>0.4</v>
      </c>
      <c r="E1764">
        <v>33</v>
      </c>
      <c r="F1764">
        <v>0.14799999999999999</v>
      </c>
    </row>
    <row r="1765" spans="1:6" x14ac:dyDescent="0.2">
      <c r="A1765" t="s">
        <v>678</v>
      </c>
      <c r="B1765" t="s">
        <v>693</v>
      </c>
      <c r="C1765" t="s">
        <v>688</v>
      </c>
      <c r="D1765">
        <v>0.4</v>
      </c>
      <c r="E1765">
        <v>34</v>
      </c>
      <c r="F1765">
        <v>0.15</v>
      </c>
    </row>
    <row r="1766" spans="1:6" x14ac:dyDescent="0.2">
      <c r="A1766" t="s">
        <v>678</v>
      </c>
      <c r="B1766" t="s">
        <v>693</v>
      </c>
      <c r="C1766" t="s">
        <v>688</v>
      </c>
      <c r="D1766">
        <v>0.4</v>
      </c>
      <c r="E1766">
        <v>35</v>
      </c>
      <c r="F1766">
        <v>0.151</v>
      </c>
    </row>
    <row r="1767" spans="1:6" x14ac:dyDescent="0.2">
      <c r="A1767" t="s">
        <v>678</v>
      </c>
      <c r="B1767" t="s">
        <v>693</v>
      </c>
      <c r="C1767" t="s">
        <v>688</v>
      </c>
      <c r="D1767">
        <v>0.4</v>
      </c>
      <c r="E1767">
        <v>36</v>
      </c>
      <c r="F1767">
        <v>0.152</v>
      </c>
    </row>
    <row r="1768" spans="1:6" x14ac:dyDescent="0.2">
      <c r="A1768" t="s">
        <v>678</v>
      </c>
      <c r="B1768" t="s">
        <v>693</v>
      </c>
      <c r="C1768" t="s">
        <v>688</v>
      </c>
      <c r="D1768">
        <v>0.4</v>
      </c>
      <c r="E1768">
        <v>37</v>
      </c>
      <c r="F1768">
        <v>0.153</v>
      </c>
    </row>
    <row r="1769" spans="1:6" x14ac:dyDescent="0.2">
      <c r="A1769" t="s">
        <v>678</v>
      </c>
      <c r="B1769" t="s">
        <v>693</v>
      </c>
      <c r="C1769" t="s">
        <v>688</v>
      </c>
      <c r="D1769">
        <v>0.4</v>
      </c>
      <c r="E1769">
        <v>38</v>
      </c>
      <c r="F1769">
        <v>0.154</v>
      </c>
    </row>
    <row r="1770" spans="1:6" x14ac:dyDescent="0.2">
      <c r="A1770" t="s">
        <v>678</v>
      </c>
      <c r="B1770" t="s">
        <v>693</v>
      </c>
      <c r="C1770" t="s">
        <v>688</v>
      </c>
      <c r="D1770">
        <v>0.4</v>
      </c>
      <c r="E1770">
        <v>39</v>
      </c>
      <c r="F1770">
        <v>0.155</v>
      </c>
    </row>
    <row r="1771" spans="1:6" x14ac:dyDescent="0.2">
      <c r="A1771" t="s">
        <v>678</v>
      </c>
      <c r="B1771" t="s">
        <v>693</v>
      </c>
      <c r="C1771" t="s">
        <v>688</v>
      </c>
      <c r="D1771">
        <v>0.4</v>
      </c>
      <c r="E1771">
        <v>40</v>
      </c>
      <c r="F1771">
        <v>0.156</v>
      </c>
    </row>
    <row r="1772" spans="1:6" x14ac:dyDescent="0.2">
      <c r="A1772" t="s">
        <v>678</v>
      </c>
      <c r="B1772" t="s">
        <v>693</v>
      </c>
      <c r="C1772" t="s">
        <v>688</v>
      </c>
      <c r="D1772">
        <v>0.4</v>
      </c>
      <c r="E1772">
        <v>41</v>
      </c>
      <c r="F1772">
        <v>0.156</v>
      </c>
    </row>
    <row r="1773" spans="1:6" x14ac:dyDescent="0.2">
      <c r="A1773" t="s">
        <v>678</v>
      </c>
      <c r="B1773" t="s">
        <v>693</v>
      </c>
      <c r="C1773" t="s">
        <v>688</v>
      </c>
      <c r="D1773">
        <v>0.4</v>
      </c>
      <c r="E1773">
        <v>42</v>
      </c>
      <c r="F1773">
        <v>0.157</v>
      </c>
    </row>
    <row r="1774" spans="1:6" x14ac:dyDescent="0.2">
      <c r="A1774" t="s">
        <v>678</v>
      </c>
      <c r="B1774" t="s">
        <v>693</v>
      </c>
      <c r="C1774" t="s">
        <v>688</v>
      </c>
      <c r="D1774">
        <v>0.4</v>
      </c>
      <c r="E1774">
        <v>43</v>
      </c>
      <c r="F1774">
        <v>0.158</v>
      </c>
    </row>
    <row r="1775" spans="1:6" x14ac:dyDescent="0.2">
      <c r="A1775" t="s">
        <v>678</v>
      </c>
      <c r="B1775" t="s">
        <v>693</v>
      </c>
      <c r="C1775" t="s">
        <v>688</v>
      </c>
      <c r="D1775">
        <v>0.4</v>
      </c>
      <c r="E1775">
        <v>44</v>
      </c>
      <c r="F1775">
        <v>0.159</v>
      </c>
    </row>
    <row r="1776" spans="1:6" x14ac:dyDescent="0.2">
      <c r="A1776" t="s">
        <v>678</v>
      </c>
      <c r="B1776" t="s">
        <v>693</v>
      </c>
      <c r="C1776" t="s">
        <v>688</v>
      </c>
      <c r="D1776">
        <v>0.4</v>
      </c>
      <c r="E1776">
        <v>45</v>
      </c>
      <c r="F1776">
        <v>0.16</v>
      </c>
    </row>
    <row r="1777" spans="1:6" x14ac:dyDescent="0.2">
      <c r="A1777" t="s">
        <v>678</v>
      </c>
      <c r="B1777" t="s">
        <v>693</v>
      </c>
      <c r="C1777" t="s">
        <v>688</v>
      </c>
      <c r="D1777">
        <v>0.4</v>
      </c>
      <c r="E1777">
        <v>46</v>
      </c>
      <c r="F1777">
        <v>0.16</v>
      </c>
    </row>
    <row r="1778" spans="1:6" x14ac:dyDescent="0.2">
      <c r="A1778" t="s">
        <v>678</v>
      </c>
      <c r="B1778" t="s">
        <v>693</v>
      </c>
      <c r="C1778" t="s">
        <v>688</v>
      </c>
      <c r="D1778">
        <v>0.4</v>
      </c>
      <c r="E1778">
        <v>47</v>
      </c>
      <c r="F1778">
        <v>0.161</v>
      </c>
    </row>
    <row r="1779" spans="1:6" x14ac:dyDescent="0.2">
      <c r="A1779" t="s">
        <v>678</v>
      </c>
      <c r="B1779" t="s">
        <v>693</v>
      </c>
      <c r="C1779" t="s">
        <v>688</v>
      </c>
      <c r="D1779">
        <v>0.4</v>
      </c>
      <c r="E1779">
        <v>48</v>
      </c>
      <c r="F1779">
        <v>0.16200000000000001</v>
      </c>
    </row>
    <row r="1780" spans="1:6" x14ac:dyDescent="0.2">
      <c r="A1780" t="s">
        <v>678</v>
      </c>
      <c r="B1780" t="s">
        <v>693</v>
      </c>
      <c r="C1780" t="s">
        <v>688</v>
      </c>
      <c r="D1780">
        <v>0.4</v>
      </c>
      <c r="E1780">
        <v>49</v>
      </c>
      <c r="F1780">
        <v>0.16200000000000001</v>
      </c>
    </row>
    <row r="1781" spans="1:6" x14ac:dyDescent="0.2">
      <c r="A1781" t="s">
        <v>678</v>
      </c>
      <c r="B1781" t="s">
        <v>693</v>
      </c>
      <c r="C1781" t="s">
        <v>688</v>
      </c>
      <c r="D1781">
        <v>0.42</v>
      </c>
      <c r="E1781">
        <v>21</v>
      </c>
      <c r="F1781">
        <v>0.129</v>
      </c>
    </row>
    <row r="1782" spans="1:6" x14ac:dyDescent="0.2">
      <c r="A1782" t="s">
        <v>678</v>
      </c>
      <c r="B1782" t="s">
        <v>693</v>
      </c>
      <c r="C1782" t="s">
        <v>688</v>
      </c>
      <c r="D1782">
        <v>0.42</v>
      </c>
      <c r="E1782">
        <v>22</v>
      </c>
      <c r="F1782">
        <v>0.13300000000000001</v>
      </c>
    </row>
    <row r="1783" spans="1:6" x14ac:dyDescent="0.2">
      <c r="A1783" t="s">
        <v>678</v>
      </c>
      <c r="B1783" t="s">
        <v>693</v>
      </c>
      <c r="C1783" t="s">
        <v>688</v>
      </c>
      <c r="D1783">
        <v>0.42</v>
      </c>
      <c r="E1783">
        <v>23</v>
      </c>
      <c r="F1783">
        <v>0.13600000000000001</v>
      </c>
    </row>
    <row r="1784" spans="1:6" x14ac:dyDescent="0.2">
      <c r="A1784" t="s">
        <v>678</v>
      </c>
      <c r="B1784" t="s">
        <v>693</v>
      </c>
      <c r="C1784" t="s">
        <v>688</v>
      </c>
      <c r="D1784">
        <v>0.42</v>
      </c>
      <c r="E1784">
        <v>24</v>
      </c>
      <c r="F1784">
        <v>0.14099999999999999</v>
      </c>
    </row>
    <row r="1785" spans="1:6" x14ac:dyDescent="0.2">
      <c r="A1785" t="s">
        <v>678</v>
      </c>
      <c r="B1785" t="s">
        <v>693</v>
      </c>
      <c r="C1785" t="s">
        <v>688</v>
      </c>
      <c r="D1785">
        <v>0.42</v>
      </c>
      <c r="E1785">
        <v>25</v>
      </c>
      <c r="F1785">
        <v>0.14399999999999999</v>
      </c>
    </row>
    <row r="1786" spans="1:6" x14ac:dyDescent="0.2">
      <c r="A1786" t="s">
        <v>678</v>
      </c>
      <c r="B1786" t="s">
        <v>693</v>
      </c>
      <c r="C1786" t="s">
        <v>688</v>
      </c>
      <c r="D1786">
        <v>0.42</v>
      </c>
      <c r="E1786">
        <v>26</v>
      </c>
      <c r="F1786">
        <v>0.14599999999999999</v>
      </c>
    </row>
    <row r="1787" spans="1:6" x14ac:dyDescent="0.2">
      <c r="A1787" t="s">
        <v>678</v>
      </c>
      <c r="B1787" t="s">
        <v>693</v>
      </c>
      <c r="C1787" t="s">
        <v>688</v>
      </c>
      <c r="D1787">
        <v>0.42</v>
      </c>
      <c r="E1787">
        <v>27</v>
      </c>
      <c r="F1787">
        <v>0.14799999999999999</v>
      </c>
    </row>
    <row r="1788" spans="1:6" x14ac:dyDescent="0.2">
      <c r="A1788" t="s">
        <v>678</v>
      </c>
      <c r="B1788" t="s">
        <v>693</v>
      </c>
      <c r="C1788" t="s">
        <v>688</v>
      </c>
      <c r="D1788">
        <v>0.42</v>
      </c>
      <c r="E1788">
        <v>28</v>
      </c>
      <c r="F1788">
        <v>0.14899999999999999</v>
      </c>
    </row>
    <row r="1789" spans="1:6" x14ac:dyDescent="0.2">
      <c r="A1789" t="s">
        <v>678</v>
      </c>
      <c r="B1789" t="s">
        <v>693</v>
      </c>
      <c r="C1789" t="s">
        <v>688</v>
      </c>
      <c r="D1789">
        <v>0.42</v>
      </c>
      <c r="E1789">
        <v>29</v>
      </c>
      <c r="F1789">
        <v>0.15</v>
      </c>
    </row>
    <row r="1790" spans="1:6" x14ac:dyDescent="0.2">
      <c r="A1790" t="s">
        <v>678</v>
      </c>
      <c r="B1790" t="s">
        <v>693</v>
      </c>
      <c r="C1790" t="s">
        <v>688</v>
      </c>
      <c r="D1790">
        <v>0.42</v>
      </c>
      <c r="E1790">
        <v>30</v>
      </c>
      <c r="F1790">
        <v>0.152</v>
      </c>
    </row>
    <row r="1791" spans="1:6" x14ac:dyDescent="0.2">
      <c r="A1791" t="s">
        <v>678</v>
      </c>
      <c r="B1791" t="s">
        <v>693</v>
      </c>
      <c r="C1791" t="s">
        <v>688</v>
      </c>
      <c r="D1791">
        <v>0.42</v>
      </c>
      <c r="E1791">
        <v>31</v>
      </c>
      <c r="F1791">
        <v>0.153</v>
      </c>
    </row>
    <row r="1792" spans="1:6" x14ac:dyDescent="0.2">
      <c r="A1792" t="s">
        <v>678</v>
      </c>
      <c r="B1792" t="s">
        <v>693</v>
      </c>
      <c r="C1792" t="s">
        <v>688</v>
      </c>
      <c r="D1792">
        <v>0.42</v>
      </c>
      <c r="E1792">
        <v>32</v>
      </c>
      <c r="F1792">
        <v>0.154</v>
      </c>
    </row>
    <row r="1793" spans="1:6" x14ac:dyDescent="0.2">
      <c r="A1793" t="s">
        <v>678</v>
      </c>
      <c r="B1793" t="s">
        <v>693</v>
      </c>
      <c r="C1793" t="s">
        <v>688</v>
      </c>
      <c r="D1793">
        <v>0.42</v>
      </c>
      <c r="E1793">
        <v>33</v>
      </c>
      <c r="F1793">
        <v>0.155</v>
      </c>
    </row>
    <row r="1794" spans="1:6" x14ac:dyDescent="0.2">
      <c r="A1794" t="s">
        <v>678</v>
      </c>
      <c r="B1794" t="s">
        <v>693</v>
      </c>
      <c r="C1794" t="s">
        <v>688</v>
      </c>
      <c r="D1794">
        <v>0.42</v>
      </c>
      <c r="E1794">
        <v>34</v>
      </c>
      <c r="F1794">
        <v>0.156</v>
      </c>
    </row>
    <row r="1795" spans="1:6" x14ac:dyDescent="0.2">
      <c r="A1795" t="s">
        <v>678</v>
      </c>
      <c r="B1795" t="s">
        <v>693</v>
      </c>
      <c r="C1795" t="s">
        <v>688</v>
      </c>
      <c r="D1795">
        <v>0.42</v>
      </c>
      <c r="E1795">
        <v>35</v>
      </c>
      <c r="F1795">
        <v>0.157</v>
      </c>
    </row>
    <row r="1796" spans="1:6" x14ac:dyDescent="0.2">
      <c r="A1796" t="s">
        <v>678</v>
      </c>
      <c r="B1796" t="s">
        <v>693</v>
      </c>
      <c r="C1796" t="s">
        <v>688</v>
      </c>
      <c r="D1796">
        <v>0.42</v>
      </c>
      <c r="E1796">
        <v>36</v>
      </c>
      <c r="F1796">
        <v>0.158</v>
      </c>
    </row>
    <row r="1797" spans="1:6" x14ac:dyDescent="0.2">
      <c r="A1797" t="s">
        <v>678</v>
      </c>
      <c r="B1797" t="s">
        <v>693</v>
      </c>
      <c r="C1797" t="s">
        <v>688</v>
      </c>
      <c r="D1797">
        <v>0.42</v>
      </c>
      <c r="E1797">
        <v>37</v>
      </c>
      <c r="F1797">
        <v>0.159</v>
      </c>
    </row>
    <row r="1798" spans="1:6" x14ac:dyDescent="0.2">
      <c r="A1798" t="s">
        <v>678</v>
      </c>
      <c r="B1798" t="s">
        <v>693</v>
      </c>
      <c r="C1798" t="s">
        <v>688</v>
      </c>
      <c r="D1798">
        <v>0.42</v>
      </c>
      <c r="E1798">
        <v>38</v>
      </c>
      <c r="F1798">
        <v>0.16</v>
      </c>
    </row>
    <row r="1799" spans="1:6" x14ac:dyDescent="0.2">
      <c r="A1799" t="s">
        <v>678</v>
      </c>
      <c r="B1799" t="s">
        <v>693</v>
      </c>
      <c r="C1799" t="s">
        <v>688</v>
      </c>
      <c r="D1799">
        <v>0.42</v>
      </c>
      <c r="E1799">
        <v>39</v>
      </c>
      <c r="F1799">
        <v>0.161</v>
      </c>
    </row>
    <row r="1800" spans="1:6" x14ac:dyDescent="0.2">
      <c r="A1800" t="s">
        <v>678</v>
      </c>
      <c r="B1800" t="s">
        <v>693</v>
      </c>
      <c r="C1800" t="s">
        <v>688</v>
      </c>
      <c r="D1800">
        <v>0.42</v>
      </c>
      <c r="E1800">
        <v>40</v>
      </c>
      <c r="F1800">
        <v>0.161</v>
      </c>
    </row>
    <row r="1801" spans="1:6" x14ac:dyDescent="0.2">
      <c r="A1801" t="s">
        <v>678</v>
      </c>
      <c r="B1801" t="s">
        <v>693</v>
      </c>
      <c r="C1801" t="s">
        <v>688</v>
      </c>
      <c r="D1801">
        <v>0.42</v>
      </c>
      <c r="E1801">
        <v>41</v>
      </c>
      <c r="F1801">
        <v>0.16200000000000001</v>
      </c>
    </row>
    <row r="1802" spans="1:6" x14ac:dyDescent="0.2">
      <c r="A1802" t="s">
        <v>678</v>
      </c>
      <c r="B1802" t="s">
        <v>693</v>
      </c>
      <c r="C1802" t="s">
        <v>688</v>
      </c>
      <c r="D1802">
        <v>0.42</v>
      </c>
      <c r="E1802">
        <v>42</v>
      </c>
      <c r="F1802">
        <v>0.16300000000000001</v>
      </c>
    </row>
    <row r="1803" spans="1:6" x14ac:dyDescent="0.2">
      <c r="A1803" t="s">
        <v>678</v>
      </c>
      <c r="B1803" t="s">
        <v>693</v>
      </c>
      <c r="C1803" t="s">
        <v>688</v>
      </c>
      <c r="D1803">
        <v>0.42</v>
      </c>
      <c r="E1803">
        <v>43</v>
      </c>
      <c r="F1803">
        <v>0.16400000000000001</v>
      </c>
    </row>
    <row r="1804" spans="1:6" x14ac:dyDescent="0.2">
      <c r="A1804" t="s">
        <v>678</v>
      </c>
      <c r="B1804" t="s">
        <v>693</v>
      </c>
      <c r="C1804" t="s">
        <v>688</v>
      </c>
      <c r="D1804">
        <v>0.42</v>
      </c>
      <c r="E1804">
        <v>44</v>
      </c>
      <c r="F1804">
        <v>0.16500000000000001</v>
      </c>
    </row>
    <row r="1805" spans="1:6" x14ac:dyDescent="0.2">
      <c r="A1805" t="s">
        <v>678</v>
      </c>
      <c r="B1805" t="s">
        <v>693</v>
      </c>
      <c r="C1805" t="s">
        <v>688</v>
      </c>
      <c r="D1805">
        <v>0.42</v>
      </c>
      <c r="E1805">
        <v>45</v>
      </c>
      <c r="F1805">
        <v>0.16500000000000001</v>
      </c>
    </row>
    <row r="1806" spans="1:6" x14ac:dyDescent="0.2">
      <c r="A1806" t="s">
        <v>678</v>
      </c>
      <c r="B1806" t="s">
        <v>693</v>
      </c>
      <c r="C1806" t="s">
        <v>688</v>
      </c>
      <c r="D1806">
        <v>0.42</v>
      </c>
      <c r="E1806">
        <v>46</v>
      </c>
      <c r="F1806">
        <v>0.16600000000000001</v>
      </c>
    </row>
    <row r="1807" spans="1:6" x14ac:dyDescent="0.2">
      <c r="A1807" t="s">
        <v>678</v>
      </c>
      <c r="B1807" t="s">
        <v>693</v>
      </c>
      <c r="C1807" t="s">
        <v>688</v>
      </c>
      <c r="D1807">
        <v>0.42</v>
      </c>
      <c r="E1807">
        <v>47</v>
      </c>
      <c r="F1807">
        <v>0.16700000000000001</v>
      </c>
    </row>
    <row r="1808" spans="1:6" x14ac:dyDescent="0.2">
      <c r="A1808" t="s">
        <v>678</v>
      </c>
      <c r="B1808" t="s">
        <v>693</v>
      </c>
      <c r="C1808" t="s">
        <v>688</v>
      </c>
      <c r="D1808">
        <v>0.42</v>
      </c>
      <c r="E1808">
        <v>48</v>
      </c>
      <c r="F1808">
        <v>0.16700000000000001</v>
      </c>
    </row>
    <row r="1809" spans="1:6" x14ac:dyDescent="0.2">
      <c r="A1809" t="s">
        <v>678</v>
      </c>
      <c r="B1809" t="s">
        <v>693</v>
      </c>
      <c r="C1809" t="s">
        <v>688</v>
      </c>
      <c r="D1809">
        <v>0.42</v>
      </c>
      <c r="E1809">
        <v>49</v>
      </c>
      <c r="F1809">
        <v>0.16800000000000001</v>
      </c>
    </row>
    <row r="1810" spans="1:6" x14ac:dyDescent="0.2">
      <c r="A1810" t="s">
        <v>678</v>
      </c>
      <c r="B1810" t="s">
        <v>693</v>
      </c>
      <c r="C1810" t="s">
        <v>688</v>
      </c>
      <c r="D1810">
        <v>0.44</v>
      </c>
      <c r="E1810">
        <v>21</v>
      </c>
      <c r="F1810">
        <v>0.13700000000000001</v>
      </c>
    </row>
    <row r="1811" spans="1:6" x14ac:dyDescent="0.2">
      <c r="A1811" t="s">
        <v>678</v>
      </c>
      <c r="B1811" t="s">
        <v>693</v>
      </c>
      <c r="C1811" t="s">
        <v>688</v>
      </c>
      <c r="D1811">
        <v>0.44</v>
      </c>
      <c r="E1811">
        <v>22</v>
      </c>
      <c r="F1811">
        <v>0.14000000000000001</v>
      </c>
    </row>
    <row r="1812" spans="1:6" x14ac:dyDescent="0.2">
      <c r="A1812" t="s">
        <v>678</v>
      </c>
      <c r="B1812" t="s">
        <v>693</v>
      </c>
      <c r="C1812" t="s">
        <v>688</v>
      </c>
      <c r="D1812">
        <v>0.44</v>
      </c>
      <c r="E1812">
        <v>23</v>
      </c>
      <c r="F1812">
        <v>0.14399999999999999</v>
      </c>
    </row>
    <row r="1813" spans="1:6" x14ac:dyDescent="0.2">
      <c r="A1813" t="s">
        <v>678</v>
      </c>
      <c r="B1813" t="s">
        <v>693</v>
      </c>
      <c r="C1813" t="s">
        <v>688</v>
      </c>
      <c r="D1813">
        <v>0.44</v>
      </c>
      <c r="E1813">
        <v>24</v>
      </c>
      <c r="F1813">
        <v>0.14799999999999999</v>
      </c>
    </row>
    <row r="1814" spans="1:6" x14ac:dyDescent="0.2">
      <c r="A1814" t="s">
        <v>678</v>
      </c>
      <c r="B1814" t="s">
        <v>693</v>
      </c>
      <c r="C1814" t="s">
        <v>688</v>
      </c>
      <c r="D1814">
        <v>0.44</v>
      </c>
      <c r="E1814">
        <v>25</v>
      </c>
      <c r="F1814">
        <v>0.151</v>
      </c>
    </row>
    <row r="1815" spans="1:6" x14ac:dyDescent="0.2">
      <c r="A1815" t="s">
        <v>678</v>
      </c>
      <c r="B1815" t="s">
        <v>693</v>
      </c>
      <c r="C1815" t="s">
        <v>688</v>
      </c>
      <c r="D1815">
        <v>0.44</v>
      </c>
      <c r="E1815">
        <v>26</v>
      </c>
      <c r="F1815">
        <v>0.153</v>
      </c>
    </row>
    <row r="1816" spans="1:6" x14ac:dyDescent="0.2">
      <c r="A1816" t="s">
        <v>678</v>
      </c>
      <c r="B1816" t="s">
        <v>693</v>
      </c>
      <c r="C1816" t="s">
        <v>688</v>
      </c>
      <c r="D1816">
        <v>0.44</v>
      </c>
      <c r="E1816">
        <v>27</v>
      </c>
      <c r="F1816">
        <v>0.155</v>
      </c>
    </row>
    <row r="1817" spans="1:6" x14ac:dyDescent="0.2">
      <c r="A1817" t="s">
        <v>678</v>
      </c>
      <c r="B1817" t="s">
        <v>693</v>
      </c>
      <c r="C1817" t="s">
        <v>688</v>
      </c>
      <c r="D1817">
        <v>0.44</v>
      </c>
      <c r="E1817">
        <v>28</v>
      </c>
      <c r="F1817">
        <v>0.156</v>
      </c>
    </row>
    <row r="1818" spans="1:6" x14ac:dyDescent="0.2">
      <c r="A1818" t="s">
        <v>678</v>
      </c>
      <c r="B1818" t="s">
        <v>693</v>
      </c>
      <c r="C1818" t="s">
        <v>688</v>
      </c>
      <c r="D1818">
        <v>0.44</v>
      </c>
      <c r="E1818">
        <v>29</v>
      </c>
      <c r="F1818">
        <v>0.157</v>
      </c>
    </row>
    <row r="1819" spans="1:6" x14ac:dyDescent="0.2">
      <c r="A1819" t="s">
        <v>678</v>
      </c>
      <c r="B1819" t="s">
        <v>693</v>
      </c>
      <c r="C1819" t="s">
        <v>688</v>
      </c>
      <c r="D1819">
        <v>0.44</v>
      </c>
      <c r="E1819">
        <v>30</v>
      </c>
      <c r="F1819">
        <v>0.158</v>
      </c>
    </row>
    <row r="1820" spans="1:6" x14ac:dyDescent="0.2">
      <c r="A1820" t="s">
        <v>678</v>
      </c>
      <c r="B1820" t="s">
        <v>693</v>
      </c>
      <c r="C1820" t="s">
        <v>688</v>
      </c>
      <c r="D1820">
        <v>0.44</v>
      </c>
      <c r="E1820">
        <v>31</v>
      </c>
      <c r="F1820">
        <v>0.159</v>
      </c>
    </row>
    <row r="1821" spans="1:6" x14ac:dyDescent="0.2">
      <c r="A1821" t="s">
        <v>678</v>
      </c>
      <c r="B1821" t="s">
        <v>693</v>
      </c>
      <c r="C1821" t="s">
        <v>688</v>
      </c>
      <c r="D1821">
        <v>0.44</v>
      </c>
      <c r="E1821">
        <v>32</v>
      </c>
      <c r="F1821">
        <v>0.16</v>
      </c>
    </row>
    <row r="1822" spans="1:6" x14ac:dyDescent="0.2">
      <c r="A1822" t="s">
        <v>678</v>
      </c>
      <c r="B1822" t="s">
        <v>693</v>
      </c>
      <c r="C1822" t="s">
        <v>688</v>
      </c>
      <c r="D1822">
        <v>0.44</v>
      </c>
      <c r="E1822">
        <v>33</v>
      </c>
      <c r="F1822">
        <v>0.161</v>
      </c>
    </row>
    <row r="1823" spans="1:6" x14ac:dyDescent="0.2">
      <c r="A1823" t="s">
        <v>678</v>
      </c>
      <c r="B1823" t="s">
        <v>693</v>
      </c>
      <c r="C1823" t="s">
        <v>688</v>
      </c>
      <c r="D1823">
        <v>0.44</v>
      </c>
      <c r="E1823">
        <v>34</v>
      </c>
      <c r="F1823">
        <v>0.16200000000000001</v>
      </c>
    </row>
    <row r="1824" spans="1:6" x14ac:dyDescent="0.2">
      <c r="A1824" t="s">
        <v>678</v>
      </c>
      <c r="B1824" t="s">
        <v>693</v>
      </c>
      <c r="C1824" t="s">
        <v>688</v>
      </c>
      <c r="D1824">
        <v>0.44</v>
      </c>
      <c r="E1824">
        <v>35</v>
      </c>
      <c r="F1824">
        <v>0.16300000000000001</v>
      </c>
    </row>
    <row r="1825" spans="1:6" x14ac:dyDescent="0.2">
      <c r="A1825" t="s">
        <v>678</v>
      </c>
      <c r="B1825" t="s">
        <v>693</v>
      </c>
      <c r="C1825" t="s">
        <v>688</v>
      </c>
      <c r="D1825">
        <v>0.44</v>
      </c>
      <c r="E1825">
        <v>36</v>
      </c>
      <c r="F1825">
        <v>0.16400000000000001</v>
      </c>
    </row>
    <row r="1826" spans="1:6" x14ac:dyDescent="0.2">
      <c r="A1826" t="s">
        <v>678</v>
      </c>
      <c r="B1826" t="s">
        <v>693</v>
      </c>
      <c r="C1826" t="s">
        <v>688</v>
      </c>
      <c r="D1826">
        <v>0.44</v>
      </c>
      <c r="E1826">
        <v>37</v>
      </c>
      <c r="F1826">
        <v>0.16500000000000001</v>
      </c>
    </row>
    <row r="1827" spans="1:6" x14ac:dyDescent="0.2">
      <c r="A1827" t="s">
        <v>678</v>
      </c>
      <c r="B1827" t="s">
        <v>693</v>
      </c>
      <c r="C1827" t="s">
        <v>688</v>
      </c>
      <c r="D1827">
        <v>0.44</v>
      </c>
      <c r="E1827">
        <v>38</v>
      </c>
      <c r="F1827">
        <v>0.16600000000000001</v>
      </c>
    </row>
    <row r="1828" spans="1:6" x14ac:dyDescent="0.2">
      <c r="A1828" t="s">
        <v>678</v>
      </c>
      <c r="B1828" t="s">
        <v>693</v>
      </c>
      <c r="C1828" t="s">
        <v>688</v>
      </c>
      <c r="D1828">
        <v>0.44</v>
      </c>
      <c r="E1828">
        <v>39</v>
      </c>
      <c r="F1828">
        <v>0.16600000000000001</v>
      </c>
    </row>
    <row r="1829" spans="1:6" x14ac:dyDescent="0.2">
      <c r="A1829" t="s">
        <v>678</v>
      </c>
      <c r="B1829" t="s">
        <v>693</v>
      </c>
      <c r="C1829" t="s">
        <v>688</v>
      </c>
      <c r="D1829">
        <v>0.44</v>
      </c>
      <c r="E1829">
        <v>40</v>
      </c>
      <c r="F1829">
        <v>0.16700000000000001</v>
      </c>
    </row>
    <row r="1830" spans="1:6" x14ac:dyDescent="0.2">
      <c r="A1830" t="s">
        <v>678</v>
      </c>
      <c r="B1830" t="s">
        <v>693</v>
      </c>
      <c r="C1830" t="s">
        <v>688</v>
      </c>
      <c r="D1830">
        <v>0.44</v>
      </c>
      <c r="E1830">
        <v>41</v>
      </c>
      <c r="F1830">
        <v>0.16800000000000001</v>
      </c>
    </row>
    <row r="1831" spans="1:6" x14ac:dyDescent="0.2">
      <c r="A1831" t="s">
        <v>678</v>
      </c>
      <c r="B1831" t="s">
        <v>693</v>
      </c>
      <c r="C1831" t="s">
        <v>688</v>
      </c>
      <c r="D1831">
        <v>0.44</v>
      </c>
      <c r="E1831">
        <v>42</v>
      </c>
      <c r="F1831">
        <v>0.16900000000000001</v>
      </c>
    </row>
    <row r="1832" spans="1:6" x14ac:dyDescent="0.2">
      <c r="A1832" t="s">
        <v>678</v>
      </c>
      <c r="B1832" t="s">
        <v>693</v>
      </c>
      <c r="C1832" t="s">
        <v>688</v>
      </c>
      <c r="D1832">
        <v>0.44</v>
      </c>
      <c r="E1832">
        <v>43</v>
      </c>
      <c r="F1832">
        <v>0.17</v>
      </c>
    </row>
    <row r="1833" spans="1:6" x14ac:dyDescent="0.2">
      <c r="A1833" t="s">
        <v>678</v>
      </c>
      <c r="B1833" t="s">
        <v>693</v>
      </c>
      <c r="C1833" t="s">
        <v>688</v>
      </c>
      <c r="D1833">
        <v>0.44</v>
      </c>
      <c r="E1833">
        <v>44</v>
      </c>
      <c r="F1833">
        <v>0.17</v>
      </c>
    </row>
    <row r="1834" spans="1:6" x14ac:dyDescent="0.2">
      <c r="A1834" t="s">
        <v>678</v>
      </c>
      <c r="B1834" t="s">
        <v>693</v>
      </c>
      <c r="C1834" t="s">
        <v>688</v>
      </c>
      <c r="D1834">
        <v>0.44</v>
      </c>
      <c r="E1834">
        <v>45</v>
      </c>
      <c r="F1834">
        <v>0.17100000000000001</v>
      </c>
    </row>
    <row r="1835" spans="1:6" x14ac:dyDescent="0.2">
      <c r="A1835" t="s">
        <v>678</v>
      </c>
      <c r="B1835" t="s">
        <v>693</v>
      </c>
      <c r="C1835" t="s">
        <v>688</v>
      </c>
      <c r="D1835">
        <v>0.44</v>
      </c>
      <c r="E1835">
        <v>46</v>
      </c>
      <c r="F1835">
        <v>0.17199999999999999</v>
      </c>
    </row>
    <row r="1836" spans="1:6" x14ac:dyDescent="0.2">
      <c r="A1836" t="s">
        <v>678</v>
      </c>
      <c r="B1836" t="s">
        <v>693</v>
      </c>
      <c r="C1836" t="s">
        <v>688</v>
      </c>
      <c r="D1836">
        <v>0.44</v>
      </c>
      <c r="E1836">
        <v>47</v>
      </c>
      <c r="F1836">
        <v>0.17199999999999999</v>
      </c>
    </row>
    <row r="1837" spans="1:6" x14ac:dyDescent="0.2">
      <c r="A1837" t="s">
        <v>678</v>
      </c>
      <c r="B1837" t="s">
        <v>693</v>
      </c>
      <c r="C1837" t="s">
        <v>688</v>
      </c>
      <c r="D1837">
        <v>0.44</v>
      </c>
      <c r="E1837">
        <v>48</v>
      </c>
      <c r="F1837">
        <v>0.17299999999999999</v>
      </c>
    </row>
    <row r="1838" spans="1:6" x14ac:dyDescent="0.2">
      <c r="A1838" t="s">
        <v>678</v>
      </c>
      <c r="B1838" t="s">
        <v>693</v>
      </c>
      <c r="C1838" t="s">
        <v>688</v>
      </c>
      <c r="D1838">
        <v>0.44</v>
      </c>
      <c r="E1838">
        <v>49</v>
      </c>
      <c r="F1838">
        <v>0.17399999999999999</v>
      </c>
    </row>
    <row r="1839" spans="1:6" x14ac:dyDescent="0.2">
      <c r="A1839" t="s">
        <v>678</v>
      </c>
      <c r="B1839" t="s">
        <v>693</v>
      </c>
      <c r="C1839" t="s">
        <v>688</v>
      </c>
      <c r="D1839">
        <v>0.46</v>
      </c>
      <c r="E1839">
        <v>22</v>
      </c>
      <c r="F1839">
        <v>0.14699999999999999</v>
      </c>
    </row>
    <row r="1840" spans="1:6" x14ac:dyDescent="0.2">
      <c r="A1840" t="s">
        <v>678</v>
      </c>
      <c r="B1840" t="s">
        <v>693</v>
      </c>
      <c r="C1840" t="s">
        <v>688</v>
      </c>
      <c r="D1840">
        <v>0.46</v>
      </c>
      <c r="E1840">
        <v>23</v>
      </c>
      <c r="F1840">
        <v>0.151</v>
      </c>
    </row>
    <row r="1841" spans="1:6" x14ac:dyDescent="0.2">
      <c r="A1841" t="s">
        <v>678</v>
      </c>
      <c r="B1841" t="s">
        <v>693</v>
      </c>
      <c r="C1841" t="s">
        <v>688</v>
      </c>
      <c r="D1841">
        <v>0.46</v>
      </c>
      <c r="E1841">
        <v>24</v>
      </c>
      <c r="F1841">
        <v>0.155</v>
      </c>
    </row>
    <row r="1842" spans="1:6" x14ac:dyDescent="0.2">
      <c r="A1842" t="s">
        <v>678</v>
      </c>
      <c r="B1842" t="s">
        <v>693</v>
      </c>
      <c r="C1842" t="s">
        <v>688</v>
      </c>
      <c r="D1842">
        <v>0.46</v>
      </c>
      <c r="E1842">
        <v>25</v>
      </c>
      <c r="F1842">
        <v>0.158</v>
      </c>
    </row>
    <row r="1843" spans="1:6" x14ac:dyDescent="0.2">
      <c r="A1843" t="s">
        <v>678</v>
      </c>
      <c r="B1843" t="s">
        <v>693</v>
      </c>
      <c r="C1843" t="s">
        <v>688</v>
      </c>
      <c r="D1843">
        <v>0.46</v>
      </c>
      <c r="E1843">
        <v>26</v>
      </c>
      <c r="F1843">
        <v>0.16</v>
      </c>
    </row>
    <row r="1844" spans="1:6" x14ac:dyDescent="0.2">
      <c r="A1844" t="s">
        <v>678</v>
      </c>
      <c r="B1844" t="s">
        <v>693</v>
      </c>
      <c r="C1844" t="s">
        <v>688</v>
      </c>
      <c r="D1844">
        <v>0.46</v>
      </c>
      <c r="E1844">
        <v>27</v>
      </c>
      <c r="F1844">
        <v>0.161</v>
      </c>
    </row>
    <row r="1845" spans="1:6" x14ac:dyDescent="0.2">
      <c r="A1845" t="s">
        <v>678</v>
      </c>
      <c r="B1845" t="s">
        <v>693</v>
      </c>
      <c r="C1845" t="s">
        <v>688</v>
      </c>
      <c r="D1845">
        <v>0.46</v>
      </c>
      <c r="E1845">
        <v>28</v>
      </c>
      <c r="F1845">
        <v>0.16300000000000001</v>
      </c>
    </row>
    <row r="1846" spans="1:6" x14ac:dyDescent="0.2">
      <c r="A1846" t="s">
        <v>678</v>
      </c>
      <c r="B1846" t="s">
        <v>693</v>
      </c>
      <c r="C1846" t="s">
        <v>688</v>
      </c>
      <c r="D1846">
        <v>0.46</v>
      </c>
      <c r="E1846">
        <v>29</v>
      </c>
      <c r="F1846">
        <v>0.16400000000000001</v>
      </c>
    </row>
    <row r="1847" spans="1:6" x14ac:dyDescent="0.2">
      <c r="A1847" t="s">
        <v>678</v>
      </c>
      <c r="B1847" t="s">
        <v>693</v>
      </c>
      <c r="C1847" t="s">
        <v>688</v>
      </c>
      <c r="D1847">
        <v>0.46</v>
      </c>
      <c r="E1847">
        <v>30</v>
      </c>
      <c r="F1847">
        <v>0.16400000000000001</v>
      </c>
    </row>
    <row r="1848" spans="1:6" x14ac:dyDescent="0.2">
      <c r="A1848" t="s">
        <v>678</v>
      </c>
      <c r="B1848" t="s">
        <v>693</v>
      </c>
      <c r="C1848" t="s">
        <v>688</v>
      </c>
      <c r="D1848">
        <v>0.46</v>
      </c>
      <c r="E1848">
        <v>31</v>
      </c>
      <c r="F1848">
        <v>0.16500000000000001</v>
      </c>
    </row>
    <row r="1849" spans="1:6" x14ac:dyDescent="0.2">
      <c r="A1849" t="s">
        <v>678</v>
      </c>
      <c r="B1849" t="s">
        <v>693</v>
      </c>
      <c r="C1849" t="s">
        <v>688</v>
      </c>
      <c r="D1849">
        <v>0.46</v>
      </c>
      <c r="E1849">
        <v>32</v>
      </c>
      <c r="F1849">
        <v>0.16600000000000001</v>
      </c>
    </row>
    <row r="1850" spans="1:6" x14ac:dyDescent="0.2">
      <c r="A1850" t="s">
        <v>678</v>
      </c>
      <c r="B1850" t="s">
        <v>693</v>
      </c>
      <c r="C1850" t="s">
        <v>688</v>
      </c>
      <c r="D1850">
        <v>0.46</v>
      </c>
      <c r="E1850">
        <v>33</v>
      </c>
      <c r="F1850">
        <v>0.16700000000000001</v>
      </c>
    </row>
    <row r="1851" spans="1:6" x14ac:dyDescent="0.2">
      <c r="A1851" t="s">
        <v>678</v>
      </c>
      <c r="B1851" t="s">
        <v>693</v>
      </c>
      <c r="C1851" t="s">
        <v>688</v>
      </c>
      <c r="D1851">
        <v>0.46</v>
      </c>
      <c r="E1851">
        <v>34</v>
      </c>
      <c r="F1851">
        <v>0.16800000000000001</v>
      </c>
    </row>
    <row r="1852" spans="1:6" x14ac:dyDescent="0.2">
      <c r="A1852" t="s">
        <v>678</v>
      </c>
      <c r="B1852" t="s">
        <v>693</v>
      </c>
      <c r="C1852" t="s">
        <v>688</v>
      </c>
      <c r="D1852">
        <v>0.46</v>
      </c>
      <c r="E1852">
        <v>35</v>
      </c>
      <c r="F1852">
        <v>0.16900000000000001</v>
      </c>
    </row>
    <row r="1853" spans="1:6" x14ac:dyDescent="0.2">
      <c r="A1853" t="s">
        <v>678</v>
      </c>
      <c r="B1853" t="s">
        <v>693</v>
      </c>
      <c r="C1853" t="s">
        <v>688</v>
      </c>
      <c r="D1853">
        <v>0.46</v>
      </c>
      <c r="E1853">
        <v>36</v>
      </c>
      <c r="F1853">
        <v>0.17</v>
      </c>
    </row>
    <row r="1854" spans="1:6" x14ac:dyDescent="0.2">
      <c r="A1854" t="s">
        <v>678</v>
      </c>
      <c r="B1854" t="s">
        <v>693</v>
      </c>
      <c r="C1854" t="s">
        <v>688</v>
      </c>
      <c r="D1854">
        <v>0.46</v>
      </c>
      <c r="E1854">
        <v>37</v>
      </c>
      <c r="F1854">
        <v>0.17</v>
      </c>
    </row>
    <row r="1855" spans="1:6" x14ac:dyDescent="0.2">
      <c r="A1855" t="s">
        <v>678</v>
      </c>
      <c r="B1855" t="s">
        <v>693</v>
      </c>
      <c r="C1855" t="s">
        <v>688</v>
      </c>
      <c r="D1855">
        <v>0.46</v>
      </c>
      <c r="E1855">
        <v>38</v>
      </c>
      <c r="F1855">
        <v>0.17100000000000001</v>
      </c>
    </row>
    <row r="1856" spans="1:6" x14ac:dyDescent="0.2">
      <c r="A1856" t="s">
        <v>678</v>
      </c>
      <c r="B1856" t="s">
        <v>693</v>
      </c>
      <c r="C1856" t="s">
        <v>688</v>
      </c>
      <c r="D1856">
        <v>0.46</v>
      </c>
      <c r="E1856">
        <v>39</v>
      </c>
      <c r="F1856">
        <v>0.17199999999999999</v>
      </c>
    </row>
    <row r="1857" spans="1:6" x14ac:dyDescent="0.2">
      <c r="A1857" t="s">
        <v>678</v>
      </c>
      <c r="B1857" t="s">
        <v>693</v>
      </c>
      <c r="C1857" t="s">
        <v>688</v>
      </c>
      <c r="D1857">
        <v>0.46</v>
      </c>
      <c r="E1857">
        <v>40</v>
      </c>
      <c r="F1857">
        <v>0.17299999999999999</v>
      </c>
    </row>
    <row r="1858" spans="1:6" x14ac:dyDescent="0.2">
      <c r="A1858" t="s">
        <v>678</v>
      </c>
      <c r="B1858" t="s">
        <v>693</v>
      </c>
      <c r="C1858" t="s">
        <v>688</v>
      </c>
      <c r="D1858">
        <v>0.46</v>
      </c>
      <c r="E1858">
        <v>41</v>
      </c>
      <c r="F1858">
        <v>0.17399999999999999</v>
      </c>
    </row>
    <row r="1859" spans="1:6" x14ac:dyDescent="0.2">
      <c r="A1859" t="s">
        <v>678</v>
      </c>
      <c r="B1859" t="s">
        <v>693</v>
      </c>
      <c r="C1859" t="s">
        <v>688</v>
      </c>
      <c r="D1859">
        <v>0.46</v>
      </c>
      <c r="E1859">
        <v>42</v>
      </c>
      <c r="F1859">
        <v>0.17499999999999999</v>
      </c>
    </row>
    <row r="1860" spans="1:6" x14ac:dyDescent="0.2">
      <c r="A1860" t="s">
        <v>678</v>
      </c>
      <c r="B1860" t="s">
        <v>693</v>
      </c>
      <c r="C1860" t="s">
        <v>688</v>
      </c>
      <c r="D1860">
        <v>0.46</v>
      </c>
      <c r="E1860">
        <v>43</v>
      </c>
      <c r="F1860">
        <v>0.17499999999999999</v>
      </c>
    </row>
    <row r="1861" spans="1:6" x14ac:dyDescent="0.2">
      <c r="A1861" t="s">
        <v>678</v>
      </c>
      <c r="B1861" t="s">
        <v>693</v>
      </c>
      <c r="C1861" t="s">
        <v>688</v>
      </c>
      <c r="D1861">
        <v>0.46</v>
      </c>
      <c r="E1861">
        <v>44</v>
      </c>
      <c r="F1861">
        <v>0.17599999999999999</v>
      </c>
    </row>
    <row r="1862" spans="1:6" x14ac:dyDescent="0.2">
      <c r="A1862" t="s">
        <v>678</v>
      </c>
      <c r="B1862" t="s">
        <v>693</v>
      </c>
      <c r="C1862" t="s">
        <v>688</v>
      </c>
      <c r="D1862">
        <v>0.46</v>
      </c>
      <c r="E1862">
        <v>45</v>
      </c>
      <c r="F1862">
        <v>0.17699999999999999</v>
      </c>
    </row>
    <row r="1863" spans="1:6" x14ac:dyDescent="0.2">
      <c r="A1863" t="s">
        <v>678</v>
      </c>
      <c r="B1863" t="s">
        <v>693</v>
      </c>
      <c r="C1863" t="s">
        <v>688</v>
      </c>
      <c r="D1863">
        <v>0.46</v>
      </c>
      <c r="E1863">
        <v>46</v>
      </c>
      <c r="F1863">
        <v>0.17699999999999999</v>
      </c>
    </row>
    <row r="1864" spans="1:6" x14ac:dyDescent="0.2">
      <c r="A1864" t="s">
        <v>678</v>
      </c>
      <c r="B1864" t="s">
        <v>693</v>
      </c>
      <c r="C1864" t="s">
        <v>688</v>
      </c>
      <c r="D1864">
        <v>0.46</v>
      </c>
      <c r="E1864">
        <v>47</v>
      </c>
      <c r="F1864">
        <v>0.17799999999999999</v>
      </c>
    </row>
    <row r="1865" spans="1:6" x14ac:dyDescent="0.2">
      <c r="A1865" t="s">
        <v>678</v>
      </c>
      <c r="B1865" t="s">
        <v>693</v>
      </c>
      <c r="C1865" t="s">
        <v>688</v>
      </c>
      <c r="D1865">
        <v>0.46</v>
      </c>
      <c r="E1865">
        <v>48</v>
      </c>
      <c r="F1865">
        <v>0.17899999999999999</v>
      </c>
    </row>
    <row r="1866" spans="1:6" x14ac:dyDescent="0.2">
      <c r="A1866" t="s">
        <v>678</v>
      </c>
      <c r="B1866" t="s">
        <v>693</v>
      </c>
      <c r="C1866" t="s">
        <v>688</v>
      </c>
      <c r="D1866">
        <v>0.46</v>
      </c>
      <c r="E1866">
        <v>49</v>
      </c>
      <c r="F1866">
        <v>0.17899999999999999</v>
      </c>
    </row>
    <row r="1867" spans="1:6" x14ac:dyDescent="0.2">
      <c r="A1867" t="s">
        <v>678</v>
      </c>
      <c r="B1867" t="s">
        <v>693</v>
      </c>
      <c r="C1867" t="s">
        <v>688</v>
      </c>
      <c r="D1867">
        <v>0.48</v>
      </c>
      <c r="E1867">
        <v>22</v>
      </c>
      <c r="F1867">
        <v>0.155</v>
      </c>
    </row>
    <row r="1868" spans="1:6" x14ac:dyDescent="0.2">
      <c r="A1868" t="s">
        <v>678</v>
      </c>
      <c r="B1868" t="s">
        <v>693</v>
      </c>
      <c r="C1868" t="s">
        <v>688</v>
      </c>
      <c r="D1868">
        <v>0.48</v>
      </c>
      <c r="E1868">
        <v>23</v>
      </c>
      <c r="F1868">
        <v>0.158</v>
      </c>
    </row>
    <row r="1869" spans="1:6" x14ac:dyDescent="0.2">
      <c r="A1869" t="s">
        <v>678</v>
      </c>
      <c r="B1869" t="s">
        <v>693</v>
      </c>
      <c r="C1869" t="s">
        <v>688</v>
      </c>
      <c r="D1869">
        <v>0.48</v>
      </c>
      <c r="E1869">
        <v>24</v>
      </c>
      <c r="F1869">
        <v>0.16200000000000001</v>
      </c>
    </row>
    <row r="1870" spans="1:6" x14ac:dyDescent="0.2">
      <c r="A1870" t="s">
        <v>678</v>
      </c>
      <c r="B1870" t="s">
        <v>693</v>
      </c>
      <c r="C1870" t="s">
        <v>688</v>
      </c>
      <c r="D1870">
        <v>0.48</v>
      </c>
      <c r="E1870">
        <v>25</v>
      </c>
      <c r="F1870">
        <v>0.16500000000000001</v>
      </c>
    </row>
    <row r="1871" spans="1:6" x14ac:dyDescent="0.2">
      <c r="A1871" t="s">
        <v>678</v>
      </c>
      <c r="B1871" t="s">
        <v>693</v>
      </c>
      <c r="C1871" t="s">
        <v>688</v>
      </c>
      <c r="D1871">
        <v>0.48</v>
      </c>
      <c r="E1871">
        <v>26</v>
      </c>
      <c r="F1871">
        <v>0.16700000000000001</v>
      </c>
    </row>
    <row r="1872" spans="1:6" x14ac:dyDescent="0.2">
      <c r="A1872" t="s">
        <v>678</v>
      </c>
      <c r="B1872" t="s">
        <v>693</v>
      </c>
      <c r="C1872" t="s">
        <v>688</v>
      </c>
      <c r="D1872">
        <v>0.48</v>
      </c>
      <c r="E1872">
        <v>27</v>
      </c>
      <c r="F1872">
        <v>0.16800000000000001</v>
      </c>
    </row>
    <row r="1873" spans="1:6" x14ac:dyDescent="0.2">
      <c r="A1873" t="s">
        <v>678</v>
      </c>
      <c r="B1873" t="s">
        <v>693</v>
      </c>
      <c r="C1873" t="s">
        <v>688</v>
      </c>
      <c r="D1873">
        <v>0.48</v>
      </c>
      <c r="E1873">
        <v>28</v>
      </c>
      <c r="F1873">
        <v>0.16900000000000001</v>
      </c>
    </row>
    <row r="1874" spans="1:6" x14ac:dyDescent="0.2">
      <c r="A1874" t="s">
        <v>678</v>
      </c>
      <c r="B1874" t="s">
        <v>693</v>
      </c>
      <c r="C1874" t="s">
        <v>688</v>
      </c>
      <c r="D1874">
        <v>0.48</v>
      </c>
      <c r="E1874">
        <v>29</v>
      </c>
      <c r="F1874">
        <v>0.17</v>
      </c>
    </row>
    <row r="1875" spans="1:6" x14ac:dyDescent="0.2">
      <c r="A1875" t="s">
        <v>678</v>
      </c>
      <c r="B1875" t="s">
        <v>693</v>
      </c>
      <c r="C1875" t="s">
        <v>688</v>
      </c>
      <c r="D1875">
        <v>0.48</v>
      </c>
      <c r="E1875">
        <v>30</v>
      </c>
      <c r="F1875">
        <v>0.17100000000000001</v>
      </c>
    </row>
    <row r="1876" spans="1:6" x14ac:dyDescent="0.2">
      <c r="A1876" t="s">
        <v>678</v>
      </c>
      <c r="B1876" t="s">
        <v>693</v>
      </c>
      <c r="C1876" t="s">
        <v>688</v>
      </c>
      <c r="D1876">
        <v>0.48</v>
      </c>
      <c r="E1876">
        <v>31</v>
      </c>
      <c r="F1876">
        <v>0.17199999999999999</v>
      </c>
    </row>
    <row r="1877" spans="1:6" x14ac:dyDescent="0.2">
      <c r="A1877" t="s">
        <v>678</v>
      </c>
      <c r="B1877" t="s">
        <v>693</v>
      </c>
      <c r="C1877" t="s">
        <v>688</v>
      </c>
      <c r="D1877">
        <v>0.48</v>
      </c>
      <c r="E1877">
        <v>32</v>
      </c>
      <c r="F1877">
        <v>0.17199999999999999</v>
      </c>
    </row>
    <row r="1878" spans="1:6" x14ac:dyDescent="0.2">
      <c r="A1878" t="s">
        <v>678</v>
      </c>
      <c r="B1878" t="s">
        <v>693</v>
      </c>
      <c r="C1878" t="s">
        <v>688</v>
      </c>
      <c r="D1878">
        <v>0.48</v>
      </c>
      <c r="E1878">
        <v>33</v>
      </c>
      <c r="F1878">
        <v>0.17299999999999999</v>
      </c>
    </row>
    <row r="1879" spans="1:6" x14ac:dyDescent="0.2">
      <c r="A1879" t="s">
        <v>678</v>
      </c>
      <c r="B1879" t="s">
        <v>693</v>
      </c>
      <c r="C1879" t="s">
        <v>688</v>
      </c>
      <c r="D1879">
        <v>0.48</v>
      </c>
      <c r="E1879">
        <v>34</v>
      </c>
      <c r="F1879">
        <v>0.17399999999999999</v>
      </c>
    </row>
    <row r="1880" spans="1:6" x14ac:dyDescent="0.2">
      <c r="A1880" t="s">
        <v>678</v>
      </c>
      <c r="B1880" t="s">
        <v>693</v>
      </c>
      <c r="C1880" t="s">
        <v>688</v>
      </c>
      <c r="D1880">
        <v>0.48</v>
      </c>
      <c r="E1880">
        <v>35</v>
      </c>
      <c r="F1880">
        <v>0.17499999999999999</v>
      </c>
    </row>
    <row r="1881" spans="1:6" x14ac:dyDescent="0.2">
      <c r="A1881" t="s">
        <v>678</v>
      </c>
      <c r="B1881" t="s">
        <v>693</v>
      </c>
      <c r="C1881" t="s">
        <v>688</v>
      </c>
      <c r="D1881">
        <v>0.48</v>
      </c>
      <c r="E1881">
        <v>36</v>
      </c>
      <c r="F1881">
        <v>0.17499999999999999</v>
      </c>
    </row>
    <row r="1882" spans="1:6" x14ac:dyDescent="0.2">
      <c r="A1882" t="s">
        <v>678</v>
      </c>
      <c r="B1882" t="s">
        <v>693</v>
      </c>
      <c r="C1882" t="s">
        <v>688</v>
      </c>
      <c r="D1882">
        <v>0.48</v>
      </c>
      <c r="E1882">
        <v>37</v>
      </c>
      <c r="F1882">
        <v>0.17599999999999999</v>
      </c>
    </row>
    <row r="1883" spans="1:6" x14ac:dyDescent="0.2">
      <c r="A1883" t="s">
        <v>678</v>
      </c>
      <c r="B1883" t="s">
        <v>693</v>
      </c>
      <c r="C1883" t="s">
        <v>688</v>
      </c>
      <c r="D1883">
        <v>0.48</v>
      </c>
      <c r="E1883">
        <v>38</v>
      </c>
      <c r="F1883">
        <v>0.17699999999999999</v>
      </c>
    </row>
    <row r="1884" spans="1:6" x14ac:dyDescent="0.2">
      <c r="A1884" t="s">
        <v>678</v>
      </c>
      <c r="B1884" t="s">
        <v>693</v>
      </c>
      <c r="C1884" t="s">
        <v>688</v>
      </c>
      <c r="D1884">
        <v>0.48</v>
      </c>
      <c r="E1884">
        <v>39</v>
      </c>
      <c r="F1884">
        <v>0.17799999999999999</v>
      </c>
    </row>
    <row r="1885" spans="1:6" x14ac:dyDescent="0.2">
      <c r="A1885" t="s">
        <v>678</v>
      </c>
      <c r="B1885" t="s">
        <v>693</v>
      </c>
      <c r="C1885" t="s">
        <v>688</v>
      </c>
      <c r="D1885">
        <v>0.48</v>
      </c>
      <c r="E1885">
        <v>40</v>
      </c>
      <c r="F1885">
        <v>0.17899999999999999</v>
      </c>
    </row>
    <row r="1886" spans="1:6" x14ac:dyDescent="0.2">
      <c r="A1886" t="s">
        <v>678</v>
      </c>
      <c r="B1886" t="s">
        <v>693</v>
      </c>
      <c r="C1886" t="s">
        <v>688</v>
      </c>
      <c r="D1886">
        <v>0.48</v>
      </c>
      <c r="E1886">
        <v>41</v>
      </c>
      <c r="F1886">
        <v>0.17899999999999999</v>
      </c>
    </row>
    <row r="1887" spans="1:6" x14ac:dyDescent="0.2">
      <c r="A1887" t="s">
        <v>678</v>
      </c>
      <c r="B1887" t="s">
        <v>693</v>
      </c>
      <c r="C1887" t="s">
        <v>688</v>
      </c>
      <c r="D1887">
        <v>0.48</v>
      </c>
      <c r="E1887">
        <v>42</v>
      </c>
      <c r="F1887">
        <v>0.18</v>
      </c>
    </row>
    <row r="1888" spans="1:6" x14ac:dyDescent="0.2">
      <c r="A1888" t="s">
        <v>678</v>
      </c>
      <c r="B1888" t="s">
        <v>693</v>
      </c>
      <c r="C1888" t="s">
        <v>688</v>
      </c>
      <c r="D1888">
        <v>0.48</v>
      </c>
      <c r="E1888">
        <v>43</v>
      </c>
      <c r="F1888">
        <v>0.18099999999999999</v>
      </c>
    </row>
    <row r="1889" spans="1:6" x14ac:dyDescent="0.2">
      <c r="A1889" t="s">
        <v>678</v>
      </c>
      <c r="B1889" t="s">
        <v>693</v>
      </c>
      <c r="C1889" t="s">
        <v>688</v>
      </c>
      <c r="D1889">
        <v>0.48</v>
      </c>
      <c r="E1889">
        <v>44</v>
      </c>
      <c r="F1889">
        <v>0.182</v>
      </c>
    </row>
    <row r="1890" spans="1:6" x14ac:dyDescent="0.2">
      <c r="A1890" t="s">
        <v>678</v>
      </c>
      <c r="B1890" t="s">
        <v>693</v>
      </c>
      <c r="C1890" t="s">
        <v>688</v>
      </c>
      <c r="D1890">
        <v>0.48</v>
      </c>
      <c r="E1890">
        <v>45</v>
      </c>
      <c r="F1890">
        <v>0.182</v>
      </c>
    </row>
    <row r="1891" spans="1:6" x14ac:dyDescent="0.2">
      <c r="A1891" t="s">
        <v>678</v>
      </c>
      <c r="B1891" t="s">
        <v>693</v>
      </c>
      <c r="C1891" t="s">
        <v>688</v>
      </c>
      <c r="D1891">
        <v>0.48</v>
      </c>
      <c r="E1891">
        <v>46</v>
      </c>
      <c r="F1891">
        <v>0.183</v>
      </c>
    </row>
    <row r="1892" spans="1:6" x14ac:dyDescent="0.2">
      <c r="A1892" t="s">
        <v>678</v>
      </c>
      <c r="B1892" t="s">
        <v>693</v>
      </c>
      <c r="C1892" t="s">
        <v>688</v>
      </c>
      <c r="D1892">
        <v>0.48</v>
      </c>
      <c r="E1892">
        <v>47</v>
      </c>
      <c r="F1892">
        <v>0.183</v>
      </c>
    </row>
    <row r="1893" spans="1:6" x14ac:dyDescent="0.2">
      <c r="A1893" t="s">
        <v>678</v>
      </c>
      <c r="B1893" t="s">
        <v>693</v>
      </c>
      <c r="C1893" t="s">
        <v>688</v>
      </c>
      <c r="D1893">
        <v>0.48</v>
      </c>
      <c r="E1893">
        <v>48</v>
      </c>
      <c r="F1893">
        <v>0.184</v>
      </c>
    </row>
    <row r="1894" spans="1:6" x14ac:dyDescent="0.2">
      <c r="A1894" t="s">
        <v>678</v>
      </c>
      <c r="B1894" t="s">
        <v>693</v>
      </c>
      <c r="C1894" t="s">
        <v>688</v>
      </c>
      <c r="D1894">
        <v>0.48</v>
      </c>
      <c r="E1894">
        <v>49</v>
      </c>
      <c r="F1894">
        <v>0.185</v>
      </c>
    </row>
    <row r="1895" spans="1:6" x14ac:dyDescent="0.2">
      <c r="A1895" t="s">
        <v>678</v>
      </c>
      <c r="B1895" t="s">
        <v>693</v>
      </c>
      <c r="C1895" t="s">
        <v>688</v>
      </c>
      <c r="D1895">
        <v>0.5</v>
      </c>
      <c r="E1895">
        <v>23</v>
      </c>
      <c r="F1895">
        <v>0.16500000000000001</v>
      </c>
    </row>
    <row r="1896" spans="1:6" x14ac:dyDescent="0.2">
      <c r="A1896" t="s">
        <v>678</v>
      </c>
      <c r="B1896" t="s">
        <v>693</v>
      </c>
      <c r="C1896" t="s">
        <v>688</v>
      </c>
      <c r="D1896">
        <v>0.5</v>
      </c>
      <c r="E1896">
        <v>24</v>
      </c>
      <c r="F1896">
        <v>0.16900000000000001</v>
      </c>
    </row>
    <row r="1897" spans="1:6" x14ac:dyDescent="0.2">
      <c r="A1897" t="s">
        <v>678</v>
      </c>
      <c r="B1897" t="s">
        <v>693</v>
      </c>
      <c r="C1897" t="s">
        <v>688</v>
      </c>
      <c r="D1897">
        <v>0.5</v>
      </c>
      <c r="E1897">
        <v>25</v>
      </c>
      <c r="F1897">
        <v>0.17199999999999999</v>
      </c>
    </row>
    <row r="1898" spans="1:6" x14ac:dyDescent="0.2">
      <c r="A1898" t="s">
        <v>678</v>
      </c>
      <c r="B1898" t="s">
        <v>693</v>
      </c>
      <c r="C1898" t="s">
        <v>688</v>
      </c>
      <c r="D1898">
        <v>0.5</v>
      </c>
      <c r="E1898">
        <v>26</v>
      </c>
      <c r="F1898">
        <v>0.17399999999999999</v>
      </c>
    </row>
    <row r="1899" spans="1:6" x14ac:dyDescent="0.2">
      <c r="A1899" t="s">
        <v>678</v>
      </c>
      <c r="B1899" t="s">
        <v>693</v>
      </c>
      <c r="C1899" t="s">
        <v>688</v>
      </c>
      <c r="D1899">
        <v>0.5</v>
      </c>
      <c r="E1899">
        <v>27</v>
      </c>
      <c r="F1899">
        <v>0.17499999999999999</v>
      </c>
    </row>
    <row r="1900" spans="1:6" x14ac:dyDescent="0.2">
      <c r="A1900" t="s">
        <v>678</v>
      </c>
      <c r="B1900" t="s">
        <v>693</v>
      </c>
      <c r="C1900" t="s">
        <v>688</v>
      </c>
      <c r="D1900">
        <v>0.5</v>
      </c>
      <c r="E1900">
        <v>28</v>
      </c>
      <c r="F1900">
        <v>0.17599999999999999</v>
      </c>
    </row>
    <row r="1901" spans="1:6" x14ac:dyDescent="0.2">
      <c r="A1901" t="s">
        <v>678</v>
      </c>
      <c r="B1901" t="s">
        <v>693</v>
      </c>
      <c r="C1901" t="s">
        <v>688</v>
      </c>
      <c r="D1901">
        <v>0.5</v>
      </c>
      <c r="E1901">
        <v>29</v>
      </c>
      <c r="F1901">
        <v>0.17599999999999999</v>
      </c>
    </row>
    <row r="1902" spans="1:6" x14ac:dyDescent="0.2">
      <c r="A1902" t="s">
        <v>678</v>
      </c>
      <c r="B1902" t="s">
        <v>693</v>
      </c>
      <c r="C1902" t="s">
        <v>688</v>
      </c>
      <c r="D1902">
        <v>0.5</v>
      </c>
      <c r="E1902">
        <v>30</v>
      </c>
      <c r="F1902">
        <v>0.17699999999999999</v>
      </c>
    </row>
    <row r="1903" spans="1:6" x14ac:dyDescent="0.2">
      <c r="A1903" t="s">
        <v>678</v>
      </c>
      <c r="B1903" t="s">
        <v>693</v>
      </c>
      <c r="C1903" t="s">
        <v>688</v>
      </c>
      <c r="D1903">
        <v>0.5</v>
      </c>
      <c r="E1903">
        <v>31</v>
      </c>
      <c r="F1903">
        <v>0.17799999999999999</v>
      </c>
    </row>
    <row r="1904" spans="1:6" x14ac:dyDescent="0.2">
      <c r="A1904" t="s">
        <v>678</v>
      </c>
      <c r="B1904" t="s">
        <v>693</v>
      </c>
      <c r="C1904" t="s">
        <v>688</v>
      </c>
      <c r="D1904">
        <v>0.5</v>
      </c>
      <c r="E1904">
        <v>32</v>
      </c>
      <c r="F1904">
        <v>0.17799999999999999</v>
      </c>
    </row>
    <row r="1905" spans="1:6" x14ac:dyDescent="0.2">
      <c r="A1905" t="s">
        <v>678</v>
      </c>
      <c r="B1905" t="s">
        <v>693</v>
      </c>
      <c r="C1905" t="s">
        <v>688</v>
      </c>
      <c r="D1905">
        <v>0.5</v>
      </c>
      <c r="E1905">
        <v>33</v>
      </c>
      <c r="F1905">
        <v>0.17899999999999999</v>
      </c>
    </row>
    <row r="1906" spans="1:6" x14ac:dyDescent="0.2">
      <c r="A1906" t="s">
        <v>678</v>
      </c>
      <c r="B1906" t="s">
        <v>693</v>
      </c>
      <c r="C1906" t="s">
        <v>688</v>
      </c>
      <c r="D1906">
        <v>0.5</v>
      </c>
      <c r="E1906">
        <v>34</v>
      </c>
      <c r="F1906">
        <v>0.18</v>
      </c>
    </row>
    <row r="1907" spans="1:6" x14ac:dyDescent="0.2">
      <c r="A1907" t="s">
        <v>678</v>
      </c>
      <c r="B1907" t="s">
        <v>693</v>
      </c>
      <c r="C1907" t="s">
        <v>688</v>
      </c>
      <c r="D1907">
        <v>0.5</v>
      </c>
      <c r="E1907">
        <v>35</v>
      </c>
      <c r="F1907">
        <v>0.18</v>
      </c>
    </row>
    <row r="1908" spans="1:6" x14ac:dyDescent="0.2">
      <c r="A1908" t="s">
        <v>678</v>
      </c>
      <c r="B1908" t="s">
        <v>693</v>
      </c>
      <c r="C1908" t="s">
        <v>688</v>
      </c>
      <c r="D1908">
        <v>0.5</v>
      </c>
      <c r="E1908">
        <v>36</v>
      </c>
      <c r="F1908">
        <v>0.18099999999999999</v>
      </c>
    </row>
    <row r="1909" spans="1:6" x14ac:dyDescent="0.2">
      <c r="A1909" t="s">
        <v>678</v>
      </c>
      <c r="B1909" t="s">
        <v>693</v>
      </c>
      <c r="C1909" t="s">
        <v>688</v>
      </c>
      <c r="D1909">
        <v>0.5</v>
      </c>
      <c r="E1909">
        <v>37</v>
      </c>
      <c r="F1909">
        <v>0.182</v>
      </c>
    </row>
    <row r="1910" spans="1:6" x14ac:dyDescent="0.2">
      <c r="A1910" t="s">
        <v>678</v>
      </c>
      <c r="B1910" t="s">
        <v>693</v>
      </c>
      <c r="C1910" t="s">
        <v>688</v>
      </c>
      <c r="D1910">
        <v>0.5</v>
      </c>
      <c r="E1910">
        <v>38</v>
      </c>
      <c r="F1910">
        <v>0.183</v>
      </c>
    </row>
    <row r="1911" spans="1:6" x14ac:dyDescent="0.2">
      <c r="A1911" t="s">
        <v>678</v>
      </c>
      <c r="B1911" t="s">
        <v>693</v>
      </c>
      <c r="C1911" t="s">
        <v>688</v>
      </c>
      <c r="D1911">
        <v>0.5</v>
      </c>
      <c r="E1911">
        <v>39</v>
      </c>
      <c r="F1911">
        <v>0.183</v>
      </c>
    </row>
    <row r="1912" spans="1:6" x14ac:dyDescent="0.2">
      <c r="A1912" t="s">
        <v>678</v>
      </c>
      <c r="B1912" t="s">
        <v>693</v>
      </c>
      <c r="C1912" t="s">
        <v>688</v>
      </c>
      <c r="D1912">
        <v>0.5</v>
      </c>
      <c r="E1912">
        <v>40</v>
      </c>
      <c r="F1912">
        <v>0.184</v>
      </c>
    </row>
    <row r="1913" spans="1:6" x14ac:dyDescent="0.2">
      <c r="A1913" t="s">
        <v>678</v>
      </c>
      <c r="B1913" t="s">
        <v>693</v>
      </c>
      <c r="C1913" t="s">
        <v>688</v>
      </c>
      <c r="D1913">
        <v>0.5</v>
      </c>
      <c r="E1913">
        <v>41</v>
      </c>
      <c r="F1913">
        <v>0.185</v>
      </c>
    </row>
    <row r="1914" spans="1:6" x14ac:dyDescent="0.2">
      <c r="A1914" t="s">
        <v>678</v>
      </c>
      <c r="B1914" t="s">
        <v>693</v>
      </c>
      <c r="C1914" t="s">
        <v>688</v>
      </c>
      <c r="D1914">
        <v>0.5</v>
      </c>
      <c r="E1914">
        <v>42</v>
      </c>
      <c r="F1914">
        <v>0.186</v>
      </c>
    </row>
    <row r="1915" spans="1:6" x14ac:dyDescent="0.2">
      <c r="A1915" t="s">
        <v>678</v>
      </c>
      <c r="B1915" t="s">
        <v>693</v>
      </c>
      <c r="C1915" t="s">
        <v>688</v>
      </c>
      <c r="D1915">
        <v>0.5</v>
      </c>
      <c r="E1915">
        <v>43</v>
      </c>
      <c r="F1915">
        <v>0.186</v>
      </c>
    </row>
    <row r="1916" spans="1:6" x14ac:dyDescent="0.2">
      <c r="A1916" t="s">
        <v>678</v>
      </c>
      <c r="B1916" t="s">
        <v>693</v>
      </c>
      <c r="C1916" t="s">
        <v>688</v>
      </c>
      <c r="D1916">
        <v>0.5</v>
      </c>
      <c r="E1916">
        <v>44</v>
      </c>
      <c r="F1916">
        <v>0.187</v>
      </c>
    </row>
    <row r="1917" spans="1:6" x14ac:dyDescent="0.2">
      <c r="A1917" t="s">
        <v>678</v>
      </c>
      <c r="B1917" t="s">
        <v>693</v>
      </c>
      <c r="C1917" t="s">
        <v>688</v>
      </c>
      <c r="D1917">
        <v>0.5</v>
      </c>
      <c r="E1917">
        <v>45</v>
      </c>
      <c r="F1917">
        <v>0.188</v>
      </c>
    </row>
    <row r="1918" spans="1:6" x14ac:dyDescent="0.2">
      <c r="A1918" t="s">
        <v>678</v>
      </c>
      <c r="B1918" t="s">
        <v>693</v>
      </c>
      <c r="C1918" t="s">
        <v>688</v>
      </c>
      <c r="D1918">
        <v>0.5</v>
      </c>
      <c r="E1918">
        <v>46</v>
      </c>
      <c r="F1918">
        <v>0.188</v>
      </c>
    </row>
    <row r="1919" spans="1:6" x14ac:dyDescent="0.2">
      <c r="A1919" t="s">
        <v>678</v>
      </c>
      <c r="B1919" t="s">
        <v>693</v>
      </c>
      <c r="C1919" t="s">
        <v>688</v>
      </c>
      <c r="D1919">
        <v>0.5</v>
      </c>
      <c r="E1919">
        <v>47</v>
      </c>
      <c r="F1919">
        <v>0.189</v>
      </c>
    </row>
    <row r="1920" spans="1:6" x14ac:dyDescent="0.2">
      <c r="A1920" t="s">
        <v>678</v>
      </c>
      <c r="B1920" t="s">
        <v>693</v>
      </c>
      <c r="C1920" t="s">
        <v>688</v>
      </c>
      <c r="D1920">
        <v>0.5</v>
      </c>
      <c r="E1920">
        <v>48</v>
      </c>
      <c r="F1920">
        <v>0.19</v>
      </c>
    </row>
    <row r="1921" spans="1:6" x14ac:dyDescent="0.2">
      <c r="A1921" t="s">
        <v>678</v>
      </c>
      <c r="B1921" t="s">
        <v>693</v>
      </c>
      <c r="C1921" t="s">
        <v>688</v>
      </c>
      <c r="D1921">
        <v>0.5</v>
      </c>
      <c r="E1921">
        <v>49</v>
      </c>
      <c r="F1921">
        <v>0.19</v>
      </c>
    </row>
    <row r="1922" spans="1:6" x14ac:dyDescent="0.2">
      <c r="A1922" t="s">
        <v>678</v>
      </c>
      <c r="B1922" t="s">
        <v>693</v>
      </c>
      <c r="C1922" t="s">
        <v>688</v>
      </c>
      <c r="D1922">
        <v>0.52</v>
      </c>
      <c r="E1922">
        <v>23</v>
      </c>
      <c r="F1922">
        <v>0.17299999999999999</v>
      </c>
    </row>
    <row r="1923" spans="1:6" x14ac:dyDescent="0.2">
      <c r="A1923" t="s">
        <v>678</v>
      </c>
      <c r="B1923" t="s">
        <v>693</v>
      </c>
      <c r="C1923" t="s">
        <v>688</v>
      </c>
      <c r="D1923">
        <v>0.52</v>
      </c>
      <c r="E1923">
        <v>24</v>
      </c>
      <c r="F1923">
        <v>0.17599999999999999</v>
      </c>
    </row>
    <row r="1924" spans="1:6" x14ac:dyDescent="0.2">
      <c r="A1924" t="s">
        <v>678</v>
      </c>
      <c r="B1924" t="s">
        <v>693</v>
      </c>
      <c r="C1924" t="s">
        <v>688</v>
      </c>
      <c r="D1924">
        <v>0.52</v>
      </c>
      <c r="E1924">
        <v>25</v>
      </c>
      <c r="F1924">
        <v>0.17899999999999999</v>
      </c>
    </row>
    <row r="1925" spans="1:6" x14ac:dyDescent="0.2">
      <c r="A1925" t="s">
        <v>678</v>
      </c>
      <c r="B1925" t="s">
        <v>693</v>
      </c>
      <c r="C1925" t="s">
        <v>688</v>
      </c>
      <c r="D1925">
        <v>0.52</v>
      </c>
      <c r="E1925">
        <v>26</v>
      </c>
      <c r="F1925">
        <v>0.18</v>
      </c>
    </row>
    <row r="1926" spans="1:6" x14ac:dyDescent="0.2">
      <c r="A1926" t="s">
        <v>678</v>
      </c>
      <c r="B1926" t="s">
        <v>693</v>
      </c>
      <c r="C1926" t="s">
        <v>688</v>
      </c>
      <c r="D1926">
        <v>0.52</v>
      </c>
      <c r="E1926">
        <v>27</v>
      </c>
      <c r="F1926">
        <v>0.18099999999999999</v>
      </c>
    </row>
    <row r="1927" spans="1:6" x14ac:dyDescent="0.2">
      <c r="A1927" t="s">
        <v>678</v>
      </c>
      <c r="B1927" t="s">
        <v>693</v>
      </c>
      <c r="C1927" t="s">
        <v>688</v>
      </c>
      <c r="D1927">
        <v>0.52</v>
      </c>
      <c r="E1927">
        <v>28</v>
      </c>
      <c r="F1927">
        <v>0.182</v>
      </c>
    </row>
    <row r="1928" spans="1:6" x14ac:dyDescent="0.2">
      <c r="A1928" t="s">
        <v>678</v>
      </c>
      <c r="B1928" t="s">
        <v>693</v>
      </c>
      <c r="C1928" t="s">
        <v>688</v>
      </c>
      <c r="D1928">
        <v>0.52</v>
      </c>
      <c r="E1928">
        <v>29</v>
      </c>
      <c r="F1928">
        <v>0.183</v>
      </c>
    </row>
    <row r="1929" spans="1:6" x14ac:dyDescent="0.2">
      <c r="A1929" t="s">
        <v>678</v>
      </c>
      <c r="B1929" t="s">
        <v>693</v>
      </c>
      <c r="C1929" t="s">
        <v>688</v>
      </c>
      <c r="D1929">
        <v>0.52</v>
      </c>
      <c r="E1929">
        <v>30</v>
      </c>
      <c r="F1929">
        <v>0.183</v>
      </c>
    </row>
    <row r="1930" spans="1:6" x14ac:dyDescent="0.2">
      <c r="A1930" t="s">
        <v>678</v>
      </c>
      <c r="B1930" t="s">
        <v>693</v>
      </c>
      <c r="C1930" t="s">
        <v>688</v>
      </c>
      <c r="D1930">
        <v>0.52</v>
      </c>
      <c r="E1930">
        <v>31</v>
      </c>
      <c r="F1930">
        <v>0.184</v>
      </c>
    </row>
    <row r="1931" spans="1:6" x14ac:dyDescent="0.2">
      <c r="A1931" t="s">
        <v>678</v>
      </c>
      <c r="B1931" t="s">
        <v>693</v>
      </c>
      <c r="C1931" t="s">
        <v>688</v>
      </c>
      <c r="D1931">
        <v>0.52</v>
      </c>
      <c r="E1931">
        <v>32</v>
      </c>
      <c r="F1931">
        <v>0.184</v>
      </c>
    </row>
    <row r="1932" spans="1:6" x14ac:dyDescent="0.2">
      <c r="A1932" t="s">
        <v>678</v>
      </c>
      <c r="B1932" t="s">
        <v>693</v>
      </c>
      <c r="C1932" t="s">
        <v>688</v>
      </c>
      <c r="D1932">
        <v>0.52</v>
      </c>
      <c r="E1932">
        <v>33</v>
      </c>
      <c r="F1932">
        <v>0.185</v>
      </c>
    </row>
    <row r="1933" spans="1:6" x14ac:dyDescent="0.2">
      <c r="A1933" t="s">
        <v>678</v>
      </c>
      <c r="B1933" t="s">
        <v>693</v>
      </c>
      <c r="C1933" t="s">
        <v>688</v>
      </c>
      <c r="D1933">
        <v>0.52</v>
      </c>
      <c r="E1933">
        <v>34</v>
      </c>
      <c r="F1933">
        <v>0.186</v>
      </c>
    </row>
    <row r="1934" spans="1:6" x14ac:dyDescent="0.2">
      <c r="A1934" t="s">
        <v>678</v>
      </c>
      <c r="B1934" t="s">
        <v>693</v>
      </c>
      <c r="C1934" t="s">
        <v>688</v>
      </c>
      <c r="D1934">
        <v>0.52</v>
      </c>
      <c r="E1934">
        <v>35</v>
      </c>
      <c r="F1934">
        <v>0.186</v>
      </c>
    </row>
    <row r="1935" spans="1:6" x14ac:dyDescent="0.2">
      <c r="A1935" t="s">
        <v>678</v>
      </c>
      <c r="B1935" t="s">
        <v>693</v>
      </c>
      <c r="C1935" t="s">
        <v>688</v>
      </c>
      <c r="D1935">
        <v>0.52</v>
      </c>
      <c r="E1935">
        <v>36</v>
      </c>
      <c r="F1935">
        <v>0.187</v>
      </c>
    </row>
    <row r="1936" spans="1:6" x14ac:dyDescent="0.2">
      <c r="A1936" t="s">
        <v>678</v>
      </c>
      <c r="B1936" t="s">
        <v>693</v>
      </c>
      <c r="C1936" t="s">
        <v>688</v>
      </c>
      <c r="D1936">
        <v>0.52</v>
      </c>
      <c r="E1936">
        <v>37</v>
      </c>
      <c r="F1936">
        <v>0.188</v>
      </c>
    </row>
    <row r="1937" spans="1:6" x14ac:dyDescent="0.2">
      <c r="A1937" t="s">
        <v>678</v>
      </c>
      <c r="B1937" t="s">
        <v>693</v>
      </c>
      <c r="C1937" t="s">
        <v>688</v>
      </c>
      <c r="D1937">
        <v>0.52</v>
      </c>
      <c r="E1937">
        <v>38</v>
      </c>
      <c r="F1937">
        <v>0.188</v>
      </c>
    </row>
    <row r="1938" spans="1:6" x14ac:dyDescent="0.2">
      <c r="A1938" t="s">
        <v>678</v>
      </c>
      <c r="B1938" t="s">
        <v>693</v>
      </c>
      <c r="C1938" t="s">
        <v>688</v>
      </c>
      <c r="D1938">
        <v>0.52</v>
      </c>
      <c r="E1938">
        <v>39</v>
      </c>
      <c r="F1938">
        <v>0.189</v>
      </c>
    </row>
    <row r="1939" spans="1:6" x14ac:dyDescent="0.2">
      <c r="A1939" t="s">
        <v>678</v>
      </c>
      <c r="B1939" t="s">
        <v>693</v>
      </c>
      <c r="C1939" t="s">
        <v>688</v>
      </c>
      <c r="D1939">
        <v>0.52</v>
      </c>
      <c r="E1939">
        <v>40</v>
      </c>
      <c r="F1939">
        <v>0.19</v>
      </c>
    </row>
    <row r="1940" spans="1:6" x14ac:dyDescent="0.2">
      <c r="A1940" t="s">
        <v>678</v>
      </c>
      <c r="B1940" t="s">
        <v>693</v>
      </c>
      <c r="C1940" t="s">
        <v>688</v>
      </c>
      <c r="D1940">
        <v>0.52</v>
      </c>
      <c r="E1940">
        <v>41</v>
      </c>
      <c r="F1940">
        <v>0.19</v>
      </c>
    </row>
    <row r="1941" spans="1:6" x14ac:dyDescent="0.2">
      <c r="A1941" t="s">
        <v>678</v>
      </c>
      <c r="B1941" t="s">
        <v>693</v>
      </c>
      <c r="C1941" t="s">
        <v>688</v>
      </c>
      <c r="D1941">
        <v>0.52</v>
      </c>
      <c r="E1941">
        <v>42</v>
      </c>
      <c r="F1941">
        <v>0.191</v>
      </c>
    </row>
    <row r="1942" spans="1:6" x14ac:dyDescent="0.2">
      <c r="A1942" t="s">
        <v>678</v>
      </c>
      <c r="B1942" t="s">
        <v>693</v>
      </c>
      <c r="C1942" t="s">
        <v>688</v>
      </c>
      <c r="D1942">
        <v>0.52</v>
      </c>
      <c r="E1942">
        <v>43</v>
      </c>
      <c r="F1942">
        <v>0.192</v>
      </c>
    </row>
    <row r="1943" spans="1:6" x14ac:dyDescent="0.2">
      <c r="A1943" t="s">
        <v>678</v>
      </c>
      <c r="B1943" t="s">
        <v>693</v>
      </c>
      <c r="C1943" t="s">
        <v>688</v>
      </c>
      <c r="D1943">
        <v>0.52</v>
      </c>
      <c r="E1943">
        <v>44</v>
      </c>
      <c r="F1943">
        <v>0.192</v>
      </c>
    </row>
    <row r="1944" spans="1:6" x14ac:dyDescent="0.2">
      <c r="A1944" t="s">
        <v>678</v>
      </c>
      <c r="B1944" t="s">
        <v>693</v>
      </c>
      <c r="C1944" t="s">
        <v>688</v>
      </c>
      <c r="D1944">
        <v>0.52</v>
      </c>
      <c r="E1944">
        <v>45</v>
      </c>
      <c r="F1944">
        <v>0.193</v>
      </c>
    </row>
    <row r="1945" spans="1:6" x14ac:dyDescent="0.2">
      <c r="A1945" t="s">
        <v>678</v>
      </c>
      <c r="B1945" t="s">
        <v>693</v>
      </c>
      <c r="C1945" t="s">
        <v>688</v>
      </c>
      <c r="D1945">
        <v>0.52</v>
      </c>
      <c r="E1945">
        <v>46</v>
      </c>
      <c r="F1945">
        <v>0.19400000000000001</v>
      </c>
    </row>
    <row r="1946" spans="1:6" x14ac:dyDescent="0.2">
      <c r="A1946" t="s">
        <v>678</v>
      </c>
      <c r="B1946" t="s">
        <v>693</v>
      </c>
      <c r="C1946" t="s">
        <v>688</v>
      </c>
      <c r="D1946">
        <v>0.52</v>
      </c>
      <c r="E1946">
        <v>47</v>
      </c>
      <c r="F1946">
        <v>0.19400000000000001</v>
      </c>
    </row>
    <row r="1947" spans="1:6" x14ac:dyDescent="0.2">
      <c r="A1947" t="s">
        <v>678</v>
      </c>
      <c r="B1947" t="s">
        <v>693</v>
      </c>
      <c r="C1947" t="s">
        <v>688</v>
      </c>
      <c r="D1947">
        <v>0.52</v>
      </c>
      <c r="E1947">
        <v>48</v>
      </c>
      <c r="F1947">
        <v>0.19500000000000001</v>
      </c>
    </row>
    <row r="1948" spans="1:6" x14ac:dyDescent="0.2">
      <c r="A1948" t="s">
        <v>678</v>
      </c>
      <c r="B1948" t="s">
        <v>693</v>
      </c>
      <c r="C1948" t="s">
        <v>688</v>
      </c>
      <c r="D1948">
        <v>0.52</v>
      </c>
      <c r="E1948">
        <v>49</v>
      </c>
      <c r="F1948">
        <v>0.19500000000000001</v>
      </c>
    </row>
    <row r="1949" spans="1:6" x14ac:dyDescent="0.2">
      <c r="A1949" t="s">
        <v>678</v>
      </c>
      <c r="B1949" t="s">
        <v>693</v>
      </c>
      <c r="C1949" t="s">
        <v>688</v>
      </c>
      <c r="D1949">
        <v>0.54</v>
      </c>
      <c r="E1949">
        <v>24</v>
      </c>
      <c r="F1949">
        <v>0.183</v>
      </c>
    </row>
    <row r="1950" spans="1:6" x14ac:dyDescent="0.2">
      <c r="A1950" t="s">
        <v>678</v>
      </c>
      <c r="B1950" t="s">
        <v>693</v>
      </c>
      <c r="C1950" t="s">
        <v>688</v>
      </c>
      <c r="D1950">
        <v>0.54</v>
      </c>
      <c r="E1950">
        <v>25</v>
      </c>
      <c r="F1950">
        <v>0.186</v>
      </c>
    </row>
    <row r="1951" spans="1:6" x14ac:dyDescent="0.2">
      <c r="A1951" t="s">
        <v>678</v>
      </c>
      <c r="B1951" t="s">
        <v>693</v>
      </c>
      <c r="C1951" t="s">
        <v>688</v>
      </c>
      <c r="D1951">
        <v>0.54</v>
      </c>
      <c r="E1951">
        <v>26</v>
      </c>
      <c r="F1951">
        <v>0.187</v>
      </c>
    </row>
    <row r="1952" spans="1:6" x14ac:dyDescent="0.2">
      <c r="A1952" t="s">
        <v>678</v>
      </c>
      <c r="B1952" t="s">
        <v>693</v>
      </c>
      <c r="C1952" t="s">
        <v>688</v>
      </c>
      <c r="D1952">
        <v>0.54</v>
      </c>
      <c r="E1952">
        <v>27</v>
      </c>
      <c r="F1952">
        <v>0.188</v>
      </c>
    </row>
    <row r="1953" spans="1:6" x14ac:dyDescent="0.2">
      <c r="A1953" t="s">
        <v>678</v>
      </c>
      <c r="B1953" t="s">
        <v>693</v>
      </c>
      <c r="C1953" t="s">
        <v>688</v>
      </c>
      <c r="D1953">
        <v>0.54</v>
      </c>
      <c r="E1953">
        <v>28</v>
      </c>
      <c r="F1953">
        <v>0.189</v>
      </c>
    </row>
    <row r="1954" spans="1:6" x14ac:dyDescent="0.2">
      <c r="A1954" t="s">
        <v>678</v>
      </c>
      <c r="B1954" t="s">
        <v>693</v>
      </c>
      <c r="C1954" t="s">
        <v>688</v>
      </c>
      <c r="D1954">
        <v>0.54</v>
      </c>
      <c r="E1954">
        <v>29</v>
      </c>
      <c r="F1954">
        <v>0.189</v>
      </c>
    </row>
    <row r="1955" spans="1:6" x14ac:dyDescent="0.2">
      <c r="A1955" t="s">
        <v>678</v>
      </c>
      <c r="B1955" t="s">
        <v>693</v>
      </c>
      <c r="C1955" t="s">
        <v>688</v>
      </c>
      <c r="D1955">
        <v>0.54</v>
      </c>
      <c r="E1955">
        <v>30</v>
      </c>
      <c r="F1955">
        <v>0.19</v>
      </c>
    </row>
    <row r="1956" spans="1:6" x14ac:dyDescent="0.2">
      <c r="A1956" t="s">
        <v>678</v>
      </c>
      <c r="B1956" t="s">
        <v>693</v>
      </c>
      <c r="C1956" t="s">
        <v>688</v>
      </c>
      <c r="D1956">
        <v>0.54</v>
      </c>
      <c r="E1956">
        <v>31</v>
      </c>
      <c r="F1956">
        <v>0.19</v>
      </c>
    </row>
    <row r="1957" spans="1:6" x14ac:dyDescent="0.2">
      <c r="A1957" t="s">
        <v>678</v>
      </c>
      <c r="B1957" t="s">
        <v>693</v>
      </c>
      <c r="C1957" t="s">
        <v>688</v>
      </c>
      <c r="D1957">
        <v>0.54</v>
      </c>
      <c r="E1957">
        <v>32</v>
      </c>
      <c r="F1957">
        <v>0.191</v>
      </c>
    </row>
    <row r="1958" spans="1:6" x14ac:dyDescent="0.2">
      <c r="A1958" t="s">
        <v>678</v>
      </c>
      <c r="B1958" t="s">
        <v>693</v>
      </c>
      <c r="C1958" t="s">
        <v>688</v>
      </c>
      <c r="D1958">
        <v>0.54</v>
      </c>
      <c r="E1958">
        <v>33</v>
      </c>
      <c r="F1958">
        <v>0.191</v>
      </c>
    </row>
    <row r="1959" spans="1:6" x14ac:dyDescent="0.2">
      <c r="A1959" t="s">
        <v>678</v>
      </c>
      <c r="B1959" t="s">
        <v>693</v>
      </c>
      <c r="C1959" t="s">
        <v>688</v>
      </c>
      <c r="D1959">
        <v>0.54</v>
      </c>
      <c r="E1959">
        <v>34</v>
      </c>
      <c r="F1959">
        <v>0.192</v>
      </c>
    </row>
    <row r="1960" spans="1:6" x14ac:dyDescent="0.2">
      <c r="A1960" t="s">
        <v>678</v>
      </c>
      <c r="B1960" t="s">
        <v>693</v>
      </c>
      <c r="C1960" t="s">
        <v>688</v>
      </c>
      <c r="D1960">
        <v>0.54</v>
      </c>
      <c r="E1960">
        <v>35</v>
      </c>
      <c r="F1960">
        <v>0.192</v>
      </c>
    </row>
    <row r="1961" spans="1:6" x14ac:dyDescent="0.2">
      <c r="A1961" t="s">
        <v>678</v>
      </c>
      <c r="B1961" t="s">
        <v>693</v>
      </c>
      <c r="C1961" t="s">
        <v>688</v>
      </c>
      <c r="D1961">
        <v>0.54</v>
      </c>
      <c r="E1961">
        <v>36</v>
      </c>
      <c r="F1961">
        <v>0.193</v>
      </c>
    </row>
    <row r="1962" spans="1:6" x14ac:dyDescent="0.2">
      <c r="A1962" t="s">
        <v>678</v>
      </c>
      <c r="B1962" t="s">
        <v>693</v>
      </c>
      <c r="C1962" t="s">
        <v>688</v>
      </c>
      <c r="D1962">
        <v>0.54</v>
      </c>
      <c r="E1962">
        <v>37</v>
      </c>
      <c r="F1962">
        <v>0.193</v>
      </c>
    </row>
    <row r="1963" spans="1:6" x14ac:dyDescent="0.2">
      <c r="A1963" t="s">
        <v>678</v>
      </c>
      <c r="B1963" t="s">
        <v>693</v>
      </c>
      <c r="C1963" t="s">
        <v>688</v>
      </c>
      <c r="D1963">
        <v>0.54</v>
      </c>
      <c r="E1963">
        <v>38</v>
      </c>
      <c r="F1963">
        <v>0.19400000000000001</v>
      </c>
    </row>
    <row r="1964" spans="1:6" x14ac:dyDescent="0.2">
      <c r="A1964" t="s">
        <v>678</v>
      </c>
      <c r="B1964" t="s">
        <v>693</v>
      </c>
      <c r="C1964" t="s">
        <v>688</v>
      </c>
      <c r="D1964">
        <v>0.54</v>
      </c>
      <c r="E1964">
        <v>39</v>
      </c>
      <c r="F1964">
        <v>0.19500000000000001</v>
      </c>
    </row>
    <row r="1965" spans="1:6" x14ac:dyDescent="0.2">
      <c r="A1965" t="s">
        <v>678</v>
      </c>
      <c r="B1965" t="s">
        <v>693</v>
      </c>
      <c r="C1965" t="s">
        <v>688</v>
      </c>
      <c r="D1965">
        <v>0.54</v>
      </c>
      <c r="E1965">
        <v>40</v>
      </c>
      <c r="F1965">
        <v>0.19500000000000001</v>
      </c>
    </row>
    <row r="1966" spans="1:6" x14ac:dyDescent="0.2">
      <c r="A1966" t="s">
        <v>678</v>
      </c>
      <c r="B1966" t="s">
        <v>693</v>
      </c>
      <c r="C1966" t="s">
        <v>688</v>
      </c>
      <c r="D1966">
        <v>0.54</v>
      </c>
      <c r="E1966">
        <v>41</v>
      </c>
      <c r="F1966">
        <v>0.19600000000000001</v>
      </c>
    </row>
    <row r="1967" spans="1:6" x14ac:dyDescent="0.2">
      <c r="A1967" t="s">
        <v>678</v>
      </c>
      <c r="B1967" t="s">
        <v>693</v>
      </c>
      <c r="C1967" t="s">
        <v>688</v>
      </c>
      <c r="D1967">
        <v>0.54</v>
      </c>
      <c r="E1967">
        <v>42</v>
      </c>
      <c r="F1967">
        <v>0.19700000000000001</v>
      </c>
    </row>
    <row r="1968" spans="1:6" x14ac:dyDescent="0.2">
      <c r="A1968" t="s">
        <v>678</v>
      </c>
      <c r="B1968" t="s">
        <v>693</v>
      </c>
      <c r="C1968" t="s">
        <v>688</v>
      </c>
      <c r="D1968">
        <v>0.54</v>
      </c>
      <c r="E1968">
        <v>43</v>
      </c>
      <c r="F1968">
        <v>0.19700000000000001</v>
      </c>
    </row>
    <row r="1969" spans="1:6" x14ac:dyDescent="0.2">
      <c r="A1969" t="s">
        <v>678</v>
      </c>
      <c r="B1969" t="s">
        <v>693</v>
      </c>
      <c r="C1969" t="s">
        <v>688</v>
      </c>
      <c r="D1969">
        <v>0.54</v>
      </c>
      <c r="E1969">
        <v>44</v>
      </c>
      <c r="F1969">
        <v>0.19800000000000001</v>
      </c>
    </row>
    <row r="1970" spans="1:6" x14ac:dyDescent="0.2">
      <c r="A1970" t="s">
        <v>678</v>
      </c>
      <c r="B1970" t="s">
        <v>693</v>
      </c>
      <c r="C1970" t="s">
        <v>688</v>
      </c>
      <c r="D1970">
        <v>0.54</v>
      </c>
      <c r="E1970">
        <v>45</v>
      </c>
      <c r="F1970">
        <v>0.19800000000000001</v>
      </c>
    </row>
    <row r="1971" spans="1:6" x14ac:dyDescent="0.2">
      <c r="A1971" t="s">
        <v>678</v>
      </c>
      <c r="B1971" t="s">
        <v>693</v>
      </c>
      <c r="C1971" t="s">
        <v>688</v>
      </c>
      <c r="D1971">
        <v>0.54</v>
      </c>
      <c r="E1971">
        <v>46</v>
      </c>
      <c r="F1971">
        <v>0.19900000000000001</v>
      </c>
    </row>
    <row r="1972" spans="1:6" x14ac:dyDescent="0.2">
      <c r="A1972" t="s">
        <v>678</v>
      </c>
      <c r="B1972" t="s">
        <v>693</v>
      </c>
      <c r="C1972" t="s">
        <v>688</v>
      </c>
      <c r="D1972">
        <v>0.54</v>
      </c>
      <c r="E1972">
        <v>47</v>
      </c>
      <c r="F1972">
        <v>0.2</v>
      </c>
    </row>
    <row r="1973" spans="1:6" x14ac:dyDescent="0.2">
      <c r="A1973" t="s">
        <v>678</v>
      </c>
      <c r="B1973" t="s">
        <v>693</v>
      </c>
      <c r="C1973" t="s">
        <v>688</v>
      </c>
      <c r="D1973">
        <v>0.54</v>
      </c>
      <c r="E1973">
        <v>48</v>
      </c>
      <c r="F1973">
        <v>0.2</v>
      </c>
    </row>
    <row r="1974" spans="1:6" x14ac:dyDescent="0.2">
      <c r="A1974" t="s">
        <v>678</v>
      </c>
      <c r="B1974" t="s">
        <v>693</v>
      </c>
      <c r="C1974" t="s">
        <v>688</v>
      </c>
      <c r="D1974">
        <v>0.54</v>
      </c>
      <c r="E1974">
        <v>49</v>
      </c>
      <c r="F1974">
        <v>0.20100000000000001</v>
      </c>
    </row>
    <row r="1975" spans="1:6" x14ac:dyDescent="0.2">
      <c r="A1975" t="s">
        <v>678</v>
      </c>
      <c r="B1975" t="s">
        <v>693</v>
      </c>
      <c r="C1975" t="s">
        <v>688</v>
      </c>
      <c r="D1975">
        <v>0.56000000000000005</v>
      </c>
      <c r="E1975">
        <v>26</v>
      </c>
      <c r="F1975">
        <v>0.19400000000000001</v>
      </c>
    </row>
    <row r="1976" spans="1:6" x14ac:dyDescent="0.2">
      <c r="A1976" t="s">
        <v>678</v>
      </c>
      <c r="B1976" t="s">
        <v>693</v>
      </c>
      <c r="C1976" t="s">
        <v>688</v>
      </c>
      <c r="D1976">
        <v>0.56000000000000005</v>
      </c>
      <c r="E1976">
        <v>27</v>
      </c>
      <c r="F1976">
        <v>0.19400000000000001</v>
      </c>
    </row>
    <row r="1977" spans="1:6" x14ac:dyDescent="0.2">
      <c r="A1977" t="s">
        <v>678</v>
      </c>
      <c r="B1977" t="s">
        <v>693</v>
      </c>
      <c r="C1977" t="s">
        <v>688</v>
      </c>
      <c r="D1977">
        <v>0.56000000000000005</v>
      </c>
      <c r="E1977">
        <v>28</v>
      </c>
      <c r="F1977">
        <v>0.19500000000000001</v>
      </c>
    </row>
    <row r="1978" spans="1:6" x14ac:dyDescent="0.2">
      <c r="A1978" t="s">
        <v>678</v>
      </c>
      <c r="B1978" t="s">
        <v>693</v>
      </c>
      <c r="C1978" t="s">
        <v>688</v>
      </c>
      <c r="D1978">
        <v>0.56000000000000005</v>
      </c>
      <c r="E1978">
        <v>29</v>
      </c>
      <c r="F1978">
        <v>0.19500000000000001</v>
      </c>
    </row>
    <row r="1979" spans="1:6" x14ac:dyDescent="0.2">
      <c r="A1979" t="s">
        <v>678</v>
      </c>
      <c r="B1979" t="s">
        <v>693</v>
      </c>
      <c r="C1979" t="s">
        <v>688</v>
      </c>
      <c r="D1979">
        <v>0.56000000000000005</v>
      </c>
      <c r="E1979">
        <v>30</v>
      </c>
      <c r="F1979">
        <v>0.19600000000000001</v>
      </c>
    </row>
    <row r="1980" spans="1:6" x14ac:dyDescent="0.2">
      <c r="A1980" t="s">
        <v>678</v>
      </c>
      <c r="B1980" t="s">
        <v>693</v>
      </c>
      <c r="C1980" t="s">
        <v>688</v>
      </c>
      <c r="D1980">
        <v>0.56000000000000005</v>
      </c>
      <c r="E1980">
        <v>31</v>
      </c>
      <c r="F1980">
        <v>0.19600000000000001</v>
      </c>
    </row>
    <row r="1981" spans="1:6" x14ac:dyDescent="0.2">
      <c r="A1981" t="s">
        <v>678</v>
      </c>
      <c r="B1981" t="s">
        <v>693</v>
      </c>
      <c r="C1981" t="s">
        <v>688</v>
      </c>
      <c r="D1981">
        <v>0.56000000000000005</v>
      </c>
      <c r="E1981">
        <v>32</v>
      </c>
      <c r="F1981">
        <v>0.19700000000000001</v>
      </c>
    </row>
    <row r="1982" spans="1:6" x14ac:dyDescent="0.2">
      <c r="A1982" t="s">
        <v>678</v>
      </c>
      <c r="B1982" t="s">
        <v>693</v>
      </c>
      <c r="C1982" t="s">
        <v>688</v>
      </c>
      <c r="D1982">
        <v>0.56000000000000005</v>
      </c>
      <c r="E1982">
        <v>33</v>
      </c>
      <c r="F1982">
        <v>0.19700000000000001</v>
      </c>
    </row>
    <row r="1983" spans="1:6" x14ac:dyDescent="0.2">
      <c r="A1983" t="s">
        <v>678</v>
      </c>
      <c r="B1983" t="s">
        <v>693</v>
      </c>
      <c r="C1983" t="s">
        <v>688</v>
      </c>
      <c r="D1983">
        <v>0.56000000000000005</v>
      </c>
      <c r="E1983">
        <v>34</v>
      </c>
      <c r="F1983">
        <v>0.19700000000000001</v>
      </c>
    </row>
    <row r="1984" spans="1:6" x14ac:dyDescent="0.2">
      <c r="A1984" t="s">
        <v>678</v>
      </c>
      <c r="B1984" t="s">
        <v>693</v>
      </c>
      <c r="C1984" t="s">
        <v>688</v>
      </c>
      <c r="D1984">
        <v>0.56000000000000005</v>
      </c>
      <c r="E1984">
        <v>35</v>
      </c>
      <c r="F1984">
        <v>0.19800000000000001</v>
      </c>
    </row>
    <row r="1985" spans="1:6" x14ac:dyDescent="0.2">
      <c r="A1985" t="s">
        <v>678</v>
      </c>
      <c r="B1985" t="s">
        <v>693</v>
      </c>
      <c r="C1985" t="s">
        <v>688</v>
      </c>
      <c r="D1985">
        <v>0.56000000000000005</v>
      </c>
      <c r="E1985">
        <v>36</v>
      </c>
      <c r="F1985">
        <v>0.19800000000000001</v>
      </c>
    </row>
    <row r="1986" spans="1:6" x14ac:dyDescent="0.2">
      <c r="A1986" t="s">
        <v>678</v>
      </c>
      <c r="B1986" t="s">
        <v>693</v>
      </c>
      <c r="C1986" t="s">
        <v>688</v>
      </c>
      <c r="D1986">
        <v>0.56000000000000005</v>
      </c>
      <c r="E1986">
        <v>37</v>
      </c>
      <c r="F1986">
        <v>0.19900000000000001</v>
      </c>
    </row>
    <row r="1987" spans="1:6" x14ac:dyDescent="0.2">
      <c r="A1987" t="s">
        <v>678</v>
      </c>
      <c r="B1987" t="s">
        <v>693</v>
      </c>
      <c r="C1987" t="s">
        <v>688</v>
      </c>
      <c r="D1987">
        <v>0.56000000000000005</v>
      </c>
      <c r="E1987">
        <v>38</v>
      </c>
      <c r="F1987">
        <v>0.2</v>
      </c>
    </row>
    <row r="1988" spans="1:6" x14ac:dyDescent="0.2">
      <c r="A1988" t="s">
        <v>678</v>
      </c>
      <c r="B1988" t="s">
        <v>693</v>
      </c>
      <c r="C1988" t="s">
        <v>688</v>
      </c>
      <c r="D1988">
        <v>0.56000000000000005</v>
      </c>
      <c r="E1988">
        <v>39</v>
      </c>
      <c r="F1988">
        <v>0.2</v>
      </c>
    </row>
    <row r="1989" spans="1:6" x14ac:dyDescent="0.2">
      <c r="A1989" t="s">
        <v>678</v>
      </c>
      <c r="B1989" t="s">
        <v>693</v>
      </c>
      <c r="C1989" t="s">
        <v>688</v>
      </c>
      <c r="D1989">
        <v>0.56000000000000005</v>
      </c>
      <c r="E1989">
        <v>40</v>
      </c>
      <c r="F1989">
        <v>0.20100000000000001</v>
      </c>
    </row>
    <row r="1990" spans="1:6" x14ac:dyDescent="0.2">
      <c r="A1990" t="s">
        <v>678</v>
      </c>
      <c r="B1990" t="s">
        <v>693</v>
      </c>
      <c r="C1990" t="s">
        <v>688</v>
      </c>
      <c r="D1990">
        <v>0.56000000000000005</v>
      </c>
      <c r="E1990">
        <v>41</v>
      </c>
      <c r="F1990">
        <v>0.20100000000000001</v>
      </c>
    </row>
    <row r="1991" spans="1:6" x14ac:dyDescent="0.2">
      <c r="A1991" t="s">
        <v>678</v>
      </c>
      <c r="B1991" t="s">
        <v>693</v>
      </c>
      <c r="C1991" t="s">
        <v>688</v>
      </c>
      <c r="D1991">
        <v>0.56000000000000005</v>
      </c>
      <c r="E1991">
        <v>42</v>
      </c>
      <c r="F1991">
        <v>0.20200000000000001</v>
      </c>
    </row>
    <row r="1992" spans="1:6" x14ac:dyDescent="0.2">
      <c r="A1992" t="s">
        <v>678</v>
      </c>
      <c r="B1992" t="s">
        <v>693</v>
      </c>
      <c r="C1992" t="s">
        <v>688</v>
      </c>
      <c r="D1992">
        <v>0.56000000000000005</v>
      </c>
      <c r="E1992">
        <v>43</v>
      </c>
      <c r="F1992">
        <v>0.20300000000000001</v>
      </c>
    </row>
    <row r="1993" spans="1:6" x14ac:dyDescent="0.2">
      <c r="A1993" t="s">
        <v>678</v>
      </c>
      <c r="B1993" t="s">
        <v>693</v>
      </c>
      <c r="C1993" t="s">
        <v>688</v>
      </c>
      <c r="D1993">
        <v>0.56000000000000005</v>
      </c>
      <c r="E1993">
        <v>44</v>
      </c>
      <c r="F1993">
        <v>0.20300000000000001</v>
      </c>
    </row>
    <row r="1994" spans="1:6" x14ac:dyDescent="0.2">
      <c r="A1994" t="s">
        <v>678</v>
      </c>
      <c r="B1994" t="s">
        <v>693</v>
      </c>
      <c r="C1994" t="s">
        <v>688</v>
      </c>
      <c r="D1994">
        <v>0.56000000000000005</v>
      </c>
      <c r="E1994">
        <v>45</v>
      </c>
      <c r="F1994">
        <v>0.20399999999999999</v>
      </c>
    </row>
    <row r="1995" spans="1:6" x14ac:dyDescent="0.2">
      <c r="A1995" t="s">
        <v>678</v>
      </c>
      <c r="B1995" t="s">
        <v>693</v>
      </c>
      <c r="C1995" t="s">
        <v>688</v>
      </c>
      <c r="D1995">
        <v>0.56000000000000005</v>
      </c>
      <c r="E1995">
        <v>46</v>
      </c>
      <c r="F1995">
        <v>0.20399999999999999</v>
      </c>
    </row>
    <row r="1996" spans="1:6" x14ac:dyDescent="0.2">
      <c r="A1996" t="s">
        <v>678</v>
      </c>
      <c r="B1996" t="s">
        <v>693</v>
      </c>
      <c r="C1996" t="s">
        <v>688</v>
      </c>
      <c r="D1996">
        <v>0.56000000000000005</v>
      </c>
      <c r="E1996">
        <v>47</v>
      </c>
      <c r="F1996">
        <v>0.20499999999999999</v>
      </c>
    </row>
    <row r="1997" spans="1:6" x14ac:dyDescent="0.2">
      <c r="A1997" t="s">
        <v>678</v>
      </c>
      <c r="B1997" t="s">
        <v>693</v>
      </c>
      <c r="C1997" t="s">
        <v>688</v>
      </c>
      <c r="D1997">
        <v>0.56000000000000005</v>
      </c>
      <c r="E1997">
        <v>48</v>
      </c>
      <c r="F1997">
        <v>0.20499999999999999</v>
      </c>
    </row>
    <row r="1998" spans="1:6" x14ac:dyDescent="0.2">
      <c r="A1998" t="s">
        <v>678</v>
      </c>
      <c r="B1998" t="s">
        <v>693</v>
      </c>
      <c r="C1998" t="s">
        <v>688</v>
      </c>
      <c r="D1998">
        <v>0.56000000000000005</v>
      </c>
      <c r="E1998">
        <v>49</v>
      </c>
      <c r="F1998">
        <v>0.20599999999999999</v>
      </c>
    </row>
    <row r="1999" spans="1:6" x14ac:dyDescent="0.2">
      <c r="A1999" t="s">
        <v>678</v>
      </c>
      <c r="B1999" t="s">
        <v>693</v>
      </c>
      <c r="C1999" t="s">
        <v>688</v>
      </c>
      <c r="D1999">
        <v>0.57999999999999996</v>
      </c>
      <c r="E1999">
        <v>28</v>
      </c>
      <c r="F1999">
        <v>0.20100000000000001</v>
      </c>
    </row>
    <row r="2000" spans="1:6" x14ac:dyDescent="0.2">
      <c r="A2000" t="s">
        <v>678</v>
      </c>
      <c r="B2000" t="s">
        <v>693</v>
      </c>
      <c r="C2000" t="s">
        <v>688</v>
      </c>
      <c r="D2000">
        <v>0.57999999999999996</v>
      </c>
      <c r="E2000">
        <v>29</v>
      </c>
      <c r="F2000">
        <v>0.20200000000000001</v>
      </c>
    </row>
    <row r="2001" spans="1:6" x14ac:dyDescent="0.2">
      <c r="A2001" t="s">
        <v>678</v>
      </c>
      <c r="B2001" t="s">
        <v>693</v>
      </c>
      <c r="C2001" t="s">
        <v>688</v>
      </c>
      <c r="D2001">
        <v>0.57999999999999996</v>
      </c>
      <c r="E2001">
        <v>30</v>
      </c>
      <c r="F2001">
        <v>0.20200000000000001</v>
      </c>
    </row>
    <row r="2002" spans="1:6" x14ac:dyDescent="0.2">
      <c r="A2002" t="s">
        <v>678</v>
      </c>
      <c r="B2002" t="s">
        <v>693</v>
      </c>
      <c r="C2002" t="s">
        <v>688</v>
      </c>
      <c r="D2002">
        <v>0.57999999999999996</v>
      </c>
      <c r="E2002">
        <v>31</v>
      </c>
      <c r="F2002">
        <v>0.20200000000000001</v>
      </c>
    </row>
    <row r="2003" spans="1:6" x14ac:dyDescent="0.2">
      <c r="A2003" t="s">
        <v>678</v>
      </c>
      <c r="B2003" t="s">
        <v>693</v>
      </c>
      <c r="C2003" t="s">
        <v>688</v>
      </c>
      <c r="D2003">
        <v>0.57999999999999996</v>
      </c>
      <c r="E2003">
        <v>32</v>
      </c>
      <c r="F2003">
        <v>0.20300000000000001</v>
      </c>
    </row>
    <row r="2004" spans="1:6" x14ac:dyDescent="0.2">
      <c r="A2004" t="s">
        <v>678</v>
      </c>
      <c r="B2004" t="s">
        <v>693</v>
      </c>
      <c r="C2004" t="s">
        <v>688</v>
      </c>
      <c r="D2004">
        <v>0.57999999999999996</v>
      </c>
      <c r="E2004">
        <v>33</v>
      </c>
      <c r="F2004">
        <v>0.20300000000000001</v>
      </c>
    </row>
    <row r="2005" spans="1:6" x14ac:dyDescent="0.2">
      <c r="A2005" t="s">
        <v>678</v>
      </c>
      <c r="B2005" t="s">
        <v>693</v>
      </c>
      <c r="C2005" t="s">
        <v>688</v>
      </c>
      <c r="D2005">
        <v>0.57999999999999996</v>
      </c>
      <c r="E2005">
        <v>34</v>
      </c>
      <c r="F2005">
        <v>0.20300000000000001</v>
      </c>
    </row>
    <row r="2006" spans="1:6" x14ac:dyDescent="0.2">
      <c r="A2006" t="s">
        <v>678</v>
      </c>
      <c r="B2006" t="s">
        <v>693</v>
      </c>
      <c r="C2006" t="s">
        <v>688</v>
      </c>
      <c r="D2006">
        <v>0.57999999999999996</v>
      </c>
      <c r="E2006">
        <v>35</v>
      </c>
      <c r="F2006">
        <v>0.20399999999999999</v>
      </c>
    </row>
    <row r="2007" spans="1:6" x14ac:dyDescent="0.2">
      <c r="A2007" t="s">
        <v>678</v>
      </c>
      <c r="B2007" t="s">
        <v>693</v>
      </c>
      <c r="C2007" t="s">
        <v>688</v>
      </c>
      <c r="D2007">
        <v>0.57999999999999996</v>
      </c>
      <c r="E2007">
        <v>36</v>
      </c>
      <c r="F2007">
        <v>0.20399999999999999</v>
      </c>
    </row>
    <row r="2008" spans="1:6" x14ac:dyDescent="0.2">
      <c r="A2008" t="s">
        <v>678</v>
      </c>
      <c r="B2008" t="s">
        <v>693</v>
      </c>
      <c r="C2008" t="s">
        <v>688</v>
      </c>
      <c r="D2008">
        <v>0.57999999999999996</v>
      </c>
      <c r="E2008">
        <v>37</v>
      </c>
      <c r="F2008">
        <v>0.20499999999999999</v>
      </c>
    </row>
    <row r="2009" spans="1:6" x14ac:dyDescent="0.2">
      <c r="A2009" t="s">
        <v>678</v>
      </c>
      <c r="B2009" t="s">
        <v>693</v>
      </c>
      <c r="C2009" t="s">
        <v>688</v>
      </c>
      <c r="D2009">
        <v>0.57999999999999996</v>
      </c>
      <c r="E2009">
        <v>38</v>
      </c>
      <c r="F2009">
        <v>0.20499999999999999</v>
      </c>
    </row>
    <row r="2010" spans="1:6" x14ac:dyDescent="0.2">
      <c r="A2010" t="s">
        <v>678</v>
      </c>
      <c r="B2010" t="s">
        <v>693</v>
      </c>
      <c r="C2010" t="s">
        <v>688</v>
      </c>
      <c r="D2010">
        <v>0.57999999999999996</v>
      </c>
      <c r="E2010">
        <v>39</v>
      </c>
      <c r="F2010">
        <v>0.20599999999999999</v>
      </c>
    </row>
    <row r="2011" spans="1:6" x14ac:dyDescent="0.2">
      <c r="A2011" t="s">
        <v>678</v>
      </c>
      <c r="B2011" t="s">
        <v>693</v>
      </c>
      <c r="C2011" t="s">
        <v>688</v>
      </c>
      <c r="D2011">
        <v>0.57999999999999996</v>
      </c>
      <c r="E2011">
        <v>40</v>
      </c>
      <c r="F2011">
        <v>0.20599999999999999</v>
      </c>
    </row>
    <row r="2012" spans="1:6" x14ac:dyDescent="0.2">
      <c r="A2012" t="s">
        <v>678</v>
      </c>
      <c r="B2012" t="s">
        <v>693</v>
      </c>
      <c r="C2012" t="s">
        <v>688</v>
      </c>
      <c r="D2012">
        <v>0.57999999999999996</v>
      </c>
      <c r="E2012">
        <v>41</v>
      </c>
      <c r="F2012">
        <v>0.20699999999999999</v>
      </c>
    </row>
    <row r="2013" spans="1:6" x14ac:dyDescent="0.2">
      <c r="A2013" t="s">
        <v>678</v>
      </c>
      <c r="B2013" t="s">
        <v>693</v>
      </c>
      <c r="C2013" t="s">
        <v>688</v>
      </c>
      <c r="D2013">
        <v>0.57999999999999996</v>
      </c>
      <c r="E2013">
        <v>42</v>
      </c>
      <c r="F2013">
        <v>0.20699999999999999</v>
      </c>
    </row>
    <row r="2014" spans="1:6" x14ac:dyDescent="0.2">
      <c r="A2014" t="s">
        <v>678</v>
      </c>
      <c r="B2014" t="s">
        <v>693</v>
      </c>
      <c r="C2014" t="s">
        <v>688</v>
      </c>
      <c r="D2014">
        <v>0.57999999999999996</v>
      </c>
      <c r="E2014">
        <v>43</v>
      </c>
      <c r="F2014">
        <v>0.20799999999999999</v>
      </c>
    </row>
    <row r="2015" spans="1:6" x14ac:dyDescent="0.2">
      <c r="A2015" t="s">
        <v>678</v>
      </c>
      <c r="B2015" t="s">
        <v>693</v>
      </c>
      <c r="C2015" t="s">
        <v>688</v>
      </c>
      <c r="D2015">
        <v>0.57999999999999996</v>
      </c>
      <c r="E2015">
        <v>44</v>
      </c>
      <c r="F2015">
        <v>0.20899999999999999</v>
      </c>
    </row>
    <row r="2016" spans="1:6" x14ac:dyDescent="0.2">
      <c r="A2016" t="s">
        <v>678</v>
      </c>
      <c r="B2016" t="s">
        <v>693</v>
      </c>
      <c r="C2016" t="s">
        <v>688</v>
      </c>
      <c r="D2016">
        <v>0.57999999999999996</v>
      </c>
      <c r="E2016">
        <v>45</v>
      </c>
      <c r="F2016">
        <v>0.20899999999999999</v>
      </c>
    </row>
    <row r="2017" spans="1:6" x14ac:dyDescent="0.2">
      <c r="A2017" t="s">
        <v>678</v>
      </c>
      <c r="B2017" t="s">
        <v>693</v>
      </c>
      <c r="C2017" t="s">
        <v>688</v>
      </c>
      <c r="D2017">
        <v>0.57999999999999996</v>
      </c>
      <c r="E2017">
        <v>46</v>
      </c>
      <c r="F2017">
        <v>0.21</v>
      </c>
    </row>
    <row r="2018" spans="1:6" x14ac:dyDescent="0.2">
      <c r="A2018" t="s">
        <v>678</v>
      </c>
      <c r="B2018" t="s">
        <v>693</v>
      </c>
      <c r="C2018" t="s">
        <v>688</v>
      </c>
      <c r="D2018">
        <v>0.57999999999999996</v>
      </c>
      <c r="E2018">
        <v>47</v>
      </c>
      <c r="F2018">
        <v>0.21</v>
      </c>
    </row>
    <row r="2019" spans="1:6" x14ac:dyDescent="0.2">
      <c r="A2019" t="s">
        <v>678</v>
      </c>
      <c r="B2019" t="s">
        <v>693</v>
      </c>
      <c r="C2019" t="s">
        <v>688</v>
      </c>
      <c r="D2019">
        <v>0.57999999999999996</v>
      </c>
      <c r="E2019">
        <v>48</v>
      </c>
      <c r="F2019">
        <v>0.21099999999999999</v>
      </c>
    </row>
    <row r="2020" spans="1:6" x14ac:dyDescent="0.2">
      <c r="A2020" t="s">
        <v>678</v>
      </c>
      <c r="B2020" t="s">
        <v>693</v>
      </c>
      <c r="C2020" t="s">
        <v>688</v>
      </c>
      <c r="D2020">
        <v>0.57999999999999996</v>
      </c>
      <c r="E2020">
        <v>49</v>
      </c>
      <c r="F2020">
        <v>0.21099999999999999</v>
      </c>
    </row>
    <row r="2021" spans="1:6" x14ac:dyDescent="0.2">
      <c r="A2021" t="s">
        <v>678</v>
      </c>
      <c r="B2021" t="s">
        <v>693</v>
      </c>
      <c r="C2021" t="s">
        <v>688</v>
      </c>
      <c r="D2021">
        <v>0.6</v>
      </c>
      <c r="E2021">
        <v>30</v>
      </c>
      <c r="F2021">
        <v>0.20799999999999999</v>
      </c>
    </row>
    <row r="2022" spans="1:6" x14ac:dyDescent="0.2">
      <c r="A2022" t="s">
        <v>678</v>
      </c>
      <c r="B2022" t="s">
        <v>693</v>
      </c>
      <c r="C2022" t="s">
        <v>688</v>
      </c>
      <c r="D2022">
        <v>0.6</v>
      </c>
      <c r="E2022">
        <v>31</v>
      </c>
      <c r="F2022">
        <v>0.20799999999999999</v>
      </c>
    </row>
    <row r="2023" spans="1:6" x14ac:dyDescent="0.2">
      <c r="A2023" t="s">
        <v>678</v>
      </c>
      <c r="B2023" t="s">
        <v>693</v>
      </c>
      <c r="C2023" t="s">
        <v>688</v>
      </c>
      <c r="D2023">
        <v>0.6</v>
      </c>
      <c r="E2023">
        <v>32</v>
      </c>
      <c r="F2023">
        <v>0.20899999999999999</v>
      </c>
    </row>
    <row r="2024" spans="1:6" x14ac:dyDescent="0.2">
      <c r="A2024" t="s">
        <v>678</v>
      </c>
      <c r="B2024" t="s">
        <v>693</v>
      </c>
      <c r="C2024" t="s">
        <v>688</v>
      </c>
      <c r="D2024">
        <v>0.6</v>
      </c>
      <c r="E2024">
        <v>33</v>
      </c>
      <c r="F2024">
        <v>0.20899999999999999</v>
      </c>
    </row>
    <row r="2025" spans="1:6" x14ac:dyDescent="0.2">
      <c r="A2025" t="s">
        <v>678</v>
      </c>
      <c r="B2025" t="s">
        <v>693</v>
      </c>
      <c r="C2025" t="s">
        <v>688</v>
      </c>
      <c r="D2025">
        <v>0.6</v>
      </c>
      <c r="E2025">
        <v>34</v>
      </c>
      <c r="F2025">
        <v>0.20899999999999999</v>
      </c>
    </row>
    <row r="2026" spans="1:6" x14ac:dyDescent="0.2">
      <c r="A2026" t="s">
        <v>678</v>
      </c>
      <c r="B2026" t="s">
        <v>693</v>
      </c>
      <c r="C2026" t="s">
        <v>688</v>
      </c>
      <c r="D2026">
        <v>0.6</v>
      </c>
      <c r="E2026">
        <v>35</v>
      </c>
      <c r="F2026">
        <v>0.20899999999999999</v>
      </c>
    </row>
    <row r="2027" spans="1:6" x14ac:dyDescent="0.2">
      <c r="A2027" t="s">
        <v>678</v>
      </c>
      <c r="B2027" t="s">
        <v>693</v>
      </c>
      <c r="C2027" t="s">
        <v>688</v>
      </c>
      <c r="D2027">
        <v>0.6</v>
      </c>
      <c r="E2027">
        <v>36</v>
      </c>
      <c r="F2027">
        <v>0.21</v>
      </c>
    </row>
    <row r="2028" spans="1:6" x14ac:dyDescent="0.2">
      <c r="A2028" t="s">
        <v>678</v>
      </c>
      <c r="B2028" t="s">
        <v>693</v>
      </c>
      <c r="C2028" t="s">
        <v>688</v>
      </c>
      <c r="D2028">
        <v>0.6</v>
      </c>
      <c r="E2028">
        <v>37</v>
      </c>
      <c r="F2028">
        <v>0.21</v>
      </c>
    </row>
    <row r="2029" spans="1:6" x14ac:dyDescent="0.2">
      <c r="A2029" t="s">
        <v>678</v>
      </c>
      <c r="B2029" t="s">
        <v>693</v>
      </c>
      <c r="C2029" t="s">
        <v>688</v>
      </c>
      <c r="D2029">
        <v>0.6</v>
      </c>
      <c r="E2029">
        <v>38</v>
      </c>
      <c r="F2029">
        <v>0.21099999999999999</v>
      </c>
    </row>
    <row r="2030" spans="1:6" x14ac:dyDescent="0.2">
      <c r="A2030" t="s">
        <v>678</v>
      </c>
      <c r="B2030" t="s">
        <v>693</v>
      </c>
      <c r="C2030" t="s">
        <v>688</v>
      </c>
      <c r="D2030">
        <v>0.6</v>
      </c>
      <c r="E2030">
        <v>39</v>
      </c>
      <c r="F2030">
        <v>0.21099999999999999</v>
      </c>
    </row>
    <row r="2031" spans="1:6" x14ac:dyDescent="0.2">
      <c r="A2031" t="s">
        <v>678</v>
      </c>
      <c r="B2031" t="s">
        <v>693</v>
      </c>
      <c r="C2031" t="s">
        <v>688</v>
      </c>
      <c r="D2031">
        <v>0.6</v>
      </c>
      <c r="E2031">
        <v>40</v>
      </c>
      <c r="F2031">
        <v>0.21199999999999999</v>
      </c>
    </row>
    <row r="2032" spans="1:6" x14ac:dyDescent="0.2">
      <c r="A2032" t="s">
        <v>678</v>
      </c>
      <c r="B2032" t="s">
        <v>693</v>
      </c>
      <c r="C2032" t="s">
        <v>688</v>
      </c>
      <c r="D2032">
        <v>0.6</v>
      </c>
      <c r="E2032">
        <v>41</v>
      </c>
      <c r="F2032">
        <v>0.21199999999999999</v>
      </c>
    </row>
    <row r="2033" spans="1:6" x14ac:dyDescent="0.2">
      <c r="A2033" t="s">
        <v>678</v>
      </c>
      <c r="B2033" t="s">
        <v>693</v>
      </c>
      <c r="C2033" t="s">
        <v>688</v>
      </c>
      <c r="D2033">
        <v>0.6</v>
      </c>
      <c r="E2033">
        <v>42</v>
      </c>
      <c r="F2033">
        <v>0.21299999999999999</v>
      </c>
    </row>
    <row r="2034" spans="1:6" x14ac:dyDescent="0.2">
      <c r="A2034" t="s">
        <v>678</v>
      </c>
      <c r="B2034" t="s">
        <v>693</v>
      </c>
      <c r="C2034" t="s">
        <v>688</v>
      </c>
      <c r="D2034">
        <v>0.6</v>
      </c>
      <c r="E2034">
        <v>43</v>
      </c>
      <c r="F2034">
        <v>0.21299999999999999</v>
      </c>
    </row>
    <row r="2035" spans="1:6" x14ac:dyDescent="0.2">
      <c r="A2035" t="s">
        <v>678</v>
      </c>
      <c r="B2035" t="s">
        <v>693</v>
      </c>
      <c r="C2035" t="s">
        <v>688</v>
      </c>
      <c r="D2035">
        <v>0.6</v>
      </c>
      <c r="E2035">
        <v>44</v>
      </c>
      <c r="F2035">
        <v>0.214</v>
      </c>
    </row>
    <row r="2036" spans="1:6" x14ac:dyDescent="0.2">
      <c r="A2036" t="s">
        <v>678</v>
      </c>
      <c r="B2036" t="s">
        <v>693</v>
      </c>
      <c r="C2036" t="s">
        <v>688</v>
      </c>
      <c r="D2036">
        <v>0.6</v>
      </c>
      <c r="E2036">
        <v>45</v>
      </c>
      <c r="F2036">
        <v>0.214</v>
      </c>
    </row>
    <row r="2037" spans="1:6" x14ac:dyDescent="0.2">
      <c r="A2037" t="s">
        <v>678</v>
      </c>
      <c r="B2037" t="s">
        <v>693</v>
      </c>
      <c r="C2037" t="s">
        <v>688</v>
      </c>
      <c r="D2037">
        <v>0.6</v>
      </c>
      <c r="E2037">
        <v>46</v>
      </c>
      <c r="F2037">
        <v>0.215</v>
      </c>
    </row>
    <row r="2038" spans="1:6" x14ac:dyDescent="0.2">
      <c r="A2038" t="s">
        <v>678</v>
      </c>
      <c r="B2038" t="s">
        <v>693</v>
      </c>
      <c r="C2038" t="s">
        <v>688</v>
      </c>
      <c r="D2038">
        <v>0.6</v>
      </c>
      <c r="E2038">
        <v>47</v>
      </c>
      <c r="F2038">
        <v>0.215</v>
      </c>
    </row>
    <row r="2039" spans="1:6" x14ac:dyDescent="0.2">
      <c r="A2039" t="s">
        <v>678</v>
      </c>
      <c r="B2039" t="s">
        <v>693</v>
      </c>
      <c r="C2039" t="s">
        <v>688</v>
      </c>
      <c r="D2039">
        <v>0.6</v>
      </c>
      <c r="E2039">
        <v>48</v>
      </c>
      <c r="F2039">
        <v>0.216</v>
      </c>
    </row>
    <row r="2040" spans="1:6" x14ac:dyDescent="0.2">
      <c r="A2040" t="s">
        <v>678</v>
      </c>
      <c r="B2040" t="s">
        <v>693</v>
      </c>
      <c r="C2040" t="s">
        <v>688</v>
      </c>
      <c r="D2040">
        <v>0.6</v>
      </c>
      <c r="E2040">
        <v>49</v>
      </c>
      <c r="F2040">
        <v>0.217</v>
      </c>
    </row>
    <row r="2041" spans="1:6" x14ac:dyDescent="0.2">
      <c r="A2041" t="s">
        <v>678</v>
      </c>
      <c r="B2041" t="s">
        <v>693</v>
      </c>
      <c r="C2041" t="s">
        <v>688</v>
      </c>
      <c r="D2041">
        <v>0.62</v>
      </c>
      <c r="E2041">
        <v>33</v>
      </c>
      <c r="F2041">
        <v>0.215</v>
      </c>
    </row>
    <row r="2042" spans="1:6" x14ac:dyDescent="0.2">
      <c r="A2042" t="s">
        <v>678</v>
      </c>
      <c r="B2042" t="s">
        <v>693</v>
      </c>
      <c r="C2042" t="s">
        <v>688</v>
      </c>
      <c r="D2042">
        <v>0.62</v>
      </c>
      <c r="E2042">
        <v>34</v>
      </c>
      <c r="F2042">
        <v>0.215</v>
      </c>
    </row>
    <row r="2043" spans="1:6" x14ac:dyDescent="0.2">
      <c r="A2043" t="s">
        <v>678</v>
      </c>
      <c r="B2043" t="s">
        <v>693</v>
      </c>
      <c r="C2043" t="s">
        <v>688</v>
      </c>
      <c r="D2043">
        <v>0.62</v>
      </c>
      <c r="E2043">
        <v>35</v>
      </c>
      <c r="F2043">
        <v>0.215</v>
      </c>
    </row>
    <row r="2044" spans="1:6" x14ac:dyDescent="0.2">
      <c r="A2044" t="s">
        <v>678</v>
      </c>
      <c r="B2044" t="s">
        <v>693</v>
      </c>
      <c r="C2044" t="s">
        <v>688</v>
      </c>
      <c r="D2044">
        <v>0.62</v>
      </c>
      <c r="E2044">
        <v>36</v>
      </c>
      <c r="F2044">
        <v>0.216</v>
      </c>
    </row>
    <row r="2045" spans="1:6" x14ac:dyDescent="0.2">
      <c r="A2045" t="s">
        <v>678</v>
      </c>
      <c r="B2045" t="s">
        <v>693</v>
      </c>
      <c r="C2045" t="s">
        <v>688</v>
      </c>
      <c r="D2045">
        <v>0.62</v>
      </c>
      <c r="E2045">
        <v>37</v>
      </c>
      <c r="F2045">
        <v>0.216</v>
      </c>
    </row>
    <row r="2046" spans="1:6" x14ac:dyDescent="0.2">
      <c r="A2046" t="s">
        <v>678</v>
      </c>
      <c r="B2046" t="s">
        <v>693</v>
      </c>
      <c r="C2046" t="s">
        <v>688</v>
      </c>
      <c r="D2046">
        <v>0.62</v>
      </c>
      <c r="E2046">
        <v>38</v>
      </c>
      <c r="F2046">
        <v>0.216</v>
      </c>
    </row>
    <row r="2047" spans="1:6" x14ac:dyDescent="0.2">
      <c r="A2047" t="s">
        <v>678</v>
      </c>
      <c r="B2047" t="s">
        <v>693</v>
      </c>
      <c r="C2047" t="s">
        <v>688</v>
      </c>
      <c r="D2047">
        <v>0.62</v>
      </c>
      <c r="E2047">
        <v>39</v>
      </c>
      <c r="F2047">
        <v>0.217</v>
      </c>
    </row>
    <row r="2048" spans="1:6" x14ac:dyDescent="0.2">
      <c r="A2048" t="s">
        <v>678</v>
      </c>
      <c r="B2048" t="s">
        <v>693</v>
      </c>
      <c r="C2048" t="s">
        <v>688</v>
      </c>
      <c r="D2048">
        <v>0.62</v>
      </c>
      <c r="E2048">
        <v>40</v>
      </c>
      <c r="F2048">
        <v>0.217</v>
      </c>
    </row>
    <row r="2049" spans="1:6" x14ac:dyDescent="0.2">
      <c r="A2049" t="s">
        <v>678</v>
      </c>
      <c r="B2049" t="s">
        <v>693</v>
      </c>
      <c r="C2049" t="s">
        <v>688</v>
      </c>
      <c r="D2049">
        <v>0.62</v>
      </c>
      <c r="E2049">
        <v>41</v>
      </c>
      <c r="F2049">
        <v>0.218</v>
      </c>
    </row>
    <row r="2050" spans="1:6" x14ac:dyDescent="0.2">
      <c r="A2050" t="s">
        <v>678</v>
      </c>
      <c r="B2050" t="s">
        <v>693</v>
      </c>
      <c r="C2050" t="s">
        <v>688</v>
      </c>
      <c r="D2050">
        <v>0.62</v>
      </c>
      <c r="E2050">
        <v>42</v>
      </c>
      <c r="F2050">
        <v>0.218</v>
      </c>
    </row>
    <row r="2051" spans="1:6" x14ac:dyDescent="0.2">
      <c r="A2051" t="s">
        <v>678</v>
      </c>
      <c r="B2051" t="s">
        <v>693</v>
      </c>
      <c r="C2051" t="s">
        <v>688</v>
      </c>
      <c r="D2051">
        <v>0.62</v>
      </c>
      <c r="E2051">
        <v>43</v>
      </c>
      <c r="F2051">
        <v>0.219</v>
      </c>
    </row>
    <row r="2052" spans="1:6" x14ac:dyDescent="0.2">
      <c r="A2052" t="s">
        <v>678</v>
      </c>
      <c r="B2052" t="s">
        <v>693</v>
      </c>
      <c r="C2052" t="s">
        <v>688</v>
      </c>
      <c r="D2052">
        <v>0.62</v>
      </c>
      <c r="E2052">
        <v>44</v>
      </c>
      <c r="F2052">
        <v>0.219</v>
      </c>
    </row>
    <row r="2053" spans="1:6" x14ac:dyDescent="0.2">
      <c r="A2053" t="s">
        <v>678</v>
      </c>
      <c r="B2053" t="s">
        <v>693</v>
      </c>
      <c r="C2053" t="s">
        <v>688</v>
      </c>
      <c r="D2053">
        <v>0.62</v>
      </c>
      <c r="E2053">
        <v>45</v>
      </c>
      <c r="F2053">
        <v>0.22</v>
      </c>
    </row>
    <row r="2054" spans="1:6" x14ac:dyDescent="0.2">
      <c r="A2054" t="s">
        <v>678</v>
      </c>
      <c r="B2054" t="s">
        <v>693</v>
      </c>
      <c r="C2054" t="s">
        <v>688</v>
      </c>
      <c r="D2054">
        <v>0.62</v>
      </c>
      <c r="E2054">
        <v>46</v>
      </c>
      <c r="F2054">
        <v>0.22</v>
      </c>
    </row>
    <row r="2055" spans="1:6" x14ac:dyDescent="0.2">
      <c r="A2055" t="s">
        <v>678</v>
      </c>
      <c r="B2055" t="s">
        <v>693</v>
      </c>
      <c r="C2055" t="s">
        <v>688</v>
      </c>
      <c r="D2055">
        <v>0.62</v>
      </c>
      <c r="E2055">
        <v>47</v>
      </c>
      <c r="F2055">
        <v>0.221</v>
      </c>
    </row>
    <row r="2056" spans="1:6" x14ac:dyDescent="0.2">
      <c r="A2056" t="s">
        <v>678</v>
      </c>
      <c r="B2056" t="s">
        <v>693</v>
      </c>
      <c r="C2056" t="s">
        <v>688</v>
      </c>
      <c r="D2056">
        <v>0.62</v>
      </c>
      <c r="E2056">
        <v>48</v>
      </c>
      <c r="F2056">
        <v>0.221</v>
      </c>
    </row>
    <row r="2057" spans="1:6" x14ac:dyDescent="0.2">
      <c r="A2057" t="s">
        <v>678</v>
      </c>
      <c r="B2057" t="s">
        <v>693</v>
      </c>
      <c r="C2057" t="s">
        <v>688</v>
      </c>
      <c r="D2057">
        <v>0.62</v>
      </c>
      <c r="E2057">
        <v>49</v>
      </c>
      <c r="F2057">
        <v>0.222</v>
      </c>
    </row>
    <row r="2058" spans="1:6" x14ac:dyDescent="0.2">
      <c r="A2058" t="s">
        <v>678</v>
      </c>
      <c r="B2058" t="s">
        <v>693</v>
      </c>
      <c r="C2058" t="s">
        <v>688</v>
      </c>
      <c r="D2058">
        <v>0.64</v>
      </c>
      <c r="E2058">
        <v>35</v>
      </c>
      <c r="F2058">
        <v>0.221</v>
      </c>
    </row>
    <row r="2059" spans="1:6" x14ac:dyDescent="0.2">
      <c r="A2059" t="s">
        <v>678</v>
      </c>
      <c r="B2059" t="s">
        <v>693</v>
      </c>
      <c r="C2059" t="s">
        <v>688</v>
      </c>
      <c r="D2059">
        <v>0.64</v>
      </c>
      <c r="E2059">
        <v>36</v>
      </c>
      <c r="F2059">
        <v>0.221</v>
      </c>
    </row>
    <row r="2060" spans="1:6" x14ac:dyDescent="0.2">
      <c r="A2060" t="s">
        <v>678</v>
      </c>
      <c r="B2060" t="s">
        <v>693</v>
      </c>
      <c r="C2060" t="s">
        <v>688</v>
      </c>
      <c r="D2060">
        <v>0.64</v>
      </c>
      <c r="E2060">
        <v>37</v>
      </c>
      <c r="F2060">
        <v>0.222</v>
      </c>
    </row>
    <row r="2061" spans="1:6" x14ac:dyDescent="0.2">
      <c r="A2061" t="s">
        <v>678</v>
      </c>
      <c r="B2061" t="s">
        <v>693</v>
      </c>
      <c r="C2061" t="s">
        <v>688</v>
      </c>
      <c r="D2061">
        <v>0.64</v>
      </c>
      <c r="E2061">
        <v>38</v>
      </c>
      <c r="F2061">
        <v>0.222</v>
      </c>
    </row>
    <row r="2062" spans="1:6" x14ac:dyDescent="0.2">
      <c r="A2062" t="s">
        <v>678</v>
      </c>
      <c r="B2062" t="s">
        <v>693</v>
      </c>
      <c r="C2062" t="s">
        <v>688</v>
      </c>
      <c r="D2062">
        <v>0.64</v>
      </c>
      <c r="E2062">
        <v>39</v>
      </c>
      <c r="F2062">
        <v>0.222</v>
      </c>
    </row>
    <row r="2063" spans="1:6" x14ac:dyDescent="0.2">
      <c r="A2063" t="s">
        <v>678</v>
      </c>
      <c r="B2063" t="s">
        <v>693</v>
      </c>
      <c r="C2063" t="s">
        <v>688</v>
      </c>
      <c r="D2063">
        <v>0.64</v>
      </c>
      <c r="E2063">
        <v>40</v>
      </c>
      <c r="F2063">
        <v>0.223</v>
      </c>
    </row>
    <row r="2064" spans="1:6" x14ac:dyDescent="0.2">
      <c r="A2064" t="s">
        <v>678</v>
      </c>
      <c r="B2064" t="s">
        <v>693</v>
      </c>
      <c r="C2064" t="s">
        <v>688</v>
      </c>
      <c r="D2064">
        <v>0.64</v>
      </c>
      <c r="E2064">
        <v>41</v>
      </c>
      <c r="F2064">
        <v>0.223</v>
      </c>
    </row>
    <row r="2065" spans="1:6" x14ac:dyDescent="0.2">
      <c r="A2065" t="s">
        <v>678</v>
      </c>
      <c r="B2065" t="s">
        <v>693</v>
      </c>
      <c r="C2065" t="s">
        <v>688</v>
      </c>
      <c r="D2065">
        <v>0.64</v>
      </c>
      <c r="E2065">
        <v>42</v>
      </c>
      <c r="F2065">
        <v>0.224</v>
      </c>
    </row>
    <row r="2066" spans="1:6" x14ac:dyDescent="0.2">
      <c r="A2066" t="s">
        <v>678</v>
      </c>
      <c r="B2066" t="s">
        <v>693</v>
      </c>
      <c r="C2066" t="s">
        <v>688</v>
      </c>
      <c r="D2066">
        <v>0.64</v>
      </c>
      <c r="E2066">
        <v>43</v>
      </c>
      <c r="F2066">
        <v>0.224</v>
      </c>
    </row>
    <row r="2067" spans="1:6" x14ac:dyDescent="0.2">
      <c r="A2067" t="s">
        <v>678</v>
      </c>
      <c r="B2067" t="s">
        <v>693</v>
      </c>
      <c r="C2067" t="s">
        <v>688</v>
      </c>
      <c r="D2067">
        <v>0.64</v>
      </c>
      <c r="E2067">
        <v>44</v>
      </c>
      <c r="F2067">
        <v>0.22500000000000001</v>
      </c>
    </row>
    <row r="2068" spans="1:6" x14ac:dyDescent="0.2">
      <c r="A2068" t="s">
        <v>678</v>
      </c>
      <c r="B2068" t="s">
        <v>693</v>
      </c>
      <c r="C2068" t="s">
        <v>688</v>
      </c>
      <c r="D2068">
        <v>0.64</v>
      </c>
      <c r="E2068">
        <v>45</v>
      </c>
      <c r="F2068">
        <v>0.22500000000000001</v>
      </c>
    </row>
    <row r="2069" spans="1:6" x14ac:dyDescent="0.2">
      <c r="A2069" t="s">
        <v>678</v>
      </c>
      <c r="B2069" t="s">
        <v>693</v>
      </c>
      <c r="C2069" t="s">
        <v>688</v>
      </c>
      <c r="D2069">
        <v>0.64</v>
      </c>
      <c r="E2069">
        <v>46</v>
      </c>
      <c r="F2069">
        <v>0.22600000000000001</v>
      </c>
    </row>
    <row r="2070" spans="1:6" x14ac:dyDescent="0.2">
      <c r="A2070" t="s">
        <v>678</v>
      </c>
      <c r="B2070" t="s">
        <v>693</v>
      </c>
      <c r="C2070" t="s">
        <v>688</v>
      </c>
      <c r="D2070">
        <v>0.64</v>
      </c>
      <c r="E2070">
        <v>47</v>
      </c>
      <c r="F2070">
        <v>0.22600000000000001</v>
      </c>
    </row>
    <row r="2071" spans="1:6" x14ac:dyDescent="0.2">
      <c r="A2071" t="s">
        <v>678</v>
      </c>
      <c r="B2071" t="s">
        <v>693</v>
      </c>
      <c r="C2071" t="s">
        <v>688</v>
      </c>
      <c r="D2071">
        <v>0.64</v>
      </c>
      <c r="E2071">
        <v>48</v>
      </c>
      <c r="F2071">
        <v>0.22700000000000001</v>
      </c>
    </row>
    <row r="2072" spans="1:6" x14ac:dyDescent="0.2">
      <c r="A2072" t="s">
        <v>678</v>
      </c>
      <c r="B2072" t="s">
        <v>693</v>
      </c>
      <c r="C2072" t="s">
        <v>688</v>
      </c>
      <c r="D2072">
        <v>0.64</v>
      </c>
      <c r="E2072">
        <v>49</v>
      </c>
      <c r="F2072">
        <v>0.22700000000000001</v>
      </c>
    </row>
    <row r="2073" spans="1:6" x14ac:dyDescent="0.2">
      <c r="A2073" t="s">
        <v>678</v>
      </c>
      <c r="B2073" t="s">
        <v>693</v>
      </c>
      <c r="C2073" t="s">
        <v>688</v>
      </c>
      <c r="D2073">
        <v>0.66</v>
      </c>
      <c r="E2073">
        <v>38</v>
      </c>
      <c r="F2073">
        <v>0.22800000000000001</v>
      </c>
    </row>
    <row r="2074" spans="1:6" x14ac:dyDescent="0.2">
      <c r="A2074" t="s">
        <v>678</v>
      </c>
      <c r="B2074" t="s">
        <v>693</v>
      </c>
      <c r="C2074" t="s">
        <v>688</v>
      </c>
      <c r="D2074">
        <v>0.66</v>
      </c>
      <c r="E2074">
        <v>39</v>
      </c>
      <c r="F2074">
        <v>0.22800000000000001</v>
      </c>
    </row>
    <row r="2075" spans="1:6" x14ac:dyDescent="0.2">
      <c r="A2075" t="s">
        <v>678</v>
      </c>
      <c r="B2075" t="s">
        <v>693</v>
      </c>
      <c r="C2075" t="s">
        <v>688</v>
      </c>
      <c r="D2075">
        <v>0.66</v>
      </c>
      <c r="E2075">
        <v>40</v>
      </c>
      <c r="F2075">
        <v>0.22800000000000001</v>
      </c>
    </row>
    <row r="2076" spans="1:6" x14ac:dyDescent="0.2">
      <c r="A2076" t="s">
        <v>678</v>
      </c>
      <c r="B2076" t="s">
        <v>693</v>
      </c>
      <c r="C2076" t="s">
        <v>688</v>
      </c>
      <c r="D2076">
        <v>0.66</v>
      </c>
      <c r="E2076">
        <v>41</v>
      </c>
      <c r="F2076">
        <v>0.22900000000000001</v>
      </c>
    </row>
    <row r="2077" spans="1:6" x14ac:dyDescent="0.2">
      <c r="A2077" t="s">
        <v>678</v>
      </c>
      <c r="B2077" t="s">
        <v>693</v>
      </c>
      <c r="C2077" t="s">
        <v>688</v>
      </c>
      <c r="D2077">
        <v>0.66</v>
      </c>
      <c r="E2077">
        <v>42</v>
      </c>
      <c r="F2077">
        <v>0.22900000000000001</v>
      </c>
    </row>
    <row r="2078" spans="1:6" x14ac:dyDescent="0.2">
      <c r="A2078" t="s">
        <v>678</v>
      </c>
      <c r="B2078" t="s">
        <v>693</v>
      </c>
      <c r="C2078" t="s">
        <v>688</v>
      </c>
      <c r="D2078">
        <v>0.66</v>
      </c>
      <c r="E2078">
        <v>43</v>
      </c>
      <c r="F2078">
        <v>0.23</v>
      </c>
    </row>
    <row r="2079" spans="1:6" x14ac:dyDescent="0.2">
      <c r="A2079" t="s">
        <v>678</v>
      </c>
      <c r="B2079" t="s">
        <v>693</v>
      </c>
      <c r="C2079" t="s">
        <v>688</v>
      </c>
      <c r="D2079">
        <v>0.66</v>
      </c>
      <c r="E2079">
        <v>44</v>
      </c>
      <c r="F2079">
        <v>0.23</v>
      </c>
    </row>
    <row r="2080" spans="1:6" x14ac:dyDescent="0.2">
      <c r="A2080" t="s">
        <v>678</v>
      </c>
      <c r="B2080" t="s">
        <v>693</v>
      </c>
      <c r="C2080" t="s">
        <v>688</v>
      </c>
      <c r="D2080">
        <v>0.66</v>
      </c>
      <c r="E2080">
        <v>45</v>
      </c>
      <c r="F2080">
        <v>0.23</v>
      </c>
    </row>
    <row r="2081" spans="1:6" x14ac:dyDescent="0.2">
      <c r="A2081" t="s">
        <v>678</v>
      </c>
      <c r="B2081" t="s">
        <v>693</v>
      </c>
      <c r="C2081" t="s">
        <v>688</v>
      </c>
      <c r="D2081">
        <v>0.66</v>
      </c>
      <c r="E2081">
        <v>46</v>
      </c>
      <c r="F2081">
        <v>0.23100000000000001</v>
      </c>
    </row>
    <row r="2082" spans="1:6" x14ac:dyDescent="0.2">
      <c r="A2082" t="s">
        <v>678</v>
      </c>
      <c r="B2082" t="s">
        <v>693</v>
      </c>
      <c r="C2082" t="s">
        <v>688</v>
      </c>
      <c r="D2082">
        <v>0.66</v>
      </c>
      <c r="E2082">
        <v>47</v>
      </c>
      <c r="F2082">
        <v>0.23100000000000001</v>
      </c>
    </row>
    <row r="2083" spans="1:6" x14ac:dyDescent="0.2">
      <c r="A2083" t="s">
        <v>678</v>
      </c>
      <c r="B2083" t="s">
        <v>693</v>
      </c>
      <c r="C2083" t="s">
        <v>688</v>
      </c>
      <c r="D2083">
        <v>0.66</v>
      </c>
      <c r="E2083">
        <v>48</v>
      </c>
      <c r="F2083">
        <v>0.23200000000000001</v>
      </c>
    </row>
    <row r="2084" spans="1:6" x14ac:dyDescent="0.2">
      <c r="A2084" t="s">
        <v>678</v>
      </c>
      <c r="B2084" t="s">
        <v>693</v>
      </c>
      <c r="C2084" t="s">
        <v>688</v>
      </c>
      <c r="D2084">
        <v>0.66</v>
      </c>
      <c r="E2084">
        <v>49</v>
      </c>
      <c r="F2084">
        <v>0.23200000000000001</v>
      </c>
    </row>
    <row r="2085" spans="1:6" x14ac:dyDescent="0.2">
      <c r="A2085" t="s">
        <v>678</v>
      </c>
      <c r="B2085" t="s">
        <v>693</v>
      </c>
      <c r="C2085" t="s">
        <v>688</v>
      </c>
      <c r="D2085">
        <v>0.68</v>
      </c>
      <c r="E2085">
        <v>40</v>
      </c>
      <c r="F2085">
        <v>0.23400000000000001</v>
      </c>
    </row>
    <row r="2086" spans="1:6" x14ac:dyDescent="0.2">
      <c r="A2086" t="s">
        <v>678</v>
      </c>
      <c r="B2086" t="s">
        <v>693</v>
      </c>
      <c r="C2086" t="s">
        <v>688</v>
      </c>
      <c r="D2086">
        <v>0.68</v>
      </c>
      <c r="E2086">
        <v>41</v>
      </c>
      <c r="F2086">
        <v>0.23400000000000001</v>
      </c>
    </row>
    <row r="2087" spans="1:6" x14ac:dyDescent="0.2">
      <c r="A2087" t="s">
        <v>678</v>
      </c>
      <c r="B2087" t="s">
        <v>693</v>
      </c>
      <c r="C2087" t="s">
        <v>688</v>
      </c>
      <c r="D2087">
        <v>0.68</v>
      </c>
      <c r="E2087">
        <v>42</v>
      </c>
      <c r="F2087">
        <v>0.23499999999999999</v>
      </c>
    </row>
    <row r="2088" spans="1:6" x14ac:dyDescent="0.2">
      <c r="A2088" t="s">
        <v>678</v>
      </c>
      <c r="B2088" t="s">
        <v>693</v>
      </c>
      <c r="C2088" t="s">
        <v>688</v>
      </c>
      <c r="D2088">
        <v>0.68</v>
      </c>
      <c r="E2088">
        <v>43</v>
      </c>
      <c r="F2088">
        <v>0.23499999999999999</v>
      </c>
    </row>
    <row r="2089" spans="1:6" x14ac:dyDescent="0.2">
      <c r="A2089" t="s">
        <v>678</v>
      </c>
      <c r="B2089" t="s">
        <v>693</v>
      </c>
      <c r="C2089" t="s">
        <v>688</v>
      </c>
      <c r="D2089">
        <v>0.68</v>
      </c>
      <c r="E2089">
        <v>44</v>
      </c>
      <c r="F2089">
        <v>0.23499999999999999</v>
      </c>
    </row>
    <row r="2090" spans="1:6" x14ac:dyDescent="0.2">
      <c r="A2090" t="s">
        <v>678</v>
      </c>
      <c r="B2090" t="s">
        <v>693</v>
      </c>
      <c r="C2090" t="s">
        <v>688</v>
      </c>
      <c r="D2090">
        <v>0.68</v>
      </c>
      <c r="E2090">
        <v>45</v>
      </c>
      <c r="F2090">
        <v>0.23599999999999999</v>
      </c>
    </row>
    <row r="2091" spans="1:6" x14ac:dyDescent="0.2">
      <c r="A2091" t="s">
        <v>678</v>
      </c>
      <c r="B2091" t="s">
        <v>693</v>
      </c>
      <c r="C2091" t="s">
        <v>688</v>
      </c>
      <c r="D2091">
        <v>0.68</v>
      </c>
      <c r="E2091">
        <v>46</v>
      </c>
      <c r="F2091">
        <v>0.23599999999999999</v>
      </c>
    </row>
    <row r="2092" spans="1:6" x14ac:dyDescent="0.2">
      <c r="A2092" t="s">
        <v>678</v>
      </c>
      <c r="B2092" t="s">
        <v>693</v>
      </c>
      <c r="C2092" t="s">
        <v>688</v>
      </c>
      <c r="D2092">
        <v>0.68</v>
      </c>
      <c r="E2092">
        <v>47</v>
      </c>
      <c r="F2092">
        <v>0.23699999999999999</v>
      </c>
    </row>
    <row r="2093" spans="1:6" x14ac:dyDescent="0.2">
      <c r="A2093" t="s">
        <v>678</v>
      </c>
      <c r="B2093" t="s">
        <v>693</v>
      </c>
      <c r="C2093" t="s">
        <v>688</v>
      </c>
      <c r="D2093">
        <v>0.68</v>
      </c>
      <c r="E2093">
        <v>48</v>
      </c>
      <c r="F2093">
        <v>0.23699999999999999</v>
      </c>
    </row>
    <row r="2094" spans="1:6" x14ac:dyDescent="0.2">
      <c r="A2094" t="s">
        <v>678</v>
      </c>
      <c r="B2094" t="s">
        <v>693</v>
      </c>
      <c r="C2094" t="s">
        <v>688</v>
      </c>
      <c r="D2094">
        <v>0.68</v>
      </c>
      <c r="E2094">
        <v>49</v>
      </c>
      <c r="F2094">
        <v>0.23799999999999999</v>
      </c>
    </row>
    <row r="2095" spans="1:6" x14ac:dyDescent="0.2">
      <c r="A2095" t="s">
        <v>678</v>
      </c>
      <c r="B2095" t="s">
        <v>693</v>
      </c>
      <c r="C2095" t="s">
        <v>688</v>
      </c>
      <c r="D2095">
        <v>0.7</v>
      </c>
      <c r="E2095">
        <v>43</v>
      </c>
      <c r="F2095">
        <v>0.24099999999999999</v>
      </c>
    </row>
    <row r="2096" spans="1:6" x14ac:dyDescent="0.2">
      <c r="A2096" t="s">
        <v>678</v>
      </c>
      <c r="B2096" t="s">
        <v>693</v>
      </c>
      <c r="C2096" t="s">
        <v>688</v>
      </c>
      <c r="D2096">
        <v>0.7</v>
      </c>
      <c r="E2096">
        <v>44</v>
      </c>
      <c r="F2096">
        <v>0.24099999999999999</v>
      </c>
    </row>
    <row r="2097" spans="1:6" x14ac:dyDescent="0.2">
      <c r="A2097" t="s">
        <v>678</v>
      </c>
      <c r="B2097" t="s">
        <v>693</v>
      </c>
      <c r="C2097" t="s">
        <v>688</v>
      </c>
      <c r="D2097">
        <v>0.7</v>
      </c>
      <c r="E2097">
        <v>45</v>
      </c>
      <c r="F2097">
        <v>0.24099999999999999</v>
      </c>
    </row>
    <row r="2098" spans="1:6" x14ac:dyDescent="0.2">
      <c r="A2098" t="s">
        <v>678</v>
      </c>
      <c r="B2098" t="s">
        <v>693</v>
      </c>
      <c r="C2098" t="s">
        <v>688</v>
      </c>
      <c r="D2098">
        <v>0.7</v>
      </c>
      <c r="E2098">
        <v>46</v>
      </c>
      <c r="F2098">
        <v>0.24199999999999999</v>
      </c>
    </row>
    <row r="2099" spans="1:6" x14ac:dyDescent="0.2">
      <c r="A2099" t="s">
        <v>678</v>
      </c>
      <c r="B2099" t="s">
        <v>693</v>
      </c>
      <c r="C2099" t="s">
        <v>688</v>
      </c>
      <c r="D2099">
        <v>0.7</v>
      </c>
      <c r="E2099">
        <v>47</v>
      </c>
      <c r="F2099">
        <v>0.24199999999999999</v>
      </c>
    </row>
    <row r="2100" spans="1:6" x14ac:dyDescent="0.2">
      <c r="A2100" t="s">
        <v>678</v>
      </c>
      <c r="B2100" t="s">
        <v>693</v>
      </c>
      <c r="C2100" t="s">
        <v>688</v>
      </c>
      <c r="D2100">
        <v>0.7</v>
      </c>
      <c r="E2100">
        <v>48</v>
      </c>
      <c r="F2100">
        <v>0.24299999999999999</v>
      </c>
    </row>
    <row r="2101" spans="1:6" x14ac:dyDescent="0.2">
      <c r="A2101" t="s">
        <v>678</v>
      </c>
      <c r="B2101" t="s">
        <v>693</v>
      </c>
      <c r="C2101" t="s">
        <v>688</v>
      </c>
      <c r="D2101">
        <v>0.7</v>
      </c>
      <c r="E2101">
        <v>49</v>
      </c>
      <c r="F2101">
        <v>0.24299999999999999</v>
      </c>
    </row>
    <row r="2102" spans="1:6" x14ac:dyDescent="0.2">
      <c r="A2102" t="s">
        <v>678</v>
      </c>
      <c r="B2102" t="s">
        <v>693</v>
      </c>
      <c r="C2102" t="s">
        <v>688</v>
      </c>
      <c r="D2102">
        <v>0.72</v>
      </c>
      <c r="E2102">
        <v>47</v>
      </c>
      <c r="F2102">
        <v>0.248</v>
      </c>
    </row>
    <row r="2103" spans="1:6" x14ac:dyDescent="0.2">
      <c r="A2103" t="s">
        <v>678</v>
      </c>
      <c r="B2103" t="s">
        <v>693</v>
      </c>
      <c r="C2103" t="s">
        <v>688</v>
      </c>
      <c r="D2103">
        <v>0.72</v>
      </c>
      <c r="E2103">
        <v>48</v>
      </c>
      <c r="F2103">
        <v>0.248</v>
      </c>
    </row>
    <row r="2104" spans="1:6" x14ac:dyDescent="0.2">
      <c r="A2104" t="s">
        <v>678</v>
      </c>
      <c r="B2104" t="s">
        <v>693</v>
      </c>
      <c r="C2104" t="s">
        <v>688</v>
      </c>
      <c r="D2104">
        <v>0.72</v>
      </c>
      <c r="E2104">
        <v>49</v>
      </c>
      <c r="F2104">
        <v>0.249</v>
      </c>
    </row>
    <row r="2105" spans="1:6" x14ac:dyDescent="0.2">
      <c r="A2105" t="s">
        <v>678</v>
      </c>
      <c r="B2105" t="s">
        <v>696</v>
      </c>
      <c r="C2105" t="s">
        <v>685</v>
      </c>
      <c r="D2105">
        <v>0.2</v>
      </c>
      <c r="E2105">
        <v>20</v>
      </c>
      <c r="F2105">
        <v>4.8000000000000001E-2</v>
      </c>
    </row>
    <row r="2106" spans="1:6" x14ac:dyDescent="0.2">
      <c r="A2106" t="s">
        <v>678</v>
      </c>
      <c r="B2106" t="s">
        <v>696</v>
      </c>
      <c r="C2106" t="s">
        <v>685</v>
      </c>
      <c r="D2106">
        <v>0.2</v>
      </c>
      <c r="E2106">
        <v>21</v>
      </c>
      <c r="F2106">
        <v>5.0999999999999997E-2</v>
      </c>
    </row>
    <row r="2107" spans="1:6" x14ac:dyDescent="0.2">
      <c r="A2107" t="s">
        <v>678</v>
      </c>
      <c r="B2107" t="s">
        <v>696</v>
      </c>
      <c r="C2107" t="s">
        <v>685</v>
      </c>
      <c r="D2107">
        <v>0.25</v>
      </c>
      <c r="E2107">
        <v>20</v>
      </c>
      <c r="F2107">
        <v>6.5000000000000002E-2</v>
      </c>
    </row>
    <row r="2108" spans="1:6" x14ac:dyDescent="0.2">
      <c r="A2108" t="s">
        <v>678</v>
      </c>
      <c r="B2108" t="s">
        <v>696</v>
      </c>
      <c r="C2108" t="s">
        <v>685</v>
      </c>
      <c r="D2108">
        <v>0.25</v>
      </c>
      <c r="E2108">
        <v>21</v>
      </c>
      <c r="F2108">
        <v>6.9000000000000006E-2</v>
      </c>
    </row>
    <row r="2109" spans="1:6" x14ac:dyDescent="0.2">
      <c r="A2109" t="s">
        <v>678</v>
      </c>
      <c r="B2109" t="s">
        <v>696</v>
      </c>
      <c r="C2109" t="s">
        <v>685</v>
      </c>
      <c r="D2109">
        <v>0.25</v>
      </c>
      <c r="E2109">
        <v>22</v>
      </c>
      <c r="F2109">
        <v>7.1999999999999995E-2</v>
      </c>
    </row>
    <row r="2110" spans="1:6" x14ac:dyDescent="0.2">
      <c r="A2110" t="s">
        <v>678</v>
      </c>
      <c r="B2110" t="s">
        <v>696</v>
      </c>
      <c r="C2110" t="s">
        <v>685</v>
      </c>
      <c r="D2110">
        <v>0.25</v>
      </c>
      <c r="E2110">
        <v>23</v>
      </c>
      <c r="F2110">
        <v>7.5999999999999998E-2</v>
      </c>
    </row>
    <row r="2111" spans="1:6" x14ac:dyDescent="0.2">
      <c r="A2111" t="s">
        <v>678</v>
      </c>
      <c r="B2111" t="s">
        <v>696</v>
      </c>
      <c r="C2111" t="s">
        <v>685</v>
      </c>
      <c r="D2111">
        <v>0.25</v>
      </c>
      <c r="E2111">
        <v>24</v>
      </c>
      <c r="F2111">
        <v>7.9000000000000001E-2</v>
      </c>
    </row>
    <row r="2112" spans="1:6" x14ac:dyDescent="0.2">
      <c r="A2112" t="s">
        <v>678</v>
      </c>
      <c r="B2112" t="s">
        <v>696</v>
      </c>
      <c r="C2112" t="s">
        <v>685</v>
      </c>
      <c r="D2112">
        <v>0.25</v>
      </c>
      <c r="E2112">
        <v>25</v>
      </c>
      <c r="F2112">
        <v>8.3000000000000004E-2</v>
      </c>
    </row>
    <row r="2113" spans="1:6" x14ac:dyDescent="0.2">
      <c r="A2113" t="s">
        <v>678</v>
      </c>
      <c r="B2113" t="s">
        <v>696</v>
      </c>
      <c r="C2113" t="s">
        <v>685</v>
      </c>
      <c r="D2113">
        <v>0.3</v>
      </c>
      <c r="E2113">
        <v>20</v>
      </c>
      <c r="F2113">
        <v>8.2000000000000003E-2</v>
      </c>
    </row>
    <row r="2114" spans="1:6" x14ac:dyDescent="0.2">
      <c r="A2114" t="s">
        <v>678</v>
      </c>
      <c r="B2114" t="s">
        <v>696</v>
      </c>
      <c r="C2114" t="s">
        <v>685</v>
      </c>
      <c r="D2114">
        <v>0.3</v>
      </c>
      <c r="E2114">
        <v>21</v>
      </c>
      <c r="F2114">
        <v>8.5999999999999993E-2</v>
      </c>
    </row>
    <row r="2115" spans="1:6" x14ac:dyDescent="0.2">
      <c r="A2115" t="s">
        <v>678</v>
      </c>
      <c r="B2115" t="s">
        <v>696</v>
      </c>
      <c r="C2115" t="s">
        <v>685</v>
      </c>
      <c r="D2115">
        <v>0.3</v>
      </c>
      <c r="E2115">
        <v>22</v>
      </c>
      <c r="F2115">
        <v>0.09</v>
      </c>
    </row>
    <row r="2116" spans="1:6" x14ac:dyDescent="0.2">
      <c r="A2116" t="s">
        <v>678</v>
      </c>
      <c r="B2116" t="s">
        <v>696</v>
      </c>
      <c r="C2116" t="s">
        <v>685</v>
      </c>
      <c r="D2116">
        <v>0.3</v>
      </c>
      <c r="E2116">
        <v>23</v>
      </c>
      <c r="F2116">
        <v>9.4E-2</v>
      </c>
    </row>
    <row r="2117" spans="1:6" x14ac:dyDescent="0.2">
      <c r="A2117" t="s">
        <v>678</v>
      </c>
      <c r="B2117" t="s">
        <v>696</v>
      </c>
      <c r="C2117" t="s">
        <v>685</v>
      </c>
      <c r="D2117">
        <v>0.3</v>
      </c>
      <c r="E2117">
        <v>24</v>
      </c>
      <c r="F2117">
        <v>9.8000000000000004E-2</v>
      </c>
    </row>
    <row r="2118" spans="1:6" x14ac:dyDescent="0.2">
      <c r="A2118" t="s">
        <v>678</v>
      </c>
      <c r="B2118" t="s">
        <v>696</v>
      </c>
      <c r="C2118" t="s">
        <v>685</v>
      </c>
      <c r="D2118">
        <v>0.3</v>
      </c>
      <c r="E2118">
        <v>25</v>
      </c>
      <c r="F2118">
        <v>0.10100000000000001</v>
      </c>
    </row>
    <row r="2119" spans="1:6" x14ac:dyDescent="0.2">
      <c r="A2119" t="s">
        <v>678</v>
      </c>
      <c r="B2119" t="s">
        <v>696</v>
      </c>
      <c r="C2119" t="s">
        <v>685</v>
      </c>
      <c r="D2119">
        <v>0.3</v>
      </c>
      <c r="E2119">
        <v>26</v>
      </c>
      <c r="F2119">
        <v>0.105</v>
      </c>
    </row>
    <row r="2120" spans="1:6" x14ac:dyDescent="0.2">
      <c r="A2120" t="s">
        <v>678</v>
      </c>
      <c r="B2120" t="s">
        <v>696</v>
      </c>
      <c r="C2120" t="s">
        <v>685</v>
      </c>
      <c r="D2120">
        <v>0.3</v>
      </c>
      <c r="E2120">
        <v>27</v>
      </c>
      <c r="F2120">
        <v>0.108</v>
      </c>
    </row>
    <row r="2121" spans="1:6" x14ac:dyDescent="0.2">
      <c r="A2121" t="s">
        <v>678</v>
      </c>
      <c r="B2121" t="s">
        <v>696</v>
      </c>
      <c r="C2121" t="s">
        <v>685</v>
      </c>
      <c r="D2121">
        <v>0.3</v>
      </c>
      <c r="E2121">
        <v>28</v>
      </c>
      <c r="F2121">
        <v>0.111</v>
      </c>
    </row>
    <row r="2122" spans="1:6" x14ac:dyDescent="0.2">
      <c r="A2122" t="s">
        <v>678</v>
      </c>
      <c r="B2122" t="s">
        <v>696</v>
      </c>
      <c r="C2122" t="s">
        <v>685</v>
      </c>
      <c r="D2122">
        <v>0.3</v>
      </c>
      <c r="E2122">
        <v>29</v>
      </c>
      <c r="F2122">
        <v>0.114</v>
      </c>
    </row>
    <row r="2123" spans="1:6" x14ac:dyDescent="0.2">
      <c r="A2123" t="s">
        <v>678</v>
      </c>
      <c r="B2123" t="s">
        <v>696</v>
      </c>
      <c r="C2123" t="s">
        <v>685</v>
      </c>
      <c r="D2123">
        <v>0.3</v>
      </c>
      <c r="E2123">
        <v>30</v>
      </c>
      <c r="F2123">
        <v>0.11600000000000001</v>
      </c>
    </row>
    <row r="2124" spans="1:6" x14ac:dyDescent="0.2">
      <c r="A2124" t="s">
        <v>678</v>
      </c>
      <c r="B2124" t="s">
        <v>696</v>
      </c>
      <c r="C2124" t="s">
        <v>685</v>
      </c>
      <c r="D2124">
        <v>0.35</v>
      </c>
      <c r="E2124">
        <v>20</v>
      </c>
      <c r="F2124">
        <v>0.1</v>
      </c>
    </row>
    <row r="2125" spans="1:6" x14ac:dyDescent="0.2">
      <c r="A2125" t="s">
        <v>678</v>
      </c>
      <c r="B2125" t="s">
        <v>696</v>
      </c>
      <c r="C2125" t="s">
        <v>685</v>
      </c>
      <c r="D2125">
        <v>0.35</v>
      </c>
      <c r="E2125">
        <v>21</v>
      </c>
      <c r="F2125">
        <v>0.104</v>
      </c>
    </row>
    <row r="2126" spans="1:6" x14ac:dyDescent="0.2">
      <c r="A2126" t="s">
        <v>678</v>
      </c>
      <c r="B2126" t="s">
        <v>696</v>
      </c>
      <c r="C2126" t="s">
        <v>685</v>
      </c>
      <c r="D2126">
        <v>0.35</v>
      </c>
      <c r="E2126">
        <v>22</v>
      </c>
      <c r="F2126">
        <v>0.108</v>
      </c>
    </row>
    <row r="2127" spans="1:6" x14ac:dyDescent="0.2">
      <c r="A2127" t="s">
        <v>678</v>
      </c>
      <c r="B2127" t="s">
        <v>696</v>
      </c>
      <c r="C2127" t="s">
        <v>685</v>
      </c>
      <c r="D2127">
        <v>0.35</v>
      </c>
      <c r="E2127">
        <v>23</v>
      </c>
      <c r="F2127">
        <v>0.112</v>
      </c>
    </row>
    <row r="2128" spans="1:6" x14ac:dyDescent="0.2">
      <c r="A2128" t="s">
        <v>678</v>
      </c>
      <c r="B2128" t="s">
        <v>696</v>
      </c>
      <c r="C2128" t="s">
        <v>685</v>
      </c>
      <c r="D2128">
        <v>0.35</v>
      </c>
      <c r="E2128">
        <v>24</v>
      </c>
      <c r="F2128">
        <v>0.11600000000000001</v>
      </c>
    </row>
    <row r="2129" spans="1:6" x14ac:dyDescent="0.2">
      <c r="A2129" t="s">
        <v>678</v>
      </c>
      <c r="B2129" t="s">
        <v>696</v>
      </c>
      <c r="C2129" t="s">
        <v>685</v>
      </c>
      <c r="D2129">
        <v>0.35</v>
      </c>
      <c r="E2129">
        <v>25</v>
      </c>
      <c r="F2129">
        <v>0.11899999999999999</v>
      </c>
    </row>
    <row r="2130" spans="1:6" x14ac:dyDescent="0.2">
      <c r="A2130" t="s">
        <v>678</v>
      </c>
      <c r="B2130" t="s">
        <v>696</v>
      </c>
      <c r="C2130" t="s">
        <v>685</v>
      </c>
      <c r="D2130">
        <v>0.35</v>
      </c>
      <c r="E2130">
        <v>26</v>
      </c>
      <c r="F2130">
        <v>0.123</v>
      </c>
    </row>
    <row r="2131" spans="1:6" x14ac:dyDescent="0.2">
      <c r="A2131" t="s">
        <v>678</v>
      </c>
      <c r="B2131" t="s">
        <v>696</v>
      </c>
      <c r="C2131" t="s">
        <v>685</v>
      </c>
      <c r="D2131">
        <v>0.35</v>
      </c>
      <c r="E2131">
        <v>27</v>
      </c>
      <c r="F2131">
        <v>0.126</v>
      </c>
    </row>
    <row r="2132" spans="1:6" x14ac:dyDescent="0.2">
      <c r="A2132" t="s">
        <v>678</v>
      </c>
      <c r="B2132" t="s">
        <v>696</v>
      </c>
      <c r="C2132" t="s">
        <v>685</v>
      </c>
      <c r="D2132">
        <v>0.35</v>
      </c>
      <c r="E2132">
        <v>28</v>
      </c>
      <c r="F2132">
        <v>0.129</v>
      </c>
    </row>
    <row r="2133" spans="1:6" x14ac:dyDescent="0.2">
      <c r="A2133" t="s">
        <v>678</v>
      </c>
      <c r="B2133" t="s">
        <v>696</v>
      </c>
      <c r="C2133" t="s">
        <v>685</v>
      </c>
      <c r="D2133">
        <v>0.35</v>
      </c>
      <c r="E2133">
        <v>29</v>
      </c>
      <c r="F2133">
        <v>0.13200000000000001</v>
      </c>
    </row>
    <row r="2134" spans="1:6" x14ac:dyDescent="0.2">
      <c r="A2134" t="s">
        <v>678</v>
      </c>
      <c r="B2134" t="s">
        <v>696</v>
      </c>
      <c r="C2134" t="s">
        <v>685</v>
      </c>
      <c r="D2134">
        <v>0.35</v>
      </c>
      <c r="E2134">
        <v>30</v>
      </c>
      <c r="F2134">
        <v>0.13500000000000001</v>
      </c>
    </row>
    <row r="2135" spans="1:6" x14ac:dyDescent="0.2">
      <c r="A2135" t="s">
        <v>678</v>
      </c>
      <c r="B2135" t="s">
        <v>696</v>
      </c>
      <c r="C2135" t="s">
        <v>685</v>
      </c>
      <c r="D2135">
        <v>0.35</v>
      </c>
      <c r="E2135">
        <v>31</v>
      </c>
      <c r="F2135">
        <v>0.13800000000000001</v>
      </c>
    </row>
    <row r="2136" spans="1:6" x14ac:dyDescent="0.2">
      <c r="A2136" t="s">
        <v>678</v>
      </c>
      <c r="B2136" t="s">
        <v>696</v>
      </c>
      <c r="C2136" t="s">
        <v>685</v>
      </c>
      <c r="D2136">
        <v>0.35</v>
      </c>
      <c r="E2136">
        <v>32</v>
      </c>
      <c r="F2136">
        <v>0.14000000000000001</v>
      </c>
    </row>
    <row r="2137" spans="1:6" x14ac:dyDescent="0.2">
      <c r="A2137" t="s">
        <v>678</v>
      </c>
      <c r="B2137" t="s">
        <v>696</v>
      </c>
      <c r="C2137" t="s">
        <v>685</v>
      </c>
      <c r="D2137">
        <v>0.35</v>
      </c>
      <c r="E2137">
        <v>33</v>
      </c>
      <c r="F2137">
        <v>0.14299999999999999</v>
      </c>
    </row>
    <row r="2138" spans="1:6" x14ac:dyDescent="0.2">
      <c r="A2138" t="s">
        <v>678</v>
      </c>
      <c r="B2138" t="s">
        <v>696</v>
      </c>
      <c r="C2138" t="s">
        <v>685</v>
      </c>
      <c r="D2138">
        <v>0.35</v>
      </c>
      <c r="E2138">
        <v>34</v>
      </c>
      <c r="F2138">
        <v>0.14499999999999999</v>
      </c>
    </row>
    <row r="2139" spans="1:6" x14ac:dyDescent="0.2">
      <c r="A2139" t="s">
        <v>678</v>
      </c>
      <c r="B2139" t="s">
        <v>696</v>
      </c>
      <c r="C2139" t="s">
        <v>685</v>
      </c>
      <c r="D2139">
        <v>0.35</v>
      </c>
      <c r="E2139">
        <v>35</v>
      </c>
      <c r="F2139">
        <v>0.14699999999999999</v>
      </c>
    </row>
    <row r="2140" spans="1:6" x14ac:dyDescent="0.2">
      <c r="A2140" t="s">
        <v>678</v>
      </c>
      <c r="B2140" t="s">
        <v>696</v>
      </c>
      <c r="C2140" t="s">
        <v>685</v>
      </c>
      <c r="D2140">
        <v>0.4</v>
      </c>
      <c r="E2140">
        <v>20</v>
      </c>
      <c r="F2140">
        <v>0.11799999999999999</v>
      </c>
    </row>
    <row r="2141" spans="1:6" x14ac:dyDescent="0.2">
      <c r="A2141" t="s">
        <v>678</v>
      </c>
      <c r="B2141" t="s">
        <v>696</v>
      </c>
      <c r="C2141" t="s">
        <v>685</v>
      </c>
      <c r="D2141">
        <v>0.4</v>
      </c>
      <c r="E2141">
        <v>21</v>
      </c>
      <c r="F2141">
        <v>0.122</v>
      </c>
    </row>
    <row r="2142" spans="1:6" x14ac:dyDescent="0.2">
      <c r="A2142" t="s">
        <v>678</v>
      </c>
      <c r="B2142" t="s">
        <v>696</v>
      </c>
      <c r="C2142" t="s">
        <v>685</v>
      </c>
      <c r="D2142">
        <v>0.4</v>
      </c>
      <c r="E2142">
        <v>22</v>
      </c>
      <c r="F2142">
        <v>0.126</v>
      </c>
    </row>
    <row r="2143" spans="1:6" x14ac:dyDescent="0.2">
      <c r="A2143" t="s">
        <v>678</v>
      </c>
      <c r="B2143" t="s">
        <v>696</v>
      </c>
      <c r="C2143" t="s">
        <v>685</v>
      </c>
      <c r="D2143">
        <v>0.4</v>
      </c>
      <c r="E2143">
        <v>23</v>
      </c>
      <c r="F2143">
        <v>0.13</v>
      </c>
    </row>
    <row r="2144" spans="1:6" x14ac:dyDescent="0.2">
      <c r="A2144" t="s">
        <v>678</v>
      </c>
      <c r="B2144" t="s">
        <v>696</v>
      </c>
      <c r="C2144" t="s">
        <v>685</v>
      </c>
      <c r="D2144">
        <v>0.4</v>
      </c>
      <c r="E2144">
        <v>24</v>
      </c>
      <c r="F2144">
        <v>0.13400000000000001</v>
      </c>
    </row>
    <row r="2145" spans="1:6" x14ac:dyDescent="0.2">
      <c r="A2145" t="s">
        <v>678</v>
      </c>
      <c r="B2145" t="s">
        <v>696</v>
      </c>
      <c r="C2145" t="s">
        <v>685</v>
      </c>
      <c r="D2145">
        <v>0.4</v>
      </c>
      <c r="E2145">
        <v>25</v>
      </c>
      <c r="F2145">
        <v>0.13700000000000001</v>
      </c>
    </row>
    <row r="2146" spans="1:6" x14ac:dyDescent="0.2">
      <c r="A2146" t="s">
        <v>678</v>
      </c>
      <c r="B2146" t="s">
        <v>696</v>
      </c>
      <c r="C2146" t="s">
        <v>685</v>
      </c>
      <c r="D2146">
        <v>0.4</v>
      </c>
      <c r="E2146">
        <v>26</v>
      </c>
      <c r="F2146">
        <v>0.14000000000000001</v>
      </c>
    </row>
    <row r="2147" spans="1:6" x14ac:dyDescent="0.2">
      <c r="A2147" t="s">
        <v>678</v>
      </c>
      <c r="B2147" t="s">
        <v>696</v>
      </c>
      <c r="C2147" t="s">
        <v>685</v>
      </c>
      <c r="D2147">
        <v>0.4</v>
      </c>
      <c r="E2147">
        <v>27</v>
      </c>
      <c r="F2147">
        <v>0.14399999999999999</v>
      </c>
    </row>
    <row r="2148" spans="1:6" x14ac:dyDescent="0.2">
      <c r="A2148" t="s">
        <v>678</v>
      </c>
      <c r="B2148" t="s">
        <v>696</v>
      </c>
      <c r="C2148" t="s">
        <v>685</v>
      </c>
      <c r="D2148">
        <v>0.4</v>
      </c>
      <c r="E2148">
        <v>28</v>
      </c>
      <c r="F2148">
        <v>0.14699999999999999</v>
      </c>
    </row>
    <row r="2149" spans="1:6" x14ac:dyDescent="0.2">
      <c r="A2149" t="s">
        <v>678</v>
      </c>
      <c r="B2149" t="s">
        <v>696</v>
      </c>
      <c r="C2149" t="s">
        <v>685</v>
      </c>
      <c r="D2149">
        <v>0.4</v>
      </c>
      <c r="E2149">
        <v>29</v>
      </c>
      <c r="F2149">
        <v>0.15</v>
      </c>
    </row>
    <row r="2150" spans="1:6" x14ac:dyDescent="0.2">
      <c r="A2150" t="s">
        <v>678</v>
      </c>
      <c r="B2150" t="s">
        <v>696</v>
      </c>
      <c r="C2150" t="s">
        <v>685</v>
      </c>
      <c r="D2150">
        <v>0.4</v>
      </c>
      <c r="E2150">
        <v>30</v>
      </c>
      <c r="F2150">
        <v>0.153</v>
      </c>
    </row>
    <row r="2151" spans="1:6" x14ac:dyDescent="0.2">
      <c r="A2151" t="s">
        <v>678</v>
      </c>
      <c r="B2151" t="s">
        <v>696</v>
      </c>
      <c r="C2151" t="s">
        <v>685</v>
      </c>
      <c r="D2151">
        <v>0.4</v>
      </c>
      <c r="E2151">
        <v>31</v>
      </c>
      <c r="F2151">
        <v>0.155</v>
      </c>
    </row>
    <row r="2152" spans="1:6" x14ac:dyDescent="0.2">
      <c r="A2152" t="s">
        <v>678</v>
      </c>
      <c r="B2152" t="s">
        <v>696</v>
      </c>
      <c r="C2152" t="s">
        <v>685</v>
      </c>
      <c r="D2152">
        <v>0.4</v>
      </c>
      <c r="E2152">
        <v>32</v>
      </c>
      <c r="F2152">
        <v>0.158</v>
      </c>
    </row>
    <row r="2153" spans="1:6" x14ac:dyDescent="0.2">
      <c r="A2153" t="s">
        <v>678</v>
      </c>
      <c r="B2153" t="s">
        <v>696</v>
      </c>
      <c r="C2153" t="s">
        <v>685</v>
      </c>
      <c r="D2153">
        <v>0.4</v>
      </c>
      <c r="E2153">
        <v>33</v>
      </c>
      <c r="F2153">
        <v>0.16</v>
      </c>
    </row>
    <row r="2154" spans="1:6" x14ac:dyDescent="0.2">
      <c r="A2154" t="s">
        <v>678</v>
      </c>
      <c r="B2154" t="s">
        <v>696</v>
      </c>
      <c r="C2154" t="s">
        <v>685</v>
      </c>
      <c r="D2154">
        <v>0.4</v>
      </c>
      <c r="E2154">
        <v>34</v>
      </c>
      <c r="F2154">
        <v>0.16300000000000001</v>
      </c>
    </row>
    <row r="2155" spans="1:6" x14ac:dyDescent="0.2">
      <c r="A2155" t="s">
        <v>678</v>
      </c>
      <c r="B2155" t="s">
        <v>696</v>
      </c>
      <c r="C2155" t="s">
        <v>685</v>
      </c>
      <c r="D2155">
        <v>0.4</v>
      </c>
      <c r="E2155">
        <v>35</v>
      </c>
      <c r="F2155">
        <v>0.16500000000000001</v>
      </c>
    </row>
    <row r="2156" spans="1:6" x14ac:dyDescent="0.2">
      <c r="A2156" t="s">
        <v>678</v>
      </c>
      <c r="B2156" t="s">
        <v>696</v>
      </c>
      <c r="C2156" t="s">
        <v>685</v>
      </c>
      <c r="D2156">
        <v>0.4</v>
      </c>
      <c r="E2156">
        <v>36</v>
      </c>
      <c r="F2156">
        <v>0.16700000000000001</v>
      </c>
    </row>
    <row r="2157" spans="1:6" x14ac:dyDescent="0.2">
      <c r="A2157" t="s">
        <v>678</v>
      </c>
      <c r="B2157" t="s">
        <v>696</v>
      </c>
      <c r="C2157" t="s">
        <v>685</v>
      </c>
      <c r="D2157">
        <v>0.4</v>
      </c>
      <c r="E2157">
        <v>37</v>
      </c>
      <c r="F2157">
        <v>0.16900000000000001</v>
      </c>
    </row>
    <row r="2158" spans="1:6" x14ac:dyDescent="0.2">
      <c r="A2158" t="s">
        <v>678</v>
      </c>
      <c r="B2158" t="s">
        <v>696</v>
      </c>
      <c r="C2158" t="s">
        <v>685</v>
      </c>
      <c r="D2158">
        <v>0.4</v>
      </c>
      <c r="E2158">
        <v>38</v>
      </c>
      <c r="F2158">
        <v>0.17100000000000001</v>
      </c>
    </row>
    <row r="2159" spans="1:6" x14ac:dyDescent="0.2">
      <c r="A2159" t="s">
        <v>678</v>
      </c>
      <c r="B2159" t="s">
        <v>696</v>
      </c>
      <c r="C2159" t="s">
        <v>685</v>
      </c>
      <c r="D2159">
        <v>0.4</v>
      </c>
      <c r="E2159">
        <v>39</v>
      </c>
      <c r="F2159">
        <v>0.17299999999999999</v>
      </c>
    </row>
    <row r="2160" spans="1:6" x14ac:dyDescent="0.2">
      <c r="A2160" t="s">
        <v>678</v>
      </c>
      <c r="B2160" t="s">
        <v>696</v>
      </c>
      <c r="C2160" t="s">
        <v>685</v>
      </c>
      <c r="D2160">
        <v>0.4</v>
      </c>
      <c r="E2160">
        <v>40</v>
      </c>
      <c r="F2160">
        <v>0.17499999999999999</v>
      </c>
    </row>
    <row r="2161" spans="1:6" x14ac:dyDescent="0.2">
      <c r="A2161" t="s">
        <v>678</v>
      </c>
      <c r="B2161" t="s">
        <v>696</v>
      </c>
      <c r="C2161" t="s">
        <v>685</v>
      </c>
      <c r="D2161">
        <v>0.45</v>
      </c>
      <c r="E2161">
        <v>20</v>
      </c>
      <c r="F2161">
        <v>0.13700000000000001</v>
      </c>
    </row>
    <row r="2162" spans="1:6" x14ac:dyDescent="0.2">
      <c r="A2162" t="s">
        <v>678</v>
      </c>
      <c r="B2162" t="s">
        <v>696</v>
      </c>
      <c r="C2162" t="s">
        <v>685</v>
      </c>
      <c r="D2162">
        <v>0.45</v>
      </c>
      <c r="E2162">
        <v>21</v>
      </c>
      <c r="F2162">
        <v>0.14099999999999999</v>
      </c>
    </row>
    <row r="2163" spans="1:6" x14ac:dyDescent="0.2">
      <c r="A2163" t="s">
        <v>678</v>
      </c>
      <c r="B2163" t="s">
        <v>696</v>
      </c>
      <c r="C2163" t="s">
        <v>685</v>
      </c>
      <c r="D2163">
        <v>0.45</v>
      </c>
      <c r="E2163">
        <v>22</v>
      </c>
      <c r="F2163">
        <v>0.14499999999999999</v>
      </c>
    </row>
    <row r="2164" spans="1:6" x14ac:dyDescent="0.2">
      <c r="A2164" t="s">
        <v>678</v>
      </c>
      <c r="B2164" t="s">
        <v>696</v>
      </c>
      <c r="C2164" t="s">
        <v>685</v>
      </c>
      <c r="D2164">
        <v>0.45</v>
      </c>
      <c r="E2164">
        <v>23</v>
      </c>
      <c r="F2164">
        <v>0.14799999999999999</v>
      </c>
    </row>
    <row r="2165" spans="1:6" x14ac:dyDescent="0.2">
      <c r="A2165" t="s">
        <v>678</v>
      </c>
      <c r="B2165" t="s">
        <v>696</v>
      </c>
      <c r="C2165" t="s">
        <v>685</v>
      </c>
      <c r="D2165">
        <v>0.45</v>
      </c>
      <c r="E2165">
        <v>24</v>
      </c>
      <c r="F2165">
        <v>0.152</v>
      </c>
    </row>
    <row r="2166" spans="1:6" x14ac:dyDescent="0.2">
      <c r="A2166" t="s">
        <v>678</v>
      </c>
      <c r="B2166" t="s">
        <v>696</v>
      </c>
      <c r="C2166" t="s">
        <v>685</v>
      </c>
      <c r="D2166">
        <v>0.45</v>
      </c>
      <c r="E2166">
        <v>25</v>
      </c>
      <c r="F2166">
        <v>0.155</v>
      </c>
    </row>
    <row r="2167" spans="1:6" x14ac:dyDescent="0.2">
      <c r="A2167" t="s">
        <v>678</v>
      </c>
      <c r="B2167" t="s">
        <v>696</v>
      </c>
      <c r="C2167" t="s">
        <v>685</v>
      </c>
      <c r="D2167">
        <v>0.45</v>
      </c>
      <c r="E2167">
        <v>26</v>
      </c>
      <c r="F2167">
        <v>0.158</v>
      </c>
    </row>
    <row r="2168" spans="1:6" x14ac:dyDescent="0.2">
      <c r="A2168" t="s">
        <v>678</v>
      </c>
      <c r="B2168" t="s">
        <v>696</v>
      </c>
      <c r="C2168" t="s">
        <v>685</v>
      </c>
      <c r="D2168">
        <v>0.45</v>
      </c>
      <c r="E2168">
        <v>27</v>
      </c>
      <c r="F2168">
        <v>0.161</v>
      </c>
    </row>
    <row r="2169" spans="1:6" x14ac:dyDescent="0.2">
      <c r="A2169" t="s">
        <v>678</v>
      </c>
      <c r="B2169" t="s">
        <v>696</v>
      </c>
      <c r="C2169" t="s">
        <v>685</v>
      </c>
      <c r="D2169">
        <v>0.45</v>
      </c>
      <c r="E2169">
        <v>28</v>
      </c>
      <c r="F2169">
        <v>0.16400000000000001</v>
      </c>
    </row>
    <row r="2170" spans="1:6" x14ac:dyDescent="0.2">
      <c r="A2170" t="s">
        <v>678</v>
      </c>
      <c r="B2170" t="s">
        <v>696</v>
      </c>
      <c r="C2170" t="s">
        <v>685</v>
      </c>
      <c r="D2170">
        <v>0.45</v>
      </c>
      <c r="E2170">
        <v>29</v>
      </c>
      <c r="F2170">
        <v>0.16700000000000001</v>
      </c>
    </row>
    <row r="2171" spans="1:6" x14ac:dyDescent="0.2">
      <c r="A2171" t="s">
        <v>678</v>
      </c>
      <c r="B2171" t="s">
        <v>696</v>
      </c>
      <c r="C2171" t="s">
        <v>685</v>
      </c>
      <c r="D2171">
        <v>0.45</v>
      </c>
      <c r="E2171">
        <v>30</v>
      </c>
      <c r="F2171">
        <v>0.17</v>
      </c>
    </row>
    <row r="2172" spans="1:6" x14ac:dyDescent="0.2">
      <c r="A2172" t="s">
        <v>678</v>
      </c>
      <c r="B2172" t="s">
        <v>696</v>
      </c>
      <c r="C2172" t="s">
        <v>685</v>
      </c>
      <c r="D2172">
        <v>0.45</v>
      </c>
      <c r="E2172">
        <v>31</v>
      </c>
      <c r="F2172">
        <v>0.17299999999999999</v>
      </c>
    </row>
    <row r="2173" spans="1:6" x14ac:dyDescent="0.2">
      <c r="A2173" t="s">
        <v>678</v>
      </c>
      <c r="B2173" t="s">
        <v>696</v>
      </c>
      <c r="C2173" t="s">
        <v>685</v>
      </c>
      <c r="D2173">
        <v>0.45</v>
      </c>
      <c r="E2173">
        <v>32</v>
      </c>
      <c r="F2173">
        <v>0.17499999999999999</v>
      </c>
    </row>
    <row r="2174" spans="1:6" x14ac:dyDescent="0.2">
      <c r="A2174" t="s">
        <v>678</v>
      </c>
      <c r="B2174" t="s">
        <v>696</v>
      </c>
      <c r="C2174" t="s">
        <v>685</v>
      </c>
      <c r="D2174">
        <v>0.45</v>
      </c>
      <c r="E2174">
        <v>33</v>
      </c>
      <c r="F2174">
        <v>0.17699999999999999</v>
      </c>
    </row>
    <row r="2175" spans="1:6" x14ac:dyDescent="0.2">
      <c r="A2175" t="s">
        <v>678</v>
      </c>
      <c r="B2175" t="s">
        <v>696</v>
      </c>
      <c r="C2175" t="s">
        <v>685</v>
      </c>
      <c r="D2175">
        <v>0.45</v>
      </c>
      <c r="E2175">
        <v>34</v>
      </c>
      <c r="F2175">
        <v>0.18</v>
      </c>
    </row>
    <row r="2176" spans="1:6" x14ac:dyDescent="0.2">
      <c r="A2176" t="s">
        <v>678</v>
      </c>
      <c r="B2176" t="s">
        <v>696</v>
      </c>
      <c r="C2176" t="s">
        <v>685</v>
      </c>
      <c r="D2176">
        <v>0.45</v>
      </c>
      <c r="E2176">
        <v>35</v>
      </c>
      <c r="F2176">
        <v>0.182</v>
      </c>
    </row>
    <row r="2177" spans="1:6" x14ac:dyDescent="0.2">
      <c r="A2177" t="s">
        <v>678</v>
      </c>
      <c r="B2177" t="s">
        <v>696</v>
      </c>
      <c r="C2177" t="s">
        <v>685</v>
      </c>
      <c r="D2177">
        <v>0.45</v>
      </c>
      <c r="E2177">
        <v>36</v>
      </c>
      <c r="F2177">
        <v>0.184</v>
      </c>
    </row>
    <row r="2178" spans="1:6" x14ac:dyDescent="0.2">
      <c r="A2178" t="s">
        <v>678</v>
      </c>
      <c r="B2178" t="s">
        <v>696</v>
      </c>
      <c r="C2178" t="s">
        <v>685</v>
      </c>
      <c r="D2178">
        <v>0.45</v>
      </c>
      <c r="E2178">
        <v>37</v>
      </c>
      <c r="F2178">
        <v>0.186</v>
      </c>
    </row>
    <row r="2179" spans="1:6" x14ac:dyDescent="0.2">
      <c r="A2179" t="s">
        <v>678</v>
      </c>
      <c r="B2179" t="s">
        <v>696</v>
      </c>
      <c r="C2179" t="s">
        <v>685</v>
      </c>
      <c r="D2179">
        <v>0.45</v>
      </c>
      <c r="E2179">
        <v>38</v>
      </c>
      <c r="F2179">
        <v>0.188</v>
      </c>
    </row>
    <row r="2180" spans="1:6" x14ac:dyDescent="0.2">
      <c r="A2180" t="s">
        <v>678</v>
      </c>
      <c r="B2180" t="s">
        <v>696</v>
      </c>
      <c r="C2180" t="s">
        <v>685</v>
      </c>
      <c r="D2180">
        <v>0.45</v>
      </c>
      <c r="E2180">
        <v>39</v>
      </c>
      <c r="F2180">
        <v>0.19</v>
      </c>
    </row>
    <row r="2181" spans="1:6" x14ac:dyDescent="0.2">
      <c r="A2181" t="s">
        <v>678</v>
      </c>
      <c r="B2181" t="s">
        <v>696</v>
      </c>
      <c r="C2181" t="s">
        <v>685</v>
      </c>
      <c r="D2181">
        <v>0.45</v>
      </c>
      <c r="E2181">
        <v>40</v>
      </c>
      <c r="F2181">
        <v>0.192</v>
      </c>
    </row>
    <row r="2182" spans="1:6" x14ac:dyDescent="0.2">
      <c r="A2182" t="s">
        <v>678</v>
      </c>
      <c r="B2182" t="s">
        <v>696</v>
      </c>
      <c r="C2182" t="s">
        <v>685</v>
      </c>
      <c r="D2182">
        <v>0.45</v>
      </c>
      <c r="E2182">
        <v>41</v>
      </c>
      <c r="F2182">
        <v>0.193</v>
      </c>
    </row>
    <row r="2183" spans="1:6" x14ac:dyDescent="0.2">
      <c r="A2183" t="s">
        <v>678</v>
      </c>
      <c r="B2183" t="s">
        <v>696</v>
      </c>
      <c r="C2183" t="s">
        <v>685</v>
      </c>
      <c r="D2183">
        <v>0.45</v>
      </c>
      <c r="E2183">
        <v>42</v>
      </c>
      <c r="F2183">
        <v>0.19500000000000001</v>
      </c>
    </row>
    <row r="2184" spans="1:6" x14ac:dyDescent="0.2">
      <c r="A2184" t="s">
        <v>678</v>
      </c>
      <c r="B2184" t="s">
        <v>696</v>
      </c>
      <c r="C2184" t="s">
        <v>685</v>
      </c>
      <c r="D2184">
        <v>0.45</v>
      </c>
      <c r="E2184">
        <v>43</v>
      </c>
      <c r="F2184">
        <v>0.19700000000000001</v>
      </c>
    </row>
    <row r="2185" spans="1:6" x14ac:dyDescent="0.2">
      <c r="A2185" t="s">
        <v>678</v>
      </c>
      <c r="B2185" t="s">
        <v>696</v>
      </c>
      <c r="C2185" t="s">
        <v>685</v>
      </c>
      <c r="D2185">
        <v>0.45</v>
      </c>
      <c r="E2185">
        <v>44</v>
      </c>
      <c r="F2185">
        <v>0.19800000000000001</v>
      </c>
    </row>
    <row r="2186" spans="1:6" x14ac:dyDescent="0.2">
      <c r="A2186" t="s">
        <v>678</v>
      </c>
      <c r="B2186" t="s">
        <v>696</v>
      </c>
      <c r="C2186" t="s">
        <v>685</v>
      </c>
      <c r="D2186">
        <v>0.5</v>
      </c>
      <c r="E2186">
        <v>21</v>
      </c>
      <c r="F2186">
        <v>0.159</v>
      </c>
    </row>
    <row r="2187" spans="1:6" x14ac:dyDescent="0.2">
      <c r="A2187" t="s">
        <v>678</v>
      </c>
      <c r="B2187" t="s">
        <v>696</v>
      </c>
      <c r="C2187" t="s">
        <v>685</v>
      </c>
      <c r="D2187">
        <v>0.5</v>
      </c>
      <c r="E2187">
        <v>22</v>
      </c>
      <c r="F2187">
        <v>0.16300000000000001</v>
      </c>
    </row>
    <row r="2188" spans="1:6" x14ac:dyDescent="0.2">
      <c r="A2188" t="s">
        <v>678</v>
      </c>
      <c r="B2188" t="s">
        <v>696</v>
      </c>
      <c r="C2188" t="s">
        <v>685</v>
      </c>
      <c r="D2188">
        <v>0.5</v>
      </c>
      <c r="E2188">
        <v>23</v>
      </c>
      <c r="F2188">
        <v>0.16600000000000001</v>
      </c>
    </row>
    <row r="2189" spans="1:6" x14ac:dyDescent="0.2">
      <c r="A2189" t="s">
        <v>678</v>
      </c>
      <c r="B2189" t="s">
        <v>696</v>
      </c>
      <c r="C2189" t="s">
        <v>685</v>
      </c>
      <c r="D2189">
        <v>0.5</v>
      </c>
      <c r="E2189">
        <v>24</v>
      </c>
      <c r="F2189">
        <v>0.17</v>
      </c>
    </row>
    <row r="2190" spans="1:6" x14ac:dyDescent="0.2">
      <c r="A2190" t="s">
        <v>678</v>
      </c>
      <c r="B2190" t="s">
        <v>696</v>
      </c>
      <c r="C2190" t="s">
        <v>685</v>
      </c>
      <c r="D2190">
        <v>0.5</v>
      </c>
      <c r="E2190">
        <v>25</v>
      </c>
      <c r="F2190">
        <v>0.17299999999999999</v>
      </c>
    </row>
    <row r="2191" spans="1:6" x14ac:dyDescent="0.2">
      <c r="A2191" t="s">
        <v>678</v>
      </c>
      <c r="B2191" t="s">
        <v>696</v>
      </c>
      <c r="C2191" t="s">
        <v>685</v>
      </c>
      <c r="D2191">
        <v>0.5</v>
      </c>
      <c r="E2191">
        <v>26</v>
      </c>
      <c r="F2191">
        <v>0.17599999999999999</v>
      </c>
    </row>
    <row r="2192" spans="1:6" x14ac:dyDescent="0.2">
      <c r="A2192" t="s">
        <v>678</v>
      </c>
      <c r="B2192" t="s">
        <v>696</v>
      </c>
      <c r="C2192" t="s">
        <v>685</v>
      </c>
      <c r="D2192">
        <v>0.5</v>
      </c>
      <c r="E2192">
        <v>27</v>
      </c>
      <c r="F2192">
        <v>0.17899999999999999</v>
      </c>
    </row>
    <row r="2193" spans="1:6" x14ac:dyDescent="0.2">
      <c r="A2193" t="s">
        <v>678</v>
      </c>
      <c r="B2193" t="s">
        <v>696</v>
      </c>
      <c r="C2193" t="s">
        <v>685</v>
      </c>
      <c r="D2193">
        <v>0.5</v>
      </c>
      <c r="E2193">
        <v>28</v>
      </c>
      <c r="F2193">
        <v>0.182</v>
      </c>
    </row>
    <row r="2194" spans="1:6" x14ac:dyDescent="0.2">
      <c r="A2194" t="s">
        <v>678</v>
      </c>
      <c r="B2194" t="s">
        <v>696</v>
      </c>
      <c r="C2194" t="s">
        <v>685</v>
      </c>
      <c r="D2194">
        <v>0.5</v>
      </c>
      <c r="E2194">
        <v>29</v>
      </c>
      <c r="F2194">
        <v>0.184</v>
      </c>
    </row>
    <row r="2195" spans="1:6" x14ac:dyDescent="0.2">
      <c r="A2195" t="s">
        <v>678</v>
      </c>
      <c r="B2195" t="s">
        <v>696</v>
      </c>
      <c r="C2195" t="s">
        <v>685</v>
      </c>
      <c r="D2195">
        <v>0.5</v>
      </c>
      <c r="E2195">
        <v>30</v>
      </c>
      <c r="F2195">
        <v>0.187</v>
      </c>
    </row>
    <row r="2196" spans="1:6" x14ac:dyDescent="0.2">
      <c r="A2196" t="s">
        <v>678</v>
      </c>
      <c r="B2196" t="s">
        <v>696</v>
      </c>
      <c r="C2196" t="s">
        <v>685</v>
      </c>
      <c r="D2196">
        <v>0.5</v>
      </c>
      <c r="E2196">
        <v>31</v>
      </c>
      <c r="F2196">
        <v>0.189</v>
      </c>
    </row>
    <row r="2197" spans="1:6" x14ac:dyDescent="0.2">
      <c r="A2197" t="s">
        <v>678</v>
      </c>
      <c r="B2197" t="s">
        <v>696</v>
      </c>
      <c r="C2197" t="s">
        <v>685</v>
      </c>
      <c r="D2197">
        <v>0.5</v>
      </c>
      <c r="E2197">
        <v>32</v>
      </c>
      <c r="F2197">
        <v>0.192</v>
      </c>
    </row>
    <row r="2198" spans="1:6" x14ac:dyDescent="0.2">
      <c r="A2198" t="s">
        <v>678</v>
      </c>
      <c r="B2198" t="s">
        <v>696</v>
      </c>
      <c r="C2198" t="s">
        <v>685</v>
      </c>
      <c r="D2198">
        <v>0.5</v>
      </c>
      <c r="E2198">
        <v>33</v>
      </c>
      <c r="F2198">
        <v>0.19400000000000001</v>
      </c>
    </row>
    <row r="2199" spans="1:6" x14ac:dyDescent="0.2">
      <c r="A2199" t="s">
        <v>678</v>
      </c>
      <c r="B2199" t="s">
        <v>696</v>
      </c>
      <c r="C2199" t="s">
        <v>685</v>
      </c>
      <c r="D2199">
        <v>0.5</v>
      </c>
      <c r="E2199">
        <v>34</v>
      </c>
      <c r="F2199">
        <v>0.19600000000000001</v>
      </c>
    </row>
    <row r="2200" spans="1:6" x14ac:dyDescent="0.2">
      <c r="A2200" t="s">
        <v>678</v>
      </c>
      <c r="B2200" t="s">
        <v>696</v>
      </c>
      <c r="C2200" t="s">
        <v>685</v>
      </c>
      <c r="D2200">
        <v>0.5</v>
      </c>
      <c r="E2200">
        <v>35</v>
      </c>
      <c r="F2200">
        <v>0.19800000000000001</v>
      </c>
    </row>
    <row r="2201" spans="1:6" x14ac:dyDescent="0.2">
      <c r="A2201" t="s">
        <v>678</v>
      </c>
      <c r="B2201" t="s">
        <v>696</v>
      </c>
      <c r="C2201" t="s">
        <v>685</v>
      </c>
      <c r="D2201">
        <v>0.5</v>
      </c>
      <c r="E2201">
        <v>36</v>
      </c>
      <c r="F2201">
        <v>0.2</v>
      </c>
    </row>
    <row r="2202" spans="1:6" x14ac:dyDescent="0.2">
      <c r="A2202" t="s">
        <v>678</v>
      </c>
      <c r="B2202" t="s">
        <v>696</v>
      </c>
      <c r="C2202" t="s">
        <v>685</v>
      </c>
      <c r="D2202">
        <v>0.5</v>
      </c>
      <c r="E2202">
        <v>37</v>
      </c>
      <c r="F2202">
        <v>0.20200000000000001</v>
      </c>
    </row>
    <row r="2203" spans="1:6" x14ac:dyDescent="0.2">
      <c r="A2203" t="s">
        <v>678</v>
      </c>
      <c r="B2203" t="s">
        <v>696</v>
      </c>
      <c r="C2203" t="s">
        <v>685</v>
      </c>
      <c r="D2203">
        <v>0.5</v>
      </c>
      <c r="E2203">
        <v>38</v>
      </c>
      <c r="F2203">
        <v>0.20399999999999999</v>
      </c>
    </row>
    <row r="2204" spans="1:6" x14ac:dyDescent="0.2">
      <c r="A2204" t="s">
        <v>678</v>
      </c>
      <c r="B2204" t="s">
        <v>696</v>
      </c>
      <c r="C2204" t="s">
        <v>685</v>
      </c>
      <c r="D2204">
        <v>0.5</v>
      </c>
      <c r="E2204">
        <v>39</v>
      </c>
      <c r="F2204">
        <v>0.20599999999999999</v>
      </c>
    </row>
    <row r="2205" spans="1:6" x14ac:dyDescent="0.2">
      <c r="A2205" t="s">
        <v>678</v>
      </c>
      <c r="B2205" t="s">
        <v>696</v>
      </c>
      <c r="C2205" t="s">
        <v>685</v>
      </c>
      <c r="D2205">
        <v>0.5</v>
      </c>
      <c r="E2205">
        <v>40</v>
      </c>
      <c r="F2205">
        <v>0.20699999999999999</v>
      </c>
    </row>
    <row r="2206" spans="1:6" x14ac:dyDescent="0.2">
      <c r="A2206" t="s">
        <v>678</v>
      </c>
      <c r="B2206" t="s">
        <v>696</v>
      </c>
      <c r="C2206" t="s">
        <v>685</v>
      </c>
      <c r="D2206">
        <v>0.5</v>
      </c>
      <c r="E2206">
        <v>41</v>
      </c>
      <c r="F2206">
        <v>0.20899999999999999</v>
      </c>
    </row>
    <row r="2207" spans="1:6" x14ac:dyDescent="0.2">
      <c r="A2207" t="s">
        <v>678</v>
      </c>
      <c r="B2207" t="s">
        <v>696</v>
      </c>
      <c r="C2207" t="s">
        <v>685</v>
      </c>
      <c r="D2207">
        <v>0.5</v>
      </c>
      <c r="E2207">
        <v>42</v>
      </c>
      <c r="F2207">
        <v>0.21099999999999999</v>
      </c>
    </row>
    <row r="2208" spans="1:6" x14ac:dyDescent="0.2">
      <c r="A2208" t="s">
        <v>678</v>
      </c>
      <c r="B2208" t="s">
        <v>696</v>
      </c>
      <c r="C2208" t="s">
        <v>685</v>
      </c>
      <c r="D2208">
        <v>0.5</v>
      </c>
      <c r="E2208">
        <v>43</v>
      </c>
      <c r="F2208">
        <v>0.21199999999999999</v>
      </c>
    </row>
    <row r="2209" spans="1:6" x14ac:dyDescent="0.2">
      <c r="A2209" t="s">
        <v>678</v>
      </c>
      <c r="B2209" t="s">
        <v>696</v>
      </c>
      <c r="C2209" t="s">
        <v>685</v>
      </c>
      <c r="D2209">
        <v>0.5</v>
      </c>
      <c r="E2209">
        <v>44</v>
      </c>
      <c r="F2209">
        <v>0.214</v>
      </c>
    </row>
    <row r="2210" spans="1:6" x14ac:dyDescent="0.2">
      <c r="A2210" t="s">
        <v>678</v>
      </c>
      <c r="B2210" t="s">
        <v>696</v>
      </c>
      <c r="C2210" t="s">
        <v>685</v>
      </c>
      <c r="D2210">
        <v>0.5</v>
      </c>
      <c r="E2210">
        <v>45</v>
      </c>
      <c r="F2210">
        <v>0.215</v>
      </c>
    </row>
    <row r="2211" spans="1:6" x14ac:dyDescent="0.2">
      <c r="A2211" t="s">
        <v>678</v>
      </c>
      <c r="B2211" t="s">
        <v>696</v>
      </c>
      <c r="C2211" t="s">
        <v>685</v>
      </c>
      <c r="D2211">
        <v>0.5</v>
      </c>
      <c r="E2211">
        <v>46</v>
      </c>
      <c r="F2211">
        <v>0.217</v>
      </c>
    </row>
    <row r="2212" spans="1:6" x14ac:dyDescent="0.2">
      <c r="A2212" t="s">
        <v>678</v>
      </c>
      <c r="B2212" t="s">
        <v>696</v>
      </c>
      <c r="C2212" t="s">
        <v>685</v>
      </c>
      <c r="D2212">
        <v>0.5</v>
      </c>
      <c r="E2212">
        <v>47</v>
      </c>
      <c r="F2212">
        <v>0.218</v>
      </c>
    </row>
    <row r="2213" spans="1:6" x14ac:dyDescent="0.2">
      <c r="A2213" t="s">
        <v>678</v>
      </c>
      <c r="B2213" t="s">
        <v>696</v>
      </c>
      <c r="C2213" t="s">
        <v>685</v>
      </c>
      <c r="D2213">
        <v>0.5</v>
      </c>
      <c r="E2213">
        <v>48</v>
      </c>
      <c r="F2213">
        <v>0.219</v>
      </c>
    </row>
    <row r="2214" spans="1:6" x14ac:dyDescent="0.2">
      <c r="A2214" t="s">
        <v>678</v>
      </c>
      <c r="B2214" t="s">
        <v>696</v>
      </c>
      <c r="C2214" t="s">
        <v>685</v>
      </c>
      <c r="D2214">
        <v>0.5</v>
      </c>
      <c r="E2214">
        <v>49</v>
      </c>
      <c r="F2214">
        <v>0.221</v>
      </c>
    </row>
    <row r="2215" spans="1:6" x14ac:dyDescent="0.2">
      <c r="A2215" t="s">
        <v>678</v>
      </c>
      <c r="B2215" t="s">
        <v>696</v>
      </c>
      <c r="C2215" t="s">
        <v>685</v>
      </c>
      <c r="D2215">
        <v>0.55000000000000004</v>
      </c>
      <c r="E2215">
        <v>22</v>
      </c>
      <c r="F2215">
        <v>0.18099999999999999</v>
      </c>
    </row>
    <row r="2216" spans="1:6" x14ac:dyDescent="0.2">
      <c r="A2216" t="s">
        <v>678</v>
      </c>
      <c r="B2216" t="s">
        <v>696</v>
      </c>
      <c r="C2216" t="s">
        <v>685</v>
      </c>
      <c r="D2216">
        <v>0.55000000000000004</v>
      </c>
      <c r="E2216">
        <v>23</v>
      </c>
      <c r="F2216">
        <v>0.184</v>
      </c>
    </row>
    <row r="2217" spans="1:6" x14ac:dyDescent="0.2">
      <c r="A2217" t="s">
        <v>678</v>
      </c>
      <c r="B2217" t="s">
        <v>696</v>
      </c>
      <c r="C2217" t="s">
        <v>685</v>
      </c>
      <c r="D2217">
        <v>0.55000000000000004</v>
      </c>
      <c r="E2217">
        <v>24</v>
      </c>
      <c r="F2217">
        <v>0.187</v>
      </c>
    </row>
    <row r="2218" spans="1:6" x14ac:dyDescent="0.2">
      <c r="A2218" t="s">
        <v>678</v>
      </c>
      <c r="B2218" t="s">
        <v>696</v>
      </c>
      <c r="C2218" t="s">
        <v>685</v>
      </c>
      <c r="D2218">
        <v>0.55000000000000004</v>
      </c>
      <c r="E2218">
        <v>25</v>
      </c>
      <c r="F2218">
        <v>0.19</v>
      </c>
    </row>
    <row r="2219" spans="1:6" x14ac:dyDescent="0.2">
      <c r="A2219" t="s">
        <v>678</v>
      </c>
      <c r="B2219" t="s">
        <v>696</v>
      </c>
      <c r="C2219" t="s">
        <v>685</v>
      </c>
      <c r="D2219">
        <v>0.55000000000000004</v>
      </c>
      <c r="E2219">
        <v>26</v>
      </c>
      <c r="F2219">
        <v>0.193</v>
      </c>
    </row>
    <row r="2220" spans="1:6" x14ac:dyDescent="0.2">
      <c r="A2220" t="s">
        <v>678</v>
      </c>
      <c r="B2220" t="s">
        <v>696</v>
      </c>
      <c r="C2220" t="s">
        <v>685</v>
      </c>
      <c r="D2220">
        <v>0.55000000000000004</v>
      </c>
      <c r="E2220">
        <v>27</v>
      </c>
      <c r="F2220">
        <v>0.19600000000000001</v>
      </c>
    </row>
    <row r="2221" spans="1:6" x14ac:dyDescent="0.2">
      <c r="A2221" t="s">
        <v>678</v>
      </c>
      <c r="B2221" t="s">
        <v>696</v>
      </c>
      <c r="C2221" t="s">
        <v>685</v>
      </c>
      <c r="D2221">
        <v>0.55000000000000004</v>
      </c>
      <c r="E2221">
        <v>28</v>
      </c>
      <c r="F2221">
        <v>0.19900000000000001</v>
      </c>
    </row>
    <row r="2222" spans="1:6" x14ac:dyDescent="0.2">
      <c r="A2222" t="s">
        <v>678</v>
      </c>
      <c r="B2222" t="s">
        <v>696</v>
      </c>
      <c r="C2222" t="s">
        <v>685</v>
      </c>
      <c r="D2222">
        <v>0.55000000000000004</v>
      </c>
      <c r="E2222">
        <v>29</v>
      </c>
      <c r="F2222">
        <v>0.20100000000000001</v>
      </c>
    </row>
    <row r="2223" spans="1:6" x14ac:dyDescent="0.2">
      <c r="A2223" t="s">
        <v>678</v>
      </c>
      <c r="B2223" t="s">
        <v>696</v>
      </c>
      <c r="C2223" t="s">
        <v>685</v>
      </c>
      <c r="D2223">
        <v>0.55000000000000004</v>
      </c>
      <c r="E2223">
        <v>30</v>
      </c>
      <c r="F2223">
        <v>0.20399999999999999</v>
      </c>
    </row>
    <row r="2224" spans="1:6" x14ac:dyDescent="0.2">
      <c r="A2224" t="s">
        <v>678</v>
      </c>
      <c r="B2224" t="s">
        <v>696</v>
      </c>
      <c r="C2224" t="s">
        <v>685</v>
      </c>
      <c r="D2224">
        <v>0.55000000000000004</v>
      </c>
      <c r="E2224">
        <v>31</v>
      </c>
      <c r="F2224">
        <v>0.20599999999999999</v>
      </c>
    </row>
    <row r="2225" spans="1:6" x14ac:dyDescent="0.2">
      <c r="A2225" t="s">
        <v>678</v>
      </c>
      <c r="B2225" t="s">
        <v>696</v>
      </c>
      <c r="C2225" t="s">
        <v>685</v>
      </c>
      <c r="D2225">
        <v>0.55000000000000004</v>
      </c>
      <c r="E2225">
        <v>32</v>
      </c>
      <c r="F2225">
        <v>0.20799999999999999</v>
      </c>
    </row>
    <row r="2226" spans="1:6" x14ac:dyDescent="0.2">
      <c r="A2226" t="s">
        <v>678</v>
      </c>
      <c r="B2226" t="s">
        <v>696</v>
      </c>
      <c r="C2226" t="s">
        <v>685</v>
      </c>
      <c r="D2226">
        <v>0.55000000000000004</v>
      </c>
      <c r="E2226">
        <v>33</v>
      </c>
      <c r="F2226">
        <v>0.21</v>
      </c>
    </row>
    <row r="2227" spans="1:6" x14ac:dyDescent="0.2">
      <c r="A2227" t="s">
        <v>678</v>
      </c>
      <c r="B2227" t="s">
        <v>696</v>
      </c>
      <c r="C2227" t="s">
        <v>685</v>
      </c>
      <c r="D2227">
        <v>0.55000000000000004</v>
      </c>
      <c r="E2227">
        <v>34</v>
      </c>
      <c r="F2227">
        <v>0.21199999999999999</v>
      </c>
    </row>
    <row r="2228" spans="1:6" x14ac:dyDescent="0.2">
      <c r="A2228" t="s">
        <v>678</v>
      </c>
      <c r="B2228" t="s">
        <v>696</v>
      </c>
      <c r="C2228" t="s">
        <v>685</v>
      </c>
      <c r="D2228">
        <v>0.55000000000000004</v>
      </c>
      <c r="E2228">
        <v>35</v>
      </c>
      <c r="F2228">
        <v>0.214</v>
      </c>
    </row>
    <row r="2229" spans="1:6" x14ac:dyDescent="0.2">
      <c r="A2229" t="s">
        <v>678</v>
      </c>
      <c r="B2229" t="s">
        <v>696</v>
      </c>
      <c r="C2229" t="s">
        <v>685</v>
      </c>
      <c r="D2229">
        <v>0.55000000000000004</v>
      </c>
      <c r="E2229">
        <v>36</v>
      </c>
      <c r="F2229">
        <v>0.216</v>
      </c>
    </row>
    <row r="2230" spans="1:6" x14ac:dyDescent="0.2">
      <c r="A2230" t="s">
        <v>678</v>
      </c>
      <c r="B2230" t="s">
        <v>696</v>
      </c>
      <c r="C2230" t="s">
        <v>685</v>
      </c>
      <c r="D2230">
        <v>0.55000000000000004</v>
      </c>
      <c r="E2230">
        <v>37</v>
      </c>
      <c r="F2230">
        <v>0.218</v>
      </c>
    </row>
    <row r="2231" spans="1:6" x14ac:dyDescent="0.2">
      <c r="A2231" t="s">
        <v>678</v>
      </c>
      <c r="B2231" t="s">
        <v>696</v>
      </c>
      <c r="C2231" t="s">
        <v>685</v>
      </c>
      <c r="D2231">
        <v>0.55000000000000004</v>
      </c>
      <c r="E2231">
        <v>38</v>
      </c>
      <c r="F2231">
        <v>0.22</v>
      </c>
    </row>
    <row r="2232" spans="1:6" x14ac:dyDescent="0.2">
      <c r="A2232" t="s">
        <v>678</v>
      </c>
      <c r="B2232" t="s">
        <v>696</v>
      </c>
      <c r="C2232" t="s">
        <v>685</v>
      </c>
      <c r="D2232">
        <v>0.55000000000000004</v>
      </c>
      <c r="E2232">
        <v>39</v>
      </c>
      <c r="F2232">
        <v>0.221</v>
      </c>
    </row>
    <row r="2233" spans="1:6" x14ac:dyDescent="0.2">
      <c r="A2233" t="s">
        <v>678</v>
      </c>
      <c r="B2233" t="s">
        <v>696</v>
      </c>
      <c r="C2233" t="s">
        <v>685</v>
      </c>
      <c r="D2233">
        <v>0.55000000000000004</v>
      </c>
      <c r="E2233">
        <v>40</v>
      </c>
      <c r="F2233">
        <v>0.223</v>
      </c>
    </row>
    <row r="2234" spans="1:6" x14ac:dyDescent="0.2">
      <c r="A2234" t="s">
        <v>678</v>
      </c>
      <c r="B2234" t="s">
        <v>696</v>
      </c>
      <c r="C2234" t="s">
        <v>685</v>
      </c>
      <c r="D2234">
        <v>0.55000000000000004</v>
      </c>
      <c r="E2234">
        <v>41</v>
      </c>
      <c r="F2234">
        <v>0.22500000000000001</v>
      </c>
    </row>
    <row r="2235" spans="1:6" x14ac:dyDescent="0.2">
      <c r="A2235" t="s">
        <v>678</v>
      </c>
      <c r="B2235" t="s">
        <v>696</v>
      </c>
      <c r="C2235" t="s">
        <v>685</v>
      </c>
      <c r="D2235">
        <v>0.55000000000000004</v>
      </c>
      <c r="E2235">
        <v>42</v>
      </c>
      <c r="F2235">
        <v>0.22600000000000001</v>
      </c>
    </row>
    <row r="2236" spans="1:6" x14ac:dyDescent="0.2">
      <c r="A2236" t="s">
        <v>678</v>
      </c>
      <c r="B2236" t="s">
        <v>696</v>
      </c>
      <c r="C2236" t="s">
        <v>685</v>
      </c>
      <c r="D2236">
        <v>0.55000000000000004</v>
      </c>
      <c r="E2236">
        <v>43</v>
      </c>
      <c r="F2236">
        <v>0.22800000000000001</v>
      </c>
    </row>
    <row r="2237" spans="1:6" x14ac:dyDescent="0.2">
      <c r="A2237" t="s">
        <v>678</v>
      </c>
      <c r="B2237" t="s">
        <v>696</v>
      </c>
      <c r="C2237" t="s">
        <v>685</v>
      </c>
      <c r="D2237">
        <v>0.55000000000000004</v>
      </c>
      <c r="E2237">
        <v>44</v>
      </c>
      <c r="F2237">
        <v>0.22900000000000001</v>
      </c>
    </row>
    <row r="2238" spans="1:6" x14ac:dyDescent="0.2">
      <c r="A2238" t="s">
        <v>678</v>
      </c>
      <c r="B2238" t="s">
        <v>696</v>
      </c>
      <c r="C2238" t="s">
        <v>685</v>
      </c>
      <c r="D2238">
        <v>0.55000000000000004</v>
      </c>
      <c r="E2238">
        <v>45</v>
      </c>
      <c r="F2238">
        <v>0.23</v>
      </c>
    </row>
    <row r="2239" spans="1:6" x14ac:dyDescent="0.2">
      <c r="A2239" t="s">
        <v>678</v>
      </c>
      <c r="B2239" t="s">
        <v>696</v>
      </c>
      <c r="C2239" t="s">
        <v>685</v>
      </c>
      <c r="D2239">
        <v>0.55000000000000004</v>
      </c>
      <c r="E2239">
        <v>46</v>
      </c>
      <c r="F2239">
        <v>0.23200000000000001</v>
      </c>
    </row>
    <row r="2240" spans="1:6" x14ac:dyDescent="0.2">
      <c r="A2240" t="s">
        <v>678</v>
      </c>
      <c r="B2240" t="s">
        <v>696</v>
      </c>
      <c r="C2240" t="s">
        <v>685</v>
      </c>
      <c r="D2240">
        <v>0.55000000000000004</v>
      </c>
      <c r="E2240">
        <v>47</v>
      </c>
      <c r="F2240">
        <v>0.23300000000000001</v>
      </c>
    </row>
    <row r="2241" spans="1:6" x14ac:dyDescent="0.2">
      <c r="A2241" t="s">
        <v>678</v>
      </c>
      <c r="B2241" t="s">
        <v>696</v>
      </c>
      <c r="C2241" t="s">
        <v>685</v>
      </c>
      <c r="D2241">
        <v>0.55000000000000004</v>
      </c>
      <c r="E2241">
        <v>48</v>
      </c>
      <c r="F2241">
        <v>0.23400000000000001</v>
      </c>
    </row>
    <row r="2242" spans="1:6" x14ac:dyDescent="0.2">
      <c r="A2242" t="s">
        <v>678</v>
      </c>
      <c r="B2242" t="s">
        <v>696</v>
      </c>
      <c r="C2242" t="s">
        <v>685</v>
      </c>
      <c r="D2242">
        <v>0.55000000000000004</v>
      </c>
      <c r="E2242">
        <v>49</v>
      </c>
      <c r="F2242">
        <v>0.23599999999999999</v>
      </c>
    </row>
    <row r="2243" spans="1:6" x14ac:dyDescent="0.2">
      <c r="A2243" t="s">
        <v>678</v>
      </c>
      <c r="B2243" t="s">
        <v>696</v>
      </c>
      <c r="C2243" t="s">
        <v>685</v>
      </c>
      <c r="D2243">
        <v>0.6</v>
      </c>
      <c r="E2243">
        <v>23</v>
      </c>
      <c r="F2243">
        <v>0.20200000000000001</v>
      </c>
    </row>
    <row r="2244" spans="1:6" x14ac:dyDescent="0.2">
      <c r="A2244" t="s">
        <v>678</v>
      </c>
      <c r="B2244" t="s">
        <v>696</v>
      </c>
      <c r="C2244" t="s">
        <v>685</v>
      </c>
      <c r="D2244">
        <v>0.6</v>
      </c>
      <c r="E2244">
        <v>24</v>
      </c>
      <c r="F2244">
        <v>0.20499999999999999</v>
      </c>
    </row>
    <row r="2245" spans="1:6" x14ac:dyDescent="0.2">
      <c r="A2245" t="s">
        <v>678</v>
      </c>
      <c r="B2245" t="s">
        <v>696</v>
      </c>
      <c r="C2245" t="s">
        <v>685</v>
      </c>
      <c r="D2245">
        <v>0.6</v>
      </c>
      <c r="E2245">
        <v>25</v>
      </c>
      <c r="F2245">
        <v>0.20699999999999999</v>
      </c>
    </row>
    <row r="2246" spans="1:6" x14ac:dyDescent="0.2">
      <c r="A2246" t="s">
        <v>678</v>
      </c>
      <c r="B2246" t="s">
        <v>696</v>
      </c>
      <c r="C2246" t="s">
        <v>685</v>
      </c>
      <c r="D2246">
        <v>0.6</v>
      </c>
      <c r="E2246">
        <v>26</v>
      </c>
      <c r="F2246">
        <v>0.21</v>
      </c>
    </row>
    <row r="2247" spans="1:6" x14ac:dyDescent="0.2">
      <c r="A2247" t="s">
        <v>678</v>
      </c>
      <c r="B2247" t="s">
        <v>696</v>
      </c>
      <c r="C2247" t="s">
        <v>685</v>
      </c>
      <c r="D2247">
        <v>0.6</v>
      </c>
      <c r="E2247">
        <v>27</v>
      </c>
      <c r="F2247">
        <v>0.21199999999999999</v>
      </c>
    </row>
    <row r="2248" spans="1:6" x14ac:dyDescent="0.2">
      <c r="A2248" t="s">
        <v>678</v>
      </c>
      <c r="B2248" t="s">
        <v>696</v>
      </c>
      <c r="C2248" t="s">
        <v>685</v>
      </c>
      <c r="D2248">
        <v>0.6</v>
      </c>
      <c r="E2248">
        <v>28</v>
      </c>
      <c r="F2248">
        <v>0.215</v>
      </c>
    </row>
    <row r="2249" spans="1:6" x14ac:dyDescent="0.2">
      <c r="A2249" t="s">
        <v>678</v>
      </c>
      <c r="B2249" t="s">
        <v>696</v>
      </c>
      <c r="C2249" t="s">
        <v>685</v>
      </c>
      <c r="D2249">
        <v>0.6</v>
      </c>
      <c r="E2249">
        <v>29</v>
      </c>
      <c r="F2249">
        <v>0.218</v>
      </c>
    </row>
    <row r="2250" spans="1:6" x14ac:dyDescent="0.2">
      <c r="A2250" t="s">
        <v>678</v>
      </c>
      <c r="B2250" t="s">
        <v>696</v>
      </c>
      <c r="C2250" t="s">
        <v>685</v>
      </c>
      <c r="D2250">
        <v>0.6</v>
      </c>
      <c r="E2250">
        <v>30</v>
      </c>
      <c r="F2250">
        <v>0.22</v>
      </c>
    </row>
    <row r="2251" spans="1:6" x14ac:dyDescent="0.2">
      <c r="A2251" t="s">
        <v>678</v>
      </c>
      <c r="B2251" t="s">
        <v>696</v>
      </c>
      <c r="C2251" t="s">
        <v>685</v>
      </c>
      <c r="D2251">
        <v>0.6</v>
      </c>
      <c r="E2251">
        <v>31</v>
      </c>
      <c r="F2251">
        <v>0.222</v>
      </c>
    </row>
    <row r="2252" spans="1:6" x14ac:dyDescent="0.2">
      <c r="A2252" t="s">
        <v>678</v>
      </c>
      <c r="B2252" t="s">
        <v>696</v>
      </c>
      <c r="C2252" t="s">
        <v>685</v>
      </c>
      <c r="D2252">
        <v>0.6</v>
      </c>
      <c r="E2252">
        <v>32</v>
      </c>
      <c r="F2252">
        <v>0.224</v>
      </c>
    </row>
    <row r="2253" spans="1:6" x14ac:dyDescent="0.2">
      <c r="A2253" t="s">
        <v>678</v>
      </c>
      <c r="B2253" t="s">
        <v>696</v>
      </c>
      <c r="C2253" t="s">
        <v>685</v>
      </c>
      <c r="D2253">
        <v>0.6</v>
      </c>
      <c r="E2253">
        <v>33</v>
      </c>
      <c r="F2253">
        <v>0.22600000000000001</v>
      </c>
    </row>
    <row r="2254" spans="1:6" x14ac:dyDescent="0.2">
      <c r="A2254" t="s">
        <v>678</v>
      </c>
      <c r="B2254" t="s">
        <v>696</v>
      </c>
      <c r="C2254" t="s">
        <v>685</v>
      </c>
      <c r="D2254">
        <v>0.6</v>
      </c>
      <c r="E2254">
        <v>34</v>
      </c>
      <c r="F2254">
        <v>0.22800000000000001</v>
      </c>
    </row>
    <row r="2255" spans="1:6" x14ac:dyDescent="0.2">
      <c r="A2255" t="s">
        <v>678</v>
      </c>
      <c r="B2255" t="s">
        <v>696</v>
      </c>
      <c r="C2255" t="s">
        <v>685</v>
      </c>
      <c r="D2255">
        <v>0.6</v>
      </c>
      <c r="E2255">
        <v>35</v>
      </c>
      <c r="F2255">
        <v>0.23</v>
      </c>
    </row>
    <row r="2256" spans="1:6" x14ac:dyDescent="0.2">
      <c r="A2256" t="s">
        <v>678</v>
      </c>
      <c r="B2256" t="s">
        <v>696</v>
      </c>
      <c r="C2256" t="s">
        <v>685</v>
      </c>
      <c r="D2256">
        <v>0.6</v>
      </c>
      <c r="E2256">
        <v>36</v>
      </c>
      <c r="F2256">
        <v>0.23200000000000001</v>
      </c>
    </row>
    <row r="2257" spans="1:6" x14ac:dyDescent="0.2">
      <c r="A2257" t="s">
        <v>678</v>
      </c>
      <c r="B2257" t="s">
        <v>696</v>
      </c>
      <c r="C2257" t="s">
        <v>685</v>
      </c>
      <c r="D2257">
        <v>0.6</v>
      </c>
      <c r="E2257">
        <v>37</v>
      </c>
      <c r="F2257">
        <v>0.23300000000000001</v>
      </c>
    </row>
    <row r="2258" spans="1:6" x14ac:dyDescent="0.2">
      <c r="A2258" t="s">
        <v>678</v>
      </c>
      <c r="B2258" t="s">
        <v>696</v>
      </c>
      <c r="C2258" t="s">
        <v>685</v>
      </c>
      <c r="D2258">
        <v>0.6</v>
      </c>
      <c r="E2258">
        <v>38</v>
      </c>
      <c r="F2258">
        <v>0.23499999999999999</v>
      </c>
    </row>
    <row r="2259" spans="1:6" x14ac:dyDescent="0.2">
      <c r="A2259" t="s">
        <v>678</v>
      </c>
      <c r="B2259" t="s">
        <v>696</v>
      </c>
      <c r="C2259" t="s">
        <v>685</v>
      </c>
      <c r="D2259">
        <v>0.6</v>
      </c>
      <c r="E2259">
        <v>39</v>
      </c>
      <c r="F2259">
        <v>0.23699999999999999</v>
      </c>
    </row>
    <row r="2260" spans="1:6" x14ac:dyDescent="0.2">
      <c r="A2260" t="s">
        <v>678</v>
      </c>
      <c r="B2260" t="s">
        <v>696</v>
      </c>
      <c r="C2260" t="s">
        <v>685</v>
      </c>
      <c r="D2260">
        <v>0.6</v>
      </c>
      <c r="E2260">
        <v>40</v>
      </c>
      <c r="F2260">
        <v>0.23799999999999999</v>
      </c>
    </row>
    <row r="2261" spans="1:6" x14ac:dyDescent="0.2">
      <c r="A2261" t="s">
        <v>678</v>
      </c>
      <c r="B2261" t="s">
        <v>696</v>
      </c>
      <c r="C2261" t="s">
        <v>685</v>
      </c>
      <c r="D2261">
        <v>0.6</v>
      </c>
      <c r="E2261">
        <v>41</v>
      </c>
      <c r="F2261">
        <v>0.24</v>
      </c>
    </row>
    <row r="2262" spans="1:6" x14ac:dyDescent="0.2">
      <c r="A2262" t="s">
        <v>678</v>
      </c>
      <c r="B2262" t="s">
        <v>696</v>
      </c>
      <c r="C2262" t="s">
        <v>685</v>
      </c>
      <c r="D2262">
        <v>0.6</v>
      </c>
      <c r="E2262">
        <v>42</v>
      </c>
      <c r="F2262">
        <v>0.24099999999999999</v>
      </c>
    </row>
    <row r="2263" spans="1:6" x14ac:dyDescent="0.2">
      <c r="A2263" t="s">
        <v>678</v>
      </c>
      <c r="B2263" t="s">
        <v>696</v>
      </c>
      <c r="C2263" t="s">
        <v>685</v>
      </c>
      <c r="D2263">
        <v>0.6</v>
      </c>
      <c r="E2263">
        <v>43</v>
      </c>
      <c r="F2263">
        <v>0.24299999999999999</v>
      </c>
    </row>
    <row r="2264" spans="1:6" x14ac:dyDescent="0.2">
      <c r="A2264" t="s">
        <v>678</v>
      </c>
      <c r="B2264" t="s">
        <v>696</v>
      </c>
      <c r="C2264" t="s">
        <v>685</v>
      </c>
      <c r="D2264">
        <v>0.6</v>
      </c>
      <c r="E2264">
        <v>44</v>
      </c>
      <c r="F2264">
        <v>0.24399999999999999</v>
      </c>
    </row>
    <row r="2265" spans="1:6" x14ac:dyDescent="0.2">
      <c r="A2265" t="s">
        <v>678</v>
      </c>
      <c r="B2265" t="s">
        <v>696</v>
      </c>
      <c r="C2265" t="s">
        <v>685</v>
      </c>
      <c r="D2265">
        <v>0.6</v>
      </c>
      <c r="E2265">
        <v>45</v>
      </c>
      <c r="F2265">
        <v>0.245</v>
      </c>
    </row>
    <row r="2266" spans="1:6" x14ac:dyDescent="0.2">
      <c r="A2266" t="s">
        <v>678</v>
      </c>
      <c r="B2266" t="s">
        <v>696</v>
      </c>
      <c r="C2266" t="s">
        <v>685</v>
      </c>
      <c r="D2266">
        <v>0.6</v>
      </c>
      <c r="E2266">
        <v>46</v>
      </c>
      <c r="F2266">
        <v>0.246</v>
      </c>
    </row>
    <row r="2267" spans="1:6" x14ac:dyDescent="0.2">
      <c r="A2267" t="s">
        <v>678</v>
      </c>
      <c r="B2267" t="s">
        <v>696</v>
      </c>
      <c r="C2267" t="s">
        <v>685</v>
      </c>
      <c r="D2267">
        <v>0.6</v>
      </c>
      <c r="E2267">
        <v>47</v>
      </c>
      <c r="F2267">
        <v>0.247</v>
      </c>
    </row>
    <row r="2268" spans="1:6" x14ac:dyDescent="0.2">
      <c r="A2268" t="s">
        <v>678</v>
      </c>
      <c r="B2268" t="s">
        <v>696</v>
      </c>
      <c r="C2268" t="s">
        <v>685</v>
      </c>
      <c r="D2268">
        <v>0.6</v>
      </c>
      <c r="E2268">
        <v>48</v>
      </c>
      <c r="F2268">
        <v>0.249</v>
      </c>
    </row>
    <row r="2269" spans="1:6" x14ac:dyDescent="0.2">
      <c r="A2269" t="s">
        <v>678</v>
      </c>
      <c r="B2269" t="s">
        <v>696</v>
      </c>
      <c r="C2269" t="s">
        <v>685</v>
      </c>
      <c r="D2269">
        <v>0.6</v>
      </c>
      <c r="E2269">
        <v>49</v>
      </c>
      <c r="F2269">
        <v>0.25</v>
      </c>
    </row>
    <row r="2270" spans="1:6" x14ac:dyDescent="0.2">
      <c r="A2270" t="s">
        <v>678</v>
      </c>
      <c r="B2270" t="s">
        <v>696</v>
      </c>
      <c r="C2270" t="s">
        <v>685</v>
      </c>
      <c r="D2270">
        <v>0.65</v>
      </c>
      <c r="E2270">
        <v>24</v>
      </c>
      <c r="F2270">
        <v>0.221</v>
      </c>
    </row>
    <row r="2271" spans="1:6" x14ac:dyDescent="0.2">
      <c r="A2271" t="s">
        <v>678</v>
      </c>
      <c r="B2271" t="s">
        <v>696</v>
      </c>
      <c r="C2271" t="s">
        <v>685</v>
      </c>
      <c r="D2271">
        <v>0.65</v>
      </c>
      <c r="E2271">
        <v>25</v>
      </c>
      <c r="F2271">
        <v>0.224</v>
      </c>
    </row>
    <row r="2272" spans="1:6" x14ac:dyDescent="0.2">
      <c r="A2272" t="s">
        <v>678</v>
      </c>
      <c r="B2272" t="s">
        <v>696</v>
      </c>
      <c r="C2272" t="s">
        <v>685</v>
      </c>
      <c r="D2272">
        <v>0.65</v>
      </c>
      <c r="E2272">
        <v>26</v>
      </c>
      <c r="F2272">
        <v>0.22600000000000001</v>
      </c>
    </row>
    <row r="2273" spans="1:6" x14ac:dyDescent="0.2">
      <c r="A2273" t="s">
        <v>678</v>
      </c>
      <c r="B2273" t="s">
        <v>696</v>
      </c>
      <c r="C2273" t="s">
        <v>685</v>
      </c>
      <c r="D2273">
        <v>0.65</v>
      </c>
      <c r="E2273">
        <v>27</v>
      </c>
      <c r="F2273">
        <v>0.22900000000000001</v>
      </c>
    </row>
    <row r="2274" spans="1:6" x14ac:dyDescent="0.2">
      <c r="A2274" t="s">
        <v>678</v>
      </c>
      <c r="B2274" t="s">
        <v>696</v>
      </c>
      <c r="C2274" t="s">
        <v>685</v>
      </c>
      <c r="D2274">
        <v>0.65</v>
      </c>
      <c r="E2274">
        <v>28</v>
      </c>
      <c r="F2274">
        <v>0.23100000000000001</v>
      </c>
    </row>
    <row r="2275" spans="1:6" x14ac:dyDescent="0.2">
      <c r="A2275" t="s">
        <v>678</v>
      </c>
      <c r="B2275" t="s">
        <v>696</v>
      </c>
      <c r="C2275" t="s">
        <v>685</v>
      </c>
      <c r="D2275">
        <v>0.65</v>
      </c>
      <c r="E2275">
        <v>29</v>
      </c>
      <c r="F2275">
        <v>0.23400000000000001</v>
      </c>
    </row>
    <row r="2276" spans="1:6" x14ac:dyDescent="0.2">
      <c r="A2276" t="s">
        <v>678</v>
      </c>
      <c r="B2276" t="s">
        <v>696</v>
      </c>
      <c r="C2276" t="s">
        <v>685</v>
      </c>
      <c r="D2276">
        <v>0.65</v>
      </c>
      <c r="E2276">
        <v>30</v>
      </c>
      <c r="F2276">
        <v>0.23599999999999999</v>
      </c>
    </row>
    <row r="2277" spans="1:6" x14ac:dyDescent="0.2">
      <c r="A2277" t="s">
        <v>678</v>
      </c>
      <c r="B2277" t="s">
        <v>696</v>
      </c>
      <c r="C2277" t="s">
        <v>685</v>
      </c>
      <c r="D2277">
        <v>0.65</v>
      </c>
      <c r="E2277">
        <v>31</v>
      </c>
      <c r="F2277">
        <v>0.23799999999999999</v>
      </c>
    </row>
    <row r="2278" spans="1:6" x14ac:dyDescent="0.2">
      <c r="A2278" t="s">
        <v>678</v>
      </c>
      <c r="B2278" t="s">
        <v>696</v>
      </c>
      <c r="C2278" t="s">
        <v>685</v>
      </c>
      <c r="D2278">
        <v>0.65</v>
      </c>
      <c r="E2278">
        <v>32</v>
      </c>
      <c r="F2278">
        <v>0.24</v>
      </c>
    </row>
    <row r="2279" spans="1:6" x14ac:dyDescent="0.2">
      <c r="A2279" t="s">
        <v>678</v>
      </c>
      <c r="B2279" t="s">
        <v>696</v>
      </c>
      <c r="C2279" t="s">
        <v>685</v>
      </c>
      <c r="D2279">
        <v>0.65</v>
      </c>
      <c r="E2279">
        <v>33</v>
      </c>
      <c r="F2279">
        <v>0.24199999999999999</v>
      </c>
    </row>
    <row r="2280" spans="1:6" x14ac:dyDescent="0.2">
      <c r="A2280" t="s">
        <v>678</v>
      </c>
      <c r="B2280" t="s">
        <v>696</v>
      </c>
      <c r="C2280" t="s">
        <v>685</v>
      </c>
      <c r="D2280">
        <v>0.65</v>
      </c>
      <c r="E2280">
        <v>34</v>
      </c>
      <c r="F2280">
        <v>0.24399999999999999</v>
      </c>
    </row>
    <row r="2281" spans="1:6" x14ac:dyDescent="0.2">
      <c r="A2281" t="s">
        <v>678</v>
      </c>
      <c r="B2281" t="s">
        <v>696</v>
      </c>
      <c r="C2281" t="s">
        <v>685</v>
      </c>
      <c r="D2281">
        <v>0.65</v>
      </c>
      <c r="E2281">
        <v>35</v>
      </c>
      <c r="F2281">
        <v>0.245</v>
      </c>
    </row>
    <row r="2282" spans="1:6" x14ac:dyDescent="0.2">
      <c r="A2282" t="s">
        <v>678</v>
      </c>
      <c r="B2282" t="s">
        <v>696</v>
      </c>
      <c r="C2282" t="s">
        <v>685</v>
      </c>
      <c r="D2282">
        <v>0.65</v>
      </c>
      <c r="E2282">
        <v>36</v>
      </c>
      <c r="F2282">
        <v>0.247</v>
      </c>
    </row>
    <row r="2283" spans="1:6" x14ac:dyDescent="0.2">
      <c r="A2283" t="s">
        <v>678</v>
      </c>
      <c r="B2283" t="s">
        <v>696</v>
      </c>
      <c r="C2283" t="s">
        <v>685</v>
      </c>
      <c r="D2283">
        <v>0.65</v>
      </c>
      <c r="E2283">
        <v>37</v>
      </c>
      <c r="F2283">
        <v>0.248</v>
      </c>
    </row>
    <row r="2284" spans="1:6" x14ac:dyDescent="0.2">
      <c r="A2284" t="s">
        <v>678</v>
      </c>
      <c r="B2284" t="s">
        <v>696</v>
      </c>
      <c r="C2284" t="s">
        <v>685</v>
      </c>
      <c r="D2284">
        <v>0.65</v>
      </c>
      <c r="E2284">
        <v>38</v>
      </c>
      <c r="F2284">
        <v>0.25</v>
      </c>
    </row>
    <row r="2285" spans="1:6" x14ac:dyDescent="0.2">
      <c r="A2285" t="s">
        <v>678</v>
      </c>
      <c r="B2285" t="s">
        <v>696</v>
      </c>
      <c r="C2285" t="s">
        <v>685</v>
      </c>
      <c r="D2285">
        <v>0.65</v>
      </c>
      <c r="E2285">
        <v>39</v>
      </c>
      <c r="F2285">
        <v>0.252</v>
      </c>
    </row>
    <row r="2286" spans="1:6" x14ac:dyDescent="0.2">
      <c r="A2286" t="s">
        <v>678</v>
      </c>
      <c r="B2286" t="s">
        <v>696</v>
      </c>
      <c r="C2286" t="s">
        <v>685</v>
      </c>
      <c r="D2286">
        <v>0.65</v>
      </c>
      <c r="E2286">
        <v>40</v>
      </c>
      <c r="F2286">
        <v>0.253</v>
      </c>
    </row>
    <row r="2287" spans="1:6" x14ac:dyDescent="0.2">
      <c r="A2287" t="s">
        <v>678</v>
      </c>
      <c r="B2287" t="s">
        <v>696</v>
      </c>
      <c r="C2287" t="s">
        <v>685</v>
      </c>
      <c r="D2287">
        <v>0.65</v>
      </c>
      <c r="E2287">
        <v>41</v>
      </c>
      <c r="F2287">
        <v>0.254</v>
      </c>
    </row>
    <row r="2288" spans="1:6" x14ac:dyDescent="0.2">
      <c r="A2288" t="s">
        <v>678</v>
      </c>
      <c r="B2288" t="s">
        <v>696</v>
      </c>
      <c r="C2288" t="s">
        <v>685</v>
      </c>
      <c r="D2288">
        <v>0.65</v>
      </c>
      <c r="E2288">
        <v>42</v>
      </c>
      <c r="F2288">
        <v>0.25600000000000001</v>
      </c>
    </row>
    <row r="2289" spans="1:6" x14ac:dyDescent="0.2">
      <c r="A2289" t="s">
        <v>678</v>
      </c>
      <c r="B2289" t="s">
        <v>696</v>
      </c>
      <c r="C2289" t="s">
        <v>685</v>
      </c>
      <c r="D2289">
        <v>0.65</v>
      </c>
      <c r="E2289">
        <v>43</v>
      </c>
      <c r="F2289">
        <v>0.25700000000000001</v>
      </c>
    </row>
    <row r="2290" spans="1:6" x14ac:dyDescent="0.2">
      <c r="A2290" t="s">
        <v>678</v>
      </c>
      <c r="B2290" t="s">
        <v>696</v>
      </c>
      <c r="C2290" t="s">
        <v>685</v>
      </c>
      <c r="D2290">
        <v>0.65</v>
      </c>
      <c r="E2290">
        <v>44</v>
      </c>
      <c r="F2290">
        <v>0.25800000000000001</v>
      </c>
    </row>
    <row r="2291" spans="1:6" x14ac:dyDescent="0.2">
      <c r="A2291" t="s">
        <v>678</v>
      </c>
      <c r="B2291" t="s">
        <v>696</v>
      </c>
      <c r="C2291" t="s">
        <v>685</v>
      </c>
      <c r="D2291">
        <v>0.65</v>
      </c>
      <c r="E2291">
        <v>45</v>
      </c>
      <c r="F2291">
        <v>0.25900000000000001</v>
      </c>
    </row>
    <row r="2292" spans="1:6" x14ac:dyDescent="0.2">
      <c r="A2292" t="s">
        <v>678</v>
      </c>
      <c r="B2292" t="s">
        <v>696</v>
      </c>
      <c r="C2292" t="s">
        <v>685</v>
      </c>
      <c r="D2292">
        <v>0.65</v>
      </c>
      <c r="E2292">
        <v>46</v>
      </c>
      <c r="F2292">
        <v>0.26</v>
      </c>
    </row>
    <row r="2293" spans="1:6" x14ac:dyDescent="0.2">
      <c r="A2293" t="s">
        <v>678</v>
      </c>
      <c r="B2293" t="s">
        <v>696</v>
      </c>
      <c r="C2293" t="s">
        <v>685</v>
      </c>
      <c r="D2293">
        <v>0.65</v>
      </c>
      <c r="E2293">
        <v>47</v>
      </c>
      <c r="F2293">
        <v>0.26200000000000001</v>
      </c>
    </row>
    <row r="2294" spans="1:6" x14ac:dyDescent="0.2">
      <c r="A2294" t="s">
        <v>678</v>
      </c>
      <c r="B2294" t="s">
        <v>696</v>
      </c>
      <c r="C2294" t="s">
        <v>685</v>
      </c>
      <c r="D2294">
        <v>0.65</v>
      </c>
      <c r="E2294">
        <v>48</v>
      </c>
      <c r="F2294">
        <v>0.26300000000000001</v>
      </c>
    </row>
    <row r="2295" spans="1:6" x14ac:dyDescent="0.2">
      <c r="A2295" t="s">
        <v>678</v>
      </c>
      <c r="B2295" t="s">
        <v>696</v>
      </c>
      <c r="C2295" t="s">
        <v>685</v>
      </c>
      <c r="D2295">
        <v>0.65</v>
      </c>
      <c r="E2295">
        <v>49</v>
      </c>
      <c r="F2295">
        <v>0.26400000000000001</v>
      </c>
    </row>
    <row r="2296" spans="1:6" x14ac:dyDescent="0.2">
      <c r="A2296" t="s">
        <v>678</v>
      </c>
      <c r="B2296" t="s">
        <v>696</v>
      </c>
      <c r="C2296" t="s">
        <v>685</v>
      </c>
      <c r="D2296">
        <v>0.7</v>
      </c>
      <c r="E2296">
        <v>25</v>
      </c>
      <c r="F2296">
        <v>0.24</v>
      </c>
    </row>
    <row r="2297" spans="1:6" x14ac:dyDescent="0.2">
      <c r="A2297" t="s">
        <v>678</v>
      </c>
      <c r="B2297" t="s">
        <v>696</v>
      </c>
      <c r="C2297" t="s">
        <v>685</v>
      </c>
      <c r="D2297">
        <v>0.7</v>
      </c>
      <c r="E2297">
        <v>26</v>
      </c>
      <c r="F2297">
        <v>0.24199999999999999</v>
      </c>
    </row>
    <row r="2298" spans="1:6" x14ac:dyDescent="0.2">
      <c r="A2298" t="s">
        <v>678</v>
      </c>
      <c r="B2298" t="s">
        <v>696</v>
      </c>
      <c r="C2298" t="s">
        <v>685</v>
      </c>
      <c r="D2298">
        <v>0.7</v>
      </c>
      <c r="E2298">
        <v>27</v>
      </c>
      <c r="F2298">
        <v>0.24399999999999999</v>
      </c>
    </row>
    <row r="2299" spans="1:6" x14ac:dyDescent="0.2">
      <c r="A2299" t="s">
        <v>678</v>
      </c>
      <c r="B2299" t="s">
        <v>696</v>
      </c>
      <c r="C2299" t="s">
        <v>685</v>
      </c>
      <c r="D2299">
        <v>0.7</v>
      </c>
      <c r="E2299">
        <v>28</v>
      </c>
      <c r="F2299">
        <v>0.247</v>
      </c>
    </row>
    <row r="2300" spans="1:6" x14ac:dyDescent="0.2">
      <c r="A2300" t="s">
        <v>678</v>
      </c>
      <c r="B2300" t="s">
        <v>696</v>
      </c>
      <c r="C2300" t="s">
        <v>685</v>
      </c>
      <c r="D2300">
        <v>0.7</v>
      </c>
      <c r="E2300">
        <v>29</v>
      </c>
      <c r="F2300">
        <v>0.249</v>
      </c>
    </row>
    <row r="2301" spans="1:6" x14ac:dyDescent="0.2">
      <c r="A2301" t="s">
        <v>678</v>
      </c>
      <c r="B2301" t="s">
        <v>696</v>
      </c>
      <c r="C2301" t="s">
        <v>685</v>
      </c>
      <c r="D2301">
        <v>0.7</v>
      </c>
      <c r="E2301">
        <v>30</v>
      </c>
      <c r="F2301">
        <v>0.251</v>
      </c>
    </row>
    <row r="2302" spans="1:6" x14ac:dyDescent="0.2">
      <c r="A2302" t="s">
        <v>678</v>
      </c>
      <c r="B2302" t="s">
        <v>696</v>
      </c>
      <c r="C2302" t="s">
        <v>685</v>
      </c>
      <c r="D2302">
        <v>0.7</v>
      </c>
      <c r="E2302">
        <v>31</v>
      </c>
      <c r="F2302">
        <v>0.253</v>
      </c>
    </row>
    <row r="2303" spans="1:6" x14ac:dyDescent="0.2">
      <c r="A2303" t="s">
        <v>678</v>
      </c>
      <c r="B2303" t="s">
        <v>696</v>
      </c>
      <c r="C2303" t="s">
        <v>685</v>
      </c>
      <c r="D2303">
        <v>0.7</v>
      </c>
      <c r="E2303">
        <v>32</v>
      </c>
      <c r="F2303">
        <v>0.255</v>
      </c>
    </row>
    <row r="2304" spans="1:6" x14ac:dyDescent="0.2">
      <c r="A2304" t="s">
        <v>678</v>
      </c>
      <c r="B2304" t="s">
        <v>696</v>
      </c>
      <c r="C2304" t="s">
        <v>685</v>
      </c>
      <c r="D2304">
        <v>0.7</v>
      </c>
      <c r="E2304">
        <v>33</v>
      </c>
      <c r="F2304">
        <v>0.25700000000000001</v>
      </c>
    </row>
    <row r="2305" spans="1:6" x14ac:dyDescent="0.2">
      <c r="A2305" t="s">
        <v>678</v>
      </c>
      <c r="B2305" t="s">
        <v>696</v>
      </c>
      <c r="C2305" t="s">
        <v>685</v>
      </c>
      <c r="D2305">
        <v>0.7</v>
      </c>
      <c r="E2305">
        <v>34</v>
      </c>
      <c r="F2305">
        <v>0.25800000000000001</v>
      </c>
    </row>
    <row r="2306" spans="1:6" x14ac:dyDescent="0.2">
      <c r="A2306" t="s">
        <v>678</v>
      </c>
      <c r="B2306" t="s">
        <v>696</v>
      </c>
      <c r="C2306" t="s">
        <v>685</v>
      </c>
      <c r="D2306">
        <v>0.7</v>
      </c>
      <c r="E2306">
        <v>35</v>
      </c>
      <c r="F2306">
        <v>0.26</v>
      </c>
    </row>
    <row r="2307" spans="1:6" x14ac:dyDescent="0.2">
      <c r="A2307" t="s">
        <v>678</v>
      </c>
      <c r="B2307" t="s">
        <v>696</v>
      </c>
      <c r="C2307" t="s">
        <v>685</v>
      </c>
      <c r="D2307">
        <v>0.7</v>
      </c>
      <c r="E2307">
        <v>36</v>
      </c>
      <c r="F2307">
        <v>0.26200000000000001</v>
      </c>
    </row>
    <row r="2308" spans="1:6" x14ac:dyDescent="0.2">
      <c r="A2308" t="s">
        <v>678</v>
      </c>
      <c r="B2308" t="s">
        <v>696</v>
      </c>
      <c r="C2308" t="s">
        <v>685</v>
      </c>
      <c r="D2308">
        <v>0.7</v>
      </c>
      <c r="E2308">
        <v>37</v>
      </c>
      <c r="F2308">
        <v>0.26300000000000001</v>
      </c>
    </row>
    <row r="2309" spans="1:6" x14ac:dyDescent="0.2">
      <c r="A2309" t="s">
        <v>678</v>
      </c>
      <c r="B2309" t="s">
        <v>696</v>
      </c>
      <c r="C2309" t="s">
        <v>685</v>
      </c>
      <c r="D2309">
        <v>0.7</v>
      </c>
      <c r="E2309">
        <v>38</v>
      </c>
      <c r="F2309">
        <v>0.26500000000000001</v>
      </c>
    </row>
    <row r="2310" spans="1:6" x14ac:dyDescent="0.2">
      <c r="A2310" t="s">
        <v>678</v>
      </c>
      <c r="B2310" t="s">
        <v>696</v>
      </c>
      <c r="C2310" t="s">
        <v>685</v>
      </c>
      <c r="D2310">
        <v>0.7</v>
      </c>
      <c r="E2310">
        <v>39</v>
      </c>
      <c r="F2310">
        <v>0.26600000000000001</v>
      </c>
    </row>
    <row r="2311" spans="1:6" x14ac:dyDescent="0.2">
      <c r="A2311" t="s">
        <v>678</v>
      </c>
      <c r="B2311" t="s">
        <v>696</v>
      </c>
      <c r="C2311" t="s">
        <v>685</v>
      </c>
      <c r="D2311">
        <v>0.7</v>
      </c>
      <c r="E2311">
        <v>40</v>
      </c>
      <c r="F2311">
        <v>0.26700000000000002</v>
      </c>
    </row>
    <row r="2312" spans="1:6" x14ac:dyDescent="0.2">
      <c r="A2312" t="s">
        <v>678</v>
      </c>
      <c r="B2312" t="s">
        <v>696</v>
      </c>
      <c r="C2312" t="s">
        <v>685</v>
      </c>
      <c r="D2312">
        <v>0.7</v>
      </c>
      <c r="E2312">
        <v>41</v>
      </c>
      <c r="F2312">
        <v>0.26800000000000002</v>
      </c>
    </row>
    <row r="2313" spans="1:6" x14ac:dyDescent="0.2">
      <c r="A2313" t="s">
        <v>678</v>
      </c>
      <c r="B2313" t="s">
        <v>696</v>
      </c>
      <c r="C2313" t="s">
        <v>685</v>
      </c>
      <c r="D2313">
        <v>0.7</v>
      </c>
      <c r="E2313">
        <v>42</v>
      </c>
      <c r="F2313">
        <v>0.27</v>
      </c>
    </row>
    <row r="2314" spans="1:6" x14ac:dyDescent="0.2">
      <c r="A2314" t="s">
        <v>678</v>
      </c>
      <c r="B2314" t="s">
        <v>696</v>
      </c>
      <c r="C2314" t="s">
        <v>685</v>
      </c>
      <c r="D2314">
        <v>0.7</v>
      </c>
      <c r="E2314">
        <v>43</v>
      </c>
      <c r="F2314">
        <v>0.27100000000000002</v>
      </c>
    </row>
    <row r="2315" spans="1:6" x14ac:dyDescent="0.2">
      <c r="A2315" t="s">
        <v>678</v>
      </c>
      <c r="B2315" t="s">
        <v>696</v>
      </c>
      <c r="C2315" t="s">
        <v>685</v>
      </c>
      <c r="D2315">
        <v>0.7</v>
      </c>
      <c r="E2315">
        <v>44</v>
      </c>
      <c r="F2315">
        <v>0.27200000000000002</v>
      </c>
    </row>
    <row r="2316" spans="1:6" x14ac:dyDescent="0.2">
      <c r="A2316" t="s">
        <v>678</v>
      </c>
      <c r="B2316" t="s">
        <v>696</v>
      </c>
      <c r="C2316" t="s">
        <v>685</v>
      </c>
      <c r="D2316">
        <v>0.7</v>
      </c>
      <c r="E2316">
        <v>45</v>
      </c>
      <c r="F2316">
        <v>0.27300000000000002</v>
      </c>
    </row>
    <row r="2317" spans="1:6" x14ac:dyDescent="0.2">
      <c r="A2317" t="s">
        <v>678</v>
      </c>
      <c r="B2317" t="s">
        <v>696</v>
      </c>
      <c r="C2317" t="s">
        <v>685</v>
      </c>
      <c r="D2317">
        <v>0.7</v>
      </c>
      <c r="E2317">
        <v>46</v>
      </c>
      <c r="F2317">
        <v>0.27400000000000002</v>
      </c>
    </row>
    <row r="2318" spans="1:6" x14ac:dyDescent="0.2">
      <c r="A2318" t="s">
        <v>678</v>
      </c>
      <c r="B2318" t="s">
        <v>696</v>
      </c>
      <c r="C2318" t="s">
        <v>685</v>
      </c>
      <c r="D2318">
        <v>0.7</v>
      </c>
      <c r="E2318">
        <v>47</v>
      </c>
      <c r="F2318">
        <v>0.27500000000000002</v>
      </c>
    </row>
    <row r="2319" spans="1:6" x14ac:dyDescent="0.2">
      <c r="A2319" t="s">
        <v>678</v>
      </c>
      <c r="B2319" t="s">
        <v>696</v>
      </c>
      <c r="C2319" t="s">
        <v>685</v>
      </c>
      <c r="D2319">
        <v>0.7</v>
      </c>
      <c r="E2319">
        <v>48</v>
      </c>
      <c r="F2319">
        <v>0.27600000000000002</v>
      </c>
    </row>
    <row r="2320" spans="1:6" x14ac:dyDescent="0.2">
      <c r="A2320" t="s">
        <v>678</v>
      </c>
      <c r="B2320" t="s">
        <v>696</v>
      </c>
      <c r="C2320" t="s">
        <v>685</v>
      </c>
      <c r="D2320">
        <v>0.7</v>
      </c>
      <c r="E2320">
        <v>49</v>
      </c>
      <c r="F2320">
        <v>0.27700000000000002</v>
      </c>
    </row>
    <row r="2321" spans="1:6" x14ac:dyDescent="0.2">
      <c r="A2321" t="s">
        <v>678</v>
      </c>
      <c r="B2321" t="s">
        <v>696</v>
      </c>
      <c r="C2321" t="s">
        <v>685</v>
      </c>
      <c r="D2321">
        <v>0.75</v>
      </c>
      <c r="E2321">
        <v>26</v>
      </c>
      <c r="F2321">
        <v>0.25800000000000001</v>
      </c>
    </row>
    <row r="2322" spans="1:6" x14ac:dyDescent="0.2">
      <c r="A2322" t="s">
        <v>678</v>
      </c>
      <c r="B2322" t="s">
        <v>696</v>
      </c>
      <c r="C2322" t="s">
        <v>685</v>
      </c>
      <c r="D2322">
        <v>0.75</v>
      </c>
      <c r="E2322">
        <v>27</v>
      </c>
      <c r="F2322">
        <v>0.26</v>
      </c>
    </row>
    <row r="2323" spans="1:6" x14ac:dyDescent="0.2">
      <c r="A2323" t="s">
        <v>678</v>
      </c>
      <c r="B2323" t="s">
        <v>696</v>
      </c>
      <c r="C2323" t="s">
        <v>685</v>
      </c>
      <c r="D2323">
        <v>0.75</v>
      </c>
      <c r="E2323">
        <v>28</v>
      </c>
      <c r="F2323">
        <v>0.26200000000000001</v>
      </c>
    </row>
    <row r="2324" spans="1:6" x14ac:dyDescent="0.2">
      <c r="A2324" t="s">
        <v>678</v>
      </c>
      <c r="B2324" t="s">
        <v>696</v>
      </c>
      <c r="C2324" t="s">
        <v>685</v>
      </c>
      <c r="D2324">
        <v>0.75</v>
      </c>
      <c r="E2324">
        <v>29</v>
      </c>
      <c r="F2324">
        <v>0.26400000000000001</v>
      </c>
    </row>
    <row r="2325" spans="1:6" x14ac:dyDescent="0.2">
      <c r="A2325" t="s">
        <v>678</v>
      </c>
      <c r="B2325" t="s">
        <v>696</v>
      </c>
      <c r="C2325" t="s">
        <v>685</v>
      </c>
      <c r="D2325">
        <v>0.75</v>
      </c>
      <c r="E2325">
        <v>30</v>
      </c>
      <c r="F2325">
        <v>0.26600000000000001</v>
      </c>
    </row>
    <row r="2326" spans="1:6" x14ac:dyDescent="0.2">
      <c r="A2326" t="s">
        <v>678</v>
      </c>
      <c r="B2326" t="s">
        <v>696</v>
      </c>
      <c r="C2326" t="s">
        <v>685</v>
      </c>
      <c r="D2326">
        <v>0.75</v>
      </c>
      <c r="E2326">
        <v>31</v>
      </c>
      <c r="F2326">
        <v>0.26800000000000002</v>
      </c>
    </row>
    <row r="2327" spans="1:6" x14ac:dyDescent="0.2">
      <c r="A2327" t="s">
        <v>678</v>
      </c>
      <c r="B2327" t="s">
        <v>696</v>
      </c>
      <c r="C2327" t="s">
        <v>685</v>
      </c>
      <c r="D2327">
        <v>0.75</v>
      </c>
      <c r="E2327">
        <v>32</v>
      </c>
      <c r="F2327">
        <v>0.27</v>
      </c>
    </row>
    <row r="2328" spans="1:6" x14ac:dyDescent="0.2">
      <c r="A2328" t="s">
        <v>678</v>
      </c>
      <c r="B2328" t="s">
        <v>696</v>
      </c>
      <c r="C2328" t="s">
        <v>685</v>
      </c>
      <c r="D2328">
        <v>0.75</v>
      </c>
      <c r="E2328">
        <v>33</v>
      </c>
      <c r="F2328">
        <v>0.27100000000000002</v>
      </c>
    </row>
    <row r="2329" spans="1:6" x14ac:dyDescent="0.2">
      <c r="A2329" t="s">
        <v>678</v>
      </c>
      <c r="B2329" t="s">
        <v>696</v>
      </c>
      <c r="C2329" t="s">
        <v>685</v>
      </c>
      <c r="D2329">
        <v>0.75</v>
      </c>
      <c r="E2329">
        <v>34</v>
      </c>
      <c r="F2329">
        <v>0.27300000000000002</v>
      </c>
    </row>
    <row r="2330" spans="1:6" x14ac:dyDescent="0.2">
      <c r="A2330" t="s">
        <v>678</v>
      </c>
      <c r="B2330" t="s">
        <v>696</v>
      </c>
      <c r="C2330" t="s">
        <v>685</v>
      </c>
      <c r="D2330">
        <v>0.75</v>
      </c>
      <c r="E2330">
        <v>35</v>
      </c>
      <c r="F2330">
        <v>0.27400000000000002</v>
      </c>
    </row>
    <row r="2331" spans="1:6" x14ac:dyDescent="0.2">
      <c r="A2331" t="s">
        <v>678</v>
      </c>
      <c r="B2331" t="s">
        <v>696</v>
      </c>
      <c r="C2331" t="s">
        <v>685</v>
      </c>
      <c r="D2331">
        <v>0.75</v>
      </c>
      <c r="E2331">
        <v>36</v>
      </c>
      <c r="F2331">
        <v>0.27600000000000002</v>
      </c>
    </row>
    <row r="2332" spans="1:6" x14ac:dyDescent="0.2">
      <c r="A2332" t="s">
        <v>678</v>
      </c>
      <c r="B2332" t="s">
        <v>696</v>
      </c>
      <c r="C2332" t="s">
        <v>685</v>
      </c>
      <c r="D2332">
        <v>0.75</v>
      </c>
      <c r="E2332">
        <v>37</v>
      </c>
      <c r="F2332">
        <v>0.27700000000000002</v>
      </c>
    </row>
    <row r="2333" spans="1:6" x14ac:dyDescent="0.2">
      <c r="A2333" t="s">
        <v>678</v>
      </c>
      <c r="B2333" t="s">
        <v>696</v>
      </c>
      <c r="C2333" t="s">
        <v>685</v>
      </c>
      <c r="D2333">
        <v>0.75</v>
      </c>
      <c r="E2333">
        <v>38</v>
      </c>
      <c r="F2333">
        <v>0.27900000000000003</v>
      </c>
    </row>
    <row r="2334" spans="1:6" x14ac:dyDescent="0.2">
      <c r="A2334" t="s">
        <v>678</v>
      </c>
      <c r="B2334" t="s">
        <v>696</v>
      </c>
      <c r="C2334" t="s">
        <v>685</v>
      </c>
      <c r="D2334">
        <v>0.75</v>
      </c>
      <c r="E2334">
        <v>39</v>
      </c>
      <c r="F2334">
        <v>0.28000000000000003</v>
      </c>
    </row>
    <row r="2335" spans="1:6" x14ac:dyDescent="0.2">
      <c r="A2335" t="s">
        <v>678</v>
      </c>
      <c r="B2335" t="s">
        <v>696</v>
      </c>
      <c r="C2335" t="s">
        <v>685</v>
      </c>
      <c r="D2335">
        <v>0.75</v>
      </c>
      <c r="E2335">
        <v>40</v>
      </c>
      <c r="F2335">
        <v>0.28100000000000003</v>
      </c>
    </row>
    <row r="2336" spans="1:6" x14ac:dyDescent="0.2">
      <c r="A2336" t="s">
        <v>678</v>
      </c>
      <c r="B2336" t="s">
        <v>696</v>
      </c>
      <c r="C2336" t="s">
        <v>685</v>
      </c>
      <c r="D2336">
        <v>0.75</v>
      </c>
      <c r="E2336">
        <v>41</v>
      </c>
      <c r="F2336">
        <v>0.28199999999999997</v>
      </c>
    </row>
    <row r="2337" spans="1:6" x14ac:dyDescent="0.2">
      <c r="A2337" t="s">
        <v>678</v>
      </c>
      <c r="B2337" t="s">
        <v>696</v>
      </c>
      <c r="C2337" t="s">
        <v>685</v>
      </c>
      <c r="D2337">
        <v>0.75</v>
      </c>
      <c r="E2337">
        <v>42</v>
      </c>
      <c r="F2337">
        <v>0.28299999999999997</v>
      </c>
    </row>
    <row r="2338" spans="1:6" x14ac:dyDescent="0.2">
      <c r="A2338" t="s">
        <v>678</v>
      </c>
      <c r="B2338" t="s">
        <v>696</v>
      </c>
      <c r="C2338" t="s">
        <v>685</v>
      </c>
      <c r="D2338">
        <v>0.75</v>
      </c>
      <c r="E2338">
        <v>43</v>
      </c>
      <c r="F2338">
        <v>0.28499999999999998</v>
      </c>
    </row>
    <row r="2339" spans="1:6" x14ac:dyDescent="0.2">
      <c r="A2339" t="s">
        <v>678</v>
      </c>
      <c r="B2339" t="s">
        <v>696</v>
      </c>
      <c r="C2339" t="s">
        <v>685</v>
      </c>
      <c r="D2339">
        <v>0.75</v>
      </c>
      <c r="E2339">
        <v>44</v>
      </c>
      <c r="F2339">
        <v>0.28599999999999998</v>
      </c>
    </row>
    <row r="2340" spans="1:6" x14ac:dyDescent="0.2">
      <c r="A2340" t="s">
        <v>678</v>
      </c>
      <c r="B2340" t="s">
        <v>696</v>
      </c>
      <c r="C2340" t="s">
        <v>685</v>
      </c>
      <c r="D2340">
        <v>0.75</v>
      </c>
      <c r="E2340">
        <v>45</v>
      </c>
      <c r="F2340">
        <v>0.28699999999999998</v>
      </c>
    </row>
    <row r="2341" spans="1:6" x14ac:dyDescent="0.2">
      <c r="A2341" t="s">
        <v>678</v>
      </c>
      <c r="B2341" t="s">
        <v>696</v>
      </c>
      <c r="C2341" t="s">
        <v>685</v>
      </c>
      <c r="D2341">
        <v>0.75</v>
      </c>
      <c r="E2341">
        <v>46</v>
      </c>
      <c r="F2341">
        <v>0.28799999999999998</v>
      </c>
    </row>
    <row r="2342" spans="1:6" x14ac:dyDescent="0.2">
      <c r="A2342" t="s">
        <v>678</v>
      </c>
      <c r="B2342" t="s">
        <v>696</v>
      </c>
      <c r="C2342" t="s">
        <v>685</v>
      </c>
      <c r="D2342">
        <v>0.75</v>
      </c>
      <c r="E2342">
        <v>47</v>
      </c>
      <c r="F2342">
        <v>0.28899999999999998</v>
      </c>
    </row>
    <row r="2343" spans="1:6" x14ac:dyDescent="0.2">
      <c r="A2343" t="s">
        <v>678</v>
      </c>
      <c r="B2343" t="s">
        <v>696</v>
      </c>
      <c r="C2343" t="s">
        <v>685</v>
      </c>
      <c r="D2343">
        <v>0.75</v>
      </c>
      <c r="E2343">
        <v>48</v>
      </c>
      <c r="F2343">
        <v>0.28999999999999998</v>
      </c>
    </row>
    <row r="2344" spans="1:6" x14ac:dyDescent="0.2">
      <c r="A2344" t="s">
        <v>678</v>
      </c>
      <c r="B2344" t="s">
        <v>696</v>
      </c>
      <c r="C2344" t="s">
        <v>685</v>
      </c>
      <c r="D2344">
        <v>0.75</v>
      </c>
      <c r="E2344">
        <v>49</v>
      </c>
      <c r="F2344">
        <v>0.28999999999999998</v>
      </c>
    </row>
    <row r="2345" spans="1:6" x14ac:dyDescent="0.2">
      <c r="A2345" t="s">
        <v>678</v>
      </c>
      <c r="B2345" t="s">
        <v>696</v>
      </c>
      <c r="C2345" t="s">
        <v>685</v>
      </c>
      <c r="D2345">
        <v>0.8</v>
      </c>
      <c r="E2345">
        <v>27</v>
      </c>
      <c r="F2345">
        <v>0.27500000000000002</v>
      </c>
    </row>
    <row r="2346" spans="1:6" x14ac:dyDescent="0.2">
      <c r="A2346" t="s">
        <v>678</v>
      </c>
      <c r="B2346" t="s">
        <v>696</v>
      </c>
      <c r="C2346" t="s">
        <v>685</v>
      </c>
      <c r="D2346">
        <v>0.8</v>
      </c>
      <c r="E2346">
        <v>28</v>
      </c>
      <c r="F2346">
        <v>0.27700000000000002</v>
      </c>
    </row>
    <row r="2347" spans="1:6" x14ac:dyDescent="0.2">
      <c r="A2347" t="s">
        <v>678</v>
      </c>
      <c r="B2347" t="s">
        <v>696</v>
      </c>
      <c r="C2347" t="s">
        <v>685</v>
      </c>
      <c r="D2347">
        <v>0.8</v>
      </c>
      <c r="E2347">
        <v>29</v>
      </c>
      <c r="F2347">
        <v>0.27900000000000003</v>
      </c>
    </row>
    <row r="2348" spans="1:6" x14ac:dyDescent="0.2">
      <c r="A2348" t="s">
        <v>678</v>
      </c>
      <c r="B2348" t="s">
        <v>696</v>
      </c>
      <c r="C2348" t="s">
        <v>685</v>
      </c>
      <c r="D2348">
        <v>0.8</v>
      </c>
      <c r="E2348">
        <v>30</v>
      </c>
      <c r="F2348">
        <v>0.28000000000000003</v>
      </c>
    </row>
    <row r="2349" spans="1:6" x14ac:dyDescent="0.2">
      <c r="A2349" t="s">
        <v>678</v>
      </c>
      <c r="B2349" t="s">
        <v>696</v>
      </c>
      <c r="C2349" t="s">
        <v>685</v>
      </c>
      <c r="D2349">
        <v>0.8</v>
      </c>
      <c r="E2349">
        <v>31</v>
      </c>
      <c r="F2349">
        <v>0.28199999999999997</v>
      </c>
    </row>
    <row r="2350" spans="1:6" x14ac:dyDescent="0.2">
      <c r="A2350" t="s">
        <v>678</v>
      </c>
      <c r="B2350" t="s">
        <v>696</v>
      </c>
      <c r="C2350" t="s">
        <v>685</v>
      </c>
      <c r="D2350">
        <v>0.8</v>
      </c>
      <c r="E2350">
        <v>32</v>
      </c>
      <c r="F2350">
        <v>0.28399999999999997</v>
      </c>
    </row>
    <row r="2351" spans="1:6" x14ac:dyDescent="0.2">
      <c r="A2351" t="s">
        <v>678</v>
      </c>
      <c r="B2351" t="s">
        <v>696</v>
      </c>
      <c r="C2351" t="s">
        <v>685</v>
      </c>
      <c r="D2351">
        <v>0.8</v>
      </c>
      <c r="E2351">
        <v>33</v>
      </c>
      <c r="F2351">
        <v>0.28499999999999998</v>
      </c>
    </row>
    <row r="2352" spans="1:6" x14ac:dyDescent="0.2">
      <c r="A2352" t="s">
        <v>678</v>
      </c>
      <c r="B2352" t="s">
        <v>696</v>
      </c>
      <c r="C2352" t="s">
        <v>685</v>
      </c>
      <c r="D2352">
        <v>0.8</v>
      </c>
      <c r="E2352">
        <v>34</v>
      </c>
      <c r="F2352">
        <v>0.28699999999999998</v>
      </c>
    </row>
    <row r="2353" spans="1:6" x14ac:dyDescent="0.2">
      <c r="A2353" t="s">
        <v>678</v>
      </c>
      <c r="B2353" t="s">
        <v>696</v>
      </c>
      <c r="C2353" t="s">
        <v>685</v>
      </c>
      <c r="D2353">
        <v>0.8</v>
      </c>
      <c r="E2353">
        <v>35</v>
      </c>
      <c r="F2353">
        <v>0.28799999999999998</v>
      </c>
    </row>
    <row r="2354" spans="1:6" x14ac:dyDescent="0.2">
      <c r="A2354" t="s">
        <v>678</v>
      </c>
      <c r="B2354" t="s">
        <v>696</v>
      </c>
      <c r="C2354" t="s">
        <v>685</v>
      </c>
      <c r="D2354">
        <v>0.8</v>
      </c>
      <c r="E2354">
        <v>36</v>
      </c>
      <c r="F2354">
        <v>0.28999999999999998</v>
      </c>
    </row>
    <row r="2355" spans="1:6" x14ac:dyDescent="0.2">
      <c r="A2355" t="s">
        <v>678</v>
      </c>
      <c r="B2355" t="s">
        <v>696</v>
      </c>
      <c r="C2355" t="s">
        <v>685</v>
      </c>
      <c r="D2355">
        <v>0.8</v>
      </c>
      <c r="E2355">
        <v>37</v>
      </c>
      <c r="F2355">
        <v>0.29099999999999998</v>
      </c>
    </row>
    <row r="2356" spans="1:6" x14ac:dyDescent="0.2">
      <c r="A2356" t="s">
        <v>678</v>
      </c>
      <c r="B2356" t="s">
        <v>696</v>
      </c>
      <c r="C2356" t="s">
        <v>685</v>
      </c>
      <c r="D2356">
        <v>0.8</v>
      </c>
      <c r="E2356">
        <v>38</v>
      </c>
      <c r="F2356">
        <v>0.29199999999999998</v>
      </c>
    </row>
    <row r="2357" spans="1:6" x14ac:dyDescent="0.2">
      <c r="A2357" t="s">
        <v>678</v>
      </c>
      <c r="B2357" t="s">
        <v>696</v>
      </c>
      <c r="C2357" t="s">
        <v>685</v>
      </c>
      <c r="D2357">
        <v>0.8</v>
      </c>
      <c r="E2357">
        <v>39</v>
      </c>
      <c r="F2357">
        <v>0.29399999999999998</v>
      </c>
    </row>
    <row r="2358" spans="1:6" x14ac:dyDescent="0.2">
      <c r="A2358" t="s">
        <v>678</v>
      </c>
      <c r="B2358" t="s">
        <v>696</v>
      </c>
      <c r="C2358" t="s">
        <v>685</v>
      </c>
      <c r="D2358">
        <v>0.8</v>
      </c>
      <c r="E2358">
        <v>40</v>
      </c>
      <c r="F2358">
        <v>0.29499999999999998</v>
      </c>
    </row>
    <row r="2359" spans="1:6" x14ac:dyDescent="0.2">
      <c r="A2359" t="s">
        <v>678</v>
      </c>
      <c r="B2359" t="s">
        <v>696</v>
      </c>
      <c r="C2359" t="s">
        <v>685</v>
      </c>
      <c r="D2359">
        <v>0.8</v>
      </c>
      <c r="E2359">
        <v>41</v>
      </c>
      <c r="F2359">
        <v>0.29599999999999999</v>
      </c>
    </row>
    <row r="2360" spans="1:6" x14ac:dyDescent="0.2">
      <c r="A2360" t="s">
        <v>678</v>
      </c>
      <c r="B2360" t="s">
        <v>696</v>
      </c>
      <c r="C2360" t="s">
        <v>685</v>
      </c>
      <c r="D2360">
        <v>0.8</v>
      </c>
      <c r="E2360">
        <v>42</v>
      </c>
      <c r="F2360">
        <v>0.29699999999999999</v>
      </c>
    </row>
    <row r="2361" spans="1:6" x14ac:dyDescent="0.2">
      <c r="A2361" t="s">
        <v>678</v>
      </c>
      <c r="B2361" t="s">
        <v>696</v>
      </c>
      <c r="C2361" t="s">
        <v>685</v>
      </c>
      <c r="D2361">
        <v>0.8</v>
      </c>
      <c r="E2361">
        <v>43</v>
      </c>
      <c r="F2361">
        <v>0.29799999999999999</v>
      </c>
    </row>
    <row r="2362" spans="1:6" x14ac:dyDescent="0.2">
      <c r="A2362" t="s">
        <v>678</v>
      </c>
      <c r="B2362" t="s">
        <v>696</v>
      </c>
      <c r="C2362" t="s">
        <v>685</v>
      </c>
      <c r="D2362">
        <v>0.8</v>
      </c>
      <c r="E2362">
        <v>44</v>
      </c>
      <c r="F2362">
        <v>0.29899999999999999</v>
      </c>
    </row>
    <row r="2363" spans="1:6" x14ac:dyDescent="0.2">
      <c r="A2363" t="s">
        <v>678</v>
      </c>
      <c r="B2363" t="s">
        <v>696</v>
      </c>
      <c r="C2363" t="s">
        <v>685</v>
      </c>
      <c r="D2363">
        <v>0.8</v>
      </c>
      <c r="E2363">
        <v>45</v>
      </c>
      <c r="F2363">
        <v>0.3</v>
      </c>
    </row>
    <row r="2364" spans="1:6" x14ac:dyDescent="0.2">
      <c r="A2364" t="s">
        <v>678</v>
      </c>
      <c r="B2364" t="s">
        <v>696</v>
      </c>
      <c r="C2364" t="s">
        <v>685</v>
      </c>
      <c r="D2364">
        <v>0.8</v>
      </c>
      <c r="E2364">
        <v>46</v>
      </c>
      <c r="F2364">
        <v>0.30099999999999999</v>
      </c>
    </row>
    <row r="2365" spans="1:6" x14ac:dyDescent="0.2">
      <c r="A2365" t="s">
        <v>678</v>
      </c>
      <c r="B2365" t="s">
        <v>696</v>
      </c>
      <c r="C2365" t="s">
        <v>685</v>
      </c>
      <c r="D2365">
        <v>0.8</v>
      </c>
      <c r="E2365">
        <v>47</v>
      </c>
      <c r="F2365">
        <v>0.30099999999999999</v>
      </c>
    </row>
    <row r="2366" spans="1:6" x14ac:dyDescent="0.2">
      <c r="A2366" t="s">
        <v>678</v>
      </c>
      <c r="B2366" t="s">
        <v>696</v>
      </c>
      <c r="C2366" t="s">
        <v>685</v>
      </c>
      <c r="D2366">
        <v>0.8</v>
      </c>
      <c r="E2366">
        <v>48</v>
      </c>
      <c r="F2366">
        <v>0.30199999999999999</v>
      </c>
    </row>
    <row r="2367" spans="1:6" x14ac:dyDescent="0.2">
      <c r="A2367" t="s">
        <v>678</v>
      </c>
      <c r="B2367" t="s">
        <v>696</v>
      </c>
      <c r="C2367" t="s">
        <v>685</v>
      </c>
      <c r="D2367">
        <v>0.8</v>
      </c>
      <c r="E2367">
        <v>49</v>
      </c>
      <c r="F2367">
        <v>0.30299999999999999</v>
      </c>
    </row>
    <row r="2368" spans="1:6" x14ac:dyDescent="0.2">
      <c r="A2368" t="s">
        <v>678</v>
      </c>
      <c r="B2368" t="s">
        <v>696</v>
      </c>
      <c r="C2368" t="s">
        <v>685</v>
      </c>
      <c r="D2368">
        <v>0.85</v>
      </c>
      <c r="E2368">
        <v>28</v>
      </c>
      <c r="F2368">
        <v>0.29099999999999998</v>
      </c>
    </row>
    <row r="2369" spans="1:6" x14ac:dyDescent="0.2">
      <c r="A2369" t="s">
        <v>678</v>
      </c>
      <c r="B2369" t="s">
        <v>696</v>
      </c>
      <c r="C2369" t="s">
        <v>685</v>
      </c>
      <c r="D2369">
        <v>0.85</v>
      </c>
      <c r="E2369">
        <v>29</v>
      </c>
      <c r="F2369">
        <v>0.29299999999999998</v>
      </c>
    </row>
    <row r="2370" spans="1:6" x14ac:dyDescent="0.2">
      <c r="A2370" t="s">
        <v>678</v>
      </c>
      <c r="B2370" t="s">
        <v>696</v>
      </c>
      <c r="C2370" t="s">
        <v>685</v>
      </c>
      <c r="D2370">
        <v>0.85</v>
      </c>
      <c r="E2370">
        <v>30</v>
      </c>
      <c r="F2370">
        <v>0.29399999999999998</v>
      </c>
    </row>
    <row r="2371" spans="1:6" x14ac:dyDescent="0.2">
      <c r="A2371" t="s">
        <v>678</v>
      </c>
      <c r="B2371" t="s">
        <v>696</v>
      </c>
      <c r="C2371" t="s">
        <v>685</v>
      </c>
      <c r="D2371">
        <v>0.85</v>
      </c>
      <c r="E2371">
        <v>31</v>
      </c>
      <c r="F2371">
        <v>0.29599999999999999</v>
      </c>
    </row>
    <row r="2372" spans="1:6" x14ac:dyDescent="0.2">
      <c r="A2372" t="s">
        <v>678</v>
      </c>
      <c r="B2372" t="s">
        <v>696</v>
      </c>
      <c r="C2372" t="s">
        <v>685</v>
      </c>
      <c r="D2372">
        <v>0.85</v>
      </c>
      <c r="E2372">
        <v>32</v>
      </c>
      <c r="F2372">
        <v>0.29699999999999999</v>
      </c>
    </row>
    <row r="2373" spans="1:6" x14ac:dyDescent="0.2">
      <c r="A2373" t="s">
        <v>678</v>
      </c>
      <c r="B2373" t="s">
        <v>696</v>
      </c>
      <c r="C2373" t="s">
        <v>685</v>
      </c>
      <c r="D2373">
        <v>0.85</v>
      </c>
      <c r="E2373">
        <v>33</v>
      </c>
      <c r="F2373">
        <v>0.29899999999999999</v>
      </c>
    </row>
    <row r="2374" spans="1:6" x14ac:dyDescent="0.2">
      <c r="A2374" t="s">
        <v>678</v>
      </c>
      <c r="B2374" t="s">
        <v>696</v>
      </c>
      <c r="C2374" t="s">
        <v>685</v>
      </c>
      <c r="D2374">
        <v>0.85</v>
      </c>
      <c r="E2374">
        <v>34</v>
      </c>
      <c r="F2374">
        <v>0.3</v>
      </c>
    </row>
    <row r="2375" spans="1:6" x14ac:dyDescent="0.2">
      <c r="A2375" t="s">
        <v>678</v>
      </c>
      <c r="B2375" t="s">
        <v>696</v>
      </c>
      <c r="C2375" t="s">
        <v>685</v>
      </c>
      <c r="D2375">
        <v>0.85</v>
      </c>
      <c r="E2375">
        <v>35</v>
      </c>
      <c r="F2375">
        <v>0.30199999999999999</v>
      </c>
    </row>
    <row r="2376" spans="1:6" x14ac:dyDescent="0.2">
      <c r="A2376" t="s">
        <v>678</v>
      </c>
      <c r="B2376" t="s">
        <v>696</v>
      </c>
      <c r="C2376" t="s">
        <v>685</v>
      </c>
      <c r="D2376">
        <v>0.85</v>
      </c>
      <c r="E2376">
        <v>36</v>
      </c>
      <c r="F2376">
        <v>0.30299999999999999</v>
      </c>
    </row>
    <row r="2377" spans="1:6" x14ac:dyDescent="0.2">
      <c r="A2377" t="s">
        <v>678</v>
      </c>
      <c r="B2377" t="s">
        <v>696</v>
      </c>
      <c r="C2377" t="s">
        <v>685</v>
      </c>
      <c r="D2377">
        <v>0.85</v>
      </c>
      <c r="E2377">
        <v>37</v>
      </c>
      <c r="F2377">
        <v>0.30399999999999999</v>
      </c>
    </row>
    <row r="2378" spans="1:6" x14ac:dyDescent="0.2">
      <c r="A2378" t="s">
        <v>678</v>
      </c>
      <c r="B2378" t="s">
        <v>696</v>
      </c>
      <c r="C2378" t="s">
        <v>685</v>
      </c>
      <c r="D2378">
        <v>0.85</v>
      </c>
      <c r="E2378">
        <v>38</v>
      </c>
      <c r="F2378">
        <v>0.30499999999999999</v>
      </c>
    </row>
    <row r="2379" spans="1:6" x14ac:dyDescent="0.2">
      <c r="A2379" t="s">
        <v>678</v>
      </c>
      <c r="B2379" t="s">
        <v>696</v>
      </c>
      <c r="C2379" t="s">
        <v>685</v>
      </c>
      <c r="D2379">
        <v>0.85</v>
      </c>
      <c r="E2379">
        <v>39</v>
      </c>
      <c r="F2379">
        <v>0.307</v>
      </c>
    </row>
    <row r="2380" spans="1:6" x14ac:dyDescent="0.2">
      <c r="A2380" t="s">
        <v>678</v>
      </c>
      <c r="B2380" t="s">
        <v>696</v>
      </c>
      <c r="C2380" t="s">
        <v>685</v>
      </c>
      <c r="D2380">
        <v>0.85</v>
      </c>
      <c r="E2380">
        <v>40</v>
      </c>
      <c r="F2380">
        <v>0.308</v>
      </c>
    </row>
    <row r="2381" spans="1:6" x14ac:dyDescent="0.2">
      <c r="A2381" t="s">
        <v>678</v>
      </c>
      <c r="B2381" t="s">
        <v>696</v>
      </c>
      <c r="C2381" t="s">
        <v>685</v>
      </c>
      <c r="D2381">
        <v>0.85</v>
      </c>
      <c r="E2381">
        <v>41</v>
      </c>
      <c r="F2381">
        <v>0.309</v>
      </c>
    </row>
    <row r="2382" spans="1:6" x14ac:dyDescent="0.2">
      <c r="A2382" t="s">
        <v>678</v>
      </c>
      <c r="B2382" t="s">
        <v>696</v>
      </c>
      <c r="C2382" t="s">
        <v>685</v>
      </c>
      <c r="D2382">
        <v>0.85</v>
      </c>
      <c r="E2382">
        <v>42</v>
      </c>
      <c r="F2382">
        <v>0.31</v>
      </c>
    </row>
    <row r="2383" spans="1:6" x14ac:dyDescent="0.2">
      <c r="A2383" t="s">
        <v>678</v>
      </c>
      <c r="B2383" t="s">
        <v>696</v>
      </c>
      <c r="C2383" t="s">
        <v>685</v>
      </c>
      <c r="D2383">
        <v>0.85</v>
      </c>
      <c r="E2383">
        <v>43</v>
      </c>
      <c r="F2383">
        <v>0.311</v>
      </c>
    </row>
    <row r="2384" spans="1:6" x14ac:dyDescent="0.2">
      <c r="A2384" t="s">
        <v>678</v>
      </c>
      <c r="B2384" t="s">
        <v>696</v>
      </c>
      <c r="C2384" t="s">
        <v>685</v>
      </c>
      <c r="D2384">
        <v>0.85</v>
      </c>
      <c r="E2384">
        <v>44</v>
      </c>
      <c r="F2384">
        <v>0.311</v>
      </c>
    </row>
    <row r="2385" spans="1:6" x14ac:dyDescent="0.2">
      <c r="A2385" t="s">
        <v>678</v>
      </c>
      <c r="B2385" t="s">
        <v>696</v>
      </c>
      <c r="C2385" t="s">
        <v>685</v>
      </c>
      <c r="D2385">
        <v>0.85</v>
      </c>
      <c r="E2385">
        <v>45</v>
      </c>
      <c r="F2385">
        <v>0.312</v>
      </c>
    </row>
    <row r="2386" spans="1:6" x14ac:dyDescent="0.2">
      <c r="A2386" t="s">
        <v>678</v>
      </c>
      <c r="B2386" t="s">
        <v>696</v>
      </c>
      <c r="C2386" t="s">
        <v>685</v>
      </c>
      <c r="D2386">
        <v>0.85</v>
      </c>
      <c r="E2386">
        <v>46</v>
      </c>
      <c r="F2386">
        <v>0.313</v>
      </c>
    </row>
    <row r="2387" spans="1:6" x14ac:dyDescent="0.2">
      <c r="A2387" t="s">
        <v>678</v>
      </c>
      <c r="B2387" t="s">
        <v>696</v>
      </c>
      <c r="C2387" t="s">
        <v>685</v>
      </c>
      <c r="D2387">
        <v>0.85</v>
      </c>
      <c r="E2387">
        <v>47</v>
      </c>
      <c r="F2387">
        <v>0.314</v>
      </c>
    </row>
    <row r="2388" spans="1:6" x14ac:dyDescent="0.2">
      <c r="A2388" t="s">
        <v>678</v>
      </c>
      <c r="B2388" t="s">
        <v>696</v>
      </c>
      <c r="C2388" t="s">
        <v>685</v>
      </c>
      <c r="D2388">
        <v>0.85</v>
      </c>
      <c r="E2388">
        <v>48</v>
      </c>
      <c r="F2388">
        <v>0.315</v>
      </c>
    </row>
    <row r="2389" spans="1:6" x14ac:dyDescent="0.2">
      <c r="A2389" t="s">
        <v>678</v>
      </c>
      <c r="B2389" t="s">
        <v>696</v>
      </c>
      <c r="C2389" t="s">
        <v>685</v>
      </c>
      <c r="D2389">
        <v>0.85</v>
      </c>
      <c r="E2389">
        <v>49</v>
      </c>
      <c r="F2389">
        <v>0.316</v>
      </c>
    </row>
    <row r="2390" spans="1:6" x14ac:dyDescent="0.2">
      <c r="A2390" t="s">
        <v>678</v>
      </c>
      <c r="B2390" t="s">
        <v>696</v>
      </c>
      <c r="C2390" t="s">
        <v>685</v>
      </c>
      <c r="D2390">
        <v>0.9</v>
      </c>
      <c r="E2390">
        <v>28</v>
      </c>
      <c r="F2390">
        <v>0.30499999999999999</v>
      </c>
    </row>
    <row r="2391" spans="1:6" x14ac:dyDescent="0.2">
      <c r="A2391" t="s">
        <v>678</v>
      </c>
      <c r="B2391" t="s">
        <v>696</v>
      </c>
      <c r="C2391" t="s">
        <v>685</v>
      </c>
      <c r="D2391">
        <v>0.9</v>
      </c>
      <c r="E2391">
        <v>29</v>
      </c>
      <c r="F2391">
        <v>0.30599999999999999</v>
      </c>
    </row>
    <row r="2392" spans="1:6" x14ac:dyDescent="0.2">
      <c r="A2392" t="s">
        <v>678</v>
      </c>
      <c r="B2392" t="s">
        <v>696</v>
      </c>
      <c r="C2392" t="s">
        <v>685</v>
      </c>
      <c r="D2392">
        <v>0.9</v>
      </c>
      <c r="E2392">
        <v>30</v>
      </c>
      <c r="F2392">
        <v>0.308</v>
      </c>
    </row>
    <row r="2393" spans="1:6" x14ac:dyDescent="0.2">
      <c r="A2393" t="s">
        <v>678</v>
      </c>
      <c r="B2393" t="s">
        <v>696</v>
      </c>
      <c r="C2393" t="s">
        <v>685</v>
      </c>
      <c r="D2393">
        <v>0.9</v>
      </c>
      <c r="E2393">
        <v>31</v>
      </c>
      <c r="F2393">
        <v>0.309</v>
      </c>
    </row>
    <row r="2394" spans="1:6" x14ac:dyDescent="0.2">
      <c r="A2394" t="s">
        <v>678</v>
      </c>
      <c r="B2394" t="s">
        <v>696</v>
      </c>
      <c r="C2394" t="s">
        <v>685</v>
      </c>
      <c r="D2394">
        <v>0.9</v>
      </c>
      <c r="E2394">
        <v>32</v>
      </c>
      <c r="F2394">
        <v>0.311</v>
      </c>
    </row>
    <row r="2395" spans="1:6" x14ac:dyDescent="0.2">
      <c r="A2395" t="s">
        <v>678</v>
      </c>
      <c r="B2395" t="s">
        <v>696</v>
      </c>
      <c r="C2395" t="s">
        <v>685</v>
      </c>
      <c r="D2395">
        <v>0.9</v>
      </c>
      <c r="E2395">
        <v>33</v>
      </c>
      <c r="F2395">
        <v>0.312</v>
      </c>
    </row>
    <row r="2396" spans="1:6" x14ac:dyDescent="0.2">
      <c r="A2396" t="s">
        <v>678</v>
      </c>
      <c r="B2396" t="s">
        <v>696</v>
      </c>
      <c r="C2396" t="s">
        <v>685</v>
      </c>
      <c r="D2396">
        <v>0.9</v>
      </c>
      <c r="E2396">
        <v>34</v>
      </c>
      <c r="F2396">
        <v>0.313</v>
      </c>
    </row>
    <row r="2397" spans="1:6" x14ac:dyDescent="0.2">
      <c r="A2397" t="s">
        <v>678</v>
      </c>
      <c r="B2397" t="s">
        <v>696</v>
      </c>
      <c r="C2397" t="s">
        <v>685</v>
      </c>
      <c r="D2397">
        <v>0.9</v>
      </c>
      <c r="E2397">
        <v>35</v>
      </c>
      <c r="F2397">
        <v>0.315</v>
      </c>
    </row>
    <row r="2398" spans="1:6" x14ac:dyDescent="0.2">
      <c r="A2398" t="s">
        <v>678</v>
      </c>
      <c r="B2398" t="s">
        <v>696</v>
      </c>
      <c r="C2398" t="s">
        <v>685</v>
      </c>
      <c r="D2398">
        <v>0.9</v>
      </c>
      <c r="E2398">
        <v>36</v>
      </c>
      <c r="F2398">
        <v>0.316</v>
      </c>
    </row>
    <row r="2399" spans="1:6" x14ac:dyDescent="0.2">
      <c r="A2399" t="s">
        <v>678</v>
      </c>
      <c r="B2399" t="s">
        <v>696</v>
      </c>
      <c r="C2399" t="s">
        <v>685</v>
      </c>
      <c r="D2399">
        <v>0.9</v>
      </c>
      <c r="E2399">
        <v>37</v>
      </c>
      <c r="F2399">
        <v>0.317</v>
      </c>
    </row>
    <row r="2400" spans="1:6" x14ac:dyDescent="0.2">
      <c r="A2400" t="s">
        <v>678</v>
      </c>
      <c r="B2400" t="s">
        <v>696</v>
      </c>
      <c r="C2400" t="s">
        <v>685</v>
      </c>
      <c r="D2400">
        <v>0.9</v>
      </c>
      <c r="E2400">
        <v>38</v>
      </c>
      <c r="F2400">
        <v>0.318</v>
      </c>
    </row>
    <row r="2401" spans="1:6" x14ac:dyDescent="0.2">
      <c r="A2401" t="s">
        <v>678</v>
      </c>
      <c r="B2401" t="s">
        <v>696</v>
      </c>
      <c r="C2401" t="s">
        <v>685</v>
      </c>
      <c r="D2401">
        <v>0.9</v>
      </c>
      <c r="E2401">
        <v>39</v>
      </c>
      <c r="F2401">
        <v>0.31900000000000001</v>
      </c>
    </row>
    <row r="2402" spans="1:6" x14ac:dyDescent="0.2">
      <c r="A2402" t="s">
        <v>678</v>
      </c>
      <c r="B2402" t="s">
        <v>696</v>
      </c>
      <c r="C2402" t="s">
        <v>685</v>
      </c>
      <c r="D2402">
        <v>0.9</v>
      </c>
      <c r="E2402">
        <v>40</v>
      </c>
      <c r="F2402">
        <v>0.32</v>
      </c>
    </row>
    <row r="2403" spans="1:6" x14ac:dyDescent="0.2">
      <c r="A2403" t="s">
        <v>678</v>
      </c>
      <c r="B2403" t="s">
        <v>696</v>
      </c>
      <c r="C2403" t="s">
        <v>685</v>
      </c>
      <c r="D2403">
        <v>0.9</v>
      </c>
      <c r="E2403">
        <v>41</v>
      </c>
      <c r="F2403">
        <v>0.32100000000000001</v>
      </c>
    </row>
    <row r="2404" spans="1:6" x14ac:dyDescent="0.2">
      <c r="A2404" t="s">
        <v>678</v>
      </c>
      <c r="B2404" t="s">
        <v>696</v>
      </c>
      <c r="C2404" t="s">
        <v>685</v>
      </c>
      <c r="D2404">
        <v>0.9</v>
      </c>
      <c r="E2404">
        <v>42</v>
      </c>
      <c r="F2404">
        <v>0.32200000000000001</v>
      </c>
    </row>
    <row r="2405" spans="1:6" x14ac:dyDescent="0.2">
      <c r="A2405" t="s">
        <v>678</v>
      </c>
      <c r="B2405" t="s">
        <v>696</v>
      </c>
      <c r="C2405" t="s">
        <v>685</v>
      </c>
      <c r="D2405">
        <v>0.9</v>
      </c>
      <c r="E2405">
        <v>43</v>
      </c>
      <c r="F2405">
        <v>0.32300000000000001</v>
      </c>
    </row>
    <row r="2406" spans="1:6" x14ac:dyDescent="0.2">
      <c r="A2406" t="s">
        <v>678</v>
      </c>
      <c r="B2406" t="s">
        <v>696</v>
      </c>
      <c r="C2406" t="s">
        <v>685</v>
      </c>
      <c r="D2406">
        <v>0.9</v>
      </c>
      <c r="E2406">
        <v>44</v>
      </c>
      <c r="F2406">
        <v>0.32400000000000001</v>
      </c>
    </row>
    <row r="2407" spans="1:6" x14ac:dyDescent="0.2">
      <c r="A2407" t="s">
        <v>678</v>
      </c>
      <c r="B2407" t="s">
        <v>696</v>
      </c>
      <c r="C2407" t="s">
        <v>685</v>
      </c>
      <c r="D2407">
        <v>0.9</v>
      </c>
      <c r="E2407">
        <v>45</v>
      </c>
      <c r="F2407">
        <v>0.32500000000000001</v>
      </c>
    </row>
    <row r="2408" spans="1:6" x14ac:dyDescent="0.2">
      <c r="A2408" t="s">
        <v>678</v>
      </c>
      <c r="B2408" t="s">
        <v>696</v>
      </c>
      <c r="C2408" t="s">
        <v>685</v>
      </c>
      <c r="D2408">
        <v>0.9</v>
      </c>
      <c r="E2408">
        <v>46</v>
      </c>
      <c r="F2408">
        <v>0.32500000000000001</v>
      </c>
    </row>
    <row r="2409" spans="1:6" x14ac:dyDescent="0.2">
      <c r="A2409" t="s">
        <v>678</v>
      </c>
      <c r="B2409" t="s">
        <v>696</v>
      </c>
      <c r="C2409" t="s">
        <v>685</v>
      </c>
      <c r="D2409">
        <v>0.9</v>
      </c>
      <c r="E2409">
        <v>47</v>
      </c>
      <c r="F2409">
        <v>0.32600000000000001</v>
      </c>
    </row>
    <row r="2410" spans="1:6" x14ac:dyDescent="0.2">
      <c r="A2410" t="s">
        <v>678</v>
      </c>
      <c r="B2410" t="s">
        <v>696</v>
      </c>
      <c r="C2410" t="s">
        <v>685</v>
      </c>
      <c r="D2410">
        <v>0.9</v>
      </c>
      <c r="E2410">
        <v>48</v>
      </c>
      <c r="F2410">
        <v>0.32700000000000001</v>
      </c>
    </row>
    <row r="2411" spans="1:6" x14ac:dyDescent="0.2">
      <c r="A2411" t="s">
        <v>678</v>
      </c>
      <c r="B2411" t="s">
        <v>696</v>
      </c>
      <c r="C2411" t="s">
        <v>685</v>
      </c>
      <c r="D2411">
        <v>0.9</v>
      </c>
      <c r="E2411">
        <v>49</v>
      </c>
      <c r="F2411">
        <v>0.32800000000000001</v>
      </c>
    </row>
    <row r="2412" spans="1:6" x14ac:dyDescent="0.2">
      <c r="A2412" t="s">
        <v>678</v>
      </c>
      <c r="B2412" t="s">
        <v>696</v>
      </c>
      <c r="C2412" t="s">
        <v>685</v>
      </c>
      <c r="D2412">
        <v>0.95</v>
      </c>
      <c r="E2412">
        <v>29</v>
      </c>
      <c r="F2412">
        <v>0.31900000000000001</v>
      </c>
    </row>
    <row r="2413" spans="1:6" x14ac:dyDescent="0.2">
      <c r="A2413" t="s">
        <v>678</v>
      </c>
      <c r="B2413" t="s">
        <v>696</v>
      </c>
      <c r="C2413" t="s">
        <v>685</v>
      </c>
      <c r="D2413">
        <v>0.95</v>
      </c>
      <c r="E2413">
        <v>30</v>
      </c>
      <c r="F2413">
        <v>0.32100000000000001</v>
      </c>
    </row>
    <row r="2414" spans="1:6" x14ac:dyDescent="0.2">
      <c r="A2414" t="s">
        <v>678</v>
      </c>
      <c r="B2414" t="s">
        <v>696</v>
      </c>
      <c r="C2414" t="s">
        <v>685</v>
      </c>
      <c r="D2414">
        <v>0.95</v>
      </c>
      <c r="E2414">
        <v>31</v>
      </c>
      <c r="F2414">
        <v>0.32200000000000001</v>
      </c>
    </row>
    <row r="2415" spans="1:6" x14ac:dyDescent="0.2">
      <c r="A2415" t="s">
        <v>678</v>
      </c>
      <c r="B2415" t="s">
        <v>696</v>
      </c>
      <c r="C2415" t="s">
        <v>685</v>
      </c>
      <c r="D2415">
        <v>0.95</v>
      </c>
      <c r="E2415">
        <v>32</v>
      </c>
      <c r="F2415">
        <v>0.32300000000000001</v>
      </c>
    </row>
    <row r="2416" spans="1:6" x14ac:dyDescent="0.2">
      <c r="A2416" t="s">
        <v>678</v>
      </c>
      <c r="B2416" t="s">
        <v>696</v>
      </c>
      <c r="C2416" t="s">
        <v>685</v>
      </c>
      <c r="D2416">
        <v>0.95</v>
      </c>
      <c r="E2416">
        <v>33</v>
      </c>
      <c r="F2416">
        <v>0.32500000000000001</v>
      </c>
    </row>
    <row r="2417" spans="1:6" x14ac:dyDescent="0.2">
      <c r="A2417" t="s">
        <v>678</v>
      </c>
      <c r="B2417" t="s">
        <v>696</v>
      </c>
      <c r="C2417" t="s">
        <v>685</v>
      </c>
      <c r="D2417">
        <v>0.95</v>
      </c>
      <c r="E2417">
        <v>34</v>
      </c>
      <c r="F2417">
        <v>0.32600000000000001</v>
      </c>
    </row>
    <row r="2418" spans="1:6" x14ac:dyDescent="0.2">
      <c r="A2418" t="s">
        <v>678</v>
      </c>
      <c r="B2418" t="s">
        <v>696</v>
      </c>
      <c r="C2418" t="s">
        <v>685</v>
      </c>
      <c r="D2418">
        <v>0.95</v>
      </c>
      <c r="E2418">
        <v>35</v>
      </c>
      <c r="F2418">
        <v>0.32700000000000001</v>
      </c>
    </row>
    <row r="2419" spans="1:6" x14ac:dyDescent="0.2">
      <c r="A2419" t="s">
        <v>678</v>
      </c>
      <c r="B2419" t="s">
        <v>696</v>
      </c>
      <c r="C2419" t="s">
        <v>685</v>
      </c>
      <c r="D2419">
        <v>0.95</v>
      </c>
      <c r="E2419">
        <v>36</v>
      </c>
      <c r="F2419">
        <v>0.32800000000000001</v>
      </c>
    </row>
    <row r="2420" spans="1:6" x14ac:dyDescent="0.2">
      <c r="A2420" t="s">
        <v>678</v>
      </c>
      <c r="B2420" t="s">
        <v>696</v>
      </c>
      <c r="C2420" t="s">
        <v>685</v>
      </c>
      <c r="D2420">
        <v>0.95</v>
      </c>
      <c r="E2420">
        <v>37</v>
      </c>
      <c r="F2420">
        <v>0.32900000000000001</v>
      </c>
    </row>
    <row r="2421" spans="1:6" x14ac:dyDescent="0.2">
      <c r="A2421" t="s">
        <v>678</v>
      </c>
      <c r="B2421" t="s">
        <v>696</v>
      </c>
      <c r="C2421" t="s">
        <v>685</v>
      </c>
      <c r="D2421">
        <v>0.95</v>
      </c>
      <c r="E2421">
        <v>38</v>
      </c>
      <c r="F2421">
        <v>0.33</v>
      </c>
    </row>
    <row r="2422" spans="1:6" x14ac:dyDescent="0.2">
      <c r="A2422" t="s">
        <v>678</v>
      </c>
      <c r="B2422" t="s">
        <v>696</v>
      </c>
      <c r="C2422" t="s">
        <v>685</v>
      </c>
      <c r="D2422">
        <v>0.95</v>
      </c>
      <c r="E2422">
        <v>39</v>
      </c>
      <c r="F2422">
        <v>0.33100000000000002</v>
      </c>
    </row>
    <row r="2423" spans="1:6" x14ac:dyDescent="0.2">
      <c r="A2423" t="s">
        <v>678</v>
      </c>
      <c r="B2423" t="s">
        <v>696</v>
      </c>
      <c r="C2423" t="s">
        <v>685</v>
      </c>
      <c r="D2423">
        <v>0.95</v>
      </c>
      <c r="E2423">
        <v>40</v>
      </c>
      <c r="F2423">
        <v>0.33200000000000002</v>
      </c>
    </row>
    <row r="2424" spans="1:6" x14ac:dyDescent="0.2">
      <c r="A2424" t="s">
        <v>678</v>
      </c>
      <c r="B2424" t="s">
        <v>696</v>
      </c>
      <c r="C2424" t="s">
        <v>685</v>
      </c>
      <c r="D2424">
        <v>0.95</v>
      </c>
      <c r="E2424">
        <v>41</v>
      </c>
      <c r="F2424">
        <v>0.33300000000000002</v>
      </c>
    </row>
    <row r="2425" spans="1:6" x14ac:dyDescent="0.2">
      <c r="A2425" t="s">
        <v>678</v>
      </c>
      <c r="B2425" t="s">
        <v>696</v>
      </c>
      <c r="C2425" t="s">
        <v>685</v>
      </c>
      <c r="D2425">
        <v>0.95</v>
      </c>
      <c r="E2425">
        <v>42</v>
      </c>
      <c r="F2425">
        <v>0.33400000000000002</v>
      </c>
    </row>
    <row r="2426" spans="1:6" x14ac:dyDescent="0.2">
      <c r="A2426" t="s">
        <v>678</v>
      </c>
      <c r="B2426" t="s">
        <v>696</v>
      </c>
      <c r="C2426" t="s">
        <v>685</v>
      </c>
      <c r="D2426">
        <v>0.95</v>
      </c>
      <c r="E2426">
        <v>43</v>
      </c>
      <c r="F2426">
        <v>0.33500000000000002</v>
      </c>
    </row>
    <row r="2427" spans="1:6" x14ac:dyDescent="0.2">
      <c r="A2427" t="s">
        <v>678</v>
      </c>
      <c r="B2427" t="s">
        <v>696</v>
      </c>
      <c r="C2427" t="s">
        <v>685</v>
      </c>
      <c r="D2427">
        <v>0.95</v>
      </c>
      <c r="E2427">
        <v>44</v>
      </c>
      <c r="F2427">
        <v>0.33600000000000002</v>
      </c>
    </row>
    <row r="2428" spans="1:6" x14ac:dyDescent="0.2">
      <c r="A2428" t="s">
        <v>678</v>
      </c>
      <c r="B2428" t="s">
        <v>696</v>
      </c>
      <c r="C2428" t="s">
        <v>685</v>
      </c>
      <c r="D2428">
        <v>0.95</v>
      </c>
      <c r="E2428">
        <v>45</v>
      </c>
      <c r="F2428">
        <v>0.33600000000000002</v>
      </c>
    </row>
    <row r="2429" spans="1:6" x14ac:dyDescent="0.2">
      <c r="A2429" t="s">
        <v>678</v>
      </c>
      <c r="B2429" t="s">
        <v>696</v>
      </c>
      <c r="C2429" t="s">
        <v>685</v>
      </c>
      <c r="D2429">
        <v>0.95</v>
      </c>
      <c r="E2429">
        <v>46</v>
      </c>
      <c r="F2429">
        <v>0.33700000000000002</v>
      </c>
    </row>
    <row r="2430" spans="1:6" x14ac:dyDescent="0.2">
      <c r="A2430" t="s">
        <v>678</v>
      </c>
      <c r="B2430" t="s">
        <v>696</v>
      </c>
      <c r="C2430" t="s">
        <v>685</v>
      </c>
      <c r="D2430">
        <v>0.95</v>
      </c>
      <c r="E2430">
        <v>47</v>
      </c>
      <c r="F2430">
        <v>0.33800000000000002</v>
      </c>
    </row>
    <row r="2431" spans="1:6" x14ac:dyDescent="0.2">
      <c r="A2431" t="s">
        <v>678</v>
      </c>
      <c r="B2431" t="s">
        <v>696</v>
      </c>
      <c r="C2431" t="s">
        <v>685</v>
      </c>
      <c r="D2431">
        <v>0.95</v>
      </c>
      <c r="E2431">
        <v>48</v>
      </c>
      <c r="F2431">
        <v>0.33900000000000002</v>
      </c>
    </row>
    <row r="2432" spans="1:6" x14ac:dyDescent="0.2">
      <c r="A2432" t="s">
        <v>678</v>
      </c>
      <c r="B2432" t="s">
        <v>696</v>
      </c>
      <c r="C2432" t="s">
        <v>685</v>
      </c>
      <c r="D2432">
        <v>0.95</v>
      </c>
      <c r="E2432">
        <v>49</v>
      </c>
      <c r="F2432">
        <v>0.33900000000000002</v>
      </c>
    </row>
    <row r="2433" spans="1:6" x14ac:dyDescent="0.2">
      <c r="A2433" t="s">
        <v>678</v>
      </c>
      <c r="B2433" t="s">
        <v>696</v>
      </c>
      <c r="C2433" t="s">
        <v>685</v>
      </c>
      <c r="D2433">
        <v>1</v>
      </c>
      <c r="E2433">
        <v>30</v>
      </c>
      <c r="F2433">
        <v>0.33300000000000002</v>
      </c>
    </row>
    <row r="2434" spans="1:6" x14ac:dyDescent="0.2">
      <c r="A2434" t="s">
        <v>678</v>
      </c>
      <c r="B2434" t="s">
        <v>696</v>
      </c>
      <c r="C2434" t="s">
        <v>685</v>
      </c>
      <c r="D2434">
        <v>1</v>
      </c>
      <c r="E2434">
        <v>31</v>
      </c>
      <c r="F2434">
        <v>0.33400000000000002</v>
      </c>
    </row>
    <row r="2435" spans="1:6" x14ac:dyDescent="0.2">
      <c r="A2435" t="s">
        <v>678</v>
      </c>
      <c r="B2435" t="s">
        <v>696</v>
      </c>
      <c r="C2435" t="s">
        <v>685</v>
      </c>
      <c r="D2435">
        <v>1</v>
      </c>
      <c r="E2435">
        <v>32</v>
      </c>
      <c r="F2435">
        <v>0.33600000000000002</v>
      </c>
    </row>
    <row r="2436" spans="1:6" x14ac:dyDescent="0.2">
      <c r="A2436" t="s">
        <v>678</v>
      </c>
      <c r="B2436" t="s">
        <v>696</v>
      </c>
      <c r="C2436" t="s">
        <v>685</v>
      </c>
      <c r="D2436">
        <v>1</v>
      </c>
      <c r="E2436">
        <v>33</v>
      </c>
      <c r="F2436">
        <v>0.33700000000000002</v>
      </c>
    </row>
    <row r="2437" spans="1:6" x14ac:dyDescent="0.2">
      <c r="A2437" t="s">
        <v>678</v>
      </c>
      <c r="B2437" t="s">
        <v>696</v>
      </c>
      <c r="C2437" t="s">
        <v>685</v>
      </c>
      <c r="D2437">
        <v>1</v>
      </c>
      <c r="E2437">
        <v>34</v>
      </c>
      <c r="F2437">
        <v>0.33800000000000002</v>
      </c>
    </row>
    <row r="2438" spans="1:6" x14ac:dyDescent="0.2">
      <c r="A2438" t="s">
        <v>678</v>
      </c>
      <c r="B2438" t="s">
        <v>696</v>
      </c>
      <c r="C2438" t="s">
        <v>685</v>
      </c>
      <c r="D2438">
        <v>1</v>
      </c>
      <c r="E2438">
        <v>35</v>
      </c>
      <c r="F2438">
        <v>0.33900000000000002</v>
      </c>
    </row>
    <row r="2439" spans="1:6" x14ac:dyDescent="0.2">
      <c r="A2439" t="s">
        <v>678</v>
      </c>
      <c r="B2439" t="s">
        <v>696</v>
      </c>
      <c r="C2439" t="s">
        <v>685</v>
      </c>
      <c r="D2439">
        <v>1</v>
      </c>
      <c r="E2439">
        <v>36</v>
      </c>
      <c r="F2439">
        <v>0.34</v>
      </c>
    </row>
    <row r="2440" spans="1:6" x14ac:dyDescent="0.2">
      <c r="A2440" t="s">
        <v>678</v>
      </c>
      <c r="B2440" t="s">
        <v>696</v>
      </c>
      <c r="C2440" t="s">
        <v>685</v>
      </c>
      <c r="D2440">
        <v>1</v>
      </c>
      <c r="E2440">
        <v>37</v>
      </c>
      <c r="F2440">
        <v>0.34100000000000003</v>
      </c>
    </row>
    <row r="2441" spans="1:6" x14ac:dyDescent="0.2">
      <c r="A2441" t="s">
        <v>678</v>
      </c>
      <c r="B2441" t="s">
        <v>696</v>
      </c>
      <c r="C2441" t="s">
        <v>685</v>
      </c>
      <c r="D2441">
        <v>1</v>
      </c>
      <c r="E2441">
        <v>38</v>
      </c>
      <c r="F2441">
        <v>0.34200000000000003</v>
      </c>
    </row>
    <row r="2442" spans="1:6" x14ac:dyDescent="0.2">
      <c r="A2442" t="s">
        <v>678</v>
      </c>
      <c r="B2442" t="s">
        <v>696</v>
      </c>
      <c r="C2442" t="s">
        <v>685</v>
      </c>
      <c r="D2442">
        <v>1</v>
      </c>
      <c r="E2442">
        <v>39</v>
      </c>
      <c r="F2442">
        <v>0.34300000000000003</v>
      </c>
    </row>
    <row r="2443" spans="1:6" x14ac:dyDescent="0.2">
      <c r="A2443" t="s">
        <v>678</v>
      </c>
      <c r="B2443" t="s">
        <v>696</v>
      </c>
      <c r="C2443" t="s">
        <v>685</v>
      </c>
      <c r="D2443">
        <v>1</v>
      </c>
      <c r="E2443">
        <v>40</v>
      </c>
      <c r="F2443">
        <v>0.34399999999999997</v>
      </c>
    </row>
    <row r="2444" spans="1:6" x14ac:dyDescent="0.2">
      <c r="A2444" t="s">
        <v>678</v>
      </c>
      <c r="B2444" t="s">
        <v>696</v>
      </c>
      <c r="C2444" t="s">
        <v>685</v>
      </c>
      <c r="D2444">
        <v>1</v>
      </c>
      <c r="E2444">
        <v>41</v>
      </c>
      <c r="F2444">
        <v>0.34499999999999997</v>
      </c>
    </row>
    <row r="2445" spans="1:6" x14ac:dyDescent="0.2">
      <c r="A2445" t="s">
        <v>678</v>
      </c>
      <c r="B2445" t="s">
        <v>696</v>
      </c>
      <c r="C2445" t="s">
        <v>685</v>
      </c>
      <c r="D2445">
        <v>1</v>
      </c>
      <c r="E2445">
        <v>42</v>
      </c>
      <c r="F2445">
        <v>0.34599999999999997</v>
      </c>
    </row>
    <row r="2446" spans="1:6" x14ac:dyDescent="0.2">
      <c r="A2446" t="s">
        <v>678</v>
      </c>
      <c r="B2446" t="s">
        <v>696</v>
      </c>
      <c r="C2446" t="s">
        <v>685</v>
      </c>
      <c r="D2446">
        <v>1</v>
      </c>
      <c r="E2446">
        <v>43</v>
      </c>
      <c r="F2446">
        <v>0.34599999999999997</v>
      </c>
    </row>
    <row r="2447" spans="1:6" x14ac:dyDescent="0.2">
      <c r="A2447" t="s">
        <v>678</v>
      </c>
      <c r="B2447" t="s">
        <v>696</v>
      </c>
      <c r="C2447" t="s">
        <v>685</v>
      </c>
      <c r="D2447">
        <v>1</v>
      </c>
      <c r="E2447">
        <v>44</v>
      </c>
      <c r="F2447">
        <v>0.34699999999999998</v>
      </c>
    </row>
    <row r="2448" spans="1:6" x14ac:dyDescent="0.2">
      <c r="A2448" t="s">
        <v>678</v>
      </c>
      <c r="B2448" t="s">
        <v>696</v>
      </c>
      <c r="C2448" t="s">
        <v>685</v>
      </c>
      <c r="D2448">
        <v>1</v>
      </c>
      <c r="E2448">
        <v>45</v>
      </c>
      <c r="F2448">
        <v>0.34799999999999998</v>
      </c>
    </row>
    <row r="2449" spans="1:6" x14ac:dyDescent="0.2">
      <c r="A2449" t="s">
        <v>678</v>
      </c>
      <c r="B2449" t="s">
        <v>696</v>
      </c>
      <c r="C2449" t="s">
        <v>685</v>
      </c>
      <c r="D2449">
        <v>1</v>
      </c>
      <c r="E2449">
        <v>46</v>
      </c>
      <c r="F2449">
        <v>0.34799999999999998</v>
      </c>
    </row>
    <row r="2450" spans="1:6" x14ac:dyDescent="0.2">
      <c r="A2450" t="s">
        <v>678</v>
      </c>
      <c r="B2450" t="s">
        <v>696</v>
      </c>
      <c r="C2450" t="s">
        <v>685</v>
      </c>
      <c r="D2450">
        <v>1</v>
      </c>
      <c r="E2450">
        <v>47</v>
      </c>
      <c r="F2450">
        <v>0.34899999999999998</v>
      </c>
    </row>
    <row r="2451" spans="1:6" x14ac:dyDescent="0.2">
      <c r="A2451" t="s">
        <v>678</v>
      </c>
      <c r="B2451" t="s">
        <v>696</v>
      </c>
      <c r="C2451" t="s">
        <v>685</v>
      </c>
      <c r="D2451">
        <v>1</v>
      </c>
      <c r="E2451">
        <v>48</v>
      </c>
      <c r="F2451">
        <v>0.35</v>
      </c>
    </row>
    <row r="2452" spans="1:6" x14ac:dyDescent="0.2">
      <c r="A2452" t="s">
        <v>678</v>
      </c>
      <c r="B2452" t="s">
        <v>696</v>
      </c>
      <c r="C2452" t="s">
        <v>685</v>
      </c>
      <c r="D2452">
        <v>1</v>
      </c>
      <c r="E2452">
        <v>49</v>
      </c>
      <c r="F2452">
        <v>0.35</v>
      </c>
    </row>
    <row r="2453" spans="1:6" x14ac:dyDescent="0.2">
      <c r="A2453" t="s">
        <v>678</v>
      </c>
      <c r="B2453" t="s">
        <v>696</v>
      </c>
      <c r="C2453" t="s">
        <v>685</v>
      </c>
      <c r="D2453">
        <v>1.05</v>
      </c>
      <c r="E2453">
        <v>31</v>
      </c>
      <c r="F2453">
        <v>0.34599999999999997</v>
      </c>
    </row>
    <row r="2454" spans="1:6" x14ac:dyDescent="0.2">
      <c r="A2454" t="s">
        <v>678</v>
      </c>
      <c r="B2454" t="s">
        <v>696</v>
      </c>
      <c r="C2454" t="s">
        <v>685</v>
      </c>
      <c r="D2454">
        <v>1.05</v>
      </c>
      <c r="E2454">
        <v>32</v>
      </c>
      <c r="F2454">
        <v>0.34799999999999998</v>
      </c>
    </row>
    <row r="2455" spans="1:6" x14ac:dyDescent="0.2">
      <c r="A2455" t="s">
        <v>678</v>
      </c>
      <c r="B2455" t="s">
        <v>696</v>
      </c>
      <c r="C2455" t="s">
        <v>685</v>
      </c>
      <c r="D2455">
        <v>1.05</v>
      </c>
      <c r="E2455">
        <v>33</v>
      </c>
      <c r="F2455">
        <v>0.34899999999999998</v>
      </c>
    </row>
    <row r="2456" spans="1:6" x14ac:dyDescent="0.2">
      <c r="A2456" t="s">
        <v>678</v>
      </c>
      <c r="B2456" t="s">
        <v>696</v>
      </c>
      <c r="C2456" t="s">
        <v>685</v>
      </c>
      <c r="D2456">
        <v>1.05</v>
      </c>
      <c r="E2456">
        <v>34</v>
      </c>
      <c r="F2456">
        <v>0.35</v>
      </c>
    </row>
    <row r="2457" spans="1:6" x14ac:dyDescent="0.2">
      <c r="A2457" t="s">
        <v>678</v>
      </c>
      <c r="B2457" t="s">
        <v>696</v>
      </c>
      <c r="C2457" t="s">
        <v>685</v>
      </c>
      <c r="D2457">
        <v>1.05</v>
      </c>
      <c r="E2457">
        <v>35</v>
      </c>
      <c r="F2457">
        <v>0.35099999999999998</v>
      </c>
    </row>
    <row r="2458" spans="1:6" x14ac:dyDescent="0.2">
      <c r="A2458" t="s">
        <v>678</v>
      </c>
      <c r="B2458" t="s">
        <v>696</v>
      </c>
      <c r="C2458" t="s">
        <v>685</v>
      </c>
      <c r="D2458">
        <v>1.05</v>
      </c>
      <c r="E2458">
        <v>36</v>
      </c>
      <c r="F2458">
        <v>0.35199999999999998</v>
      </c>
    </row>
    <row r="2459" spans="1:6" x14ac:dyDescent="0.2">
      <c r="A2459" t="s">
        <v>678</v>
      </c>
      <c r="B2459" t="s">
        <v>696</v>
      </c>
      <c r="C2459" t="s">
        <v>685</v>
      </c>
      <c r="D2459">
        <v>1.05</v>
      </c>
      <c r="E2459">
        <v>37</v>
      </c>
      <c r="F2459">
        <v>0.35299999999999998</v>
      </c>
    </row>
    <row r="2460" spans="1:6" x14ac:dyDescent="0.2">
      <c r="A2460" t="s">
        <v>678</v>
      </c>
      <c r="B2460" t="s">
        <v>696</v>
      </c>
      <c r="C2460" t="s">
        <v>685</v>
      </c>
      <c r="D2460">
        <v>1.05</v>
      </c>
      <c r="E2460">
        <v>38</v>
      </c>
      <c r="F2460">
        <v>0.35399999999999998</v>
      </c>
    </row>
    <row r="2461" spans="1:6" x14ac:dyDescent="0.2">
      <c r="A2461" t="s">
        <v>678</v>
      </c>
      <c r="B2461" t="s">
        <v>696</v>
      </c>
      <c r="C2461" t="s">
        <v>685</v>
      </c>
      <c r="D2461">
        <v>1.05</v>
      </c>
      <c r="E2461">
        <v>39</v>
      </c>
      <c r="F2461">
        <v>0.35399999999999998</v>
      </c>
    </row>
    <row r="2462" spans="1:6" x14ac:dyDescent="0.2">
      <c r="A2462" t="s">
        <v>678</v>
      </c>
      <c r="B2462" t="s">
        <v>696</v>
      </c>
      <c r="C2462" t="s">
        <v>685</v>
      </c>
      <c r="D2462">
        <v>1.05</v>
      </c>
      <c r="E2462">
        <v>40</v>
      </c>
      <c r="F2462">
        <v>0.35499999999999998</v>
      </c>
    </row>
    <row r="2463" spans="1:6" x14ac:dyDescent="0.2">
      <c r="A2463" t="s">
        <v>678</v>
      </c>
      <c r="B2463" t="s">
        <v>696</v>
      </c>
      <c r="C2463" t="s">
        <v>685</v>
      </c>
      <c r="D2463">
        <v>1.05</v>
      </c>
      <c r="E2463">
        <v>41</v>
      </c>
      <c r="F2463">
        <v>0.35599999999999998</v>
      </c>
    </row>
    <row r="2464" spans="1:6" x14ac:dyDescent="0.2">
      <c r="A2464" t="s">
        <v>678</v>
      </c>
      <c r="B2464" t="s">
        <v>696</v>
      </c>
      <c r="C2464" t="s">
        <v>685</v>
      </c>
      <c r="D2464">
        <v>1.05</v>
      </c>
      <c r="E2464">
        <v>42</v>
      </c>
      <c r="F2464">
        <v>0.35699999999999998</v>
      </c>
    </row>
    <row r="2465" spans="1:6" x14ac:dyDescent="0.2">
      <c r="A2465" t="s">
        <v>678</v>
      </c>
      <c r="B2465" t="s">
        <v>696</v>
      </c>
      <c r="C2465" t="s">
        <v>685</v>
      </c>
      <c r="D2465">
        <v>1.05</v>
      </c>
      <c r="E2465">
        <v>43</v>
      </c>
      <c r="F2465">
        <v>0.35799999999999998</v>
      </c>
    </row>
    <row r="2466" spans="1:6" x14ac:dyDescent="0.2">
      <c r="A2466" t="s">
        <v>678</v>
      </c>
      <c r="B2466" t="s">
        <v>696</v>
      </c>
      <c r="C2466" t="s">
        <v>685</v>
      </c>
      <c r="D2466">
        <v>1.05</v>
      </c>
      <c r="E2466">
        <v>44</v>
      </c>
      <c r="F2466">
        <v>0.35799999999999998</v>
      </c>
    </row>
    <row r="2467" spans="1:6" x14ac:dyDescent="0.2">
      <c r="A2467" t="s">
        <v>678</v>
      </c>
      <c r="B2467" t="s">
        <v>696</v>
      </c>
      <c r="C2467" t="s">
        <v>685</v>
      </c>
      <c r="D2467">
        <v>1.05</v>
      </c>
      <c r="E2467">
        <v>45</v>
      </c>
      <c r="F2467">
        <v>0.35899999999999999</v>
      </c>
    </row>
    <row r="2468" spans="1:6" x14ac:dyDescent="0.2">
      <c r="A2468" t="s">
        <v>678</v>
      </c>
      <c r="B2468" t="s">
        <v>696</v>
      </c>
      <c r="C2468" t="s">
        <v>685</v>
      </c>
      <c r="D2468">
        <v>1.05</v>
      </c>
      <c r="E2468">
        <v>46</v>
      </c>
      <c r="F2468">
        <v>0.35899999999999999</v>
      </c>
    </row>
    <row r="2469" spans="1:6" x14ac:dyDescent="0.2">
      <c r="A2469" t="s">
        <v>678</v>
      </c>
      <c r="B2469" t="s">
        <v>696</v>
      </c>
      <c r="C2469" t="s">
        <v>685</v>
      </c>
      <c r="D2469">
        <v>1.05</v>
      </c>
      <c r="E2469">
        <v>47</v>
      </c>
      <c r="F2469">
        <v>0.36</v>
      </c>
    </row>
    <row r="2470" spans="1:6" x14ac:dyDescent="0.2">
      <c r="A2470" t="s">
        <v>678</v>
      </c>
      <c r="B2470" t="s">
        <v>696</v>
      </c>
      <c r="C2470" t="s">
        <v>685</v>
      </c>
      <c r="D2470">
        <v>1.05</v>
      </c>
      <c r="E2470">
        <v>48</v>
      </c>
      <c r="F2470">
        <v>0.36099999999999999</v>
      </c>
    </row>
    <row r="2471" spans="1:6" x14ac:dyDescent="0.2">
      <c r="A2471" t="s">
        <v>678</v>
      </c>
      <c r="B2471" t="s">
        <v>696</v>
      </c>
      <c r="C2471" t="s">
        <v>685</v>
      </c>
      <c r="D2471">
        <v>1.05</v>
      </c>
      <c r="E2471">
        <v>49</v>
      </c>
      <c r="F2471">
        <v>0.36099999999999999</v>
      </c>
    </row>
    <row r="2472" spans="1:6" x14ac:dyDescent="0.2">
      <c r="A2472" t="s">
        <v>678</v>
      </c>
      <c r="B2472" t="s">
        <v>696</v>
      </c>
      <c r="C2472" t="s">
        <v>685</v>
      </c>
      <c r="D2472">
        <v>1.1000000000000001</v>
      </c>
      <c r="E2472">
        <v>32</v>
      </c>
      <c r="F2472">
        <v>0.35899999999999999</v>
      </c>
    </row>
    <row r="2473" spans="1:6" x14ac:dyDescent="0.2">
      <c r="A2473" t="s">
        <v>678</v>
      </c>
      <c r="B2473" t="s">
        <v>696</v>
      </c>
      <c r="C2473" t="s">
        <v>685</v>
      </c>
      <c r="D2473">
        <v>1.1000000000000001</v>
      </c>
      <c r="E2473">
        <v>33</v>
      </c>
      <c r="F2473">
        <v>0.36</v>
      </c>
    </row>
    <row r="2474" spans="1:6" x14ac:dyDescent="0.2">
      <c r="A2474" t="s">
        <v>678</v>
      </c>
      <c r="B2474" t="s">
        <v>696</v>
      </c>
      <c r="C2474" t="s">
        <v>685</v>
      </c>
      <c r="D2474">
        <v>1.1000000000000001</v>
      </c>
      <c r="E2474">
        <v>34</v>
      </c>
      <c r="F2474">
        <v>0.36099999999999999</v>
      </c>
    </row>
    <row r="2475" spans="1:6" x14ac:dyDescent="0.2">
      <c r="A2475" t="s">
        <v>678</v>
      </c>
      <c r="B2475" t="s">
        <v>696</v>
      </c>
      <c r="C2475" t="s">
        <v>685</v>
      </c>
      <c r="D2475">
        <v>1.1000000000000001</v>
      </c>
      <c r="E2475">
        <v>35</v>
      </c>
      <c r="F2475">
        <v>0.36199999999999999</v>
      </c>
    </row>
    <row r="2476" spans="1:6" x14ac:dyDescent="0.2">
      <c r="A2476" t="s">
        <v>678</v>
      </c>
      <c r="B2476" t="s">
        <v>696</v>
      </c>
      <c r="C2476" t="s">
        <v>685</v>
      </c>
      <c r="D2476">
        <v>1.1000000000000001</v>
      </c>
      <c r="E2476">
        <v>36</v>
      </c>
      <c r="F2476">
        <v>0.36299999999999999</v>
      </c>
    </row>
    <row r="2477" spans="1:6" x14ac:dyDescent="0.2">
      <c r="A2477" t="s">
        <v>678</v>
      </c>
      <c r="B2477" t="s">
        <v>696</v>
      </c>
      <c r="C2477" t="s">
        <v>685</v>
      </c>
      <c r="D2477">
        <v>1.1000000000000001</v>
      </c>
      <c r="E2477">
        <v>37</v>
      </c>
      <c r="F2477">
        <v>0.36399999999999999</v>
      </c>
    </row>
    <row r="2478" spans="1:6" x14ac:dyDescent="0.2">
      <c r="A2478" t="s">
        <v>678</v>
      </c>
      <c r="B2478" t="s">
        <v>696</v>
      </c>
      <c r="C2478" t="s">
        <v>685</v>
      </c>
      <c r="D2478">
        <v>1.1000000000000001</v>
      </c>
      <c r="E2478">
        <v>38</v>
      </c>
      <c r="F2478">
        <v>0.36499999999999999</v>
      </c>
    </row>
    <row r="2479" spans="1:6" x14ac:dyDescent="0.2">
      <c r="A2479" t="s">
        <v>678</v>
      </c>
      <c r="B2479" t="s">
        <v>696</v>
      </c>
      <c r="C2479" t="s">
        <v>685</v>
      </c>
      <c r="D2479">
        <v>1.1000000000000001</v>
      </c>
      <c r="E2479">
        <v>39</v>
      </c>
      <c r="F2479">
        <v>0.36499999999999999</v>
      </c>
    </row>
    <row r="2480" spans="1:6" x14ac:dyDescent="0.2">
      <c r="A2480" t="s">
        <v>678</v>
      </c>
      <c r="B2480" t="s">
        <v>696</v>
      </c>
      <c r="C2480" t="s">
        <v>685</v>
      </c>
      <c r="D2480">
        <v>1.1000000000000001</v>
      </c>
      <c r="E2480">
        <v>40</v>
      </c>
      <c r="F2480">
        <v>0.36599999999999999</v>
      </c>
    </row>
    <row r="2481" spans="1:6" x14ac:dyDescent="0.2">
      <c r="A2481" t="s">
        <v>678</v>
      </c>
      <c r="B2481" t="s">
        <v>696</v>
      </c>
      <c r="C2481" t="s">
        <v>685</v>
      </c>
      <c r="D2481">
        <v>1.1000000000000001</v>
      </c>
      <c r="E2481">
        <v>41</v>
      </c>
      <c r="F2481">
        <v>0.36699999999999999</v>
      </c>
    </row>
    <row r="2482" spans="1:6" x14ac:dyDescent="0.2">
      <c r="A2482" t="s">
        <v>678</v>
      </c>
      <c r="B2482" t="s">
        <v>696</v>
      </c>
      <c r="C2482" t="s">
        <v>685</v>
      </c>
      <c r="D2482">
        <v>1.1000000000000001</v>
      </c>
      <c r="E2482">
        <v>42</v>
      </c>
      <c r="F2482">
        <v>0.36799999999999999</v>
      </c>
    </row>
    <row r="2483" spans="1:6" x14ac:dyDescent="0.2">
      <c r="A2483" t="s">
        <v>678</v>
      </c>
      <c r="B2483" t="s">
        <v>696</v>
      </c>
      <c r="C2483" t="s">
        <v>685</v>
      </c>
      <c r="D2483">
        <v>1.1000000000000001</v>
      </c>
      <c r="E2483">
        <v>43</v>
      </c>
      <c r="F2483">
        <v>0.36799999999999999</v>
      </c>
    </row>
    <row r="2484" spans="1:6" x14ac:dyDescent="0.2">
      <c r="A2484" t="s">
        <v>678</v>
      </c>
      <c r="B2484" t="s">
        <v>696</v>
      </c>
      <c r="C2484" t="s">
        <v>685</v>
      </c>
      <c r="D2484">
        <v>1.1000000000000001</v>
      </c>
      <c r="E2484">
        <v>44</v>
      </c>
      <c r="F2484">
        <v>0.36899999999999999</v>
      </c>
    </row>
    <row r="2485" spans="1:6" x14ac:dyDescent="0.2">
      <c r="A2485" t="s">
        <v>678</v>
      </c>
      <c r="B2485" t="s">
        <v>696</v>
      </c>
      <c r="C2485" t="s">
        <v>685</v>
      </c>
      <c r="D2485">
        <v>1.1000000000000001</v>
      </c>
      <c r="E2485">
        <v>45</v>
      </c>
      <c r="F2485">
        <v>0.36899999999999999</v>
      </c>
    </row>
    <row r="2486" spans="1:6" x14ac:dyDescent="0.2">
      <c r="A2486" t="s">
        <v>678</v>
      </c>
      <c r="B2486" t="s">
        <v>696</v>
      </c>
      <c r="C2486" t="s">
        <v>685</v>
      </c>
      <c r="D2486">
        <v>1.1000000000000001</v>
      </c>
      <c r="E2486">
        <v>46</v>
      </c>
      <c r="F2486">
        <v>0.37</v>
      </c>
    </row>
    <row r="2487" spans="1:6" x14ac:dyDescent="0.2">
      <c r="A2487" t="s">
        <v>678</v>
      </c>
      <c r="B2487" t="s">
        <v>696</v>
      </c>
      <c r="C2487" t="s">
        <v>685</v>
      </c>
      <c r="D2487">
        <v>1.1000000000000001</v>
      </c>
      <c r="E2487">
        <v>47</v>
      </c>
      <c r="F2487">
        <v>0.371</v>
      </c>
    </row>
    <row r="2488" spans="1:6" x14ac:dyDescent="0.2">
      <c r="A2488" t="s">
        <v>678</v>
      </c>
      <c r="B2488" t="s">
        <v>696</v>
      </c>
      <c r="C2488" t="s">
        <v>685</v>
      </c>
      <c r="D2488">
        <v>1.1000000000000001</v>
      </c>
      <c r="E2488">
        <v>48</v>
      </c>
      <c r="F2488">
        <v>0.371</v>
      </c>
    </row>
    <row r="2489" spans="1:6" x14ac:dyDescent="0.2">
      <c r="A2489" t="s">
        <v>678</v>
      </c>
      <c r="B2489" t="s">
        <v>696</v>
      </c>
      <c r="C2489" t="s">
        <v>685</v>
      </c>
      <c r="D2489">
        <v>1.1000000000000001</v>
      </c>
      <c r="E2489">
        <v>49</v>
      </c>
      <c r="F2489">
        <v>0.372</v>
      </c>
    </row>
    <row r="2490" spans="1:6" x14ac:dyDescent="0.2">
      <c r="A2490" t="s">
        <v>678</v>
      </c>
      <c r="B2490" t="s">
        <v>696</v>
      </c>
      <c r="C2490" t="s">
        <v>685</v>
      </c>
      <c r="D2490">
        <v>1.1499999999999999</v>
      </c>
      <c r="E2490">
        <v>33</v>
      </c>
      <c r="F2490">
        <v>0.371</v>
      </c>
    </row>
    <row r="2491" spans="1:6" x14ac:dyDescent="0.2">
      <c r="A2491" t="s">
        <v>678</v>
      </c>
      <c r="B2491" t="s">
        <v>696</v>
      </c>
      <c r="C2491" t="s">
        <v>685</v>
      </c>
      <c r="D2491">
        <v>1.1499999999999999</v>
      </c>
      <c r="E2491">
        <v>34</v>
      </c>
      <c r="F2491">
        <v>0.372</v>
      </c>
    </row>
    <row r="2492" spans="1:6" x14ac:dyDescent="0.2">
      <c r="A2492" t="s">
        <v>678</v>
      </c>
      <c r="B2492" t="s">
        <v>696</v>
      </c>
      <c r="C2492" t="s">
        <v>685</v>
      </c>
      <c r="D2492">
        <v>1.1499999999999999</v>
      </c>
      <c r="E2492">
        <v>35</v>
      </c>
      <c r="F2492">
        <v>0.373</v>
      </c>
    </row>
    <row r="2493" spans="1:6" x14ac:dyDescent="0.2">
      <c r="A2493" t="s">
        <v>678</v>
      </c>
      <c r="B2493" t="s">
        <v>696</v>
      </c>
      <c r="C2493" t="s">
        <v>685</v>
      </c>
      <c r="D2493">
        <v>1.1499999999999999</v>
      </c>
      <c r="E2493">
        <v>36</v>
      </c>
      <c r="F2493">
        <v>0.374</v>
      </c>
    </row>
    <row r="2494" spans="1:6" x14ac:dyDescent="0.2">
      <c r="A2494" t="s">
        <v>678</v>
      </c>
      <c r="B2494" t="s">
        <v>696</v>
      </c>
      <c r="C2494" t="s">
        <v>685</v>
      </c>
      <c r="D2494">
        <v>1.1499999999999999</v>
      </c>
      <c r="E2494">
        <v>37</v>
      </c>
      <c r="F2494">
        <v>0.374</v>
      </c>
    </row>
    <row r="2495" spans="1:6" x14ac:dyDescent="0.2">
      <c r="A2495" t="s">
        <v>678</v>
      </c>
      <c r="B2495" t="s">
        <v>696</v>
      </c>
      <c r="C2495" t="s">
        <v>685</v>
      </c>
      <c r="D2495">
        <v>1.1499999999999999</v>
      </c>
      <c r="E2495">
        <v>38</v>
      </c>
      <c r="F2495">
        <v>0.375</v>
      </c>
    </row>
    <row r="2496" spans="1:6" x14ac:dyDescent="0.2">
      <c r="A2496" t="s">
        <v>678</v>
      </c>
      <c r="B2496" t="s">
        <v>696</v>
      </c>
      <c r="C2496" t="s">
        <v>685</v>
      </c>
      <c r="D2496">
        <v>1.1499999999999999</v>
      </c>
      <c r="E2496">
        <v>39</v>
      </c>
      <c r="F2496">
        <v>0.376</v>
      </c>
    </row>
    <row r="2497" spans="1:6" x14ac:dyDescent="0.2">
      <c r="A2497" t="s">
        <v>678</v>
      </c>
      <c r="B2497" t="s">
        <v>696</v>
      </c>
      <c r="C2497" t="s">
        <v>685</v>
      </c>
      <c r="D2497">
        <v>1.1499999999999999</v>
      </c>
      <c r="E2497">
        <v>40</v>
      </c>
      <c r="F2497">
        <v>0.377</v>
      </c>
    </row>
    <row r="2498" spans="1:6" x14ac:dyDescent="0.2">
      <c r="A2498" t="s">
        <v>678</v>
      </c>
      <c r="B2498" t="s">
        <v>696</v>
      </c>
      <c r="C2498" t="s">
        <v>685</v>
      </c>
      <c r="D2498">
        <v>1.1499999999999999</v>
      </c>
      <c r="E2498">
        <v>41</v>
      </c>
      <c r="F2498">
        <v>0.377</v>
      </c>
    </row>
    <row r="2499" spans="1:6" x14ac:dyDescent="0.2">
      <c r="A2499" t="s">
        <v>678</v>
      </c>
      <c r="B2499" t="s">
        <v>696</v>
      </c>
      <c r="C2499" t="s">
        <v>685</v>
      </c>
      <c r="D2499">
        <v>1.1499999999999999</v>
      </c>
      <c r="E2499">
        <v>42</v>
      </c>
      <c r="F2499">
        <v>0.378</v>
      </c>
    </row>
    <row r="2500" spans="1:6" x14ac:dyDescent="0.2">
      <c r="A2500" t="s">
        <v>678</v>
      </c>
      <c r="B2500" t="s">
        <v>696</v>
      </c>
      <c r="C2500" t="s">
        <v>685</v>
      </c>
      <c r="D2500">
        <v>1.1499999999999999</v>
      </c>
      <c r="E2500">
        <v>43</v>
      </c>
      <c r="F2500">
        <v>0.379</v>
      </c>
    </row>
    <row r="2501" spans="1:6" x14ac:dyDescent="0.2">
      <c r="A2501" t="s">
        <v>678</v>
      </c>
      <c r="B2501" t="s">
        <v>696</v>
      </c>
      <c r="C2501" t="s">
        <v>685</v>
      </c>
      <c r="D2501">
        <v>1.1499999999999999</v>
      </c>
      <c r="E2501">
        <v>44</v>
      </c>
      <c r="F2501">
        <v>0.379</v>
      </c>
    </row>
    <row r="2502" spans="1:6" x14ac:dyDescent="0.2">
      <c r="A2502" t="s">
        <v>678</v>
      </c>
      <c r="B2502" t="s">
        <v>696</v>
      </c>
      <c r="C2502" t="s">
        <v>685</v>
      </c>
      <c r="D2502">
        <v>1.1499999999999999</v>
      </c>
      <c r="E2502">
        <v>45</v>
      </c>
      <c r="F2502">
        <v>0.38</v>
      </c>
    </row>
    <row r="2503" spans="1:6" x14ac:dyDescent="0.2">
      <c r="A2503" t="s">
        <v>678</v>
      </c>
      <c r="B2503" t="s">
        <v>696</v>
      </c>
      <c r="C2503" t="s">
        <v>685</v>
      </c>
      <c r="D2503">
        <v>1.1499999999999999</v>
      </c>
      <c r="E2503">
        <v>46</v>
      </c>
      <c r="F2503">
        <v>0.38</v>
      </c>
    </row>
    <row r="2504" spans="1:6" x14ac:dyDescent="0.2">
      <c r="A2504" t="s">
        <v>678</v>
      </c>
      <c r="B2504" t="s">
        <v>696</v>
      </c>
      <c r="C2504" t="s">
        <v>685</v>
      </c>
      <c r="D2504">
        <v>1.1499999999999999</v>
      </c>
      <c r="E2504">
        <v>47</v>
      </c>
      <c r="F2504">
        <v>0.38100000000000001</v>
      </c>
    </row>
    <row r="2505" spans="1:6" x14ac:dyDescent="0.2">
      <c r="A2505" t="s">
        <v>678</v>
      </c>
      <c r="B2505" t="s">
        <v>696</v>
      </c>
      <c r="C2505" t="s">
        <v>685</v>
      </c>
      <c r="D2505">
        <v>1.1499999999999999</v>
      </c>
      <c r="E2505">
        <v>48</v>
      </c>
      <c r="F2505">
        <v>0.38100000000000001</v>
      </c>
    </row>
    <row r="2506" spans="1:6" x14ac:dyDescent="0.2">
      <c r="A2506" t="s">
        <v>678</v>
      </c>
      <c r="B2506" t="s">
        <v>696</v>
      </c>
      <c r="C2506" t="s">
        <v>685</v>
      </c>
      <c r="D2506">
        <v>1.1499999999999999</v>
      </c>
      <c r="E2506">
        <v>49</v>
      </c>
      <c r="F2506">
        <v>0.38200000000000001</v>
      </c>
    </row>
    <row r="2507" spans="1:6" x14ac:dyDescent="0.2">
      <c r="A2507" t="s">
        <v>678</v>
      </c>
      <c r="B2507" t="s">
        <v>696</v>
      </c>
      <c r="C2507" t="s">
        <v>685</v>
      </c>
      <c r="D2507">
        <v>1.2</v>
      </c>
      <c r="E2507">
        <v>34</v>
      </c>
      <c r="F2507">
        <v>0.38300000000000001</v>
      </c>
    </row>
    <row r="2508" spans="1:6" x14ac:dyDescent="0.2">
      <c r="A2508" t="s">
        <v>678</v>
      </c>
      <c r="B2508" t="s">
        <v>696</v>
      </c>
      <c r="C2508" t="s">
        <v>685</v>
      </c>
      <c r="D2508">
        <v>1.2</v>
      </c>
      <c r="E2508">
        <v>35</v>
      </c>
      <c r="F2508">
        <v>0.38300000000000001</v>
      </c>
    </row>
    <row r="2509" spans="1:6" x14ac:dyDescent="0.2">
      <c r="A2509" t="s">
        <v>678</v>
      </c>
      <c r="B2509" t="s">
        <v>696</v>
      </c>
      <c r="C2509" t="s">
        <v>685</v>
      </c>
      <c r="D2509">
        <v>1.2</v>
      </c>
      <c r="E2509">
        <v>36</v>
      </c>
      <c r="F2509">
        <v>0.38400000000000001</v>
      </c>
    </row>
    <row r="2510" spans="1:6" x14ac:dyDescent="0.2">
      <c r="A2510" t="s">
        <v>678</v>
      </c>
      <c r="B2510" t="s">
        <v>696</v>
      </c>
      <c r="C2510" t="s">
        <v>685</v>
      </c>
      <c r="D2510">
        <v>1.2</v>
      </c>
      <c r="E2510">
        <v>37</v>
      </c>
      <c r="F2510">
        <v>0.38500000000000001</v>
      </c>
    </row>
    <row r="2511" spans="1:6" x14ac:dyDescent="0.2">
      <c r="A2511" t="s">
        <v>678</v>
      </c>
      <c r="B2511" t="s">
        <v>696</v>
      </c>
      <c r="C2511" t="s">
        <v>685</v>
      </c>
      <c r="D2511">
        <v>1.2</v>
      </c>
      <c r="E2511">
        <v>38</v>
      </c>
      <c r="F2511">
        <v>0.38600000000000001</v>
      </c>
    </row>
    <row r="2512" spans="1:6" x14ac:dyDescent="0.2">
      <c r="A2512" t="s">
        <v>678</v>
      </c>
      <c r="B2512" t="s">
        <v>696</v>
      </c>
      <c r="C2512" t="s">
        <v>685</v>
      </c>
      <c r="D2512">
        <v>1.2</v>
      </c>
      <c r="E2512">
        <v>39</v>
      </c>
      <c r="F2512">
        <v>0.38600000000000001</v>
      </c>
    </row>
    <row r="2513" spans="1:6" x14ac:dyDescent="0.2">
      <c r="A2513" t="s">
        <v>678</v>
      </c>
      <c r="B2513" t="s">
        <v>696</v>
      </c>
      <c r="C2513" t="s">
        <v>685</v>
      </c>
      <c r="D2513">
        <v>1.2</v>
      </c>
      <c r="E2513">
        <v>40</v>
      </c>
      <c r="F2513">
        <v>0.38700000000000001</v>
      </c>
    </row>
    <row r="2514" spans="1:6" x14ac:dyDescent="0.2">
      <c r="A2514" t="s">
        <v>678</v>
      </c>
      <c r="B2514" t="s">
        <v>696</v>
      </c>
      <c r="C2514" t="s">
        <v>685</v>
      </c>
      <c r="D2514">
        <v>1.2</v>
      </c>
      <c r="E2514">
        <v>41</v>
      </c>
      <c r="F2514">
        <v>0.38700000000000001</v>
      </c>
    </row>
    <row r="2515" spans="1:6" x14ac:dyDescent="0.2">
      <c r="A2515" t="s">
        <v>678</v>
      </c>
      <c r="B2515" t="s">
        <v>696</v>
      </c>
      <c r="C2515" t="s">
        <v>685</v>
      </c>
      <c r="D2515">
        <v>1.2</v>
      </c>
      <c r="E2515">
        <v>42</v>
      </c>
      <c r="F2515">
        <v>0.38800000000000001</v>
      </c>
    </row>
    <row r="2516" spans="1:6" x14ac:dyDescent="0.2">
      <c r="A2516" t="s">
        <v>678</v>
      </c>
      <c r="B2516" t="s">
        <v>696</v>
      </c>
      <c r="C2516" t="s">
        <v>685</v>
      </c>
      <c r="D2516">
        <v>1.2</v>
      </c>
      <c r="E2516">
        <v>43</v>
      </c>
      <c r="F2516">
        <v>0.38900000000000001</v>
      </c>
    </row>
    <row r="2517" spans="1:6" x14ac:dyDescent="0.2">
      <c r="A2517" t="s">
        <v>678</v>
      </c>
      <c r="B2517" t="s">
        <v>696</v>
      </c>
      <c r="C2517" t="s">
        <v>685</v>
      </c>
      <c r="D2517">
        <v>1.2</v>
      </c>
      <c r="E2517">
        <v>44</v>
      </c>
      <c r="F2517">
        <v>0.38900000000000001</v>
      </c>
    </row>
    <row r="2518" spans="1:6" x14ac:dyDescent="0.2">
      <c r="A2518" t="s">
        <v>678</v>
      </c>
      <c r="B2518" t="s">
        <v>696</v>
      </c>
      <c r="C2518" t="s">
        <v>685</v>
      </c>
      <c r="D2518">
        <v>1.2</v>
      </c>
      <c r="E2518">
        <v>45</v>
      </c>
      <c r="F2518">
        <v>0.39</v>
      </c>
    </row>
    <row r="2519" spans="1:6" x14ac:dyDescent="0.2">
      <c r="A2519" t="s">
        <v>678</v>
      </c>
      <c r="B2519" t="s">
        <v>696</v>
      </c>
      <c r="C2519" t="s">
        <v>685</v>
      </c>
      <c r="D2519">
        <v>1.2</v>
      </c>
      <c r="E2519">
        <v>46</v>
      </c>
      <c r="F2519">
        <v>0.39</v>
      </c>
    </row>
    <row r="2520" spans="1:6" x14ac:dyDescent="0.2">
      <c r="A2520" t="s">
        <v>678</v>
      </c>
      <c r="B2520" t="s">
        <v>696</v>
      </c>
      <c r="C2520" t="s">
        <v>685</v>
      </c>
      <c r="D2520">
        <v>1.2</v>
      </c>
      <c r="E2520">
        <v>47</v>
      </c>
      <c r="F2520">
        <v>0.39100000000000001</v>
      </c>
    </row>
    <row r="2521" spans="1:6" x14ac:dyDescent="0.2">
      <c r="A2521" t="s">
        <v>678</v>
      </c>
      <c r="B2521" t="s">
        <v>696</v>
      </c>
      <c r="C2521" t="s">
        <v>685</v>
      </c>
      <c r="D2521">
        <v>1.2</v>
      </c>
      <c r="E2521">
        <v>48</v>
      </c>
      <c r="F2521">
        <v>0.39100000000000001</v>
      </c>
    </row>
    <row r="2522" spans="1:6" x14ac:dyDescent="0.2">
      <c r="A2522" t="s">
        <v>678</v>
      </c>
      <c r="B2522" t="s">
        <v>696</v>
      </c>
      <c r="C2522" t="s">
        <v>685</v>
      </c>
      <c r="D2522">
        <v>1.2</v>
      </c>
      <c r="E2522">
        <v>49</v>
      </c>
      <c r="F2522">
        <v>0.39200000000000002</v>
      </c>
    </row>
    <row r="2523" spans="1:6" x14ac:dyDescent="0.2">
      <c r="A2523" t="s">
        <v>678</v>
      </c>
      <c r="B2523" t="s">
        <v>696</v>
      </c>
      <c r="C2523" t="s">
        <v>685</v>
      </c>
      <c r="D2523">
        <v>1.25</v>
      </c>
      <c r="E2523">
        <v>36</v>
      </c>
      <c r="F2523">
        <v>0.39400000000000002</v>
      </c>
    </row>
    <row r="2524" spans="1:6" x14ac:dyDescent="0.2">
      <c r="A2524" t="s">
        <v>678</v>
      </c>
      <c r="B2524" t="s">
        <v>696</v>
      </c>
      <c r="C2524" t="s">
        <v>685</v>
      </c>
      <c r="D2524">
        <v>1.25</v>
      </c>
      <c r="E2524">
        <v>37</v>
      </c>
      <c r="F2524">
        <v>0.39500000000000002</v>
      </c>
    </row>
    <row r="2525" spans="1:6" x14ac:dyDescent="0.2">
      <c r="A2525" t="s">
        <v>678</v>
      </c>
      <c r="B2525" t="s">
        <v>696</v>
      </c>
      <c r="C2525" t="s">
        <v>685</v>
      </c>
      <c r="D2525">
        <v>1.25</v>
      </c>
      <c r="E2525">
        <v>38</v>
      </c>
      <c r="F2525">
        <v>0.39500000000000002</v>
      </c>
    </row>
    <row r="2526" spans="1:6" x14ac:dyDescent="0.2">
      <c r="A2526" t="s">
        <v>678</v>
      </c>
      <c r="B2526" t="s">
        <v>696</v>
      </c>
      <c r="C2526" t="s">
        <v>685</v>
      </c>
      <c r="D2526">
        <v>1.25</v>
      </c>
      <c r="E2526">
        <v>39</v>
      </c>
      <c r="F2526">
        <v>0.39600000000000002</v>
      </c>
    </row>
    <row r="2527" spans="1:6" x14ac:dyDescent="0.2">
      <c r="A2527" t="s">
        <v>678</v>
      </c>
      <c r="B2527" t="s">
        <v>696</v>
      </c>
      <c r="C2527" t="s">
        <v>685</v>
      </c>
      <c r="D2527">
        <v>1.25</v>
      </c>
      <c r="E2527">
        <v>40</v>
      </c>
      <c r="F2527">
        <v>0.39700000000000002</v>
      </c>
    </row>
    <row r="2528" spans="1:6" x14ac:dyDescent="0.2">
      <c r="A2528" t="s">
        <v>678</v>
      </c>
      <c r="B2528" t="s">
        <v>696</v>
      </c>
      <c r="C2528" t="s">
        <v>685</v>
      </c>
      <c r="D2528">
        <v>1.25</v>
      </c>
      <c r="E2528">
        <v>41</v>
      </c>
      <c r="F2528">
        <v>0.39700000000000002</v>
      </c>
    </row>
    <row r="2529" spans="1:6" x14ac:dyDescent="0.2">
      <c r="A2529" t="s">
        <v>678</v>
      </c>
      <c r="B2529" t="s">
        <v>696</v>
      </c>
      <c r="C2529" t="s">
        <v>685</v>
      </c>
      <c r="D2529">
        <v>1.25</v>
      </c>
      <c r="E2529">
        <v>42</v>
      </c>
      <c r="F2529">
        <v>0.39800000000000002</v>
      </c>
    </row>
    <row r="2530" spans="1:6" x14ac:dyDescent="0.2">
      <c r="A2530" t="s">
        <v>678</v>
      </c>
      <c r="B2530" t="s">
        <v>696</v>
      </c>
      <c r="C2530" t="s">
        <v>685</v>
      </c>
      <c r="D2530">
        <v>1.25</v>
      </c>
      <c r="E2530">
        <v>43</v>
      </c>
      <c r="F2530">
        <v>0.39800000000000002</v>
      </c>
    </row>
    <row r="2531" spans="1:6" x14ac:dyDescent="0.2">
      <c r="A2531" t="s">
        <v>678</v>
      </c>
      <c r="B2531" t="s">
        <v>696</v>
      </c>
      <c r="C2531" t="s">
        <v>685</v>
      </c>
      <c r="D2531">
        <v>1.25</v>
      </c>
      <c r="E2531">
        <v>44</v>
      </c>
      <c r="F2531">
        <v>0.39900000000000002</v>
      </c>
    </row>
    <row r="2532" spans="1:6" x14ac:dyDescent="0.2">
      <c r="A2532" t="s">
        <v>678</v>
      </c>
      <c r="B2532" t="s">
        <v>696</v>
      </c>
      <c r="C2532" t="s">
        <v>685</v>
      </c>
      <c r="D2532">
        <v>1.25</v>
      </c>
      <c r="E2532">
        <v>45</v>
      </c>
      <c r="F2532">
        <v>0.39900000000000002</v>
      </c>
    </row>
    <row r="2533" spans="1:6" x14ac:dyDescent="0.2">
      <c r="A2533" t="s">
        <v>678</v>
      </c>
      <c r="B2533" t="s">
        <v>696</v>
      </c>
      <c r="C2533" t="s">
        <v>685</v>
      </c>
      <c r="D2533">
        <v>1.25</v>
      </c>
      <c r="E2533">
        <v>46</v>
      </c>
      <c r="F2533">
        <v>0.4</v>
      </c>
    </row>
    <row r="2534" spans="1:6" x14ac:dyDescent="0.2">
      <c r="A2534" t="s">
        <v>678</v>
      </c>
      <c r="B2534" t="s">
        <v>696</v>
      </c>
      <c r="C2534" t="s">
        <v>685</v>
      </c>
      <c r="D2534">
        <v>1.25</v>
      </c>
      <c r="E2534">
        <v>47</v>
      </c>
      <c r="F2534">
        <v>0.4</v>
      </c>
    </row>
    <row r="2535" spans="1:6" x14ac:dyDescent="0.2">
      <c r="A2535" t="s">
        <v>678</v>
      </c>
      <c r="B2535" t="s">
        <v>696</v>
      </c>
      <c r="C2535" t="s">
        <v>685</v>
      </c>
      <c r="D2535">
        <v>1.25</v>
      </c>
      <c r="E2535">
        <v>48</v>
      </c>
      <c r="F2535">
        <v>0.40100000000000002</v>
      </c>
    </row>
    <row r="2536" spans="1:6" x14ac:dyDescent="0.2">
      <c r="A2536" t="s">
        <v>678</v>
      </c>
      <c r="B2536" t="s">
        <v>696</v>
      </c>
      <c r="C2536" t="s">
        <v>685</v>
      </c>
      <c r="D2536">
        <v>1.25</v>
      </c>
      <c r="E2536">
        <v>49</v>
      </c>
      <c r="F2536">
        <v>0.40100000000000002</v>
      </c>
    </row>
    <row r="2537" spans="1:6" x14ac:dyDescent="0.2">
      <c r="A2537" t="s">
        <v>678</v>
      </c>
      <c r="B2537" t="s">
        <v>696</v>
      </c>
      <c r="C2537" t="s">
        <v>685</v>
      </c>
      <c r="D2537">
        <v>1.3</v>
      </c>
      <c r="E2537">
        <v>41</v>
      </c>
      <c r="F2537">
        <v>0.40699999999999997</v>
      </c>
    </row>
    <row r="2538" spans="1:6" x14ac:dyDescent="0.2">
      <c r="A2538" t="s">
        <v>678</v>
      </c>
      <c r="B2538" t="s">
        <v>696</v>
      </c>
      <c r="C2538" t="s">
        <v>685</v>
      </c>
      <c r="D2538">
        <v>1.3</v>
      </c>
      <c r="E2538">
        <v>42</v>
      </c>
      <c r="F2538">
        <v>0.40699999999999997</v>
      </c>
    </row>
    <row r="2539" spans="1:6" x14ac:dyDescent="0.2">
      <c r="A2539" t="s">
        <v>678</v>
      </c>
      <c r="B2539" t="s">
        <v>696</v>
      </c>
      <c r="C2539" t="s">
        <v>685</v>
      </c>
      <c r="D2539">
        <v>1.3</v>
      </c>
      <c r="E2539">
        <v>43</v>
      </c>
      <c r="F2539">
        <v>0.40799999999999997</v>
      </c>
    </row>
    <row r="2540" spans="1:6" x14ac:dyDescent="0.2">
      <c r="A2540" t="s">
        <v>678</v>
      </c>
      <c r="B2540" t="s">
        <v>696</v>
      </c>
      <c r="C2540" t="s">
        <v>685</v>
      </c>
      <c r="D2540">
        <v>1.3</v>
      </c>
      <c r="E2540">
        <v>44</v>
      </c>
      <c r="F2540">
        <v>0.40799999999999997</v>
      </c>
    </row>
    <row r="2541" spans="1:6" x14ac:dyDescent="0.2">
      <c r="A2541" t="s">
        <v>678</v>
      </c>
      <c r="B2541" t="s">
        <v>696</v>
      </c>
      <c r="C2541" t="s">
        <v>685</v>
      </c>
      <c r="D2541">
        <v>1.3</v>
      </c>
      <c r="E2541">
        <v>45</v>
      </c>
      <c r="F2541">
        <v>0.40899999999999997</v>
      </c>
    </row>
    <row r="2542" spans="1:6" x14ac:dyDescent="0.2">
      <c r="A2542" t="s">
        <v>678</v>
      </c>
      <c r="B2542" t="s">
        <v>696</v>
      </c>
      <c r="C2542" t="s">
        <v>685</v>
      </c>
      <c r="D2542">
        <v>1.3</v>
      </c>
      <c r="E2542">
        <v>46</v>
      </c>
      <c r="F2542">
        <v>0.40899999999999997</v>
      </c>
    </row>
    <row r="2543" spans="1:6" x14ac:dyDescent="0.2">
      <c r="A2543" t="s">
        <v>678</v>
      </c>
      <c r="B2543" t="s">
        <v>696</v>
      </c>
      <c r="C2543" t="s">
        <v>685</v>
      </c>
      <c r="D2543">
        <v>1.3</v>
      </c>
      <c r="E2543">
        <v>47</v>
      </c>
      <c r="F2543">
        <v>0.40899999999999997</v>
      </c>
    </row>
    <row r="2544" spans="1:6" x14ac:dyDescent="0.2">
      <c r="A2544" t="s">
        <v>678</v>
      </c>
      <c r="B2544" t="s">
        <v>696</v>
      </c>
      <c r="C2544" t="s">
        <v>685</v>
      </c>
      <c r="D2544">
        <v>1.3</v>
      </c>
      <c r="E2544">
        <v>48</v>
      </c>
      <c r="F2544">
        <v>0.41</v>
      </c>
    </row>
    <row r="2545" spans="1:6" x14ac:dyDescent="0.2">
      <c r="A2545" t="s">
        <v>678</v>
      </c>
      <c r="B2545" t="s">
        <v>696</v>
      </c>
      <c r="C2545" t="s">
        <v>685</v>
      </c>
      <c r="D2545">
        <v>1.3</v>
      </c>
      <c r="E2545">
        <v>49</v>
      </c>
      <c r="F2545">
        <v>0.41</v>
      </c>
    </row>
    <row r="2546" spans="1:6" x14ac:dyDescent="0.2">
      <c r="A2546" t="s">
        <v>678</v>
      </c>
      <c r="B2546" t="s">
        <v>696</v>
      </c>
      <c r="C2546" t="s">
        <v>685</v>
      </c>
      <c r="D2546">
        <v>1.35</v>
      </c>
      <c r="E2546">
        <v>46</v>
      </c>
      <c r="F2546">
        <v>0.41799999999999998</v>
      </c>
    </row>
    <row r="2547" spans="1:6" x14ac:dyDescent="0.2">
      <c r="A2547" t="s">
        <v>678</v>
      </c>
      <c r="B2547" t="s">
        <v>696</v>
      </c>
      <c r="C2547" t="s">
        <v>685</v>
      </c>
      <c r="D2547">
        <v>1.35</v>
      </c>
      <c r="E2547">
        <v>47</v>
      </c>
      <c r="F2547">
        <v>0.41799999999999998</v>
      </c>
    </row>
    <row r="2548" spans="1:6" x14ac:dyDescent="0.2">
      <c r="A2548" t="s">
        <v>678</v>
      </c>
      <c r="B2548" t="s">
        <v>696</v>
      </c>
      <c r="C2548" t="s">
        <v>685</v>
      </c>
      <c r="D2548">
        <v>1.35</v>
      </c>
      <c r="E2548">
        <v>48</v>
      </c>
      <c r="F2548">
        <v>0.41899999999999998</v>
      </c>
    </row>
    <row r="2549" spans="1:6" x14ac:dyDescent="0.2">
      <c r="A2549" t="s">
        <v>678</v>
      </c>
      <c r="B2549" t="s">
        <v>696</v>
      </c>
      <c r="C2549" t="s">
        <v>685</v>
      </c>
      <c r="D2549">
        <v>1.35</v>
      </c>
      <c r="E2549">
        <v>49</v>
      </c>
      <c r="F2549">
        <v>0.41899999999999998</v>
      </c>
    </row>
    <row r="2550" spans="1:6" x14ac:dyDescent="0.2">
      <c r="A2550" t="s">
        <v>678</v>
      </c>
      <c r="B2550" t="s">
        <v>696</v>
      </c>
      <c r="C2550" t="s">
        <v>687</v>
      </c>
      <c r="D2550">
        <v>0.2</v>
      </c>
      <c r="E2550">
        <v>20</v>
      </c>
      <c r="F2550">
        <v>4.8000000000000001E-2</v>
      </c>
    </row>
    <row r="2551" spans="1:6" x14ac:dyDescent="0.2">
      <c r="A2551" t="s">
        <v>678</v>
      </c>
      <c r="B2551" t="s">
        <v>696</v>
      </c>
      <c r="C2551" t="s">
        <v>687</v>
      </c>
      <c r="D2551">
        <v>0.2</v>
      </c>
      <c r="E2551">
        <v>21</v>
      </c>
      <c r="F2551">
        <v>5.0999999999999997E-2</v>
      </c>
    </row>
    <row r="2552" spans="1:6" x14ac:dyDescent="0.2">
      <c r="A2552" t="s">
        <v>678</v>
      </c>
      <c r="B2552" t="s">
        <v>696</v>
      </c>
      <c r="C2552" t="s">
        <v>687</v>
      </c>
      <c r="D2552">
        <v>0.25</v>
      </c>
      <c r="E2552">
        <v>20</v>
      </c>
      <c r="F2552">
        <v>6.5000000000000002E-2</v>
      </c>
    </row>
    <row r="2553" spans="1:6" x14ac:dyDescent="0.2">
      <c r="A2553" t="s">
        <v>678</v>
      </c>
      <c r="B2553" t="s">
        <v>696</v>
      </c>
      <c r="C2553" t="s">
        <v>687</v>
      </c>
      <c r="D2553">
        <v>0.25</v>
      </c>
      <c r="E2553">
        <v>21</v>
      </c>
      <c r="F2553">
        <v>6.9000000000000006E-2</v>
      </c>
    </row>
    <row r="2554" spans="1:6" x14ac:dyDescent="0.2">
      <c r="A2554" t="s">
        <v>678</v>
      </c>
      <c r="B2554" t="s">
        <v>696</v>
      </c>
      <c r="C2554" t="s">
        <v>687</v>
      </c>
      <c r="D2554">
        <v>0.25</v>
      </c>
      <c r="E2554">
        <v>22</v>
      </c>
      <c r="F2554">
        <v>7.1999999999999995E-2</v>
      </c>
    </row>
    <row r="2555" spans="1:6" x14ac:dyDescent="0.2">
      <c r="A2555" t="s">
        <v>678</v>
      </c>
      <c r="B2555" t="s">
        <v>696</v>
      </c>
      <c r="C2555" t="s">
        <v>687</v>
      </c>
      <c r="D2555">
        <v>0.25</v>
      </c>
      <c r="E2555">
        <v>23</v>
      </c>
      <c r="F2555">
        <v>7.5999999999999998E-2</v>
      </c>
    </row>
    <row r="2556" spans="1:6" x14ac:dyDescent="0.2">
      <c r="A2556" t="s">
        <v>678</v>
      </c>
      <c r="B2556" t="s">
        <v>696</v>
      </c>
      <c r="C2556" t="s">
        <v>687</v>
      </c>
      <c r="D2556">
        <v>0.25</v>
      </c>
      <c r="E2556">
        <v>24</v>
      </c>
      <c r="F2556">
        <v>7.9000000000000001E-2</v>
      </c>
    </row>
    <row r="2557" spans="1:6" x14ac:dyDescent="0.2">
      <c r="A2557" t="s">
        <v>678</v>
      </c>
      <c r="B2557" t="s">
        <v>696</v>
      </c>
      <c r="C2557" t="s">
        <v>687</v>
      </c>
      <c r="D2557">
        <v>0.25</v>
      </c>
      <c r="E2557">
        <v>25</v>
      </c>
      <c r="F2557">
        <v>8.3000000000000004E-2</v>
      </c>
    </row>
    <row r="2558" spans="1:6" x14ac:dyDescent="0.2">
      <c r="A2558" t="s">
        <v>678</v>
      </c>
      <c r="B2558" t="s">
        <v>696</v>
      </c>
      <c r="C2558" t="s">
        <v>687</v>
      </c>
      <c r="D2558">
        <v>0.3</v>
      </c>
      <c r="E2558">
        <v>20</v>
      </c>
      <c r="F2558">
        <v>8.2000000000000003E-2</v>
      </c>
    </row>
    <row r="2559" spans="1:6" x14ac:dyDescent="0.2">
      <c r="A2559" t="s">
        <v>678</v>
      </c>
      <c r="B2559" t="s">
        <v>696</v>
      </c>
      <c r="C2559" t="s">
        <v>687</v>
      </c>
      <c r="D2559">
        <v>0.3</v>
      </c>
      <c r="E2559">
        <v>21</v>
      </c>
      <c r="F2559">
        <v>8.5999999999999993E-2</v>
      </c>
    </row>
    <row r="2560" spans="1:6" x14ac:dyDescent="0.2">
      <c r="A2560" t="s">
        <v>678</v>
      </c>
      <c r="B2560" t="s">
        <v>696</v>
      </c>
      <c r="C2560" t="s">
        <v>687</v>
      </c>
      <c r="D2560">
        <v>0.3</v>
      </c>
      <c r="E2560">
        <v>22</v>
      </c>
      <c r="F2560">
        <v>0.09</v>
      </c>
    </row>
    <row r="2561" spans="1:6" x14ac:dyDescent="0.2">
      <c r="A2561" t="s">
        <v>678</v>
      </c>
      <c r="B2561" t="s">
        <v>696</v>
      </c>
      <c r="C2561" t="s">
        <v>687</v>
      </c>
      <c r="D2561">
        <v>0.3</v>
      </c>
      <c r="E2561">
        <v>23</v>
      </c>
      <c r="F2561">
        <v>9.4E-2</v>
      </c>
    </row>
    <row r="2562" spans="1:6" x14ac:dyDescent="0.2">
      <c r="A2562" t="s">
        <v>678</v>
      </c>
      <c r="B2562" t="s">
        <v>696</v>
      </c>
      <c r="C2562" t="s">
        <v>687</v>
      </c>
      <c r="D2562">
        <v>0.3</v>
      </c>
      <c r="E2562">
        <v>24</v>
      </c>
      <c r="F2562">
        <v>9.8000000000000004E-2</v>
      </c>
    </row>
    <row r="2563" spans="1:6" x14ac:dyDescent="0.2">
      <c r="A2563" t="s">
        <v>678</v>
      </c>
      <c r="B2563" t="s">
        <v>696</v>
      </c>
      <c r="C2563" t="s">
        <v>687</v>
      </c>
      <c r="D2563">
        <v>0.3</v>
      </c>
      <c r="E2563">
        <v>25</v>
      </c>
      <c r="F2563">
        <v>0.10100000000000001</v>
      </c>
    </row>
    <row r="2564" spans="1:6" x14ac:dyDescent="0.2">
      <c r="A2564" t="s">
        <v>678</v>
      </c>
      <c r="B2564" t="s">
        <v>696</v>
      </c>
      <c r="C2564" t="s">
        <v>687</v>
      </c>
      <c r="D2564">
        <v>0.3</v>
      </c>
      <c r="E2564">
        <v>26</v>
      </c>
      <c r="F2564">
        <v>0.105</v>
      </c>
    </row>
    <row r="2565" spans="1:6" x14ac:dyDescent="0.2">
      <c r="A2565" t="s">
        <v>678</v>
      </c>
      <c r="B2565" t="s">
        <v>696</v>
      </c>
      <c r="C2565" t="s">
        <v>687</v>
      </c>
      <c r="D2565">
        <v>0.3</v>
      </c>
      <c r="E2565">
        <v>27</v>
      </c>
      <c r="F2565">
        <v>0.108</v>
      </c>
    </row>
    <row r="2566" spans="1:6" x14ac:dyDescent="0.2">
      <c r="A2566" t="s">
        <v>678</v>
      </c>
      <c r="B2566" t="s">
        <v>696</v>
      </c>
      <c r="C2566" t="s">
        <v>687</v>
      </c>
      <c r="D2566">
        <v>0.3</v>
      </c>
      <c r="E2566">
        <v>28</v>
      </c>
      <c r="F2566">
        <v>0.111</v>
      </c>
    </row>
    <row r="2567" spans="1:6" x14ac:dyDescent="0.2">
      <c r="A2567" t="s">
        <v>678</v>
      </c>
      <c r="B2567" t="s">
        <v>696</v>
      </c>
      <c r="C2567" t="s">
        <v>687</v>
      </c>
      <c r="D2567">
        <v>0.3</v>
      </c>
      <c r="E2567">
        <v>29</v>
      </c>
      <c r="F2567">
        <v>0.114</v>
      </c>
    </row>
    <row r="2568" spans="1:6" x14ac:dyDescent="0.2">
      <c r="A2568" t="s">
        <v>678</v>
      </c>
      <c r="B2568" t="s">
        <v>696</v>
      </c>
      <c r="C2568" t="s">
        <v>687</v>
      </c>
      <c r="D2568">
        <v>0.3</v>
      </c>
      <c r="E2568">
        <v>30</v>
      </c>
      <c r="F2568">
        <v>0.11700000000000001</v>
      </c>
    </row>
    <row r="2569" spans="1:6" x14ac:dyDescent="0.2">
      <c r="A2569" t="s">
        <v>678</v>
      </c>
      <c r="B2569" t="s">
        <v>696</v>
      </c>
      <c r="C2569" t="s">
        <v>687</v>
      </c>
      <c r="D2569">
        <v>0.35</v>
      </c>
      <c r="E2569">
        <v>20</v>
      </c>
      <c r="F2569">
        <v>0.1</v>
      </c>
    </row>
    <row r="2570" spans="1:6" x14ac:dyDescent="0.2">
      <c r="A2570" t="s">
        <v>678</v>
      </c>
      <c r="B2570" t="s">
        <v>696</v>
      </c>
      <c r="C2570" t="s">
        <v>687</v>
      </c>
      <c r="D2570">
        <v>0.35</v>
      </c>
      <c r="E2570">
        <v>21</v>
      </c>
      <c r="F2570">
        <v>0.104</v>
      </c>
    </row>
    <row r="2571" spans="1:6" x14ac:dyDescent="0.2">
      <c r="A2571" t="s">
        <v>678</v>
      </c>
      <c r="B2571" t="s">
        <v>696</v>
      </c>
      <c r="C2571" t="s">
        <v>687</v>
      </c>
      <c r="D2571">
        <v>0.35</v>
      </c>
      <c r="E2571">
        <v>22</v>
      </c>
      <c r="F2571">
        <v>0.108</v>
      </c>
    </row>
    <row r="2572" spans="1:6" x14ac:dyDescent="0.2">
      <c r="A2572" t="s">
        <v>678</v>
      </c>
      <c r="B2572" t="s">
        <v>696</v>
      </c>
      <c r="C2572" t="s">
        <v>687</v>
      </c>
      <c r="D2572">
        <v>0.35</v>
      </c>
      <c r="E2572">
        <v>23</v>
      </c>
      <c r="F2572">
        <v>0.112</v>
      </c>
    </row>
    <row r="2573" spans="1:6" x14ac:dyDescent="0.2">
      <c r="A2573" t="s">
        <v>678</v>
      </c>
      <c r="B2573" t="s">
        <v>696</v>
      </c>
      <c r="C2573" t="s">
        <v>687</v>
      </c>
      <c r="D2573">
        <v>0.35</v>
      </c>
      <c r="E2573">
        <v>24</v>
      </c>
      <c r="F2573">
        <v>0.11600000000000001</v>
      </c>
    </row>
    <row r="2574" spans="1:6" x14ac:dyDescent="0.2">
      <c r="A2574" t="s">
        <v>678</v>
      </c>
      <c r="B2574" t="s">
        <v>696</v>
      </c>
      <c r="C2574" t="s">
        <v>687</v>
      </c>
      <c r="D2574">
        <v>0.35</v>
      </c>
      <c r="E2574">
        <v>25</v>
      </c>
      <c r="F2574">
        <v>0.11899999999999999</v>
      </c>
    </row>
    <row r="2575" spans="1:6" x14ac:dyDescent="0.2">
      <c r="A2575" t="s">
        <v>678</v>
      </c>
      <c r="B2575" t="s">
        <v>696</v>
      </c>
      <c r="C2575" t="s">
        <v>687</v>
      </c>
      <c r="D2575">
        <v>0.35</v>
      </c>
      <c r="E2575">
        <v>26</v>
      </c>
      <c r="F2575">
        <v>0.123</v>
      </c>
    </row>
    <row r="2576" spans="1:6" x14ac:dyDescent="0.2">
      <c r="A2576" t="s">
        <v>678</v>
      </c>
      <c r="B2576" t="s">
        <v>696</v>
      </c>
      <c r="C2576" t="s">
        <v>687</v>
      </c>
      <c r="D2576">
        <v>0.35</v>
      </c>
      <c r="E2576">
        <v>27</v>
      </c>
      <c r="F2576">
        <v>0.126</v>
      </c>
    </row>
    <row r="2577" spans="1:6" x14ac:dyDescent="0.2">
      <c r="A2577" t="s">
        <v>678</v>
      </c>
      <c r="B2577" t="s">
        <v>696</v>
      </c>
      <c r="C2577" t="s">
        <v>687</v>
      </c>
      <c r="D2577">
        <v>0.35</v>
      </c>
      <c r="E2577">
        <v>28</v>
      </c>
      <c r="F2577">
        <v>0.129</v>
      </c>
    </row>
    <row r="2578" spans="1:6" x14ac:dyDescent="0.2">
      <c r="A2578" t="s">
        <v>678</v>
      </c>
      <c r="B2578" t="s">
        <v>696</v>
      </c>
      <c r="C2578" t="s">
        <v>687</v>
      </c>
      <c r="D2578">
        <v>0.35</v>
      </c>
      <c r="E2578">
        <v>29</v>
      </c>
      <c r="F2578">
        <v>0.13200000000000001</v>
      </c>
    </row>
    <row r="2579" spans="1:6" x14ac:dyDescent="0.2">
      <c r="A2579" t="s">
        <v>678</v>
      </c>
      <c r="B2579" t="s">
        <v>696</v>
      </c>
      <c r="C2579" t="s">
        <v>687</v>
      </c>
      <c r="D2579">
        <v>0.35</v>
      </c>
      <c r="E2579">
        <v>30</v>
      </c>
      <c r="F2579">
        <v>0.13500000000000001</v>
      </c>
    </row>
    <row r="2580" spans="1:6" x14ac:dyDescent="0.2">
      <c r="A2580" t="s">
        <v>678</v>
      </c>
      <c r="B2580" t="s">
        <v>696</v>
      </c>
      <c r="C2580" t="s">
        <v>687</v>
      </c>
      <c r="D2580">
        <v>0.35</v>
      </c>
      <c r="E2580">
        <v>31</v>
      </c>
      <c r="F2580">
        <v>0.13800000000000001</v>
      </c>
    </row>
    <row r="2581" spans="1:6" x14ac:dyDescent="0.2">
      <c r="A2581" t="s">
        <v>678</v>
      </c>
      <c r="B2581" t="s">
        <v>696</v>
      </c>
      <c r="C2581" t="s">
        <v>687</v>
      </c>
      <c r="D2581">
        <v>0.35</v>
      </c>
      <c r="E2581">
        <v>32</v>
      </c>
      <c r="F2581">
        <v>0.14000000000000001</v>
      </c>
    </row>
    <row r="2582" spans="1:6" x14ac:dyDescent="0.2">
      <c r="A2582" t="s">
        <v>678</v>
      </c>
      <c r="B2582" t="s">
        <v>696</v>
      </c>
      <c r="C2582" t="s">
        <v>687</v>
      </c>
      <c r="D2582">
        <v>0.35</v>
      </c>
      <c r="E2582">
        <v>33</v>
      </c>
      <c r="F2582">
        <v>0.14299999999999999</v>
      </c>
    </row>
    <row r="2583" spans="1:6" x14ac:dyDescent="0.2">
      <c r="A2583" t="s">
        <v>678</v>
      </c>
      <c r="B2583" t="s">
        <v>696</v>
      </c>
      <c r="C2583" t="s">
        <v>687</v>
      </c>
      <c r="D2583">
        <v>0.35</v>
      </c>
      <c r="E2583">
        <v>34</v>
      </c>
      <c r="F2583">
        <v>0.14499999999999999</v>
      </c>
    </row>
    <row r="2584" spans="1:6" x14ac:dyDescent="0.2">
      <c r="A2584" t="s">
        <v>678</v>
      </c>
      <c r="B2584" t="s">
        <v>696</v>
      </c>
      <c r="C2584" t="s">
        <v>687</v>
      </c>
      <c r="D2584">
        <v>0.35</v>
      </c>
      <c r="E2584">
        <v>35</v>
      </c>
      <c r="F2584">
        <v>0.14699999999999999</v>
      </c>
    </row>
    <row r="2585" spans="1:6" x14ac:dyDescent="0.2">
      <c r="A2585" t="s">
        <v>678</v>
      </c>
      <c r="B2585" t="s">
        <v>696</v>
      </c>
      <c r="C2585" t="s">
        <v>687</v>
      </c>
      <c r="D2585">
        <v>0.4</v>
      </c>
      <c r="E2585">
        <v>20</v>
      </c>
      <c r="F2585">
        <v>0.11799999999999999</v>
      </c>
    </row>
    <row r="2586" spans="1:6" x14ac:dyDescent="0.2">
      <c r="A2586" t="s">
        <v>678</v>
      </c>
      <c r="B2586" t="s">
        <v>696</v>
      </c>
      <c r="C2586" t="s">
        <v>687</v>
      </c>
      <c r="D2586">
        <v>0.4</v>
      </c>
      <c r="E2586">
        <v>21</v>
      </c>
      <c r="F2586">
        <v>0.122</v>
      </c>
    </row>
    <row r="2587" spans="1:6" x14ac:dyDescent="0.2">
      <c r="A2587" t="s">
        <v>678</v>
      </c>
      <c r="B2587" t="s">
        <v>696</v>
      </c>
      <c r="C2587" t="s">
        <v>687</v>
      </c>
      <c r="D2587">
        <v>0.4</v>
      </c>
      <c r="E2587">
        <v>22</v>
      </c>
      <c r="F2587">
        <v>0.126</v>
      </c>
    </row>
    <row r="2588" spans="1:6" x14ac:dyDescent="0.2">
      <c r="A2588" t="s">
        <v>678</v>
      </c>
      <c r="B2588" t="s">
        <v>696</v>
      </c>
      <c r="C2588" t="s">
        <v>687</v>
      </c>
      <c r="D2588">
        <v>0.4</v>
      </c>
      <c r="E2588">
        <v>23</v>
      </c>
      <c r="F2588">
        <v>0.13</v>
      </c>
    </row>
    <row r="2589" spans="1:6" x14ac:dyDescent="0.2">
      <c r="A2589" t="s">
        <v>678</v>
      </c>
      <c r="B2589" t="s">
        <v>696</v>
      </c>
      <c r="C2589" t="s">
        <v>687</v>
      </c>
      <c r="D2589">
        <v>0.4</v>
      </c>
      <c r="E2589">
        <v>24</v>
      </c>
      <c r="F2589">
        <v>0.13400000000000001</v>
      </c>
    </row>
    <row r="2590" spans="1:6" x14ac:dyDescent="0.2">
      <c r="A2590" t="s">
        <v>678</v>
      </c>
      <c r="B2590" t="s">
        <v>696</v>
      </c>
      <c r="C2590" t="s">
        <v>687</v>
      </c>
      <c r="D2590">
        <v>0.4</v>
      </c>
      <c r="E2590">
        <v>25</v>
      </c>
      <c r="F2590">
        <v>0.13700000000000001</v>
      </c>
    </row>
    <row r="2591" spans="1:6" x14ac:dyDescent="0.2">
      <c r="A2591" t="s">
        <v>678</v>
      </c>
      <c r="B2591" t="s">
        <v>696</v>
      </c>
      <c r="C2591" t="s">
        <v>687</v>
      </c>
      <c r="D2591">
        <v>0.4</v>
      </c>
      <c r="E2591">
        <v>26</v>
      </c>
      <c r="F2591">
        <v>0.14000000000000001</v>
      </c>
    </row>
    <row r="2592" spans="1:6" x14ac:dyDescent="0.2">
      <c r="A2592" t="s">
        <v>678</v>
      </c>
      <c r="B2592" t="s">
        <v>696</v>
      </c>
      <c r="C2592" t="s">
        <v>687</v>
      </c>
      <c r="D2592">
        <v>0.4</v>
      </c>
      <c r="E2592">
        <v>27</v>
      </c>
      <c r="F2592">
        <v>0.14399999999999999</v>
      </c>
    </row>
    <row r="2593" spans="1:6" x14ac:dyDescent="0.2">
      <c r="A2593" t="s">
        <v>678</v>
      </c>
      <c r="B2593" t="s">
        <v>696</v>
      </c>
      <c r="C2593" t="s">
        <v>687</v>
      </c>
      <c r="D2593">
        <v>0.4</v>
      </c>
      <c r="E2593">
        <v>28</v>
      </c>
      <c r="F2593">
        <v>0.14699999999999999</v>
      </c>
    </row>
    <row r="2594" spans="1:6" x14ac:dyDescent="0.2">
      <c r="A2594" t="s">
        <v>678</v>
      </c>
      <c r="B2594" t="s">
        <v>696</v>
      </c>
      <c r="C2594" t="s">
        <v>687</v>
      </c>
      <c r="D2594">
        <v>0.4</v>
      </c>
      <c r="E2594">
        <v>29</v>
      </c>
      <c r="F2594">
        <v>0.15</v>
      </c>
    </row>
    <row r="2595" spans="1:6" x14ac:dyDescent="0.2">
      <c r="A2595" t="s">
        <v>678</v>
      </c>
      <c r="B2595" t="s">
        <v>696</v>
      </c>
      <c r="C2595" t="s">
        <v>687</v>
      </c>
      <c r="D2595">
        <v>0.4</v>
      </c>
      <c r="E2595">
        <v>30</v>
      </c>
      <c r="F2595">
        <v>0.153</v>
      </c>
    </row>
    <row r="2596" spans="1:6" x14ac:dyDescent="0.2">
      <c r="A2596" t="s">
        <v>678</v>
      </c>
      <c r="B2596" t="s">
        <v>696</v>
      </c>
      <c r="C2596" t="s">
        <v>687</v>
      </c>
      <c r="D2596">
        <v>0.4</v>
      </c>
      <c r="E2596">
        <v>31</v>
      </c>
      <c r="F2596">
        <v>0.155</v>
      </c>
    </row>
    <row r="2597" spans="1:6" x14ac:dyDescent="0.2">
      <c r="A2597" t="s">
        <v>678</v>
      </c>
      <c r="B2597" t="s">
        <v>696</v>
      </c>
      <c r="C2597" t="s">
        <v>687</v>
      </c>
      <c r="D2597">
        <v>0.4</v>
      </c>
      <c r="E2597">
        <v>32</v>
      </c>
      <c r="F2597">
        <v>0.158</v>
      </c>
    </row>
    <row r="2598" spans="1:6" x14ac:dyDescent="0.2">
      <c r="A2598" t="s">
        <v>678</v>
      </c>
      <c r="B2598" t="s">
        <v>696</v>
      </c>
      <c r="C2598" t="s">
        <v>687</v>
      </c>
      <c r="D2598">
        <v>0.4</v>
      </c>
      <c r="E2598">
        <v>33</v>
      </c>
      <c r="F2598">
        <v>0.16</v>
      </c>
    </row>
    <row r="2599" spans="1:6" x14ac:dyDescent="0.2">
      <c r="A2599" t="s">
        <v>678</v>
      </c>
      <c r="B2599" t="s">
        <v>696</v>
      </c>
      <c r="C2599" t="s">
        <v>687</v>
      </c>
      <c r="D2599">
        <v>0.4</v>
      </c>
      <c r="E2599">
        <v>34</v>
      </c>
      <c r="F2599">
        <v>0.16300000000000001</v>
      </c>
    </row>
    <row r="2600" spans="1:6" x14ac:dyDescent="0.2">
      <c r="A2600" t="s">
        <v>678</v>
      </c>
      <c r="B2600" t="s">
        <v>696</v>
      </c>
      <c r="C2600" t="s">
        <v>687</v>
      </c>
      <c r="D2600">
        <v>0.4</v>
      </c>
      <c r="E2600">
        <v>35</v>
      </c>
      <c r="F2600">
        <v>0.16500000000000001</v>
      </c>
    </row>
    <row r="2601" spans="1:6" x14ac:dyDescent="0.2">
      <c r="A2601" t="s">
        <v>678</v>
      </c>
      <c r="B2601" t="s">
        <v>696</v>
      </c>
      <c r="C2601" t="s">
        <v>687</v>
      </c>
      <c r="D2601">
        <v>0.4</v>
      </c>
      <c r="E2601">
        <v>36</v>
      </c>
      <c r="F2601">
        <v>0.16700000000000001</v>
      </c>
    </row>
    <row r="2602" spans="1:6" x14ac:dyDescent="0.2">
      <c r="A2602" t="s">
        <v>678</v>
      </c>
      <c r="B2602" t="s">
        <v>696</v>
      </c>
      <c r="C2602" t="s">
        <v>687</v>
      </c>
      <c r="D2602">
        <v>0.4</v>
      </c>
      <c r="E2602">
        <v>37</v>
      </c>
      <c r="F2602">
        <v>0.16900000000000001</v>
      </c>
    </row>
    <row r="2603" spans="1:6" x14ac:dyDescent="0.2">
      <c r="A2603" t="s">
        <v>678</v>
      </c>
      <c r="B2603" t="s">
        <v>696</v>
      </c>
      <c r="C2603" t="s">
        <v>687</v>
      </c>
      <c r="D2603">
        <v>0.4</v>
      </c>
      <c r="E2603">
        <v>38</v>
      </c>
      <c r="F2603">
        <v>0.17100000000000001</v>
      </c>
    </row>
    <row r="2604" spans="1:6" x14ac:dyDescent="0.2">
      <c r="A2604" t="s">
        <v>678</v>
      </c>
      <c r="B2604" t="s">
        <v>696</v>
      </c>
      <c r="C2604" t="s">
        <v>687</v>
      </c>
      <c r="D2604">
        <v>0.4</v>
      </c>
      <c r="E2604">
        <v>39</v>
      </c>
      <c r="F2604">
        <v>0.17299999999999999</v>
      </c>
    </row>
    <row r="2605" spans="1:6" x14ac:dyDescent="0.2">
      <c r="A2605" t="s">
        <v>678</v>
      </c>
      <c r="B2605" t="s">
        <v>696</v>
      </c>
      <c r="C2605" t="s">
        <v>687</v>
      </c>
      <c r="D2605">
        <v>0.4</v>
      </c>
      <c r="E2605">
        <v>40</v>
      </c>
      <c r="F2605">
        <v>0.17499999999999999</v>
      </c>
    </row>
    <row r="2606" spans="1:6" x14ac:dyDescent="0.2">
      <c r="A2606" t="s">
        <v>678</v>
      </c>
      <c r="B2606" t="s">
        <v>696</v>
      </c>
      <c r="C2606" t="s">
        <v>687</v>
      </c>
      <c r="D2606">
        <v>0.45</v>
      </c>
      <c r="E2606">
        <v>20</v>
      </c>
      <c r="F2606">
        <v>0.13700000000000001</v>
      </c>
    </row>
    <row r="2607" spans="1:6" x14ac:dyDescent="0.2">
      <c r="A2607" t="s">
        <v>678</v>
      </c>
      <c r="B2607" t="s">
        <v>696</v>
      </c>
      <c r="C2607" t="s">
        <v>687</v>
      </c>
      <c r="D2607">
        <v>0.45</v>
      </c>
      <c r="E2607">
        <v>21</v>
      </c>
      <c r="F2607">
        <v>0.14099999999999999</v>
      </c>
    </row>
    <row r="2608" spans="1:6" x14ac:dyDescent="0.2">
      <c r="A2608" t="s">
        <v>678</v>
      </c>
      <c r="B2608" t="s">
        <v>696</v>
      </c>
      <c r="C2608" t="s">
        <v>687</v>
      </c>
      <c r="D2608">
        <v>0.45</v>
      </c>
      <c r="E2608">
        <v>22</v>
      </c>
      <c r="F2608">
        <v>0.14499999999999999</v>
      </c>
    </row>
    <row r="2609" spans="1:6" x14ac:dyDescent="0.2">
      <c r="A2609" t="s">
        <v>678</v>
      </c>
      <c r="B2609" t="s">
        <v>696</v>
      </c>
      <c r="C2609" t="s">
        <v>687</v>
      </c>
      <c r="D2609">
        <v>0.45</v>
      </c>
      <c r="E2609">
        <v>23</v>
      </c>
      <c r="F2609">
        <v>0.14799999999999999</v>
      </c>
    </row>
    <row r="2610" spans="1:6" x14ac:dyDescent="0.2">
      <c r="A2610" t="s">
        <v>678</v>
      </c>
      <c r="B2610" t="s">
        <v>696</v>
      </c>
      <c r="C2610" t="s">
        <v>687</v>
      </c>
      <c r="D2610">
        <v>0.45</v>
      </c>
      <c r="E2610">
        <v>24</v>
      </c>
      <c r="F2610">
        <v>0.152</v>
      </c>
    </row>
    <row r="2611" spans="1:6" x14ac:dyDescent="0.2">
      <c r="A2611" t="s">
        <v>678</v>
      </c>
      <c r="B2611" t="s">
        <v>696</v>
      </c>
      <c r="C2611" t="s">
        <v>687</v>
      </c>
      <c r="D2611">
        <v>0.45</v>
      </c>
      <c r="E2611">
        <v>25</v>
      </c>
      <c r="F2611">
        <v>0.155</v>
      </c>
    </row>
    <row r="2612" spans="1:6" x14ac:dyDescent="0.2">
      <c r="A2612" t="s">
        <v>678</v>
      </c>
      <c r="B2612" t="s">
        <v>696</v>
      </c>
      <c r="C2612" t="s">
        <v>687</v>
      </c>
      <c r="D2612">
        <v>0.45</v>
      </c>
      <c r="E2612">
        <v>26</v>
      </c>
      <c r="F2612">
        <v>0.158</v>
      </c>
    </row>
    <row r="2613" spans="1:6" x14ac:dyDescent="0.2">
      <c r="A2613" t="s">
        <v>678</v>
      </c>
      <c r="B2613" t="s">
        <v>696</v>
      </c>
      <c r="C2613" t="s">
        <v>687</v>
      </c>
      <c r="D2613">
        <v>0.45</v>
      </c>
      <c r="E2613">
        <v>27</v>
      </c>
      <c r="F2613">
        <v>0.161</v>
      </c>
    </row>
    <row r="2614" spans="1:6" x14ac:dyDescent="0.2">
      <c r="A2614" t="s">
        <v>678</v>
      </c>
      <c r="B2614" t="s">
        <v>696</v>
      </c>
      <c r="C2614" t="s">
        <v>687</v>
      </c>
      <c r="D2614">
        <v>0.45</v>
      </c>
      <c r="E2614">
        <v>28</v>
      </c>
      <c r="F2614">
        <v>0.16400000000000001</v>
      </c>
    </row>
    <row r="2615" spans="1:6" x14ac:dyDescent="0.2">
      <c r="A2615" t="s">
        <v>678</v>
      </c>
      <c r="B2615" t="s">
        <v>696</v>
      </c>
      <c r="C2615" t="s">
        <v>687</v>
      </c>
      <c r="D2615">
        <v>0.45</v>
      </c>
      <c r="E2615">
        <v>29</v>
      </c>
      <c r="F2615">
        <v>0.16700000000000001</v>
      </c>
    </row>
    <row r="2616" spans="1:6" x14ac:dyDescent="0.2">
      <c r="A2616" t="s">
        <v>678</v>
      </c>
      <c r="B2616" t="s">
        <v>696</v>
      </c>
      <c r="C2616" t="s">
        <v>687</v>
      </c>
      <c r="D2616">
        <v>0.45</v>
      </c>
      <c r="E2616">
        <v>30</v>
      </c>
      <c r="F2616">
        <v>0.17</v>
      </c>
    </row>
    <row r="2617" spans="1:6" x14ac:dyDescent="0.2">
      <c r="A2617" t="s">
        <v>678</v>
      </c>
      <c r="B2617" t="s">
        <v>696</v>
      </c>
      <c r="C2617" t="s">
        <v>687</v>
      </c>
      <c r="D2617">
        <v>0.45</v>
      </c>
      <c r="E2617">
        <v>31</v>
      </c>
      <c r="F2617">
        <v>0.17299999999999999</v>
      </c>
    </row>
    <row r="2618" spans="1:6" x14ac:dyDescent="0.2">
      <c r="A2618" t="s">
        <v>678</v>
      </c>
      <c r="B2618" t="s">
        <v>696</v>
      </c>
      <c r="C2618" t="s">
        <v>687</v>
      </c>
      <c r="D2618">
        <v>0.45</v>
      </c>
      <c r="E2618">
        <v>32</v>
      </c>
      <c r="F2618">
        <v>0.17499999999999999</v>
      </c>
    </row>
    <row r="2619" spans="1:6" x14ac:dyDescent="0.2">
      <c r="A2619" t="s">
        <v>678</v>
      </c>
      <c r="B2619" t="s">
        <v>696</v>
      </c>
      <c r="C2619" t="s">
        <v>687</v>
      </c>
      <c r="D2619">
        <v>0.45</v>
      </c>
      <c r="E2619">
        <v>33</v>
      </c>
      <c r="F2619">
        <v>0.17699999999999999</v>
      </c>
    </row>
    <row r="2620" spans="1:6" x14ac:dyDescent="0.2">
      <c r="A2620" t="s">
        <v>678</v>
      </c>
      <c r="B2620" t="s">
        <v>696</v>
      </c>
      <c r="C2620" t="s">
        <v>687</v>
      </c>
      <c r="D2620">
        <v>0.45</v>
      </c>
      <c r="E2620">
        <v>34</v>
      </c>
      <c r="F2620">
        <v>0.18</v>
      </c>
    </row>
    <row r="2621" spans="1:6" x14ac:dyDescent="0.2">
      <c r="A2621" t="s">
        <v>678</v>
      </c>
      <c r="B2621" t="s">
        <v>696</v>
      </c>
      <c r="C2621" t="s">
        <v>687</v>
      </c>
      <c r="D2621">
        <v>0.45</v>
      </c>
      <c r="E2621">
        <v>35</v>
      </c>
      <c r="F2621">
        <v>0.182</v>
      </c>
    </row>
    <row r="2622" spans="1:6" x14ac:dyDescent="0.2">
      <c r="A2622" t="s">
        <v>678</v>
      </c>
      <c r="B2622" t="s">
        <v>696</v>
      </c>
      <c r="C2622" t="s">
        <v>687</v>
      </c>
      <c r="D2622">
        <v>0.45</v>
      </c>
      <c r="E2622">
        <v>36</v>
      </c>
      <c r="F2622">
        <v>0.184</v>
      </c>
    </row>
    <row r="2623" spans="1:6" x14ac:dyDescent="0.2">
      <c r="A2623" t="s">
        <v>678</v>
      </c>
      <c r="B2623" t="s">
        <v>696</v>
      </c>
      <c r="C2623" t="s">
        <v>687</v>
      </c>
      <c r="D2623">
        <v>0.45</v>
      </c>
      <c r="E2623">
        <v>37</v>
      </c>
      <c r="F2623">
        <v>0.186</v>
      </c>
    </row>
    <row r="2624" spans="1:6" x14ac:dyDescent="0.2">
      <c r="A2624" t="s">
        <v>678</v>
      </c>
      <c r="B2624" t="s">
        <v>696</v>
      </c>
      <c r="C2624" t="s">
        <v>687</v>
      </c>
      <c r="D2624">
        <v>0.45</v>
      </c>
      <c r="E2624">
        <v>38</v>
      </c>
      <c r="F2624">
        <v>0.188</v>
      </c>
    </row>
    <row r="2625" spans="1:6" x14ac:dyDescent="0.2">
      <c r="A2625" t="s">
        <v>678</v>
      </c>
      <c r="B2625" t="s">
        <v>696</v>
      </c>
      <c r="C2625" t="s">
        <v>687</v>
      </c>
      <c r="D2625">
        <v>0.45</v>
      </c>
      <c r="E2625">
        <v>39</v>
      </c>
      <c r="F2625">
        <v>0.19</v>
      </c>
    </row>
    <row r="2626" spans="1:6" x14ac:dyDescent="0.2">
      <c r="A2626" t="s">
        <v>678</v>
      </c>
      <c r="B2626" t="s">
        <v>696</v>
      </c>
      <c r="C2626" t="s">
        <v>687</v>
      </c>
      <c r="D2626">
        <v>0.45</v>
      </c>
      <c r="E2626">
        <v>40</v>
      </c>
      <c r="F2626">
        <v>0.192</v>
      </c>
    </row>
    <row r="2627" spans="1:6" x14ac:dyDescent="0.2">
      <c r="A2627" t="s">
        <v>678</v>
      </c>
      <c r="B2627" t="s">
        <v>696</v>
      </c>
      <c r="C2627" t="s">
        <v>687</v>
      </c>
      <c r="D2627">
        <v>0.45</v>
      </c>
      <c r="E2627">
        <v>41</v>
      </c>
      <c r="F2627">
        <v>0.193</v>
      </c>
    </row>
    <row r="2628" spans="1:6" x14ac:dyDescent="0.2">
      <c r="A2628" t="s">
        <v>678</v>
      </c>
      <c r="B2628" t="s">
        <v>696</v>
      </c>
      <c r="C2628" t="s">
        <v>687</v>
      </c>
      <c r="D2628">
        <v>0.45</v>
      </c>
      <c r="E2628">
        <v>42</v>
      </c>
      <c r="F2628">
        <v>0.19500000000000001</v>
      </c>
    </row>
    <row r="2629" spans="1:6" x14ac:dyDescent="0.2">
      <c r="A2629" t="s">
        <v>678</v>
      </c>
      <c r="B2629" t="s">
        <v>696</v>
      </c>
      <c r="C2629" t="s">
        <v>687</v>
      </c>
      <c r="D2629">
        <v>0.45</v>
      </c>
      <c r="E2629">
        <v>43</v>
      </c>
      <c r="F2629">
        <v>0.19700000000000001</v>
      </c>
    </row>
    <row r="2630" spans="1:6" x14ac:dyDescent="0.2">
      <c r="A2630" t="s">
        <v>678</v>
      </c>
      <c r="B2630" t="s">
        <v>696</v>
      </c>
      <c r="C2630" t="s">
        <v>687</v>
      </c>
      <c r="D2630">
        <v>0.45</v>
      </c>
      <c r="E2630">
        <v>44</v>
      </c>
      <c r="F2630">
        <v>0.19800000000000001</v>
      </c>
    </row>
    <row r="2631" spans="1:6" x14ac:dyDescent="0.2">
      <c r="A2631" t="s">
        <v>678</v>
      </c>
      <c r="B2631" t="s">
        <v>696</v>
      </c>
      <c r="C2631" t="s">
        <v>687</v>
      </c>
      <c r="D2631">
        <v>0.5</v>
      </c>
      <c r="E2631">
        <v>21</v>
      </c>
      <c r="F2631">
        <v>0.159</v>
      </c>
    </row>
    <row r="2632" spans="1:6" x14ac:dyDescent="0.2">
      <c r="A2632" t="s">
        <v>678</v>
      </c>
      <c r="B2632" t="s">
        <v>696</v>
      </c>
      <c r="C2632" t="s">
        <v>687</v>
      </c>
      <c r="D2632">
        <v>0.5</v>
      </c>
      <c r="E2632">
        <v>22</v>
      </c>
      <c r="F2632">
        <v>0.16300000000000001</v>
      </c>
    </row>
    <row r="2633" spans="1:6" x14ac:dyDescent="0.2">
      <c r="A2633" t="s">
        <v>678</v>
      </c>
      <c r="B2633" t="s">
        <v>696</v>
      </c>
      <c r="C2633" t="s">
        <v>687</v>
      </c>
      <c r="D2633">
        <v>0.5</v>
      </c>
      <c r="E2633">
        <v>23</v>
      </c>
      <c r="F2633">
        <v>0.16600000000000001</v>
      </c>
    </row>
    <row r="2634" spans="1:6" x14ac:dyDescent="0.2">
      <c r="A2634" t="s">
        <v>678</v>
      </c>
      <c r="B2634" t="s">
        <v>696</v>
      </c>
      <c r="C2634" t="s">
        <v>687</v>
      </c>
      <c r="D2634">
        <v>0.5</v>
      </c>
      <c r="E2634">
        <v>24</v>
      </c>
      <c r="F2634">
        <v>0.17</v>
      </c>
    </row>
    <row r="2635" spans="1:6" x14ac:dyDescent="0.2">
      <c r="A2635" t="s">
        <v>678</v>
      </c>
      <c r="B2635" t="s">
        <v>696</v>
      </c>
      <c r="C2635" t="s">
        <v>687</v>
      </c>
      <c r="D2635">
        <v>0.5</v>
      </c>
      <c r="E2635">
        <v>25</v>
      </c>
      <c r="F2635">
        <v>0.17299999999999999</v>
      </c>
    </row>
    <row r="2636" spans="1:6" x14ac:dyDescent="0.2">
      <c r="A2636" t="s">
        <v>678</v>
      </c>
      <c r="B2636" t="s">
        <v>696</v>
      </c>
      <c r="C2636" t="s">
        <v>687</v>
      </c>
      <c r="D2636">
        <v>0.5</v>
      </c>
      <c r="E2636">
        <v>26</v>
      </c>
      <c r="F2636">
        <v>0.17599999999999999</v>
      </c>
    </row>
    <row r="2637" spans="1:6" x14ac:dyDescent="0.2">
      <c r="A2637" t="s">
        <v>678</v>
      </c>
      <c r="B2637" t="s">
        <v>696</v>
      </c>
      <c r="C2637" t="s">
        <v>687</v>
      </c>
      <c r="D2637">
        <v>0.5</v>
      </c>
      <c r="E2637">
        <v>27</v>
      </c>
      <c r="F2637">
        <v>0.17899999999999999</v>
      </c>
    </row>
    <row r="2638" spans="1:6" x14ac:dyDescent="0.2">
      <c r="A2638" t="s">
        <v>678</v>
      </c>
      <c r="B2638" t="s">
        <v>696</v>
      </c>
      <c r="C2638" t="s">
        <v>687</v>
      </c>
      <c r="D2638">
        <v>0.5</v>
      </c>
      <c r="E2638">
        <v>28</v>
      </c>
      <c r="F2638">
        <v>0.182</v>
      </c>
    </row>
    <row r="2639" spans="1:6" x14ac:dyDescent="0.2">
      <c r="A2639" t="s">
        <v>678</v>
      </c>
      <c r="B2639" t="s">
        <v>696</v>
      </c>
      <c r="C2639" t="s">
        <v>687</v>
      </c>
      <c r="D2639">
        <v>0.5</v>
      </c>
      <c r="E2639">
        <v>29</v>
      </c>
      <c r="F2639">
        <v>0.184</v>
      </c>
    </row>
    <row r="2640" spans="1:6" x14ac:dyDescent="0.2">
      <c r="A2640" t="s">
        <v>678</v>
      </c>
      <c r="B2640" t="s">
        <v>696</v>
      </c>
      <c r="C2640" t="s">
        <v>687</v>
      </c>
      <c r="D2640">
        <v>0.5</v>
      </c>
      <c r="E2640">
        <v>30</v>
      </c>
      <c r="F2640">
        <v>0.187</v>
      </c>
    </row>
    <row r="2641" spans="1:6" x14ac:dyDescent="0.2">
      <c r="A2641" t="s">
        <v>678</v>
      </c>
      <c r="B2641" t="s">
        <v>696</v>
      </c>
      <c r="C2641" t="s">
        <v>687</v>
      </c>
      <c r="D2641">
        <v>0.5</v>
      </c>
      <c r="E2641">
        <v>31</v>
      </c>
      <c r="F2641">
        <v>0.189</v>
      </c>
    </row>
    <row r="2642" spans="1:6" x14ac:dyDescent="0.2">
      <c r="A2642" t="s">
        <v>678</v>
      </c>
      <c r="B2642" t="s">
        <v>696</v>
      </c>
      <c r="C2642" t="s">
        <v>687</v>
      </c>
      <c r="D2642">
        <v>0.5</v>
      </c>
      <c r="E2642">
        <v>32</v>
      </c>
      <c r="F2642">
        <v>0.192</v>
      </c>
    </row>
    <row r="2643" spans="1:6" x14ac:dyDescent="0.2">
      <c r="A2643" t="s">
        <v>678</v>
      </c>
      <c r="B2643" t="s">
        <v>696</v>
      </c>
      <c r="C2643" t="s">
        <v>687</v>
      </c>
      <c r="D2643">
        <v>0.5</v>
      </c>
      <c r="E2643">
        <v>33</v>
      </c>
      <c r="F2643">
        <v>0.19400000000000001</v>
      </c>
    </row>
    <row r="2644" spans="1:6" x14ac:dyDescent="0.2">
      <c r="A2644" t="s">
        <v>678</v>
      </c>
      <c r="B2644" t="s">
        <v>696</v>
      </c>
      <c r="C2644" t="s">
        <v>687</v>
      </c>
      <c r="D2644">
        <v>0.5</v>
      </c>
      <c r="E2644">
        <v>34</v>
      </c>
      <c r="F2644">
        <v>0.19600000000000001</v>
      </c>
    </row>
    <row r="2645" spans="1:6" x14ac:dyDescent="0.2">
      <c r="A2645" t="s">
        <v>678</v>
      </c>
      <c r="B2645" t="s">
        <v>696</v>
      </c>
      <c r="C2645" t="s">
        <v>687</v>
      </c>
      <c r="D2645">
        <v>0.5</v>
      </c>
      <c r="E2645">
        <v>35</v>
      </c>
      <c r="F2645">
        <v>0.19800000000000001</v>
      </c>
    </row>
    <row r="2646" spans="1:6" x14ac:dyDescent="0.2">
      <c r="A2646" t="s">
        <v>678</v>
      </c>
      <c r="B2646" t="s">
        <v>696</v>
      </c>
      <c r="C2646" t="s">
        <v>687</v>
      </c>
      <c r="D2646">
        <v>0.5</v>
      </c>
      <c r="E2646">
        <v>36</v>
      </c>
      <c r="F2646">
        <v>0.2</v>
      </c>
    </row>
    <row r="2647" spans="1:6" x14ac:dyDescent="0.2">
      <c r="A2647" t="s">
        <v>678</v>
      </c>
      <c r="B2647" t="s">
        <v>696</v>
      </c>
      <c r="C2647" t="s">
        <v>687</v>
      </c>
      <c r="D2647">
        <v>0.5</v>
      </c>
      <c r="E2647">
        <v>37</v>
      </c>
      <c r="F2647">
        <v>0.20200000000000001</v>
      </c>
    </row>
    <row r="2648" spans="1:6" x14ac:dyDescent="0.2">
      <c r="A2648" t="s">
        <v>678</v>
      </c>
      <c r="B2648" t="s">
        <v>696</v>
      </c>
      <c r="C2648" t="s">
        <v>687</v>
      </c>
      <c r="D2648">
        <v>0.5</v>
      </c>
      <c r="E2648">
        <v>38</v>
      </c>
      <c r="F2648">
        <v>0.20399999999999999</v>
      </c>
    </row>
    <row r="2649" spans="1:6" x14ac:dyDescent="0.2">
      <c r="A2649" t="s">
        <v>678</v>
      </c>
      <c r="B2649" t="s">
        <v>696</v>
      </c>
      <c r="C2649" t="s">
        <v>687</v>
      </c>
      <c r="D2649">
        <v>0.5</v>
      </c>
      <c r="E2649">
        <v>39</v>
      </c>
      <c r="F2649">
        <v>0.20599999999999999</v>
      </c>
    </row>
    <row r="2650" spans="1:6" x14ac:dyDescent="0.2">
      <c r="A2650" t="s">
        <v>678</v>
      </c>
      <c r="B2650" t="s">
        <v>696</v>
      </c>
      <c r="C2650" t="s">
        <v>687</v>
      </c>
      <c r="D2650">
        <v>0.5</v>
      </c>
      <c r="E2650">
        <v>40</v>
      </c>
      <c r="F2650">
        <v>0.20699999999999999</v>
      </c>
    </row>
    <row r="2651" spans="1:6" x14ac:dyDescent="0.2">
      <c r="A2651" t="s">
        <v>678</v>
      </c>
      <c r="B2651" t="s">
        <v>696</v>
      </c>
      <c r="C2651" t="s">
        <v>687</v>
      </c>
      <c r="D2651">
        <v>0.5</v>
      </c>
      <c r="E2651">
        <v>41</v>
      </c>
      <c r="F2651">
        <v>0.20899999999999999</v>
      </c>
    </row>
    <row r="2652" spans="1:6" x14ac:dyDescent="0.2">
      <c r="A2652" t="s">
        <v>678</v>
      </c>
      <c r="B2652" t="s">
        <v>696</v>
      </c>
      <c r="C2652" t="s">
        <v>687</v>
      </c>
      <c r="D2652">
        <v>0.5</v>
      </c>
      <c r="E2652">
        <v>42</v>
      </c>
      <c r="F2652">
        <v>0.21099999999999999</v>
      </c>
    </row>
    <row r="2653" spans="1:6" x14ac:dyDescent="0.2">
      <c r="A2653" t="s">
        <v>678</v>
      </c>
      <c r="B2653" t="s">
        <v>696</v>
      </c>
      <c r="C2653" t="s">
        <v>687</v>
      </c>
      <c r="D2653">
        <v>0.5</v>
      </c>
      <c r="E2653">
        <v>43</v>
      </c>
      <c r="F2653">
        <v>0.21199999999999999</v>
      </c>
    </row>
    <row r="2654" spans="1:6" x14ac:dyDescent="0.2">
      <c r="A2654" t="s">
        <v>678</v>
      </c>
      <c r="B2654" t="s">
        <v>696</v>
      </c>
      <c r="C2654" t="s">
        <v>687</v>
      </c>
      <c r="D2654">
        <v>0.5</v>
      </c>
      <c r="E2654">
        <v>44</v>
      </c>
      <c r="F2654">
        <v>0.214</v>
      </c>
    </row>
    <row r="2655" spans="1:6" x14ac:dyDescent="0.2">
      <c r="A2655" t="s">
        <v>678</v>
      </c>
      <c r="B2655" t="s">
        <v>696</v>
      </c>
      <c r="C2655" t="s">
        <v>687</v>
      </c>
      <c r="D2655">
        <v>0.5</v>
      </c>
      <c r="E2655">
        <v>45</v>
      </c>
      <c r="F2655">
        <v>0.215</v>
      </c>
    </row>
    <row r="2656" spans="1:6" x14ac:dyDescent="0.2">
      <c r="A2656" t="s">
        <v>678</v>
      </c>
      <c r="B2656" t="s">
        <v>696</v>
      </c>
      <c r="C2656" t="s">
        <v>687</v>
      </c>
      <c r="D2656">
        <v>0.5</v>
      </c>
      <c r="E2656">
        <v>46</v>
      </c>
      <c r="F2656">
        <v>0.217</v>
      </c>
    </row>
    <row r="2657" spans="1:6" x14ac:dyDescent="0.2">
      <c r="A2657" t="s">
        <v>678</v>
      </c>
      <c r="B2657" t="s">
        <v>696</v>
      </c>
      <c r="C2657" t="s">
        <v>687</v>
      </c>
      <c r="D2657">
        <v>0.5</v>
      </c>
      <c r="E2657">
        <v>47</v>
      </c>
      <c r="F2657">
        <v>0.218</v>
      </c>
    </row>
    <row r="2658" spans="1:6" x14ac:dyDescent="0.2">
      <c r="A2658" t="s">
        <v>678</v>
      </c>
      <c r="B2658" t="s">
        <v>696</v>
      </c>
      <c r="C2658" t="s">
        <v>687</v>
      </c>
      <c r="D2658">
        <v>0.5</v>
      </c>
      <c r="E2658">
        <v>48</v>
      </c>
      <c r="F2658">
        <v>0.219</v>
      </c>
    </row>
    <row r="2659" spans="1:6" x14ac:dyDescent="0.2">
      <c r="A2659" t="s">
        <v>678</v>
      </c>
      <c r="B2659" t="s">
        <v>696</v>
      </c>
      <c r="C2659" t="s">
        <v>687</v>
      </c>
      <c r="D2659">
        <v>0.5</v>
      </c>
      <c r="E2659">
        <v>49</v>
      </c>
      <c r="F2659">
        <v>0.221</v>
      </c>
    </row>
    <row r="2660" spans="1:6" x14ac:dyDescent="0.2">
      <c r="A2660" t="s">
        <v>678</v>
      </c>
      <c r="B2660" t="s">
        <v>696</v>
      </c>
      <c r="C2660" t="s">
        <v>687</v>
      </c>
      <c r="D2660">
        <v>0.55000000000000004</v>
      </c>
      <c r="E2660">
        <v>22</v>
      </c>
      <c r="F2660">
        <v>0.18099999999999999</v>
      </c>
    </row>
    <row r="2661" spans="1:6" x14ac:dyDescent="0.2">
      <c r="A2661" t="s">
        <v>678</v>
      </c>
      <c r="B2661" t="s">
        <v>696</v>
      </c>
      <c r="C2661" t="s">
        <v>687</v>
      </c>
      <c r="D2661">
        <v>0.55000000000000004</v>
      </c>
      <c r="E2661">
        <v>23</v>
      </c>
      <c r="F2661">
        <v>0.184</v>
      </c>
    </row>
    <row r="2662" spans="1:6" x14ac:dyDescent="0.2">
      <c r="A2662" t="s">
        <v>678</v>
      </c>
      <c r="B2662" t="s">
        <v>696</v>
      </c>
      <c r="C2662" t="s">
        <v>687</v>
      </c>
      <c r="D2662">
        <v>0.55000000000000004</v>
      </c>
      <c r="E2662">
        <v>24</v>
      </c>
      <c r="F2662">
        <v>0.187</v>
      </c>
    </row>
    <row r="2663" spans="1:6" x14ac:dyDescent="0.2">
      <c r="A2663" t="s">
        <v>678</v>
      </c>
      <c r="B2663" t="s">
        <v>696</v>
      </c>
      <c r="C2663" t="s">
        <v>687</v>
      </c>
      <c r="D2663">
        <v>0.55000000000000004</v>
      </c>
      <c r="E2663">
        <v>25</v>
      </c>
      <c r="F2663">
        <v>0.19</v>
      </c>
    </row>
    <row r="2664" spans="1:6" x14ac:dyDescent="0.2">
      <c r="A2664" t="s">
        <v>678</v>
      </c>
      <c r="B2664" t="s">
        <v>696</v>
      </c>
      <c r="C2664" t="s">
        <v>687</v>
      </c>
      <c r="D2664">
        <v>0.55000000000000004</v>
      </c>
      <c r="E2664">
        <v>26</v>
      </c>
      <c r="F2664">
        <v>0.193</v>
      </c>
    </row>
    <row r="2665" spans="1:6" x14ac:dyDescent="0.2">
      <c r="A2665" t="s">
        <v>678</v>
      </c>
      <c r="B2665" t="s">
        <v>696</v>
      </c>
      <c r="C2665" t="s">
        <v>687</v>
      </c>
      <c r="D2665">
        <v>0.55000000000000004</v>
      </c>
      <c r="E2665">
        <v>27</v>
      </c>
      <c r="F2665">
        <v>0.19600000000000001</v>
      </c>
    </row>
    <row r="2666" spans="1:6" x14ac:dyDescent="0.2">
      <c r="A2666" t="s">
        <v>678</v>
      </c>
      <c r="B2666" t="s">
        <v>696</v>
      </c>
      <c r="C2666" t="s">
        <v>687</v>
      </c>
      <c r="D2666">
        <v>0.55000000000000004</v>
      </c>
      <c r="E2666">
        <v>28</v>
      </c>
      <c r="F2666">
        <v>0.19900000000000001</v>
      </c>
    </row>
    <row r="2667" spans="1:6" x14ac:dyDescent="0.2">
      <c r="A2667" t="s">
        <v>678</v>
      </c>
      <c r="B2667" t="s">
        <v>696</v>
      </c>
      <c r="C2667" t="s">
        <v>687</v>
      </c>
      <c r="D2667">
        <v>0.55000000000000004</v>
      </c>
      <c r="E2667">
        <v>29</v>
      </c>
      <c r="F2667">
        <v>0.20100000000000001</v>
      </c>
    </row>
    <row r="2668" spans="1:6" x14ac:dyDescent="0.2">
      <c r="A2668" t="s">
        <v>678</v>
      </c>
      <c r="B2668" t="s">
        <v>696</v>
      </c>
      <c r="C2668" t="s">
        <v>687</v>
      </c>
      <c r="D2668">
        <v>0.55000000000000004</v>
      </c>
      <c r="E2668">
        <v>30</v>
      </c>
      <c r="F2668">
        <v>0.20399999999999999</v>
      </c>
    </row>
    <row r="2669" spans="1:6" x14ac:dyDescent="0.2">
      <c r="A2669" t="s">
        <v>678</v>
      </c>
      <c r="B2669" t="s">
        <v>696</v>
      </c>
      <c r="C2669" t="s">
        <v>687</v>
      </c>
      <c r="D2669">
        <v>0.55000000000000004</v>
      </c>
      <c r="E2669">
        <v>31</v>
      </c>
      <c r="F2669">
        <v>0.20599999999999999</v>
      </c>
    </row>
    <row r="2670" spans="1:6" x14ac:dyDescent="0.2">
      <c r="A2670" t="s">
        <v>678</v>
      </c>
      <c r="B2670" t="s">
        <v>696</v>
      </c>
      <c r="C2670" t="s">
        <v>687</v>
      </c>
      <c r="D2670">
        <v>0.55000000000000004</v>
      </c>
      <c r="E2670">
        <v>32</v>
      </c>
      <c r="F2670">
        <v>0.20799999999999999</v>
      </c>
    </row>
    <row r="2671" spans="1:6" x14ac:dyDescent="0.2">
      <c r="A2671" t="s">
        <v>678</v>
      </c>
      <c r="B2671" t="s">
        <v>696</v>
      </c>
      <c r="C2671" t="s">
        <v>687</v>
      </c>
      <c r="D2671">
        <v>0.55000000000000004</v>
      </c>
      <c r="E2671">
        <v>33</v>
      </c>
      <c r="F2671">
        <v>0.21</v>
      </c>
    </row>
    <row r="2672" spans="1:6" x14ac:dyDescent="0.2">
      <c r="A2672" t="s">
        <v>678</v>
      </c>
      <c r="B2672" t="s">
        <v>696</v>
      </c>
      <c r="C2672" t="s">
        <v>687</v>
      </c>
      <c r="D2672">
        <v>0.55000000000000004</v>
      </c>
      <c r="E2672">
        <v>34</v>
      </c>
      <c r="F2672">
        <v>0.21199999999999999</v>
      </c>
    </row>
    <row r="2673" spans="1:6" x14ac:dyDescent="0.2">
      <c r="A2673" t="s">
        <v>678</v>
      </c>
      <c r="B2673" t="s">
        <v>696</v>
      </c>
      <c r="C2673" t="s">
        <v>687</v>
      </c>
      <c r="D2673">
        <v>0.55000000000000004</v>
      </c>
      <c r="E2673">
        <v>35</v>
      </c>
      <c r="F2673">
        <v>0.214</v>
      </c>
    </row>
    <row r="2674" spans="1:6" x14ac:dyDescent="0.2">
      <c r="A2674" t="s">
        <v>678</v>
      </c>
      <c r="B2674" t="s">
        <v>696</v>
      </c>
      <c r="C2674" t="s">
        <v>687</v>
      </c>
      <c r="D2674">
        <v>0.55000000000000004</v>
      </c>
      <c r="E2674">
        <v>36</v>
      </c>
      <c r="F2674">
        <v>0.216</v>
      </c>
    </row>
    <row r="2675" spans="1:6" x14ac:dyDescent="0.2">
      <c r="A2675" t="s">
        <v>678</v>
      </c>
      <c r="B2675" t="s">
        <v>696</v>
      </c>
      <c r="C2675" t="s">
        <v>687</v>
      </c>
      <c r="D2675">
        <v>0.55000000000000004</v>
      </c>
      <c r="E2675">
        <v>37</v>
      </c>
      <c r="F2675">
        <v>0.218</v>
      </c>
    </row>
    <row r="2676" spans="1:6" x14ac:dyDescent="0.2">
      <c r="A2676" t="s">
        <v>678</v>
      </c>
      <c r="B2676" t="s">
        <v>696</v>
      </c>
      <c r="C2676" t="s">
        <v>687</v>
      </c>
      <c r="D2676">
        <v>0.55000000000000004</v>
      </c>
      <c r="E2676">
        <v>38</v>
      </c>
      <c r="F2676">
        <v>0.22</v>
      </c>
    </row>
    <row r="2677" spans="1:6" x14ac:dyDescent="0.2">
      <c r="A2677" t="s">
        <v>678</v>
      </c>
      <c r="B2677" t="s">
        <v>696</v>
      </c>
      <c r="C2677" t="s">
        <v>687</v>
      </c>
      <c r="D2677">
        <v>0.55000000000000004</v>
      </c>
      <c r="E2677">
        <v>39</v>
      </c>
      <c r="F2677">
        <v>0.221</v>
      </c>
    </row>
    <row r="2678" spans="1:6" x14ac:dyDescent="0.2">
      <c r="A2678" t="s">
        <v>678</v>
      </c>
      <c r="B2678" t="s">
        <v>696</v>
      </c>
      <c r="C2678" t="s">
        <v>687</v>
      </c>
      <c r="D2678">
        <v>0.55000000000000004</v>
      </c>
      <c r="E2678">
        <v>40</v>
      </c>
      <c r="F2678">
        <v>0.223</v>
      </c>
    </row>
    <row r="2679" spans="1:6" x14ac:dyDescent="0.2">
      <c r="A2679" t="s">
        <v>678</v>
      </c>
      <c r="B2679" t="s">
        <v>696</v>
      </c>
      <c r="C2679" t="s">
        <v>687</v>
      </c>
      <c r="D2679">
        <v>0.55000000000000004</v>
      </c>
      <c r="E2679">
        <v>41</v>
      </c>
      <c r="F2679">
        <v>0.22500000000000001</v>
      </c>
    </row>
    <row r="2680" spans="1:6" x14ac:dyDescent="0.2">
      <c r="A2680" t="s">
        <v>678</v>
      </c>
      <c r="B2680" t="s">
        <v>696</v>
      </c>
      <c r="C2680" t="s">
        <v>687</v>
      </c>
      <c r="D2680">
        <v>0.55000000000000004</v>
      </c>
      <c r="E2680">
        <v>42</v>
      </c>
      <c r="F2680">
        <v>0.22600000000000001</v>
      </c>
    </row>
    <row r="2681" spans="1:6" x14ac:dyDescent="0.2">
      <c r="A2681" t="s">
        <v>678</v>
      </c>
      <c r="B2681" t="s">
        <v>696</v>
      </c>
      <c r="C2681" t="s">
        <v>687</v>
      </c>
      <c r="D2681">
        <v>0.55000000000000004</v>
      </c>
      <c r="E2681">
        <v>43</v>
      </c>
      <c r="F2681">
        <v>0.22800000000000001</v>
      </c>
    </row>
    <row r="2682" spans="1:6" x14ac:dyDescent="0.2">
      <c r="A2682" t="s">
        <v>678</v>
      </c>
      <c r="B2682" t="s">
        <v>696</v>
      </c>
      <c r="C2682" t="s">
        <v>687</v>
      </c>
      <c r="D2682">
        <v>0.55000000000000004</v>
      </c>
      <c r="E2682">
        <v>44</v>
      </c>
      <c r="F2682">
        <v>0.22900000000000001</v>
      </c>
    </row>
    <row r="2683" spans="1:6" x14ac:dyDescent="0.2">
      <c r="A2683" t="s">
        <v>678</v>
      </c>
      <c r="B2683" t="s">
        <v>696</v>
      </c>
      <c r="C2683" t="s">
        <v>687</v>
      </c>
      <c r="D2683">
        <v>0.55000000000000004</v>
      </c>
      <c r="E2683">
        <v>45</v>
      </c>
      <c r="F2683">
        <v>0.23</v>
      </c>
    </row>
    <row r="2684" spans="1:6" x14ac:dyDescent="0.2">
      <c r="A2684" t="s">
        <v>678</v>
      </c>
      <c r="B2684" t="s">
        <v>696</v>
      </c>
      <c r="C2684" t="s">
        <v>687</v>
      </c>
      <c r="D2684">
        <v>0.55000000000000004</v>
      </c>
      <c r="E2684">
        <v>46</v>
      </c>
      <c r="F2684">
        <v>0.23200000000000001</v>
      </c>
    </row>
    <row r="2685" spans="1:6" x14ac:dyDescent="0.2">
      <c r="A2685" t="s">
        <v>678</v>
      </c>
      <c r="B2685" t="s">
        <v>696</v>
      </c>
      <c r="C2685" t="s">
        <v>687</v>
      </c>
      <c r="D2685">
        <v>0.55000000000000004</v>
      </c>
      <c r="E2685">
        <v>47</v>
      </c>
      <c r="F2685">
        <v>0.23300000000000001</v>
      </c>
    </row>
    <row r="2686" spans="1:6" x14ac:dyDescent="0.2">
      <c r="A2686" t="s">
        <v>678</v>
      </c>
      <c r="B2686" t="s">
        <v>696</v>
      </c>
      <c r="C2686" t="s">
        <v>687</v>
      </c>
      <c r="D2686">
        <v>0.55000000000000004</v>
      </c>
      <c r="E2686">
        <v>48</v>
      </c>
      <c r="F2686">
        <v>0.23400000000000001</v>
      </c>
    </row>
    <row r="2687" spans="1:6" x14ac:dyDescent="0.2">
      <c r="A2687" t="s">
        <v>678</v>
      </c>
      <c r="B2687" t="s">
        <v>696</v>
      </c>
      <c r="C2687" t="s">
        <v>687</v>
      </c>
      <c r="D2687">
        <v>0.55000000000000004</v>
      </c>
      <c r="E2687">
        <v>49</v>
      </c>
      <c r="F2687">
        <v>0.23599999999999999</v>
      </c>
    </row>
    <row r="2688" spans="1:6" x14ac:dyDescent="0.2">
      <c r="A2688" t="s">
        <v>678</v>
      </c>
      <c r="B2688" t="s">
        <v>696</v>
      </c>
      <c r="C2688" t="s">
        <v>687</v>
      </c>
      <c r="D2688">
        <v>0.6</v>
      </c>
      <c r="E2688">
        <v>23</v>
      </c>
      <c r="F2688">
        <v>0.20200000000000001</v>
      </c>
    </row>
    <row r="2689" spans="1:6" x14ac:dyDescent="0.2">
      <c r="A2689" t="s">
        <v>678</v>
      </c>
      <c r="B2689" t="s">
        <v>696</v>
      </c>
      <c r="C2689" t="s">
        <v>687</v>
      </c>
      <c r="D2689">
        <v>0.6</v>
      </c>
      <c r="E2689">
        <v>24</v>
      </c>
      <c r="F2689">
        <v>0.20499999999999999</v>
      </c>
    </row>
    <row r="2690" spans="1:6" x14ac:dyDescent="0.2">
      <c r="A2690" t="s">
        <v>678</v>
      </c>
      <c r="B2690" t="s">
        <v>696</v>
      </c>
      <c r="C2690" t="s">
        <v>687</v>
      </c>
      <c r="D2690">
        <v>0.6</v>
      </c>
      <c r="E2690">
        <v>25</v>
      </c>
      <c r="F2690">
        <v>0.20699999999999999</v>
      </c>
    </row>
    <row r="2691" spans="1:6" x14ac:dyDescent="0.2">
      <c r="A2691" t="s">
        <v>678</v>
      </c>
      <c r="B2691" t="s">
        <v>696</v>
      </c>
      <c r="C2691" t="s">
        <v>687</v>
      </c>
      <c r="D2691">
        <v>0.6</v>
      </c>
      <c r="E2691">
        <v>26</v>
      </c>
      <c r="F2691">
        <v>0.21</v>
      </c>
    </row>
    <row r="2692" spans="1:6" x14ac:dyDescent="0.2">
      <c r="A2692" t="s">
        <v>678</v>
      </c>
      <c r="B2692" t="s">
        <v>696</v>
      </c>
      <c r="C2692" t="s">
        <v>687</v>
      </c>
      <c r="D2692">
        <v>0.6</v>
      </c>
      <c r="E2692">
        <v>27</v>
      </c>
      <c r="F2692">
        <v>0.21199999999999999</v>
      </c>
    </row>
    <row r="2693" spans="1:6" x14ac:dyDescent="0.2">
      <c r="A2693" t="s">
        <v>678</v>
      </c>
      <c r="B2693" t="s">
        <v>696</v>
      </c>
      <c r="C2693" t="s">
        <v>687</v>
      </c>
      <c r="D2693">
        <v>0.6</v>
      </c>
      <c r="E2693">
        <v>28</v>
      </c>
      <c r="F2693">
        <v>0.215</v>
      </c>
    </row>
    <row r="2694" spans="1:6" x14ac:dyDescent="0.2">
      <c r="A2694" t="s">
        <v>678</v>
      </c>
      <c r="B2694" t="s">
        <v>696</v>
      </c>
      <c r="C2694" t="s">
        <v>687</v>
      </c>
      <c r="D2694">
        <v>0.6</v>
      </c>
      <c r="E2694">
        <v>29</v>
      </c>
      <c r="F2694">
        <v>0.218</v>
      </c>
    </row>
    <row r="2695" spans="1:6" x14ac:dyDescent="0.2">
      <c r="A2695" t="s">
        <v>678</v>
      </c>
      <c r="B2695" t="s">
        <v>696</v>
      </c>
      <c r="C2695" t="s">
        <v>687</v>
      </c>
      <c r="D2695">
        <v>0.6</v>
      </c>
      <c r="E2695">
        <v>30</v>
      </c>
      <c r="F2695">
        <v>0.22</v>
      </c>
    </row>
    <row r="2696" spans="1:6" x14ac:dyDescent="0.2">
      <c r="A2696" t="s">
        <v>678</v>
      </c>
      <c r="B2696" t="s">
        <v>696</v>
      </c>
      <c r="C2696" t="s">
        <v>687</v>
      </c>
      <c r="D2696">
        <v>0.6</v>
      </c>
      <c r="E2696">
        <v>31</v>
      </c>
      <c r="F2696">
        <v>0.222</v>
      </c>
    </row>
    <row r="2697" spans="1:6" x14ac:dyDescent="0.2">
      <c r="A2697" t="s">
        <v>678</v>
      </c>
      <c r="B2697" t="s">
        <v>696</v>
      </c>
      <c r="C2697" t="s">
        <v>687</v>
      </c>
      <c r="D2697">
        <v>0.6</v>
      </c>
      <c r="E2697">
        <v>32</v>
      </c>
      <c r="F2697">
        <v>0.224</v>
      </c>
    </row>
    <row r="2698" spans="1:6" x14ac:dyDescent="0.2">
      <c r="A2698" t="s">
        <v>678</v>
      </c>
      <c r="B2698" t="s">
        <v>696</v>
      </c>
      <c r="C2698" t="s">
        <v>687</v>
      </c>
      <c r="D2698">
        <v>0.6</v>
      </c>
      <c r="E2698">
        <v>33</v>
      </c>
      <c r="F2698">
        <v>0.22600000000000001</v>
      </c>
    </row>
    <row r="2699" spans="1:6" x14ac:dyDescent="0.2">
      <c r="A2699" t="s">
        <v>678</v>
      </c>
      <c r="B2699" t="s">
        <v>696</v>
      </c>
      <c r="C2699" t="s">
        <v>687</v>
      </c>
      <c r="D2699">
        <v>0.6</v>
      </c>
      <c r="E2699">
        <v>34</v>
      </c>
      <c r="F2699">
        <v>0.22800000000000001</v>
      </c>
    </row>
    <row r="2700" spans="1:6" x14ac:dyDescent="0.2">
      <c r="A2700" t="s">
        <v>678</v>
      </c>
      <c r="B2700" t="s">
        <v>696</v>
      </c>
      <c r="C2700" t="s">
        <v>687</v>
      </c>
      <c r="D2700">
        <v>0.6</v>
      </c>
      <c r="E2700">
        <v>35</v>
      </c>
      <c r="F2700">
        <v>0.23</v>
      </c>
    </row>
    <row r="2701" spans="1:6" x14ac:dyDescent="0.2">
      <c r="A2701" t="s">
        <v>678</v>
      </c>
      <c r="B2701" t="s">
        <v>696</v>
      </c>
      <c r="C2701" t="s">
        <v>687</v>
      </c>
      <c r="D2701">
        <v>0.6</v>
      </c>
      <c r="E2701">
        <v>36</v>
      </c>
      <c r="F2701">
        <v>0.23200000000000001</v>
      </c>
    </row>
    <row r="2702" spans="1:6" x14ac:dyDescent="0.2">
      <c r="A2702" t="s">
        <v>678</v>
      </c>
      <c r="B2702" t="s">
        <v>696</v>
      </c>
      <c r="C2702" t="s">
        <v>687</v>
      </c>
      <c r="D2702">
        <v>0.6</v>
      </c>
      <c r="E2702">
        <v>37</v>
      </c>
      <c r="F2702">
        <v>0.23300000000000001</v>
      </c>
    </row>
    <row r="2703" spans="1:6" x14ac:dyDescent="0.2">
      <c r="A2703" t="s">
        <v>678</v>
      </c>
      <c r="B2703" t="s">
        <v>696</v>
      </c>
      <c r="C2703" t="s">
        <v>687</v>
      </c>
      <c r="D2703">
        <v>0.6</v>
      </c>
      <c r="E2703">
        <v>38</v>
      </c>
      <c r="F2703">
        <v>0.23499999999999999</v>
      </c>
    </row>
    <row r="2704" spans="1:6" x14ac:dyDescent="0.2">
      <c r="A2704" t="s">
        <v>678</v>
      </c>
      <c r="B2704" t="s">
        <v>696</v>
      </c>
      <c r="C2704" t="s">
        <v>687</v>
      </c>
      <c r="D2704">
        <v>0.6</v>
      </c>
      <c r="E2704">
        <v>39</v>
      </c>
      <c r="F2704">
        <v>0.23699999999999999</v>
      </c>
    </row>
    <row r="2705" spans="1:6" x14ac:dyDescent="0.2">
      <c r="A2705" t="s">
        <v>678</v>
      </c>
      <c r="B2705" t="s">
        <v>696</v>
      </c>
      <c r="C2705" t="s">
        <v>687</v>
      </c>
      <c r="D2705">
        <v>0.6</v>
      </c>
      <c r="E2705">
        <v>40</v>
      </c>
      <c r="F2705">
        <v>0.23799999999999999</v>
      </c>
    </row>
    <row r="2706" spans="1:6" x14ac:dyDescent="0.2">
      <c r="A2706" t="s">
        <v>678</v>
      </c>
      <c r="B2706" t="s">
        <v>696</v>
      </c>
      <c r="C2706" t="s">
        <v>687</v>
      </c>
      <c r="D2706">
        <v>0.6</v>
      </c>
      <c r="E2706">
        <v>41</v>
      </c>
      <c r="F2706">
        <v>0.24</v>
      </c>
    </row>
    <row r="2707" spans="1:6" x14ac:dyDescent="0.2">
      <c r="A2707" t="s">
        <v>678</v>
      </c>
      <c r="B2707" t="s">
        <v>696</v>
      </c>
      <c r="C2707" t="s">
        <v>687</v>
      </c>
      <c r="D2707">
        <v>0.6</v>
      </c>
      <c r="E2707">
        <v>42</v>
      </c>
      <c r="F2707">
        <v>0.24099999999999999</v>
      </c>
    </row>
    <row r="2708" spans="1:6" x14ac:dyDescent="0.2">
      <c r="A2708" t="s">
        <v>678</v>
      </c>
      <c r="B2708" t="s">
        <v>696</v>
      </c>
      <c r="C2708" t="s">
        <v>687</v>
      </c>
      <c r="D2708">
        <v>0.6</v>
      </c>
      <c r="E2708">
        <v>43</v>
      </c>
      <c r="F2708">
        <v>0.24299999999999999</v>
      </c>
    </row>
    <row r="2709" spans="1:6" x14ac:dyDescent="0.2">
      <c r="A2709" t="s">
        <v>678</v>
      </c>
      <c r="B2709" t="s">
        <v>696</v>
      </c>
      <c r="C2709" t="s">
        <v>687</v>
      </c>
      <c r="D2709">
        <v>0.6</v>
      </c>
      <c r="E2709">
        <v>44</v>
      </c>
      <c r="F2709">
        <v>0.24399999999999999</v>
      </c>
    </row>
    <row r="2710" spans="1:6" x14ac:dyDescent="0.2">
      <c r="A2710" t="s">
        <v>678</v>
      </c>
      <c r="B2710" t="s">
        <v>696</v>
      </c>
      <c r="C2710" t="s">
        <v>687</v>
      </c>
      <c r="D2710">
        <v>0.6</v>
      </c>
      <c r="E2710">
        <v>45</v>
      </c>
      <c r="F2710">
        <v>0.245</v>
      </c>
    </row>
    <row r="2711" spans="1:6" x14ac:dyDescent="0.2">
      <c r="A2711" t="s">
        <v>678</v>
      </c>
      <c r="B2711" t="s">
        <v>696</v>
      </c>
      <c r="C2711" t="s">
        <v>687</v>
      </c>
      <c r="D2711">
        <v>0.6</v>
      </c>
      <c r="E2711">
        <v>46</v>
      </c>
      <c r="F2711">
        <v>0.246</v>
      </c>
    </row>
    <row r="2712" spans="1:6" x14ac:dyDescent="0.2">
      <c r="A2712" t="s">
        <v>678</v>
      </c>
      <c r="B2712" t="s">
        <v>696</v>
      </c>
      <c r="C2712" t="s">
        <v>687</v>
      </c>
      <c r="D2712">
        <v>0.6</v>
      </c>
      <c r="E2712">
        <v>47</v>
      </c>
      <c r="F2712">
        <v>0.247</v>
      </c>
    </row>
    <row r="2713" spans="1:6" x14ac:dyDescent="0.2">
      <c r="A2713" t="s">
        <v>678</v>
      </c>
      <c r="B2713" t="s">
        <v>696</v>
      </c>
      <c r="C2713" t="s">
        <v>687</v>
      </c>
      <c r="D2713">
        <v>0.6</v>
      </c>
      <c r="E2713">
        <v>48</v>
      </c>
      <c r="F2713">
        <v>0.249</v>
      </c>
    </row>
    <row r="2714" spans="1:6" x14ac:dyDescent="0.2">
      <c r="A2714" t="s">
        <v>678</v>
      </c>
      <c r="B2714" t="s">
        <v>696</v>
      </c>
      <c r="C2714" t="s">
        <v>687</v>
      </c>
      <c r="D2714">
        <v>0.6</v>
      </c>
      <c r="E2714">
        <v>49</v>
      </c>
      <c r="F2714">
        <v>0.25</v>
      </c>
    </row>
    <row r="2715" spans="1:6" x14ac:dyDescent="0.2">
      <c r="A2715" t="s">
        <v>678</v>
      </c>
      <c r="B2715" t="s">
        <v>696</v>
      </c>
      <c r="C2715" t="s">
        <v>687</v>
      </c>
      <c r="D2715">
        <v>0.65</v>
      </c>
      <c r="E2715">
        <v>24</v>
      </c>
      <c r="F2715">
        <v>0.221</v>
      </c>
    </row>
    <row r="2716" spans="1:6" x14ac:dyDescent="0.2">
      <c r="A2716" t="s">
        <v>678</v>
      </c>
      <c r="B2716" t="s">
        <v>696</v>
      </c>
      <c r="C2716" t="s">
        <v>687</v>
      </c>
      <c r="D2716">
        <v>0.65</v>
      </c>
      <c r="E2716">
        <v>25</v>
      </c>
      <c r="F2716">
        <v>0.224</v>
      </c>
    </row>
    <row r="2717" spans="1:6" x14ac:dyDescent="0.2">
      <c r="A2717" t="s">
        <v>678</v>
      </c>
      <c r="B2717" t="s">
        <v>696</v>
      </c>
      <c r="C2717" t="s">
        <v>687</v>
      </c>
      <c r="D2717">
        <v>0.65</v>
      </c>
      <c r="E2717">
        <v>26</v>
      </c>
      <c r="F2717">
        <v>0.22600000000000001</v>
      </c>
    </row>
    <row r="2718" spans="1:6" x14ac:dyDescent="0.2">
      <c r="A2718" t="s">
        <v>678</v>
      </c>
      <c r="B2718" t="s">
        <v>696</v>
      </c>
      <c r="C2718" t="s">
        <v>687</v>
      </c>
      <c r="D2718">
        <v>0.65</v>
      </c>
      <c r="E2718">
        <v>27</v>
      </c>
      <c r="F2718">
        <v>0.22900000000000001</v>
      </c>
    </row>
    <row r="2719" spans="1:6" x14ac:dyDescent="0.2">
      <c r="A2719" t="s">
        <v>678</v>
      </c>
      <c r="B2719" t="s">
        <v>696</v>
      </c>
      <c r="C2719" t="s">
        <v>687</v>
      </c>
      <c r="D2719">
        <v>0.65</v>
      </c>
      <c r="E2719">
        <v>28</v>
      </c>
      <c r="F2719">
        <v>0.23100000000000001</v>
      </c>
    </row>
    <row r="2720" spans="1:6" x14ac:dyDescent="0.2">
      <c r="A2720" t="s">
        <v>678</v>
      </c>
      <c r="B2720" t="s">
        <v>696</v>
      </c>
      <c r="C2720" t="s">
        <v>687</v>
      </c>
      <c r="D2720">
        <v>0.65</v>
      </c>
      <c r="E2720">
        <v>29</v>
      </c>
      <c r="F2720">
        <v>0.23400000000000001</v>
      </c>
    </row>
    <row r="2721" spans="1:6" x14ac:dyDescent="0.2">
      <c r="A2721" t="s">
        <v>678</v>
      </c>
      <c r="B2721" t="s">
        <v>696</v>
      </c>
      <c r="C2721" t="s">
        <v>687</v>
      </c>
      <c r="D2721">
        <v>0.65</v>
      </c>
      <c r="E2721">
        <v>30</v>
      </c>
      <c r="F2721">
        <v>0.23599999999999999</v>
      </c>
    </row>
    <row r="2722" spans="1:6" x14ac:dyDescent="0.2">
      <c r="A2722" t="s">
        <v>678</v>
      </c>
      <c r="B2722" t="s">
        <v>696</v>
      </c>
      <c r="C2722" t="s">
        <v>687</v>
      </c>
      <c r="D2722">
        <v>0.65</v>
      </c>
      <c r="E2722">
        <v>31</v>
      </c>
      <c r="F2722">
        <v>0.23799999999999999</v>
      </c>
    </row>
    <row r="2723" spans="1:6" x14ac:dyDescent="0.2">
      <c r="A2723" t="s">
        <v>678</v>
      </c>
      <c r="B2723" t="s">
        <v>696</v>
      </c>
      <c r="C2723" t="s">
        <v>687</v>
      </c>
      <c r="D2723">
        <v>0.65</v>
      </c>
      <c r="E2723">
        <v>32</v>
      </c>
      <c r="F2723">
        <v>0.24</v>
      </c>
    </row>
    <row r="2724" spans="1:6" x14ac:dyDescent="0.2">
      <c r="A2724" t="s">
        <v>678</v>
      </c>
      <c r="B2724" t="s">
        <v>696</v>
      </c>
      <c r="C2724" t="s">
        <v>687</v>
      </c>
      <c r="D2724">
        <v>0.65</v>
      </c>
      <c r="E2724">
        <v>33</v>
      </c>
      <c r="F2724">
        <v>0.24199999999999999</v>
      </c>
    </row>
    <row r="2725" spans="1:6" x14ac:dyDescent="0.2">
      <c r="A2725" t="s">
        <v>678</v>
      </c>
      <c r="B2725" t="s">
        <v>696</v>
      </c>
      <c r="C2725" t="s">
        <v>687</v>
      </c>
      <c r="D2725">
        <v>0.65</v>
      </c>
      <c r="E2725">
        <v>34</v>
      </c>
      <c r="F2725">
        <v>0.24399999999999999</v>
      </c>
    </row>
    <row r="2726" spans="1:6" x14ac:dyDescent="0.2">
      <c r="A2726" t="s">
        <v>678</v>
      </c>
      <c r="B2726" t="s">
        <v>696</v>
      </c>
      <c r="C2726" t="s">
        <v>687</v>
      </c>
      <c r="D2726">
        <v>0.65</v>
      </c>
      <c r="E2726">
        <v>35</v>
      </c>
      <c r="F2726">
        <v>0.245</v>
      </c>
    </row>
    <row r="2727" spans="1:6" x14ac:dyDescent="0.2">
      <c r="A2727" t="s">
        <v>678</v>
      </c>
      <c r="B2727" t="s">
        <v>696</v>
      </c>
      <c r="C2727" t="s">
        <v>687</v>
      </c>
      <c r="D2727">
        <v>0.65</v>
      </c>
      <c r="E2727">
        <v>36</v>
      </c>
      <c r="F2727">
        <v>0.247</v>
      </c>
    </row>
    <row r="2728" spans="1:6" x14ac:dyDescent="0.2">
      <c r="A2728" t="s">
        <v>678</v>
      </c>
      <c r="B2728" t="s">
        <v>696</v>
      </c>
      <c r="C2728" t="s">
        <v>687</v>
      </c>
      <c r="D2728">
        <v>0.65</v>
      </c>
      <c r="E2728">
        <v>37</v>
      </c>
      <c r="F2728">
        <v>0.248</v>
      </c>
    </row>
    <row r="2729" spans="1:6" x14ac:dyDescent="0.2">
      <c r="A2729" t="s">
        <v>678</v>
      </c>
      <c r="B2729" t="s">
        <v>696</v>
      </c>
      <c r="C2729" t="s">
        <v>687</v>
      </c>
      <c r="D2729">
        <v>0.65</v>
      </c>
      <c r="E2729">
        <v>38</v>
      </c>
      <c r="F2729">
        <v>0.25</v>
      </c>
    </row>
    <row r="2730" spans="1:6" x14ac:dyDescent="0.2">
      <c r="A2730" t="s">
        <v>678</v>
      </c>
      <c r="B2730" t="s">
        <v>696</v>
      </c>
      <c r="C2730" t="s">
        <v>687</v>
      </c>
      <c r="D2730">
        <v>0.65</v>
      </c>
      <c r="E2730">
        <v>39</v>
      </c>
      <c r="F2730">
        <v>0.252</v>
      </c>
    </row>
    <row r="2731" spans="1:6" x14ac:dyDescent="0.2">
      <c r="A2731" t="s">
        <v>678</v>
      </c>
      <c r="B2731" t="s">
        <v>696</v>
      </c>
      <c r="C2731" t="s">
        <v>687</v>
      </c>
      <c r="D2731">
        <v>0.65</v>
      </c>
      <c r="E2731">
        <v>40</v>
      </c>
      <c r="F2731">
        <v>0.253</v>
      </c>
    </row>
    <row r="2732" spans="1:6" x14ac:dyDescent="0.2">
      <c r="A2732" t="s">
        <v>678</v>
      </c>
      <c r="B2732" t="s">
        <v>696</v>
      </c>
      <c r="C2732" t="s">
        <v>687</v>
      </c>
      <c r="D2732">
        <v>0.65</v>
      </c>
      <c r="E2732">
        <v>41</v>
      </c>
      <c r="F2732">
        <v>0.254</v>
      </c>
    </row>
    <row r="2733" spans="1:6" x14ac:dyDescent="0.2">
      <c r="A2733" t="s">
        <v>678</v>
      </c>
      <c r="B2733" t="s">
        <v>696</v>
      </c>
      <c r="C2733" t="s">
        <v>687</v>
      </c>
      <c r="D2733">
        <v>0.65</v>
      </c>
      <c r="E2733">
        <v>42</v>
      </c>
      <c r="F2733">
        <v>0.25600000000000001</v>
      </c>
    </row>
    <row r="2734" spans="1:6" x14ac:dyDescent="0.2">
      <c r="A2734" t="s">
        <v>678</v>
      </c>
      <c r="B2734" t="s">
        <v>696</v>
      </c>
      <c r="C2734" t="s">
        <v>687</v>
      </c>
      <c r="D2734">
        <v>0.65</v>
      </c>
      <c r="E2734">
        <v>43</v>
      </c>
      <c r="F2734">
        <v>0.25700000000000001</v>
      </c>
    </row>
    <row r="2735" spans="1:6" x14ac:dyDescent="0.2">
      <c r="A2735" t="s">
        <v>678</v>
      </c>
      <c r="B2735" t="s">
        <v>696</v>
      </c>
      <c r="C2735" t="s">
        <v>687</v>
      </c>
      <c r="D2735">
        <v>0.65</v>
      </c>
      <c r="E2735">
        <v>44</v>
      </c>
      <c r="F2735">
        <v>0.25800000000000001</v>
      </c>
    </row>
    <row r="2736" spans="1:6" x14ac:dyDescent="0.2">
      <c r="A2736" t="s">
        <v>678</v>
      </c>
      <c r="B2736" t="s">
        <v>696</v>
      </c>
      <c r="C2736" t="s">
        <v>687</v>
      </c>
      <c r="D2736">
        <v>0.65</v>
      </c>
      <c r="E2736">
        <v>45</v>
      </c>
      <c r="F2736">
        <v>0.25900000000000001</v>
      </c>
    </row>
    <row r="2737" spans="1:6" x14ac:dyDescent="0.2">
      <c r="A2737" t="s">
        <v>678</v>
      </c>
      <c r="B2737" t="s">
        <v>696</v>
      </c>
      <c r="C2737" t="s">
        <v>687</v>
      </c>
      <c r="D2737">
        <v>0.65</v>
      </c>
      <c r="E2737">
        <v>46</v>
      </c>
      <c r="F2737">
        <v>0.26100000000000001</v>
      </c>
    </row>
    <row r="2738" spans="1:6" x14ac:dyDescent="0.2">
      <c r="A2738" t="s">
        <v>678</v>
      </c>
      <c r="B2738" t="s">
        <v>696</v>
      </c>
      <c r="C2738" t="s">
        <v>687</v>
      </c>
      <c r="D2738">
        <v>0.65</v>
      </c>
      <c r="E2738">
        <v>47</v>
      </c>
      <c r="F2738">
        <v>0.26200000000000001</v>
      </c>
    </row>
    <row r="2739" spans="1:6" x14ac:dyDescent="0.2">
      <c r="A2739" t="s">
        <v>678</v>
      </c>
      <c r="B2739" t="s">
        <v>696</v>
      </c>
      <c r="C2739" t="s">
        <v>687</v>
      </c>
      <c r="D2739">
        <v>0.65</v>
      </c>
      <c r="E2739">
        <v>48</v>
      </c>
      <c r="F2739">
        <v>0.26300000000000001</v>
      </c>
    </row>
    <row r="2740" spans="1:6" x14ac:dyDescent="0.2">
      <c r="A2740" t="s">
        <v>678</v>
      </c>
      <c r="B2740" t="s">
        <v>696</v>
      </c>
      <c r="C2740" t="s">
        <v>687</v>
      </c>
      <c r="D2740">
        <v>0.65</v>
      </c>
      <c r="E2740">
        <v>49</v>
      </c>
      <c r="F2740">
        <v>0.26400000000000001</v>
      </c>
    </row>
    <row r="2741" spans="1:6" x14ac:dyDescent="0.2">
      <c r="A2741" t="s">
        <v>678</v>
      </c>
      <c r="B2741" t="s">
        <v>696</v>
      </c>
      <c r="C2741" t="s">
        <v>687</v>
      </c>
      <c r="D2741">
        <v>0.7</v>
      </c>
      <c r="E2741">
        <v>25</v>
      </c>
      <c r="F2741">
        <v>0.24</v>
      </c>
    </row>
    <row r="2742" spans="1:6" x14ac:dyDescent="0.2">
      <c r="A2742" t="s">
        <v>678</v>
      </c>
      <c r="B2742" t="s">
        <v>696</v>
      </c>
      <c r="C2742" t="s">
        <v>687</v>
      </c>
      <c r="D2742">
        <v>0.7</v>
      </c>
      <c r="E2742">
        <v>26</v>
      </c>
      <c r="F2742">
        <v>0.24199999999999999</v>
      </c>
    </row>
    <row r="2743" spans="1:6" x14ac:dyDescent="0.2">
      <c r="A2743" t="s">
        <v>678</v>
      </c>
      <c r="B2743" t="s">
        <v>696</v>
      </c>
      <c r="C2743" t="s">
        <v>687</v>
      </c>
      <c r="D2743">
        <v>0.7</v>
      </c>
      <c r="E2743">
        <v>27</v>
      </c>
      <c r="F2743">
        <v>0.24399999999999999</v>
      </c>
    </row>
    <row r="2744" spans="1:6" x14ac:dyDescent="0.2">
      <c r="A2744" t="s">
        <v>678</v>
      </c>
      <c r="B2744" t="s">
        <v>696</v>
      </c>
      <c r="C2744" t="s">
        <v>687</v>
      </c>
      <c r="D2744">
        <v>0.7</v>
      </c>
      <c r="E2744">
        <v>28</v>
      </c>
      <c r="F2744">
        <v>0.247</v>
      </c>
    </row>
    <row r="2745" spans="1:6" x14ac:dyDescent="0.2">
      <c r="A2745" t="s">
        <v>678</v>
      </c>
      <c r="B2745" t="s">
        <v>696</v>
      </c>
      <c r="C2745" t="s">
        <v>687</v>
      </c>
      <c r="D2745">
        <v>0.7</v>
      </c>
      <c r="E2745">
        <v>29</v>
      </c>
      <c r="F2745">
        <v>0.249</v>
      </c>
    </row>
    <row r="2746" spans="1:6" x14ac:dyDescent="0.2">
      <c r="A2746" t="s">
        <v>678</v>
      </c>
      <c r="B2746" t="s">
        <v>696</v>
      </c>
      <c r="C2746" t="s">
        <v>687</v>
      </c>
      <c r="D2746">
        <v>0.7</v>
      </c>
      <c r="E2746">
        <v>30</v>
      </c>
      <c r="F2746">
        <v>0.251</v>
      </c>
    </row>
    <row r="2747" spans="1:6" x14ac:dyDescent="0.2">
      <c r="A2747" t="s">
        <v>678</v>
      </c>
      <c r="B2747" t="s">
        <v>696</v>
      </c>
      <c r="C2747" t="s">
        <v>687</v>
      </c>
      <c r="D2747">
        <v>0.7</v>
      </c>
      <c r="E2747">
        <v>31</v>
      </c>
      <c r="F2747">
        <v>0.253</v>
      </c>
    </row>
    <row r="2748" spans="1:6" x14ac:dyDescent="0.2">
      <c r="A2748" t="s">
        <v>678</v>
      </c>
      <c r="B2748" t="s">
        <v>696</v>
      </c>
      <c r="C2748" t="s">
        <v>687</v>
      </c>
      <c r="D2748">
        <v>0.7</v>
      </c>
      <c r="E2748">
        <v>32</v>
      </c>
      <c r="F2748">
        <v>0.255</v>
      </c>
    </row>
    <row r="2749" spans="1:6" x14ac:dyDescent="0.2">
      <c r="A2749" t="s">
        <v>678</v>
      </c>
      <c r="B2749" t="s">
        <v>696</v>
      </c>
      <c r="C2749" t="s">
        <v>687</v>
      </c>
      <c r="D2749">
        <v>0.7</v>
      </c>
      <c r="E2749">
        <v>33</v>
      </c>
      <c r="F2749">
        <v>0.25700000000000001</v>
      </c>
    </row>
    <row r="2750" spans="1:6" x14ac:dyDescent="0.2">
      <c r="A2750" t="s">
        <v>678</v>
      </c>
      <c r="B2750" t="s">
        <v>696</v>
      </c>
      <c r="C2750" t="s">
        <v>687</v>
      </c>
      <c r="D2750">
        <v>0.7</v>
      </c>
      <c r="E2750">
        <v>34</v>
      </c>
      <c r="F2750">
        <v>0.25900000000000001</v>
      </c>
    </row>
    <row r="2751" spans="1:6" x14ac:dyDescent="0.2">
      <c r="A2751" t="s">
        <v>678</v>
      </c>
      <c r="B2751" t="s">
        <v>696</v>
      </c>
      <c r="C2751" t="s">
        <v>687</v>
      </c>
      <c r="D2751">
        <v>0.7</v>
      </c>
      <c r="E2751">
        <v>35</v>
      </c>
      <c r="F2751">
        <v>0.26</v>
      </c>
    </row>
    <row r="2752" spans="1:6" x14ac:dyDescent="0.2">
      <c r="A2752" t="s">
        <v>678</v>
      </c>
      <c r="B2752" t="s">
        <v>696</v>
      </c>
      <c r="C2752" t="s">
        <v>687</v>
      </c>
      <c r="D2752">
        <v>0.7</v>
      </c>
      <c r="E2752">
        <v>36</v>
      </c>
      <c r="F2752">
        <v>0.26200000000000001</v>
      </c>
    </row>
    <row r="2753" spans="1:6" x14ac:dyDescent="0.2">
      <c r="A2753" t="s">
        <v>678</v>
      </c>
      <c r="B2753" t="s">
        <v>696</v>
      </c>
      <c r="C2753" t="s">
        <v>687</v>
      </c>
      <c r="D2753">
        <v>0.7</v>
      </c>
      <c r="E2753">
        <v>37</v>
      </c>
      <c r="F2753">
        <v>0.26300000000000001</v>
      </c>
    </row>
    <row r="2754" spans="1:6" x14ac:dyDescent="0.2">
      <c r="A2754" t="s">
        <v>678</v>
      </c>
      <c r="B2754" t="s">
        <v>696</v>
      </c>
      <c r="C2754" t="s">
        <v>687</v>
      </c>
      <c r="D2754">
        <v>0.7</v>
      </c>
      <c r="E2754">
        <v>38</v>
      </c>
      <c r="F2754">
        <v>0.26500000000000001</v>
      </c>
    </row>
    <row r="2755" spans="1:6" x14ac:dyDescent="0.2">
      <c r="A2755" t="s">
        <v>678</v>
      </c>
      <c r="B2755" t="s">
        <v>696</v>
      </c>
      <c r="C2755" t="s">
        <v>687</v>
      </c>
      <c r="D2755">
        <v>0.7</v>
      </c>
      <c r="E2755">
        <v>39</v>
      </c>
      <c r="F2755">
        <v>0.26600000000000001</v>
      </c>
    </row>
    <row r="2756" spans="1:6" x14ac:dyDescent="0.2">
      <c r="A2756" t="s">
        <v>678</v>
      </c>
      <c r="B2756" t="s">
        <v>696</v>
      </c>
      <c r="C2756" t="s">
        <v>687</v>
      </c>
      <c r="D2756">
        <v>0.7</v>
      </c>
      <c r="E2756">
        <v>40</v>
      </c>
      <c r="F2756">
        <v>0.26700000000000002</v>
      </c>
    </row>
    <row r="2757" spans="1:6" x14ac:dyDescent="0.2">
      <c r="A2757" t="s">
        <v>678</v>
      </c>
      <c r="B2757" t="s">
        <v>696</v>
      </c>
      <c r="C2757" t="s">
        <v>687</v>
      </c>
      <c r="D2757">
        <v>0.7</v>
      </c>
      <c r="E2757">
        <v>41</v>
      </c>
      <c r="F2757">
        <v>0.26900000000000002</v>
      </c>
    </row>
    <row r="2758" spans="1:6" x14ac:dyDescent="0.2">
      <c r="A2758" t="s">
        <v>678</v>
      </c>
      <c r="B2758" t="s">
        <v>696</v>
      </c>
      <c r="C2758" t="s">
        <v>687</v>
      </c>
      <c r="D2758">
        <v>0.7</v>
      </c>
      <c r="E2758">
        <v>42</v>
      </c>
      <c r="F2758">
        <v>0.27</v>
      </c>
    </row>
    <row r="2759" spans="1:6" x14ac:dyDescent="0.2">
      <c r="A2759" t="s">
        <v>678</v>
      </c>
      <c r="B2759" t="s">
        <v>696</v>
      </c>
      <c r="C2759" t="s">
        <v>687</v>
      </c>
      <c r="D2759">
        <v>0.7</v>
      </c>
      <c r="E2759">
        <v>43</v>
      </c>
      <c r="F2759">
        <v>0.27100000000000002</v>
      </c>
    </row>
    <row r="2760" spans="1:6" x14ac:dyDescent="0.2">
      <c r="A2760" t="s">
        <v>678</v>
      </c>
      <c r="B2760" t="s">
        <v>696</v>
      </c>
      <c r="C2760" t="s">
        <v>687</v>
      </c>
      <c r="D2760">
        <v>0.7</v>
      </c>
      <c r="E2760">
        <v>44</v>
      </c>
      <c r="F2760">
        <v>0.27200000000000002</v>
      </c>
    </row>
    <row r="2761" spans="1:6" x14ac:dyDescent="0.2">
      <c r="A2761" t="s">
        <v>678</v>
      </c>
      <c r="B2761" t="s">
        <v>696</v>
      </c>
      <c r="C2761" t="s">
        <v>687</v>
      </c>
      <c r="D2761">
        <v>0.7</v>
      </c>
      <c r="E2761">
        <v>45</v>
      </c>
      <c r="F2761">
        <v>0.27300000000000002</v>
      </c>
    </row>
    <row r="2762" spans="1:6" x14ac:dyDescent="0.2">
      <c r="A2762" t="s">
        <v>678</v>
      </c>
      <c r="B2762" t="s">
        <v>696</v>
      </c>
      <c r="C2762" t="s">
        <v>687</v>
      </c>
      <c r="D2762">
        <v>0.7</v>
      </c>
      <c r="E2762">
        <v>46</v>
      </c>
      <c r="F2762">
        <v>0.27400000000000002</v>
      </c>
    </row>
    <row r="2763" spans="1:6" x14ac:dyDescent="0.2">
      <c r="A2763" t="s">
        <v>678</v>
      </c>
      <c r="B2763" t="s">
        <v>696</v>
      </c>
      <c r="C2763" t="s">
        <v>687</v>
      </c>
      <c r="D2763">
        <v>0.7</v>
      </c>
      <c r="E2763">
        <v>47</v>
      </c>
      <c r="F2763">
        <v>0.27500000000000002</v>
      </c>
    </row>
    <row r="2764" spans="1:6" x14ac:dyDescent="0.2">
      <c r="A2764" t="s">
        <v>678</v>
      </c>
      <c r="B2764" t="s">
        <v>696</v>
      </c>
      <c r="C2764" t="s">
        <v>687</v>
      </c>
      <c r="D2764">
        <v>0.7</v>
      </c>
      <c r="E2764">
        <v>48</v>
      </c>
      <c r="F2764">
        <v>0.27600000000000002</v>
      </c>
    </row>
    <row r="2765" spans="1:6" x14ac:dyDescent="0.2">
      <c r="A2765" t="s">
        <v>678</v>
      </c>
      <c r="B2765" t="s">
        <v>696</v>
      </c>
      <c r="C2765" t="s">
        <v>687</v>
      </c>
      <c r="D2765">
        <v>0.7</v>
      </c>
      <c r="E2765">
        <v>49</v>
      </c>
      <c r="F2765">
        <v>0.27700000000000002</v>
      </c>
    </row>
    <row r="2766" spans="1:6" x14ac:dyDescent="0.2">
      <c r="A2766" t="s">
        <v>678</v>
      </c>
      <c r="B2766" t="s">
        <v>696</v>
      </c>
      <c r="C2766" t="s">
        <v>687</v>
      </c>
      <c r="D2766">
        <v>0.75</v>
      </c>
      <c r="E2766">
        <v>26</v>
      </c>
      <c r="F2766">
        <v>0.25800000000000001</v>
      </c>
    </row>
    <row r="2767" spans="1:6" x14ac:dyDescent="0.2">
      <c r="A2767" t="s">
        <v>678</v>
      </c>
      <c r="B2767" t="s">
        <v>696</v>
      </c>
      <c r="C2767" t="s">
        <v>687</v>
      </c>
      <c r="D2767">
        <v>0.75</v>
      </c>
      <c r="E2767">
        <v>27</v>
      </c>
      <c r="F2767">
        <v>0.26</v>
      </c>
    </row>
    <row r="2768" spans="1:6" x14ac:dyDescent="0.2">
      <c r="A2768" t="s">
        <v>678</v>
      </c>
      <c r="B2768" t="s">
        <v>696</v>
      </c>
      <c r="C2768" t="s">
        <v>687</v>
      </c>
      <c r="D2768">
        <v>0.75</v>
      </c>
      <c r="E2768">
        <v>28</v>
      </c>
      <c r="F2768">
        <v>0.26200000000000001</v>
      </c>
    </row>
    <row r="2769" spans="1:6" x14ac:dyDescent="0.2">
      <c r="A2769" t="s">
        <v>678</v>
      </c>
      <c r="B2769" t="s">
        <v>696</v>
      </c>
      <c r="C2769" t="s">
        <v>687</v>
      </c>
      <c r="D2769">
        <v>0.75</v>
      </c>
      <c r="E2769">
        <v>29</v>
      </c>
      <c r="F2769">
        <v>0.26400000000000001</v>
      </c>
    </row>
    <row r="2770" spans="1:6" x14ac:dyDescent="0.2">
      <c r="A2770" t="s">
        <v>678</v>
      </c>
      <c r="B2770" t="s">
        <v>696</v>
      </c>
      <c r="C2770" t="s">
        <v>687</v>
      </c>
      <c r="D2770">
        <v>0.75</v>
      </c>
      <c r="E2770">
        <v>30</v>
      </c>
      <c r="F2770">
        <v>0.26600000000000001</v>
      </c>
    </row>
    <row r="2771" spans="1:6" x14ac:dyDescent="0.2">
      <c r="A2771" t="s">
        <v>678</v>
      </c>
      <c r="B2771" t="s">
        <v>696</v>
      </c>
      <c r="C2771" t="s">
        <v>687</v>
      </c>
      <c r="D2771">
        <v>0.75</v>
      </c>
      <c r="E2771">
        <v>31</v>
      </c>
      <c r="F2771">
        <v>0.26800000000000002</v>
      </c>
    </row>
    <row r="2772" spans="1:6" x14ac:dyDescent="0.2">
      <c r="A2772" t="s">
        <v>678</v>
      </c>
      <c r="B2772" t="s">
        <v>696</v>
      </c>
      <c r="C2772" t="s">
        <v>687</v>
      </c>
      <c r="D2772">
        <v>0.75</v>
      </c>
      <c r="E2772">
        <v>32</v>
      </c>
      <c r="F2772">
        <v>0.27</v>
      </c>
    </row>
    <row r="2773" spans="1:6" x14ac:dyDescent="0.2">
      <c r="A2773" t="s">
        <v>678</v>
      </c>
      <c r="B2773" t="s">
        <v>696</v>
      </c>
      <c r="C2773" t="s">
        <v>687</v>
      </c>
      <c r="D2773">
        <v>0.75</v>
      </c>
      <c r="E2773">
        <v>33</v>
      </c>
      <c r="F2773">
        <v>0.27100000000000002</v>
      </c>
    </row>
    <row r="2774" spans="1:6" x14ac:dyDescent="0.2">
      <c r="A2774" t="s">
        <v>678</v>
      </c>
      <c r="B2774" t="s">
        <v>696</v>
      </c>
      <c r="C2774" t="s">
        <v>687</v>
      </c>
      <c r="D2774">
        <v>0.75</v>
      </c>
      <c r="E2774">
        <v>34</v>
      </c>
      <c r="F2774">
        <v>0.27300000000000002</v>
      </c>
    </row>
    <row r="2775" spans="1:6" x14ac:dyDescent="0.2">
      <c r="A2775" t="s">
        <v>678</v>
      </c>
      <c r="B2775" t="s">
        <v>696</v>
      </c>
      <c r="C2775" t="s">
        <v>687</v>
      </c>
      <c r="D2775">
        <v>0.75</v>
      </c>
      <c r="E2775">
        <v>35</v>
      </c>
      <c r="F2775">
        <v>0.27400000000000002</v>
      </c>
    </row>
    <row r="2776" spans="1:6" x14ac:dyDescent="0.2">
      <c r="A2776" t="s">
        <v>678</v>
      </c>
      <c r="B2776" t="s">
        <v>696</v>
      </c>
      <c r="C2776" t="s">
        <v>687</v>
      </c>
      <c r="D2776">
        <v>0.75</v>
      </c>
      <c r="E2776">
        <v>36</v>
      </c>
      <c r="F2776">
        <v>0.27600000000000002</v>
      </c>
    </row>
    <row r="2777" spans="1:6" x14ac:dyDescent="0.2">
      <c r="A2777" t="s">
        <v>678</v>
      </c>
      <c r="B2777" t="s">
        <v>696</v>
      </c>
      <c r="C2777" t="s">
        <v>687</v>
      </c>
      <c r="D2777">
        <v>0.75</v>
      </c>
      <c r="E2777">
        <v>37</v>
      </c>
      <c r="F2777">
        <v>0.27700000000000002</v>
      </c>
    </row>
    <row r="2778" spans="1:6" x14ac:dyDescent="0.2">
      <c r="A2778" t="s">
        <v>678</v>
      </c>
      <c r="B2778" t="s">
        <v>696</v>
      </c>
      <c r="C2778" t="s">
        <v>687</v>
      </c>
      <c r="D2778">
        <v>0.75</v>
      </c>
      <c r="E2778">
        <v>38</v>
      </c>
      <c r="F2778">
        <v>0.27900000000000003</v>
      </c>
    </row>
    <row r="2779" spans="1:6" x14ac:dyDescent="0.2">
      <c r="A2779" t="s">
        <v>678</v>
      </c>
      <c r="B2779" t="s">
        <v>696</v>
      </c>
      <c r="C2779" t="s">
        <v>687</v>
      </c>
      <c r="D2779">
        <v>0.75</v>
      </c>
      <c r="E2779">
        <v>39</v>
      </c>
      <c r="F2779">
        <v>0.28000000000000003</v>
      </c>
    </row>
    <row r="2780" spans="1:6" x14ac:dyDescent="0.2">
      <c r="A2780" t="s">
        <v>678</v>
      </c>
      <c r="B2780" t="s">
        <v>696</v>
      </c>
      <c r="C2780" t="s">
        <v>687</v>
      </c>
      <c r="D2780">
        <v>0.75</v>
      </c>
      <c r="E2780">
        <v>40</v>
      </c>
      <c r="F2780">
        <v>0.28100000000000003</v>
      </c>
    </row>
    <row r="2781" spans="1:6" x14ac:dyDescent="0.2">
      <c r="A2781" t="s">
        <v>678</v>
      </c>
      <c r="B2781" t="s">
        <v>696</v>
      </c>
      <c r="C2781" t="s">
        <v>687</v>
      </c>
      <c r="D2781">
        <v>0.75</v>
      </c>
      <c r="E2781">
        <v>41</v>
      </c>
      <c r="F2781">
        <v>0.28199999999999997</v>
      </c>
    </row>
    <row r="2782" spans="1:6" x14ac:dyDescent="0.2">
      <c r="A2782" t="s">
        <v>678</v>
      </c>
      <c r="B2782" t="s">
        <v>696</v>
      </c>
      <c r="C2782" t="s">
        <v>687</v>
      </c>
      <c r="D2782">
        <v>0.75</v>
      </c>
      <c r="E2782">
        <v>42</v>
      </c>
      <c r="F2782">
        <v>0.28299999999999997</v>
      </c>
    </row>
    <row r="2783" spans="1:6" x14ac:dyDescent="0.2">
      <c r="A2783" t="s">
        <v>678</v>
      </c>
      <c r="B2783" t="s">
        <v>696</v>
      </c>
      <c r="C2783" t="s">
        <v>687</v>
      </c>
      <c r="D2783">
        <v>0.75</v>
      </c>
      <c r="E2783">
        <v>43</v>
      </c>
      <c r="F2783">
        <v>0.28499999999999998</v>
      </c>
    </row>
    <row r="2784" spans="1:6" x14ac:dyDescent="0.2">
      <c r="A2784" t="s">
        <v>678</v>
      </c>
      <c r="B2784" t="s">
        <v>696</v>
      </c>
      <c r="C2784" t="s">
        <v>687</v>
      </c>
      <c r="D2784">
        <v>0.75</v>
      </c>
      <c r="E2784">
        <v>44</v>
      </c>
      <c r="F2784">
        <v>0.28599999999999998</v>
      </c>
    </row>
    <row r="2785" spans="1:6" x14ac:dyDescent="0.2">
      <c r="A2785" t="s">
        <v>678</v>
      </c>
      <c r="B2785" t="s">
        <v>696</v>
      </c>
      <c r="C2785" t="s">
        <v>687</v>
      </c>
      <c r="D2785">
        <v>0.75</v>
      </c>
      <c r="E2785">
        <v>45</v>
      </c>
      <c r="F2785">
        <v>0.28699999999999998</v>
      </c>
    </row>
    <row r="2786" spans="1:6" x14ac:dyDescent="0.2">
      <c r="A2786" t="s">
        <v>678</v>
      </c>
      <c r="B2786" t="s">
        <v>696</v>
      </c>
      <c r="C2786" t="s">
        <v>687</v>
      </c>
      <c r="D2786">
        <v>0.75</v>
      </c>
      <c r="E2786">
        <v>46</v>
      </c>
      <c r="F2786">
        <v>0.28799999999999998</v>
      </c>
    </row>
    <row r="2787" spans="1:6" x14ac:dyDescent="0.2">
      <c r="A2787" t="s">
        <v>678</v>
      </c>
      <c r="B2787" t="s">
        <v>696</v>
      </c>
      <c r="C2787" t="s">
        <v>687</v>
      </c>
      <c r="D2787">
        <v>0.75</v>
      </c>
      <c r="E2787">
        <v>47</v>
      </c>
      <c r="F2787">
        <v>0.28899999999999998</v>
      </c>
    </row>
    <row r="2788" spans="1:6" x14ac:dyDescent="0.2">
      <c r="A2788" t="s">
        <v>678</v>
      </c>
      <c r="B2788" t="s">
        <v>696</v>
      </c>
      <c r="C2788" t="s">
        <v>687</v>
      </c>
      <c r="D2788">
        <v>0.75</v>
      </c>
      <c r="E2788">
        <v>48</v>
      </c>
      <c r="F2788">
        <v>0.28999999999999998</v>
      </c>
    </row>
    <row r="2789" spans="1:6" x14ac:dyDescent="0.2">
      <c r="A2789" t="s">
        <v>678</v>
      </c>
      <c r="B2789" t="s">
        <v>696</v>
      </c>
      <c r="C2789" t="s">
        <v>687</v>
      </c>
      <c r="D2789">
        <v>0.75</v>
      </c>
      <c r="E2789">
        <v>49</v>
      </c>
      <c r="F2789">
        <v>0.28999999999999998</v>
      </c>
    </row>
    <row r="2790" spans="1:6" x14ac:dyDescent="0.2">
      <c r="A2790" t="s">
        <v>678</v>
      </c>
      <c r="B2790" t="s">
        <v>696</v>
      </c>
      <c r="C2790" t="s">
        <v>687</v>
      </c>
      <c r="D2790">
        <v>0.8</v>
      </c>
      <c r="E2790">
        <v>27</v>
      </c>
      <c r="F2790">
        <v>0.27500000000000002</v>
      </c>
    </row>
    <row r="2791" spans="1:6" x14ac:dyDescent="0.2">
      <c r="A2791" t="s">
        <v>678</v>
      </c>
      <c r="B2791" t="s">
        <v>696</v>
      </c>
      <c r="C2791" t="s">
        <v>687</v>
      </c>
      <c r="D2791">
        <v>0.8</v>
      </c>
      <c r="E2791">
        <v>28</v>
      </c>
      <c r="F2791">
        <v>0.27700000000000002</v>
      </c>
    </row>
    <row r="2792" spans="1:6" x14ac:dyDescent="0.2">
      <c r="A2792" t="s">
        <v>678</v>
      </c>
      <c r="B2792" t="s">
        <v>696</v>
      </c>
      <c r="C2792" t="s">
        <v>687</v>
      </c>
      <c r="D2792">
        <v>0.8</v>
      </c>
      <c r="E2792">
        <v>29</v>
      </c>
      <c r="F2792">
        <v>0.27900000000000003</v>
      </c>
    </row>
    <row r="2793" spans="1:6" x14ac:dyDescent="0.2">
      <c r="A2793" t="s">
        <v>678</v>
      </c>
      <c r="B2793" t="s">
        <v>696</v>
      </c>
      <c r="C2793" t="s">
        <v>687</v>
      </c>
      <c r="D2793">
        <v>0.8</v>
      </c>
      <c r="E2793">
        <v>30</v>
      </c>
      <c r="F2793">
        <v>0.28000000000000003</v>
      </c>
    </row>
    <row r="2794" spans="1:6" x14ac:dyDescent="0.2">
      <c r="A2794" t="s">
        <v>678</v>
      </c>
      <c r="B2794" t="s">
        <v>696</v>
      </c>
      <c r="C2794" t="s">
        <v>687</v>
      </c>
      <c r="D2794">
        <v>0.8</v>
      </c>
      <c r="E2794">
        <v>31</v>
      </c>
      <c r="F2794">
        <v>0.28199999999999997</v>
      </c>
    </row>
    <row r="2795" spans="1:6" x14ac:dyDescent="0.2">
      <c r="A2795" t="s">
        <v>678</v>
      </c>
      <c r="B2795" t="s">
        <v>696</v>
      </c>
      <c r="C2795" t="s">
        <v>687</v>
      </c>
      <c r="D2795">
        <v>0.8</v>
      </c>
      <c r="E2795">
        <v>32</v>
      </c>
      <c r="F2795">
        <v>0.28399999999999997</v>
      </c>
    </row>
    <row r="2796" spans="1:6" x14ac:dyDescent="0.2">
      <c r="A2796" t="s">
        <v>678</v>
      </c>
      <c r="B2796" t="s">
        <v>696</v>
      </c>
      <c r="C2796" t="s">
        <v>687</v>
      </c>
      <c r="D2796">
        <v>0.8</v>
      </c>
      <c r="E2796">
        <v>33</v>
      </c>
      <c r="F2796">
        <v>0.28499999999999998</v>
      </c>
    </row>
    <row r="2797" spans="1:6" x14ac:dyDescent="0.2">
      <c r="A2797" t="s">
        <v>678</v>
      </c>
      <c r="B2797" t="s">
        <v>696</v>
      </c>
      <c r="C2797" t="s">
        <v>687</v>
      </c>
      <c r="D2797">
        <v>0.8</v>
      </c>
      <c r="E2797">
        <v>34</v>
      </c>
      <c r="F2797">
        <v>0.28699999999999998</v>
      </c>
    </row>
    <row r="2798" spans="1:6" x14ac:dyDescent="0.2">
      <c r="A2798" t="s">
        <v>678</v>
      </c>
      <c r="B2798" t="s">
        <v>696</v>
      </c>
      <c r="C2798" t="s">
        <v>687</v>
      </c>
      <c r="D2798">
        <v>0.8</v>
      </c>
      <c r="E2798">
        <v>35</v>
      </c>
      <c r="F2798">
        <v>0.28799999999999998</v>
      </c>
    </row>
    <row r="2799" spans="1:6" x14ac:dyDescent="0.2">
      <c r="A2799" t="s">
        <v>678</v>
      </c>
      <c r="B2799" t="s">
        <v>696</v>
      </c>
      <c r="C2799" t="s">
        <v>687</v>
      </c>
      <c r="D2799">
        <v>0.8</v>
      </c>
      <c r="E2799">
        <v>36</v>
      </c>
      <c r="F2799">
        <v>0.28999999999999998</v>
      </c>
    </row>
    <row r="2800" spans="1:6" x14ac:dyDescent="0.2">
      <c r="A2800" t="s">
        <v>678</v>
      </c>
      <c r="B2800" t="s">
        <v>696</v>
      </c>
      <c r="C2800" t="s">
        <v>687</v>
      </c>
      <c r="D2800">
        <v>0.8</v>
      </c>
      <c r="E2800">
        <v>37</v>
      </c>
      <c r="F2800">
        <v>0.29099999999999998</v>
      </c>
    </row>
    <row r="2801" spans="1:6" x14ac:dyDescent="0.2">
      <c r="A2801" t="s">
        <v>678</v>
      </c>
      <c r="B2801" t="s">
        <v>696</v>
      </c>
      <c r="C2801" t="s">
        <v>687</v>
      </c>
      <c r="D2801">
        <v>0.8</v>
      </c>
      <c r="E2801">
        <v>38</v>
      </c>
      <c r="F2801">
        <v>0.29199999999999998</v>
      </c>
    </row>
    <row r="2802" spans="1:6" x14ac:dyDescent="0.2">
      <c r="A2802" t="s">
        <v>678</v>
      </c>
      <c r="B2802" t="s">
        <v>696</v>
      </c>
      <c r="C2802" t="s">
        <v>687</v>
      </c>
      <c r="D2802">
        <v>0.8</v>
      </c>
      <c r="E2802">
        <v>39</v>
      </c>
      <c r="F2802">
        <v>0.29399999999999998</v>
      </c>
    </row>
    <row r="2803" spans="1:6" x14ac:dyDescent="0.2">
      <c r="A2803" t="s">
        <v>678</v>
      </c>
      <c r="B2803" t="s">
        <v>696</v>
      </c>
      <c r="C2803" t="s">
        <v>687</v>
      </c>
      <c r="D2803">
        <v>0.8</v>
      </c>
      <c r="E2803">
        <v>40</v>
      </c>
      <c r="F2803">
        <v>0.29499999999999998</v>
      </c>
    </row>
    <row r="2804" spans="1:6" x14ac:dyDescent="0.2">
      <c r="A2804" t="s">
        <v>678</v>
      </c>
      <c r="B2804" t="s">
        <v>696</v>
      </c>
      <c r="C2804" t="s">
        <v>687</v>
      </c>
      <c r="D2804">
        <v>0.8</v>
      </c>
      <c r="E2804">
        <v>41</v>
      </c>
      <c r="F2804">
        <v>0.29599999999999999</v>
      </c>
    </row>
    <row r="2805" spans="1:6" x14ac:dyDescent="0.2">
      <c r="A2805" t="s">
        <v>678</v>
      </c>
      <c r="B2805" t="s">
        <v>696</v>
      </c>
      <c r="C2805" t="s">
        <v>687</v>
      </c>
      <c r="D2805">
        <v>0.8</v>
      </c>
      <c r="E2805">
        <v>42</v>
      </c>
      <c r="F2805">
        <v>0.29699999999999999</v>
      </c>
    </row>
    <row r="2806" spans="1:6" x14ac:dyDescent="0.2">
      <c r="A2806" t="s">
        <v>678</v>
      </c>
      <c r="B2806" t="s">
        <v>696</v>
      </c>
      <c r="C2806" t="s">
        <v>687</v>
      </c>
      <c r="D2806">
        <v>0.8</v>
      </c>
      <c r="E2806">
        <v>43</v>
      </c>
      <c r="F2806">
        <v>0.29799999999999999</v>
      </c>
    </row>
    <row r="2807" spans="1:6" x14ac:dyDescent="0.2">
      <c r="A2807" t="s">
        <v>678</v>
      </c>
      <c r="B2807" t="s">
        <v>696</v>
      </c>
      <c r="C2807" t="s">
        <v>687</v>
      </c>
      <c r="D2807">
        <v>0.8</v>
      </c>
      <c r="E2807">
        <v>44</v>
      </c>
      <c r="F2807">
        <v>0.29899999999999999</v>
      </c>
    </row>
    <row r="2808" spans="1:6" x14ac:dyDescent="0.2">
      <c r="A2808" t="s">
        <v>678</v>
      </c>
      <c r="B2808" t="s">
        <v>696</v>
      </c>
      <c r="C2808" t="s">
        <v>687</v>
      </c>
      <c r="D2808">
        <v>0.8</v>
      </c>
      <c r="E2808">
        <v>45</v>
      </c>
      <c r="F2808">
        <v>0.3</v>
      </c>
    </row>
    <row r="2809" spans="1:6" x14ac:dyDescent="0.2">
      <c r="A2809" t="s">
        <v>678</v>
      </c>
      <c r="B2809" t="s">
        <v>696</v>
      </c>
      <c r="C2809" t="s">
        <v>687</v>
      </c>
      <c r="D2809">
        <v>0.8</v>
      </c>
      <c r="E2809">
        <v>46</v>
      </c>
      <c r="F2809">
        <v>0.30099999999999999</v>
      </c>
    </row>
    <row r="2810" spans="1:6" x14ac:dyDescent="0.2">
      <c r="A2810" t="s">
        <v>678</v>
      </c>
      <c r="B2810" t="s">
        <v>696</v>
      </c>
      <c r="C2810" t="s">
        <v>687</v>
      </c>
      <c r="D2810">
        <v>0.8</v>
      </c>
      <c r="E2810">
        <v>47</v>
      </c>
      <c r="F2810">
        <v>0.30099999999999999</v>
      </c>
    </row>
    <row r="2811" spans="1:6" x14ac:dyDescent="0.2">
      <c r="A2811" t="s">
        <v>678</v>
      </c>
      <c r="B2811" t="s">
        <v>696</v>
      </c>
      <c r="C2811" t="s">
        <v>687</v>
      </c>
      <c r="D2811">
        <v>0.8</v>
      </c>
      <c r="E2811">
        <v>48</v>
      </c>
      <c r="F2811">
        <v>0.30199999999999999</v>
      </c>
    </row>
    <row r="2812" spans="1:6" x14ac:dyDescent="0.2">
      <c r="A2812" t="s">
        <v>678</v>
      </c>
      <c r="B2812" t="s">
        <v>696</v>
      </c>
      <c r="C2812" t="s">
        <v>687</v>
      </c>
      <c r="D2812">
        <v>0.8</v>
      </c>
      <c r="E2812">
        <v>49</v>
      </c>
      <c r="F2812">
        <v>0.30299999999999999</v>
      </c>
    </row>
    <row r="2813" spans="1:6" x14ac:dyDescent="0.2">
      <c r="A2813" t="s">
        <v>678</v>
      </c>
      <c r="B2813" t="s">
        <v>696</v>
      </c>
      <c r="C2813" t="s">
        <v>687</v>
      </c>
      <c r="D2813">
        <v>0.85</v>
      </c>
      <c r="E2813">
        <v>28</v>
      </c>
      <c r="F2813">
        <v>0.29099999999999998</v>
      </c>
    </row>
    <row r="2814" spans="1:6" x14ac:dyDescent="0.2">
      <c r="A2814" t="s">
        <v>678</v>
      </c>
      <c r="B2814" t="s">
        <v>696</v>
      </c>
      <c r="C2814" t="s">
        <v>687</v>
      </c>
      <c r="D2814">
        <v>0.85</v>
      </c>
      <c r="E2814">
        <v>29</v>
      </c>
      <c r="F2814">
        <v>0.29299999999999998</v>
      </c>
    </row>
    <row r="2815" spans="1:6" x14ac:dyDescent="0.2">
      <c r="A2815" t="s">
        <v>678</v>
      </c>
      <c r="B2815" t="s">
        <v>696</v>
      </c>
      <c r="C2815" t="s">
        <v>687</v>
      </c>
      <c r="D2815">
        <v>0.85</v>
      </c>
      <c r="E2815">
        <v>30</v>
      </c>
      <c r="F2815">
        <v>0.29399999999999998</v>
      </c>
    </row>
    <row r="2816" spans="1:6" x14ac:dyDescent="0.2">
      <c r="A2816" t="s">
        <v>678</v>
      </c>
      <c r="B2816" t="s">
        <v>696</v>
      </c>
      <c r="C2816" t="s">
        <v>687</v>
      </c>
      <c r="D2816">
        <v>0.85</v>
      </c>
      <c r="E2816">
        <v>31</v>
      </c>
      <c r="F2816">
        <v>0.29599999999999999</v>
      </c>
    </row>
    <row r="2817" spans="1:6" x14ac:dyDescent="0.2">
      <c r="A2817" t="s">
        <v>678</v>
      </c>
      <c r="B2817" t="s">
        <v>696</v>
      </c>
      <c r="C2817" t="s">
        <v>687</v>
      </c>
      <c r="D2817">
        <v>0.85</v>
      </c>
      <c r="E2817">
        <v>32</v>
      </c>
      <c r="F2817">
        <v>0.29699999999999999</v>
      </c>
    </row>
    <row r="2818" spans="1:6" x14ac:dyDescent="0.2">
      <c r="A2818" t="s">
        <v>678</v>
      </c>
      <c r="B2818" t="s">
        <v>696</v>
      </c>
      <c r="C2818" t="s">
        <v>687</v>
      </c>
      <c r="D2818">
        <v>0.85</v>
      </c>
      <c r="E2818">
        <v>33</v>
      </c>
      <c r="F2818">
        <v>0.29899999999999999</v>
      </c>
    </row>
    <row r="2819" spans="1:6" x14ac:dyDescent="0.2">
      <c r="A2819" t="s">
        <v>678</v>
      </c>
      <c r="B2819" t="s">
        <v>696</v>
      </c>
      <c r="C2819" t="s">
        <v>687</v>
      </c>
      <c r="D2819">
        <v>0.85</v>
      </c>
      <c r="E2819">
        <v>34</v>
      </c>
      <c r="F2819">
        <v>0.3</v>
      </c>
    </row>
    <row r="2820" spans="1:6" x14ac:dyDescent="0.2">
      <c r="A2820" t="s">
        <v>678</v>
      </c>
      <c r="B2820" t="s">
        <v>696</v>
      </c>
      <c r="C2820" t="s">
        <v>687</v>
      </c>
      <c r="D2820">
        <v>0.85</v>
      </c>
      <c r="E2820">
        <v>35</v>
      </c>
      <c r="F2820">
        <v>0.30199999999999999</v>
      </c>
    </row>
    <row r="2821" spans="1:6" x14ac:dyDescent="0.2">
      <c r="A2821" t="s">
        <v>678</v>
      </c>
      <c r="B2821" t="s">
        <v>696</v>
      </c>
      <c r="C2821" t="s">
        <v>687</v>
      </c>
      <c r="D2821">
        <v>0.85</v>
      </c>
      <c r="E2821">
        <v>36</v>
      </c>
      <c r="F2821">
        <v>0.30299999999999999</v>
      </c>
    </row>
    <row r="2822" spans="1:6" x14ac:dyDescent="0.2">
      <c r="A2822" t="s">
        <v>678</v>
      </c>
      <c r="B2822" t="s">
        <v>696</v>
      </c>
      <c r="C2822" t="s">
        <v>687</v>
      </c>
      <c r="D2822">
        <v>0.85</v>
      </c>
      <c r="E2822">
        <v>37</v>
      </c>
      <c r="F2822">
        <v>0.30399999999999999</v>
      </c>
    </row>
    <row r="2823" spans="1:6" x14ac:dyDescent="0.2">
      <c r="A2823" t="s">
        <v>678</v>
      </c>
      <c r="B2823" t="s">
        <v>696</v>
      </c>
      <c r="C2823" t="s">
        <v>687</v>
      </c>
      <c r="D2823">
        <v>0.85</v>
      </c>
      <c r="E2823">
        <v>38</v>
      </c>
      <c r="F2823">
        <v>0.30499999999999999</v>
      </c>
    </row>
    <row r="2824" spans="1:6" x14ac:dyDescent="0.2">
      <c r="A2824" t="s">
        <v>678</v>
      </c>
      <c r="B2824" t="s">
        <v>696</v>
      </c>
      <c r="C2824" t="s">
        <v>687</v>
      </c>
      <c r="D2824">
        <v>0.85</v>
      </c>
      <c r="E2824">
        <v>39</v>
      </c>
      <c r="F2824">
        <v>0.307</v>
      </c>
    </row>
    <row r="2825" spans="1:6" x14ac:dyDescent="0.2">
      <c r="A2825" t="s">
        <v>678</v>
      </c>
      <c r="B2825" t="s">
        <v>696</v>
      </c>
      <c r="C2825" t="s">
        <v>687</v>
      </c>
      <c r="D2825">
        <v>0.85</v>
      </c>
      <c r="E2825">
        <v>40</v>
      </c>
      <c r="F2825">
        <v>0.308</v>
      </c>
    </row>
    <row r="2826" spans="1:6" x14ac:dyDescent="0.2">
      <c r="A2826" t="s">
        <v>678</v>
      </c>
      <c r="B2826" t="s">
        <v>696</v>
      </c>
      <c r="C2826" t="s">
        <v>687</v>
      </c>
      <c r="D2826">
        <v>0.85</v>
      </c>
      <c r="E2826">
        <v>41</v>
      </c>
      <c r="F2826">
        <v>0.309</v>
      </c>
    </row>
    <row r="2827" spans="1:6" x14ac:dyDescent="0.2">
      <c r="A2827" t="s">
        <v>678</v>
      </c>
      <c r="B2827" t="s">
        <v>696</v>
      </c>
      <c r="C2827" t="s">
        <v>687</v>
      </c>
      <c r="D2827">
        <v>0.85</v>
      </c>
      <c r="E2827">
        <v>42</v>
      </c>
      <c r="F2827">
        <v>0.31</v>
      </c>
    </row>
    <row r="2828" spans="1:6" x14ac:dyDescent="0.2">
      <c r="A2828" t="s">
        <v>678</v>
      </c>
      <c r="B2828" t="s">
        <v>696</v>
      </c>
      <c r="C2828" t="s">
        <v>687</v>
      </c>
      <c r="D2828">
        <v>0.85</v>
      </c>
      <c r="E2828">
        <v>43</v>
      </c>
      <c r="F2828">
        <v>0.311</v>
      </c>
    </row>
    <row r="2829" spans="1:6" x14ac:dyDescent="0.2">
      <c r="A2829" t="s">
        <v>678</v>
      </c>
      <c r="B2829" t="s">
        <v>696</v>
      </c>
      <c r="C2829" t="s">
        <v>687</v>
      </c>
      <c r="D2829">
        <v>0.85</v>
      </c>
      <c r="E2829">
        <v>44</v>
      </c>
      <c r="F2829">
        <v>0.311</v>
      </c>
    </row>
    <row r="2830" spans="1:6" x14ac:dyDescent="0.2">
      <c r="A2830" t="s">
        <v>678</v>
      </c>
      <c r="B2830" t="s">
        <v>696</v>
      </c>
      <c r="C2830" t="s">
        <v>687</v>
      </c>
      <c r="D2830">
        <v>0.85</v>
      </c>
      <c r="E2830">
        <v>45</v>
      </c>
      <c r="F2830">
        <v>0.312</v>
      </c>
    </row>
    <row r="2831" spans="1:6" x14ac:dyDescent="0.2">
      <c r="A2831" t="s">
        <v>678</v>
      </c>
      <c r="B2831" t="s">
        <v>696</v>
      </c>
      <c r="C2831" t="s">
        <v>687</v>
      </c>
      <c r="D2831">
        <v>0.85</v>
      </c>
      <c r="E2831">
        <v>46</v>
      </c>
      <c r="F2831">
        <v>0.313</v>
      </c>
    </row>
    <row r="2832" spans="1:6" x14ac:dyDescent="0.2">
      <c r="A2832" t="s">
        <v>678</v>
      </c>
      <c r="B2832" t="s">
        <v>696</v>
      </c>
      <c r="C2832" t="s">
        <v>687</v>
      </c>
      <c r="D2832">
        <v>0.85</v>
      </c>
      <c r="E2832">
        <v>47</v>
      </c>
      <c r="F2832">
        <v>0.314</v>
      </c>
    </row>
    <row r="2833" spans="1:6" x14ac:dyDescent="0.2">
      <c r="A2833" t="s">
        <v>678</v>
      </c>
      <c r="B2833" t="s">
        <v>696</v>
      </c>
      <c r="C2833" t="s">
        <v>687</v>
      </c>
      <c r="D2833">
        <v>0.85</v>
      </c>
      <c r="E2833">
        <v>48</v>
      </c>
      <c r="F2833">
        <v>0.315</v>
      </c>
    </row>
    <row r="2834" spans="1:6" x14ac:dyDescent="0.2">
      <c r="A2834" t="s">
        <v>678</v>
      </c>
      <c r="B2834" t="s">
        <v>696</v>
      </c>
      <c r="C2834" t="s">
        <v>687</v>
      </c>
      <c r="D2834">
        <v>0.85</v>
      </c>
      <c r="E2834">
        <v>49</v>
      </c>
      <c r="F2834">
        <v>0.316</v>
      </c>
    </row>
    <row r="2835" spans="1:6" x14ac:dyDescent="0.2">
      <c r="A2835" t="s">
        <v>678</v>
      </c>
      <c r="B2835" t="s">
        <v>696</v>
      </c>
      <c r="C2835" t="s">
        <v>687</v>
      </c>
      <c r="D2835">
        <v>0.9</v>
      </c>
      <c r="E2835">
        <v>28</v>
      </c>
      <c r="F2835">
        <v>0.30499999999999999</v>
      </c>
    </row>
    <row r="2836" spans="1:6" x14ac:dyDescent="0.2">
      <c r="A2836" t="s">
        <v>678</v>
      </c>
      <c r="B2836" t="s">
        <v>696</v>
      </c>
      <c r="C2836" t="s">
        <v>687</v>
      </c>
      <c r="D2836">
        <v>0.9</v>
      </c>
      <c r="E2836">
        <v>29</v>
      </c>
      <c r="F2836">
        <v>0.30599999999999999</v>
      </c>
    </row>
    <row r="2837" spans="1:6" x14ac:dyDescent="0.2">
      <c r="A2837" t="s">
        <v>678</v>
      </c>
      <c r="B2837" t="s">
        <v>696</v>
      </c>
      <c r="C2837" t="s">
        <v>687</v>
      </c>
      <c r="D2837">
        <v>0.9</v>
      </c>
      <c r="E2837">
        <v>30</v>
      </c>
      <c r="F2837">
        <v>0.308</v>
      </c>
    </row>
    <row r="2838" spans="1:6" x14ac:dyDescent="0.2">
      <c r="A2838" t="s">
        <v>678</v>
      </c>
      <c r="B2838" t="s">
        <v>696</v>
      </c>
      <c r="C2838" t="s">
        <v>687</v>
      </c>
      <c r="D2838">
        <v>0.9</v>
      </c>
      <c r="E2838">
        <v>31</v>
      </c>
      <c r="F2838">
        <v>0.309</v>
      </c>
    </row>
    <row r="2839" spans="1:6" x14ac:dyDescent="0.2">
      <c r="A2839" t="s">
        <v>678</v>
      </c>
      <c r="B2839" t="s">
        <v>696</v>
      </c>
      <c r="C2839" t="s">
        <v>687</v>
      </c>
      <c r="D2839">
        <v>0.9</v>
      </c>
      <c r="E2839">
        <v>32</v>
      </c>
      <c r="F2839">
        <v>0.311</v>
      </c>
    </row>
    <row r="2840" spans="1:6" x14ac:dyDescent="0.2">
      <c r="A2840" t="s">
        <v>678</v>
      </c>
      <c r="B2840" t="s">
        <v>696</v>
      </c>
      <c r="C2840" t="s">
        <v>687</v>
      </c>
      <c r="D2840">
        <v>0.9</v>
      </c>
      <c r="E2840">
        <v>33</v>
      </c>
      <c r="F2840">
        <v>0.312</v>
      </c>
    </row>
    <row r="2841" spans="1:6" x14ac:dyDescent="0.2">
      <c r="A2841" t="s">
        <v>678</v>
      </c>
      <c r="B2841" t="s">
        <v>696</v>
      </c>
      <c r="C2841" t="s">
        <v>687</v>
      </c>
      <c r="D2841">
        <v>0.9</v>
      </c>
      <c r="E2841">
        <v>34</v>
      </c>
      <c r="F2841">
        <v>0.313</v>
      </c>
    </row>
    <row r="2842" spans="1:6" x14ac:dyDescent="0.2">
      <c r="A2842" t="s">
        <v>678</v>
      </c>
      <c r="B2842" t="s">
        <v>696</v>
      </c>
      <c r="C2842" t="s">
        <v>687</v>
      </c>
      <c r="D2842">
        <v>0.9</v>
      </c>
      <c r="E2842">
        <v>35</v>
      </c>
      <c r="F2842">
        <v>0.315</v>
      </c>
    </row>
    <row r="2843" spans="1:6" x14ac:dyDescent="0.2">
      <c r="A2843" t="s">
        <v>678</v>
      </c>
      <c r="B2843" t="s">
        <v>696</v>
      </c>
      <c r="C2843" t="s">
        <v>687</v>
      </c>
      <c r="D2843">
        <v>0.9</v>
      </c>
      <c r="E2843">
        <v>36</v>
      </c>
      <c r="F2843">
        <v>0.316</v>
      </c>
    </row>
    <row r="2844" spans="1:6" x14ac:dyDescent="0.2">
      <c r="A2844" t="s">
        <v>678</v>
      </c>
      <c r="B2844" t="s">
        <v>696</v>
      </c>
      <c r="C2844" t="s">
        <v>687</v>
      </c>
      <c r="D2844">
        <v>0.9</v>
      </c>
      <c r="E2844">
        <v>37</v>
      </c>
      <c r="F2844">
        <v>0.317</v>
      </c>
    </row>
    <row r="2845" spans="1:6" x14ac:dyDescent="0.2">
      <c r="A2845" t="s">
        <v>678</v>
      </c>
      <c r="B2845" t="s">
        <v>696</v>
      </c>
      <c r="C2845" t="s">
        <v>687</v>
      </c>
      <c r="D2845">
        <v>0.9</v>
      </c>
      <c r="E2845">
        <v>38</v>
      </c>
      <c r="F2845">
        <v>0.318</v>
      </c>
    </row>
    <row r="2846" spans="1:6" x14ac:dyDescent="0.2">
      <c r="A2846" t="s">
        <v>678</v>
      </c>
      <c r="B2846" t="s">
        <v>696</v>
      </c>
      <c r="C2846" t="s">
        <v>687</v>
      </c>
      <c r="D2846">
        <v>0.9</v>
      </c>
      <c r="E2846">
        <v>39</v>
      </c>
      <c r="F2846">
        <v>0.31900000000000001</v>
      </c>
    </row>
    <row r="2847" spans="1:6" x14ac:dyDescent="0.2">
      <c r="A2847" t="s">
        <v>678</v>
      </c>
      <c r="B2847" t="s">
        <v>696</v>
      </c>
      <c r="C2847" t="s">
        <v>687</v>
      </c>
      <c r="D2847">
        <v>0.9</v>
      </c>
      <c r="E2847">
        <v>40</v>
      </c>
      <c r="F2847">
        <v>0.32</v>
      </c>
    </row>
    <row r="2848" spans="1:6" x14ac:dyDescent="0.2">
      <c r="A2848" t="s">
        <v>678</v>
      </c>
      <c r="B2848" t="s">
        <v>696</v>
      </c>
      <c r="C2848" t="s">
        <v>687</v>
      </c>
      <c r="D2848">
        <v>0.9</v>
      </c>
      <c r="E2848">
        <v>41</v>
      </c>
      <c r="F2848">
        <v>0.32100000000000001</v>
      </c>
    </row>
    <row r="2849" spans="1:6" x14ac:dyDescent="0.2">
      <c r="A2849" t="s">
        <v>678</v>
      </c>
      <c r="B2849" t="s">
        <v>696</v>
      </c>
      <c r="C2849" t="s">
        <v>687</v>
      </c>
      <c r="D2849">
        <v>0.9</v>
      </c>
      <c r="E2849">
        <v>42</v>
      </c>
      <c r="F2849">
        <v>0.32200000000000001</v>
      </c>
    </row>
    <row r="2850" spans="1:6" x14ac:dyDescent="0.2">
      <c r="A2850" t="s">
        <v>678</v>
      </c>
      <c r="B2850" t="s">
        <v>696</v>
      </c>
      <c r="C2850" t="s">
        <v>687</v>
      </c>
      <c r="D2850">
        <v>0.9</v>
      </c>
      <c r="E2850">
        <v>43</v>
      </c>
      <c r="F2850">
        <v>0.32300000000000001</v>
      </c>
    </row>
    <row r="2851" spans="1:6" x14ac:dyDescent="0.2">
      <c r="A2851" t="s">
        <v>678</v>
      </c>
      <c r="B2851" t="s">
        <v>696</v>
      </c>
      <c r="C2851" t="s">
        <v>687</v>
      </c>
      <c r="D2851">
        <v>0.9</v>
      </c>
      <c r="E2851">
        <v>44</v>
      </c>
      <c r="F2851">
        <v>0.32400000000000001</v>
      </c>
    </row>
    <row r="2852" spans="1:6" x14ac:dyDescent="0.2">
      <c r="A2852" t="s">
        <v>678</v>
      </c>
      <c r="B2852" t="s">
        <v>696</v>
      </c>
      <c r="C2852" t="s">
        <v>687</v>
      </c>
      <c r="D2852">
        <v>0.9</v>
      </c>
      <c r="E2852">
        <v>45</v>
      </c>
      <c r="F2852">
        <v>0.32500000000000001</v>
      </c>
    </row>
    <row r="2853" spans="1:6" x14ac:dyDescent="0.2">
      <c r="A2853" t="s">
        <v>678</v>
      </c>
      <c r="B2853" t="s">
        <v>696</v>
      </c>
      <c r="C2853" t="s">
        <v>687</v>
      </c>
      <c r="D2853">
        <v>0.9</v>
      </c>
      <c r="E2853">
        <v>46</v>
      </c>
      <c r="F2853">
        <v>0.32500000000000001</v>
      </c>
    </row>
    <row r="2854" spans="1:6" x14ac:dyDescent="0.2">
      <c r="A2854" t="s">
        <v>678</v>
      </c>
      <c r="B2854" t="s">
        <v>696</v>
      </c>
      <c r="C2854" t="s">
        <v>687</v>
      </c>
      <c r="D2854">
        <v>0.9</v>
      </c>
      <c r="E2854">
        <v>47</v>
      </c>
      <c r="F2854">
        <v>0.32600000000000001</v>
      </c>
    </row>
    <row r="2855" spans="1:6" x14ac:dyDescent="0.2">
      <c r="A2855" t="s">
        <v>678</v>
      </c>
      <c r="B2855" t="s">
        <v>696</v>
      </c>
      <c r="C2855" t="s">
        <v>687</v>
      </c>
      <c r="D2855">
        <v>0.9</v>
      </c>
      <c r="E2855">
        <v>48</v>
      </c>
      <c r="F2855">
        <v>0.32700000000000001</v>
      </c>
    </row>
    <row r="2856" spans="1:6" x14ac:dyDescent="0.2">
      <c r="A2856" t="s">
        <v>678</v>
      </c>
      <c r="B2856" t="s">
        <v>696</v>
      </c>
      <c r="C2856" t="s">
        <v>687</v>
      </c>
      <c r="D2856">
        <v>0.9</v>
      </c>
      <c r="E2856">
        <v>49</v>
      </c>
      <c r="F2856">
        <v>0.32800000000000001</v>
      </c>
    </row>
    <row r="2857" spans="1:6" x14ac:dyDescent="0.2">
      <c r="A2857" t="s">
        <v>678</v>
      </c>
      <c r="B2857" t="s">
        <v>696</v>
      </c>
      <c r="C2857" t="s">
        <v>687</v>
      </c>
      <c r="D2857">
        <v>0.95</v>
      </c>
      <c r="E2857">
        <v>29</v>
      </c>
      <c r="F2857">
        <v>0.31900000000000001</v>
      </c>
    </row>
    <row r="2858" spans="1:6" x14ac:dyDescent="0.2">
      <c r="A2858" t="s">
        <v>678</v>
      </c>
      <c r="B2858" t="s">
        <v>696</v>
      </c>
      <c r="C2858" t="s">
        <v>687</v>
      </c>
      <c r="D2858">
        <v>0.95</v>
      </c>
      <c r="E2858">
        <v>30</v>
      </c>
      <c r="F2858">
        <v>0.32100000000000001</v>
      </c>
    </row>
    <row r="2859" spans="1:6" x14ac:dyDescent="0.2">
      <c r="A2859" t="s">
        <v>678</v>
      </c>
      <c r="B2859" t="s">
        <v>696</v>
      </c>
      <c r="C2859" t="s">
        <v>687</v>
      </c>
      <c r="D2859">
        <v>0.95</v>
      </c>
      <c r="E2859">
        <v>31</v>
      </c>
      <c r="F2859">
        <v>0.32200000000000001</v>
      </c>
    </row>
    <row r="2860" spans="1:6" x14ac:dyDescent="0.2">
      <c r="A2860" t="s">
        <v>678</v>
      </c>
      <c r="B2860" t="s">
        <v>696</v>
      </c>
      <c r="C2860" t="s">
        <v>687</v>
      </c>
      <c r="D2860">
        <v>0.95</v>
      </c>
      <c r="E2860">
        <v>32</v>
      </c>
      <c r="F2860">
        <v>0.32300000000000001</v>
      </c>
    </row>
    <row r="2861" spans="1:6" x14ac:dyDescent="0.2">
      <c r="A2861" t="s">
        <v>678</v>
      </c>
      <c r="B2861" t="s">
        <v>696</v>
      </c>
      <c r="C2861" t="s">
        <v>687</v>
      </c>
      <c r="D2861">
        <v>0.95</v>
      </c>
      <c r="E2861">
        <v>33</v>
      </c>
      <c r="F2861">
        <v>0.32500000000000001</v>
      </c>
    </row>
    <row r="2862" spans="1:6" x14ac:dyDescent="0.2">
      <c r="A2862" t="s">
        <v>678</v>
      </c>
      <c r="B2862" t="s">
        <v>696</v>
      </c>
      <c r="C2862" t="s">
        <v>687</v>
      </c>
      <c r="D2862">
        <v>0.95</v>
      </c>
      <c r="E2862">
        <v>34</v>
      </c>
      <c r="F2862">
        <v>0.32600000000000001</v>
      </c>
    </row>
    <row r="2863" spans="1:6" x14ac:dyDescent="0.2">
      <c r="A2863" t="s">
        <v>678</v>
      </c>
      <c r="B2863" t="s">
        <v>696</v>
      </c>
      <c r="C2863" t="s">
        <v>687</v>
      </c>
      <c r="D2863">
        <v>0.95</v>
      </c>
      <c r="E2863">
        <v>35</v>
      </c>
      <c r="F2863">
        <v>0.32700000000000001</v>
      </c>
    </row>
    <row r="2864" spans="1:6" x14ac:dyDescent="0.2">
      <c r="A2864" t="s">
        <v>678</v>
      </c>
      <c r="B2864" t="s">
        <v>696</v>
      </c>
      <c r="C2864" t="s">
        <v>687</v>
      </c>
      <c r="D2864">
        <v>0.95</v>
      </c>
      <c r="E2864">
        <v>36</v>
      </c>
      <c r="F2864">
        <v>0.32800000000000001</v>
      </c>
    </row>
    <row r="2865" spans="1:6" x14ac:dyDescent="0.2">
      <c r="A2865" t="s">
        <v>678</v>
      </c>
      <c r="B2865" t="s">
        <v>696</v>
      </c>
      <c r="C2865" t="s">
        <v>687</v>
      </c>
      <c r="D2865">
        <v>0.95</v>
      </c>
      <c r="E2865">
        <v>37</v>
      </c>
      <c r="F2865">
        <v>0.32900000000000001</v>
      </c>
    </row>
    <row r="2866" spans="1:6" x14ac:dyDescent="0.2">
      <c r="A2866" t="s">
        <v>678</v>
      </c>
      <c r="B2866" t="s">
        <v>696</v>
      </c>
      <c r="C2866" t="s">
        <v>687</v>
      </c>
      <c r="D2866">
        <v>0.95</v>
      </c>
      <c r="E2866">
        <v>38</v>
      </c>
      <c r="F2866">
        <v>0.33</v>
      </c>
    </row>
    <row r="2867" spans="1:6" x14ac:dyDescent="0.2">
      <c r="A2867" t="s">
        <v>678</v>
      </c>
      <c r="B2867" t="s">
        <v>696</v>
      </c>
      <c r="C2867" t="s">
        <v>687</v>
      </c>
      <c r="D2867">
        <v>0.95</v>
      </c>
      <c r="E2867">
        <v>39</v>
      </c>
      <c r="F2867">
        <v>0.33100000000000002</v>
      </c>
    </row>
    <row r="2868" spans="1:6" x14ac:dyDescent="0.2">
      <c r="A2868" t="s">
        <v>678</v>
      </c>
      <c r="B2868" t="s">
        <v>696</v>
      </c>
      <c r="C2868" t="s">
        <v>687</v>
      </c>
      <c r="D2868">
        <v>0.95</v>
      </c>
      <c r="E2868">
        <v>40</v>
      </c>
      <c r="F2868">
        <v>0.33200000000000002</v>
      </c>
    </row>
    <row r="2869" spans="1:6" x14ac:dyDescent="0.2">
      <c r="A2869" t="s">
        <v>678</v>
      </c>
      <c r="B2869" t="s">
        <v>696</v>
      </c>
      <c r="C2869" t="s">
        <v>687</v>
      </c>
      <c r="D2869">
        <v>0.95</v>
      </c>
      <c r="E2869">
        <v>41</v>
      </c>
      <c r="F2869">
        <v>0.33300000000000002</v>
      </c>
    </row>
    <row r="2870" spans="1:6" x14ac:dyDescent="0.2">
      <c r="A2870" t="s">
        <v>678</v>
      </c>
      <c r="B2870" t="s">
        <v>696</v>
      </c>
      <c r="C2870" t="s">
        <v>687</v>
      </c>
      <c r="D2870">
        <v>0.95</v>
      </c>
      <c r="E2870">
        <v>42</v>
      </c>
      <c r="F2870">
        <v>0.33400000000000002</v>
      </c>
    </row>
    <row r="2871" spans="1:6" x14ac:dyDescent="0.2">
      <c r="A2871" t="s">
        <v>678</v>
      </c>
      <c r="B2871" t="s">
        <v>696</v>
      </c>
      <c r="C2871" t="s">
        <v>687</v>
      </c>
      <c r="D2871">
        <v>0.95</v>
      </c>
      <c r="E2871">
        <v>43</v>
      </c>
      <c r="F2871">
        <v>0.33500000000000002</v>
      </c>
    </row>
    <row r="2872" spans="1:6" x14ac:dyDescent="0.2">
      <c r="A2872" t="s">
        <v>678</v>
      </c>
      <c r="B2872" t="s">
        <v>696</v>
      </c>
      <c r="C2872" t="s">
        <v>687</v>
      </c>
      <c r="D2872">
        <v>0.95</v>
      </c>
      <c r="E2872">
        <v>44</v>
      </c>
      <c r="F2872">
        <v>0.33600000000000002</v>
      </c>
    </row>
    <row r="2873" spans="1:6" x14ac:dyDescent="0.2">
      <c r="A2873" t="s">
        <v>678</v>
      </c>
      <c r="B2873" t="s">
        <v>696</v>
      </c>
      <c r="C2873" t="s">
        <v>687</v>
      </c>
      <c r="D2873">
        <v>0.95</v>
      </c>
      <c r="E2873">
        <v>45</v>
      </c>
      <c r="F2873">
        <v>0.33600000000000002</v>
      </c>
    </row>
    <row r="2874" spans="1:6" x14ac:dyDescent="0.2">
      <c r="A2874" t="s">
        <v>678</v>
      </c>
      <c r="B2874" t="s">
        <v>696</v>
      </c>
      <c r="C2874" t="s">
        <v>687</v>
      </c>
      <c r="D2874">
        <v>0.95</v>
      </c>
      <c r="E2874">
        <v>46</v>
      </c>
      <c r="F2874">
        <v>0.33700000000000002</v>
      </c>
    </row>
    <row r="2875" spans="1:6" x14ac:dyDescent="0.2">
      <c r="A2875" t="s">
        <v>678</v>
      </c>
      <c r="B2875" t="s">
        <v>696</v>
      </c>
      <c r="C2875" t="s">
        <v>687</v>
      </c>
      <c r="D2875">
        <v>0.95</v>
      </c>
      <c r="E2875">
        <v>47</v>
      </c>
      <c r="F2875">
        <v>0.33800000000000002</v>
      </c>
    </row>
    <row r="2876" spans="1:6" x14ac:dyDescent="0.2">
      <c r="A2876" t="s">
        <v>678</v>
      </c>
      <c r="B2876" t="s">
        <v>696</v>
      </c>
      <c r="C2876" t="s">
        <v>687</v>
      </c>
      <c r="D2876">
        <v>0.95</v>
      </c>
      <c r="E2876">
        <v>48</v>
      </c>
      <c r="F2876">
        <v>0.33900000000000002</v>
      </c>
    </row>
    <row r="2877" spans="1:6" x14ac:dyDescent="0.2">
      <c r="A2877" t="s">
        <v>678</v>
      </c>
      <c r="B2877" t="s">
        <v>696</v>
      </c>
      <c r="C2877" t="s">
        <v>687</v>
      </c>
      <c r="D2877">
        <v>0.95</v>
      </c>
      <c r="E2877">
        <v>49</v>
      </c>
      <c r="F2877">
        <v>0.33900000000000002</v>
      </c>
    </row>
    <row r="2878" spans="1:6" x14ac:dyDescent="0.2">
      <c r="A2878" t="s">
        <v>678</v>
      </c>
      <c r="B2878" t="s">
        <v>696</v>
      </c>
      <c r="C2878" t="s">
        <v>687</v>
      </c>
      <c r="D2878">
        <v>1</v>
      </c>
      <c r="E2878">
        <v>30</v>
      </c>
      <c r="F2878">
        <v>0.33300000000000002</v>
      </c>
    </row>
    <row r="2879" spans="1:6" x14ac:dyDescent="0.2">
      <c r="A2879" t="s">
        <v>678</v>
      </c>
      <c r="B2879" t="s">
        <v>696</v>
      </c>
      <c r="C2879" t="s">
        <v>687</v>
      </c>
      <c r="D2879">
        <v>1</v>
      </c>
      <c r="E2879">
        <v>31</v>
      </c>
      <c r="F2879">
        <v>0.33400000000000002</v>
      </c>
    </row>
    <row r="2880" spans="1:6" x14ac:dyDescent="0.2">
      <c r="A2880" t="s">
        <v>678</v>
      </c>
      <c r="B2880" t="s">
        <v>696</v>
      </c>
      <c r="C2880" t="s">
        <v>687</v>
      </c>
      <c r="D2880">
        <v>1</v>
      </c>
      <c r="E2880">
        <v>32</v>
      </c>
      <c r="F2880">
        <v>0.33600000000000002</v>
      </c>
    </row>
    <row r="2881" spans="1:6" x14ac:dyDescent="0.2">
      <c r="A2881" t="s">
        <v>678</v>
      </c>
      <c r="B2881" t="s">
        <v>696</v>
      </c>
      <c r="C2881" t="s">
        <v>687</v>
      </c>
      <c r="D2881">
        <v>1</v>
      </c>
      <c r="E2881">
        <v>33</v>
      </c>
      <c r="F2881">
        <v>0.33700000000000002</v>
      </c>
    </row>
    <row r="2882" spans="1:6" x14ac:dyDescent="0.2">
      <c r="A2882" t="s">
        <v>678</v>
      </c>
      <c r="B2882" t="s">
        <v>696</v>
      </c>
      <c r="C2882" t="s">
        <v>687</v>
      </c>
      <c r="D2882">
        <v>1</v>
      </c>
      <c r="E2882">
        <v>34</v>
      </c>
      <c r="F2882">
        <v>0.33800000000000002</v>
      </c>
    </row>
    <row r="2883" spans="1:6" x14ac:dyDescent="0.2">
      <c r="A2883" t="s">
        <v>678</v>
      </c>
      <c r="B2883" t="s">
        <v>696</v>
      </c>
      <c r="C2883" t="s">
        <v>687</v>
      </c>
      <c r="D2883">
        <v>1</v>
      </c>
      <c r="E2883">
        <v>35</v>
      </c>
      <c r="F2883">
        <v>0.33900000000000002</v>
      </c>
    </row>
    <row r="2884" spans="1:6" x14ac:dyDescent="0.2">
      <c r="A2884" t="s">
        <v>678</v>
      </c>
      <c r="B2884" t="s">
        <v>696</v>
      </c>
      <c r="C2884" t="s">
        <v>687</v>
      </c>
      <c r="D2884">
        <v>1</v>
      </c>
      <c r="E2884">
        <v>36</v>
      </c>
      <c r="F2884">
        <v>0.34</v>
      </c>
    </row>
    <row r="2885" spans="1:6" x14ac:dyDescent="0.2">
      <c r="A2885" t="s">
        <v>678</v>
      </c>
      <c r="B2885" t="s">
        <v>696</v>
      </c>
      <c r="C2885" t="s">
        <v>687</v>
      </c>
      <c r="D2885">
        <v>1</v>
      </c>
      <c r="E2885">
        <v>37</v>
      </c>
      <c r="F2885">
        <v>0.34100000000000003</v>
      </c>
    </row>
    <row r="2886" spans="1:6" x14ac:dyDescent="0.2">
      <c r="A2886" t="s">
        <v>678</v>
      </c>
      <c r="B2886" t="s">
        <v>696</v>
      </c>
      <c r="C2886" t="s">
        <v>687</v>
      </c>
      <c r="D2886">
        <v>1</v>
      </c>
      <c r="E2886">
        <v>38</v>
      </c>
      <c r="F2886">
        <v>0.34200000000000003</v>
      </c>
    </row>
    <row r="2887" spans="1:6" x14ac:dyDescent="0.2">
      <c r="A2887" t="s">
        <v>678</v>
      </c>
      <c r="B2887" t="s">
        <v>696</v>
      </c>
      <c r="C2887" t="s">
        <v>687</v>
      </c>
      <c r="D2887">
        <v>1</v>
      </c>
      <c r="E2887">
        <v>39</v>
      </c>
      <c r="F2887">
        <v>0.34300000000000003</v>
      </c>
    </row>
    <row r="2888" spans="1:6" x14ac:dyDescent="0.2">
      <c r="A2888" t="s">
        <v>678</v>
      </c>
      <c r="B2888" t="s">
        <v>696</v>
      </c>
      <c r="C2888" t="s">
        <v>687</v>
      </c>
      <c r="D2888">
        <v>1</v>
      </c>
      <c r="E2888">
        <v>40</v>
      </c>
      <c r="F2888">
        <v>0.34399999999999997</v>
      </c>
    </row>
    <row r="2889" spans="1:6" x14ac:dyDescent="0.2">
      <c r="A2889" t="s">
        <v>678</v>
      </c>
      <c r="B2889" t="s">
        <v>696</v>
      </c>
      <c r="C2889" t="s">
        <v>687</v>
      </c>
      <c r="D2889">
        <v>1</v>
      </c>
      <c r="E2889">
        <v>41</v>
      </c>
      <c r="F2889">
        <v>0.34499999999999997</v>
      </c>
    </row>
    <row r="2890" spans="1:6" x14ac:dyDescent="0.2">
      <c r="A2890" t="s">
        <v>678</v>
      </c>
      <c r="B2890" t="s">
        <v>696</v>
      </c>
      <c r="C2890" t="s">
        <v>687</v>
      </c>
      <c r="D2890">
        <v>1</v>
      </c>
      <c r="E2890">
        <v>42</v>
      </c>
      <c r="F2890">
        <v>0.34599999999999997</v>
      </c>
    </row>
    <row r="2891" spans="1:6" x14ac:dyDescent="0.2">
      <c r="A2891" t="s">
        <v>678</v>
      </c>
      <c r="B2891" t="s">
        <v>696</v>
      </c>
      <c r="C2891" t="s">
        <v>687</v>
      </c>
      <c r="D2891">
        <v>1</v>
      </c>
      <c r="E2891">
        <v>43</v>
      </c>
      <c r="F2891">
        <v>0.34599999999999997</v>
      </c>
    </row>
    <row r="2892" spans="1:6" x14ac:dyDescent="0.2">
      <c r="A2892" t="s">
        <v>678</v>
      </c>
      <c r="B2892" t="s">
        <v>696</v>
      </c>
      <c r="C2892" t="s">
        <v>687</v>
      </c>
      <c r="D2892">
        <v>1</v>
      </c>
      <c r="E2892">
        <v>44</v>
      </c>
      <c r="F2892">
        <v>0.34699999999999998</v>
      </c>
    </row>
    <row r="2893" spans="1:6" x14ac:dyDescent="0.2">
      <c r="A2893" t="s">
        <v>678</v>
      </c>
      <c r="B2893" t="s">
        <v>696</v>
      </c>
      <c r="C2893" t="s">
        <v>687</v>
      </c>
      <c r="D2893">
        <v>1</v>
      </c>
      <c r="E2893">
        <v>45</v>
      </c>
      <c r="F2893">
        <v>0.34799999999999998</v>
      </c>
    </row>
    <row r="2894" spans="1:6" x14ac:dyDescent="0.2">
      <c r="A2894" t="s">
        <v>678</v>
      </c>
      <c r="B2894" t="s">
        <v>696</v>
      </c>
      <c r="C2894" t="s">
        <v>687</v>
      </c>
      <c r="D2894">
        <v>1</v>
      </c>
      <c r="E2894">
        <v>46</v>
      </c>
      <c r="F2894">
        <v>0.34799999999999998</v>
      </c>
    </row>
    <row r="2895" spans="1:6" x14ac:dyDescent="0.2">
      <c r="A2895" t="s">
        <v>678</v>
      </c>
      <c r="B2895" t="s">
        <v>696</v>
      </c>
      <c r="C2895" t="s">
        <v>687</v>
      </c>
      <c r="D2895">
        <v>1</v>
      </c>
      <c r="E2895">
        <v>47</v>
      </c>
      <c r="F2895">
        <v>0.34899999999999998</v>
      </c>
    </row>
    <row r="2896" spans="1:6" x14ac:dyDescent="0.2">
      <c r="A2896" t="s">
        <v>678</v>
      </c>
      <c r="B2896" t="s">
        <v>696</v>
      </c>
      <c r="C2896" t="s">
        <v>687</v>
      </c>
      <c r="D2896">
        <v>1</v>
      </c>
      <c r="E2896">
        <v>48</v>
      </c>
      <c r="F2896">
        <v>0.35</v>
      </c>
    </row>
    <row r="2897" spans="1:6" x14ac:dyDescent="0.2">
      <c r="A2897" t="s">
        <v>678</v>
      </c>
      <c r="B2897" t="s">
        <v>696</v>
      </c>
      <c r="C2897" t="s">
        <v>687</v>
      </c>
      <c r="D2897">
        <v>1</v>
      </c>
      <c r="E2897">
        <v>49</v>
      </c>
      <c r="F2897">
        <v>0.35</v>
      </c>
    </row>
    <row r="2898" spans="1:6" x14ac:dyDescent="0.2">
      <c r="A2898" t="s">
        <v>678</v>
      </c>
      <c r="B2898" t="s">
        <v>696</v>
      </c>
      <c r="C2898" t="s">
        <v>687</v>
      </c>
      <c r="D2898">
        <v>1.05</v>
      </c>
      <c r="E2898">
        <v>31</v>
      </c>
      <c r="F2898">
        <v>0.34599999999999997</v>
      </c>
    </row>
    <row r="2899" spans="1:6" x14ac:dyDescent="0.2">
      <c r="A2899" t="s">
        <v>678</v>
      </c>
      <c r="B2899" t="s">
        <v>696</v>
      </c>
      <c r="C2899" t="s">
        <v>687</v>
      </c>
      <c r="D2899">
        <v>1.05</v>
      </c>
      <c r="E2899">
        <v>32</v>
      </c>
      <c r="F2899">
        <v>0.34799999999999998</v>
      </c>
    </row>
    <row r="2900" spans="1:6" x14ac:dyDescent="0.2">
      <c r="A2900" t="s">
        <v>678</v>
      </c>
      <c r="B2900" t="s">
        <v>696</v>
      </c>
      <c r="C2900" t="s">
        <v>687</v>
      </c>
      <c r="D2900">
        <v>1.05</v>
      </c>
      <c r="E2900">
        <v>33</v>
      </c>
      <c r="F2900">
        <v>0.34899999999999998</v>
      </c>
    </row>
    <row r="2901" spans="1:6" x14ac:dyDescent="0.2">
      <c r="A2901" t="s">
        <v>678</v>
      </c>
      <c r="B2901" t="s">
        <v>696</v>
      </c>
      <c r="C2901" t="s">
        <v>687</v>
      </c>
      <c r="D2901">
        <v>1.05</v>
      </c>
      <c r="E2901">
        <v>34</v>
      </c>
      <c r="F2901">
        <v>0.35</v>
      </c>
    </row>
    <row r="2902" spans="1:6" x14ac:dyDescent="0.2">
      <c r="A2902" t="s">
        <v>678</v>
      </c>
      <c r="B2902" t="s">
        <v>696</v>
      </c>
      <c r="C2902" t="s">
        <v>687</v>
      </c>
      <c r="D2902">
        <v>1.05</v>
      </c>
      <c r="E2902">
        <v>35</v>
      </c>
      <c r="F2902">
        <v>0.35099999999999998</v>
      </c>
    </row>
    <row r="2903" spans="1:6" x14ac:dyDescent="0.2">
      <c r="A2903" t="s">
        <v>678</v>
      </c>
      <c r="B2903" t="s">
        <v>696</v>
      </c>
      <c r="C2903" t="s">
        <v>687</v>
      </c>
      <c r="D2903">
        <v>1.05</v>
      </c>
      <c r="E2903">
        <v>36</v>
      </c>
      <c r="F2903">
        <v>0.35199999999999998</v>
      </c>
    </row>
    <row r="2904" spans="1:6" x14ac:dyDescent="0.2">
      <c r="A2904" t="s">
        <v>678</v>
      </c>
      <c r="B2904" t="s">
        <v>696</v>
      </c>
      <c r="C2904" t="s">
        <v>687</v>
      </c>
      <c r="D2904">
        <v>1.05</v>
      </c>
      <c r="E2904">
        <v>37</v>
      </c>
      <c r="F2904">
        <v>0.35299999999999998</v>
      </c>
    </row>
    <row r="2905" spans="1:6" x14ac:dyDescent="0.2">
      <c r="A2905" t="s">
        <v>678</v>
      </c>
      <c r="B2905" t="s">
        <v>696</v>
      </c>
      <c r="C2905" t="s">
        <v>687</v>
      </c>
      <c r="D2905">
        <v>1.05</v>
      </c>
      <c r="E2905">
        <v>38</v>
      </c>
      <c r="F2905">
        <v>0.35399999999999998</v>
      </c>
    </row>
    <row r="2906" spans="1:6" x14ac:dyDescent="0.2">
      <c r="A2906" t="s">
        <v>678</v>
      </c>
      <c r="B2906" t="s">
        <v>696</v>
      </c>
      <c r="C2906" t="s">
        <v>687</v>
      </c>
      <c r="D2906">
        <v>1.05</v>
      </c>
      <c r="E2906">
        <v>39</v>
      </c>
      <c r="F2906">
        <v>0.35399999999999998</v>
      </c>
    </row>
    <row r="2907" spans="1:6" x14ac:dyDescent="0.2">
      <c r="A2907" t="s">
        <v>678</v>
      </c>
      <c r="B2907" t="s">
        <v>696</v>
      </c>
      <c r="C2907" t="s">
        <v>687</v>
      </c>
      <c r="D2907">
        <v>1.05</v>
      </c>
      <c r="E2907">
        <v>40</v>
      </c>
      <c r="F2907">
        <v>0.35499999999999998</v>
      </c>
    </row>
    <row r="2908" spans="1:6" x14ac:dyDescent="0.2">
      <c r="A2908" t="s">
        <v>678</v>
      </c>
      <c r="B2908" t="s">
        <v>696</v>
      </c>
      <c r="C2908" t="s">
        <v>687</v>
      </c>
      <c r="D2908">
        <v>1.05</v>
      </c>
      <c r="E2908">
        <v>41</v>
      </c>
      <c r="F2908">
        <v>0.35599999999999998</v>
      </c>
    </row>
    <row r="2909" spans="1:6" x14ac:dyDescent="0.2">
      <c r="A2909" t="s">
        <v>678</v>
      </c>
      <c r="B2909" t="s">
        <v>696</v>
      </c>
      <c r="C2909" t="s">
        <v>687</v>
      </c>
      <c r="D2909">
        <v>1.05</v>
      </c>
      <c r="E2909">
        <v>42</v>
      </c>
      <c r="F2909">
        <v>0.35699999999999998</v>
      </c>
    </row>
    <row r="2910" spans="1:6" x14ac:dyDescent="0.2">
      <c r="A2910" t="s">
        <v>678</v>
      </c>
      <c r="B2910" t="s">
        <v>696</v>
      </c>
      <c r="C2910" t="s">
        <v>687</v>
      </c>
      <c r="D2910">
        <v>1.05</v>
      </c>
      <c r="E2910">
        <v>43</v>
      </c>
      <c r="F2910">
        <v>0.35799999999999998</v>
      </c>
    </row>
    <row r="2911" spans="1:6" x14ac:dyDescent="0.2">
      <c r="A2911" t="s">
        <v>678</v>
      </c>
      <c r="B2911" t="s">
        <v>696</v>
      </c>
      <c r="C2911" t="s">
        <v>687</v>
      </c>
      <c r="D2911">
        <v>1.05</v>
      </c>
      <c r="E2911">
        <v>44</v>
      </c>
      <c r="F2911">
        <v>0.35799999999999998</v>
      </c>
    </row>
    <row r="2912" spans="1:6" x14ac:dyDescent="0.2">
      <c r="A2912" t="s">
        <v>678</v>
      </c>
      <c r="B2912" t="s">
        <v>696</v>
      </c>
      <c r="C2912" t="s">
        <v>687</v>
      </c>
      <c r="D2912">
        <v>1.05</v>
      </c>
      <c r="E2912">
        <v>45</v>
      </c>
      <c r="F2912">
        <v>0.35899999999999999</v>
      </c>
    </row>
    <row r="2913" spans="1:6" x14ac:dyDescent="0.2">
      <c r="A2913" t="s">
        <v>678</v>
      </c>
      <c r="B2913" t="s">
        <v>696</v>
      </c>
      <c r="C2913" t="s">
        <v>687</v>
      </c>
      <c r="D2913">
        <v>1.05</v>
      </c>
      <c r="E2913">
        <v>46</v>
      </c>
      <c r="F2913">
        <v>0.35899999999999999</v>
      </c>
    </row>
    <row r="2914" spans="1:6" x14ac:dyDescent="0.2">
      <c r="A2914" t="s">
        <v>678</v>
      </c>
      <c r="B2914" t="s">
        <v>696</v>
      </c>
      <c r="C2914" t="s">
        <v>687</v>
      </c>
      <c r="D2914">
        <v>1.05</v>
      </c>
      <c r="E2914">
        <v>47</v>
      </c>
      <c r="F2914">
        <v>0.36</v>
      </c>
    </row>
    <row r="2915" spans="1:6" x14ac:dyDescent="0.2">
      <c r="A2915" t="s">
        <v>678</v>
      </c>
      <c r="B2915" t="s">
        <v>696</v>
      </c>
      <c r="C2915" t="s">
        <v>687</v>
      </c>
      <c r="D2915">
        <v>1.05</v>
      </c>
      <c r="E2915">
        <v>48</v>
      </c>
      <c r="F2915">
        <v>0.36099999999999999</v>
      </c>
    </row>
    <row r="2916" spans="1:6" x14ac:dyDescent="0.2">
      <c r="A2916" t="s">
        <v>678</v>
      </c>
      <c r="B2916" t="s">
        <v>696</v>
      </c>
      <c r="C2916" t="s">
        <v>687</v>
      </c>
      <c r="D2916">
        <v>1.05</v>
      </c>
      <c r="E2916">
        <v>49</v>
      </c>
      <c r="F2916">
        <v>0.36099999999999999</v>
      </c>
    </row>
    <row r="2917" spans="1:6" x14ac:dyDescent="0.2">
      <c r="A2917" t="s">
        <v>678</v>
      </c>
      <c r="B2917" t="s">
        <v>696</v>
      </c>
      <c r="C2917" t="s">
        <v>687</v>
      </c>
      <c r="D2917">
        <v>1.1000000000000001</v>
      </c>
      <c r="E2917">
        <v>32</v>
      </c>
      <c r="F2917">
        <v>0.35899999999999999</v>
      </c>
    </row>
    <row r="2918" spans="1:6" x14ac:dyDescent="0.2">
      <c r="A2918" t="s">
        <v>678</v>
      </c>
      <c r="B2918" t="s">
        <v>696</v>
      </c>
      <c r="C2918" t="s">
        <v>687</v>
      </c>
      <c r="D2918">
        <v>1.1000000000000001</v>
      </c>
      <c r="E2918">
        <v>33</v>
      </c>
      <c r="F2918">
        <v>0.36</v>
      </c>
    </row>
    <row r="2919" spans="1:6" x14ac:dyDescent="0.2">
      <c r="A2919" t="s">
        <v>678</v>
      </c>
      <c r="B2919" t="s">
        <v>696</v>
      </c>
      <c r="C2919" t="s">
        <v>687</v>
      </c>
      <c r="D2919">
        <v>1.1000000000000001</v>
      </c>
      <c r="E2919">
        <v>34</v>
      </c>
      <c r="F2919">
        <v>0.36099999999999999</v>
      </c>
    </row>
    <row r="2920" spans="1:6" x14ac:dyDescent="0.2">
      <c r="A2920" t="s">
        <v>678</v>
      </c>
      <c r="B2920" t="s">
        <v>696</v>
      </c>
      <c r="C2920" t="s">
        <v>687</v>
      </c>
      <c r="D2920">
        <v>1.1000000000000001</v>
      </c>
      <c r="E2920">
        <v>35</v>
      </c>
      <c r="F2920">
        <v>0.36199999999999999</v>
      </c>
    </row>
    <row r="2921" spans="1:6" x14ac:dyDescent="0.2">
      <c r="A2921" t="s">
        <v>678</v>
      </c>
      <c r="B2921" t="s">
        <v>696</v>
      </c>
      <c r="C2921" t="s">
        <v>687</v>
      </c>
      <c r="D2921">
        <v>1.1000000000000001</v>
      </c>
      <c r="E2921">
        <v>36</v>
      </c>
      <c r="F2921">
        <v>0.36299999999999999</v>
      </c>
    </row>
    <row r="2922" spans="1:6" x14ac:dyDescent="0.2">
      <c r="A2922" t="s">
        <v>678</v>
      </c>
      <c r="B2922" t="s">
        <v>696</v>
      </c>
      <c r="C2922" t="s">
        <v>687</v>
      </c>
      <c r="D2922">
        <v>1.1000000000000001</v>
      </c>
      <c r="E2922">
        <v>37</v>
      </c>
      <c r="F2922">
        <v>0.36399999999999999</v>
      </c>
    </row>
    <row r="2923" spans="1:6" x14ac:dyDescent="0.2">
      <c r="A2923" t="s">
        <v>678</v>
      </c>
      <c r="B2923" t="s">
        <v>696</v>
      </c>
      <c r="C2923" t="s">
        <v>687</v>
      </c>
      <c r="D2923">
        <v>1.1000000000000001</v>
      </c>
      <c r="E2923">
        <v>38</v>
      </c>
      <c r="F2923">
        <v>0.36499999999999999</v>
      </c>
    </row>
    <row r="2924" spans="1:6" x14ac:dyDescent="0.2">
      <c r="A2924" t="s">
        <v>678</v>
      </c>
      <c r="B2924" t="s">
        <v>696</v>
      </c>
      <c r="C2924" t="s">
        <v>687</v>
      </c>
      <c r="D2924">
        <v>1.1000000000000001</v>
      </c>
      <c r="E2924">
        <v>39</v>
      </c>
      <c r="F2924">
        <v>0.36499999999999999</v>
      </c>
    </row>
    <row r="2925" spans="1:6" x14ac:dyDescent="0.2">
      <c r="A2925" t="s">
        <v>678</v>
      </c>
      <c r="B2925" t="s">
        <v>696</v>
      </c>
      <c r="C2925" t="s">
        <v>687</v>
      </c>
      <c r="D2925">
        <v>1.1000000000000001</v>
      </c>
      <c r="E2925">
        <v>40</v>
      </c>
      <c r="F2925">
        <v>0.36599999999999999</v>
      </c>
    </row>
    <row r="2926" spans="1:6" x14ac:dyDescent="0.2">
      <c r="A2926" t="s">
        <v>678</v>
      </c>
      <c r="B2926" t="s">
        <v>696</v>
      </c>
      <c r="C2926" t="s">
        <v>687</v>
      </c>
      <c r="D2926">
        <v>1.1000000000000001</v>
      </c>
      <c r="E2926">
        <v>41</v>
      </c>
      <c r="F2926">
        <v>0.36699999999999999</v>
      </c>
    </row>
    <row r="2927" spans="1:6" x14ac:dyDescent="0.2">
      <c r="A2927" t="s">
        <v>678</v>
      </c>
      <c r="B2927" t="s">
        <v>696</v>
      </c>
      <c r="C2927" t="s">
        <v>687</v>
      </c>
      <c r="D2927">
        <v>1.1000000000000001</v>
      </c>
      <c r="E2927">
        <v>42</v>
      </c>
      <c r="F2927">
        <v>0.36799999999999999</v>
      </c>
    </row>
    <row r="2928" spans="1:6" x14ac:dyDescent="0.2">
      <c r="A2928" t="s">
        <v>678</v>
      </c>
      <c r="B2928" t="s">
        <v>696</v>
      </c>
      <c r="C2928" t="s">
        <v>687</v>
      </c>
      <c r="D2928">
        <v>1.1000000000000001</v>
      </c>
      <c r="E2928">
        <v>43</v>
      </c>
      <c r="F2928">
        <v>0.36799999999999999</v>
      </c>
    </row>
    <row r="2929" spans="1:6" x14ac:dyDescent="0.2">
      <c r="A2929" t="s">
        <v>678</v>
      </c>
      <c r="B2929" t="s">
        <v>696</v>
      </c>
      <c r="C2929" t="s">
        <v>687</v>
      </c>
      <c r="D2929">
        <v>1.1000000000000001</v>
      </c>
      <c r="E2929">
        <v>44</v>
      </c>
      <c r="F2929">
        <v>0.36899999999999999</v>
      </c>
    </row>
    <row r="2930" spans="1:6" x14ac:dyDescent="0.2">
      <c r="A2930" t="s">
        <v>678</v>
      </c>
      <c r="B2930" t="s">
        <v>696</v>
      </c>
      <c r="C2930" t="s">
        <v>687</v>
      </c>
      <c r="D2930">
        <v>1.1000000000000001</v>
      </c>
      <c r="E2930">
        <v>45</v>
      </c>
      <c r="F2930">
        <v>0.36899999999999999</v>
      </c>
    </row>
    <row r="2931" spans="1:6" x14ac:dyDescent="0.2">
      <c r="A2931" t="s">
        <v>678</v>
      </c>
      <c r="B2931" t="s">
        <v>696</v>
      </c>
      <c r="C2931" t="s">
        <v>687</v>
      </c>
      <c r="D2931">
        <v>1.1000000000000001</v>
      </c>
      <c r="E2931">
        <v>46</v>
      </c>
      <c r="F2931">
        <v>0.37</v>
      </c>
    </row>
    <row r="2932" spans="1:6" x14ac:dyDescent="0.2">
      <c r="A2932" t="s">
        <v>678</v>
      </c>
      <c r="B2932" t="s">
        <v>696</v>
      </c>
      <c r="C2932" t="s">
        <v>687</v>
      </c>
      <c r="D2932">
        <v>1.1000000000000001</v>
      </c>
      <c r="E2932">
        <v>47</v>
      </c>
      <c r="F2932">
        <v>0.371</v>
      </c>
    </row>
    <row r="2933" spans="1:6" x14ac:dyDescent="0.2">
      <c r="A2933" t="s">
        <v>678</v>
      </c>
      <c r="B2933" t="s">
        <v>696</v>
      </c>
      <c r="C2933" t="s">
        <v>687</v>
      </c>
      <c r="D2933">
        <v>1.1000000000000001</v>
      </c>
      <c r="E2933">
        <v>48</v>
      </c>
      <c r="F2933">
        <v>0.371</v>
      </c>
    </row>
    <row r="2934" spans="1:6" x14ac:dyDescent="0.2">
      <c r="A2934" t="s">
        <v>678</v>
      </c>
      <c r="B2934" t="s">
        <v>696</v>
      </c>
      <c r="C2934" t="s">
        <v>687</v>
      </c>
      <c r="D2934">
        <v>1.1000000000000001</v>
      </c>
      <c r="E2934">
        <v>49</v>
      </c>
      <c r="F2934">
        <v>0.372</v>
      </c>
    </row>
    <row r="2935" spans="1:6" x14ac:dyDescent="0.2">
      <c r="A2935" t="s">
        <v>678</v>
      </c>
      <c r="B2935" t="s">
        <v>696</v>
      </c>
      <c r="C2935" t="s">
        <v>687</v>
      </c>
      <c r="D2935">
        <v>1.1499999999999999</v>
      </c>
      <c r="E2935">
        <v>33</v>
      </c>
      <c r="F2935">
        <v>0.371</v>
      </c>
    </row>
    <row r="2936" spans="1:6" x14ac:dyDescent="0.2">
      <c r="A2936" t="s">
        <v>678</v>
      </c>
      <c r="B2936" t="s">
        <v>696</v>
      </c>
      <c r="C2936" t="s">
        <v>687</v>
      </c>
      <c r="D2936">
        <v>1.1499999999999999</v>
      </c>
      <c r="E2936">
        <v>34</v>
      </c>
      <c r="F2936">
        <v>0.372</v>
      </c>
    </row>
    <row r="2937" spans="1:6" x14ac:dyDescent="0.2">
      <c r="A2937" t="s">
        <v>678</v>
      </c>
      <c r="B2937" t="s">
        <v>696</v>
      </c>
      <c r="C2937" t="s">
        <v>687</v>
      </c>
      <c r="D2937">
        <v>1.1499999999999999</v>
      </c>
      <c r="E2937">
        <v>35</v>
      </c>
      <c r="F2937">
        <v>0.373</v>
      </c>
    </row>
    <row r="2938" spans="1:6" x14ac:dyDescent="0.2">
      <c r="A2938" t="s">
        <v>678</v>
      </c>
      <c r="B2938" t="s">
        <v>696</v>
      </c>
      <c r="C2938" t="s">
        <v>687</v>
      </c>
      <c r="D2938">
        <v>1.1499999999999999</v>
      </c>
      <c r="E2938">
        <v>36</v>
      </c>
      <c r="F2938">
        <v>0.374</v>
      </c>
    </row>
    <row r="2939" spans="1:6" x14ac:dyDescent="0.2">
      <c r="A2939" t="s">
        <v>678</v>
      </c>
      <c r="B2939" t="s">
        <v>696</v>
      </c>
      <c r="C2939" t="s">
        <v>687</v>
      </c>
      <c r="D2939">
        <v>1.1499999999999999</v>
      </c>
      <c r="E2939">
        <v>37</v>
      </c>
      <c r="F2939">
        <v>0.374</v>
      </c>
    </row>
    <row r="2940" spans="1:6" x14ac:dyDescent="0.2">
      <c r="A2940" t="s">
        <v>678</v>
      </c>
      <c r="B2940" t="s">
        <v>696</v>
      </c>
      <c r="C2940" t="s">
        <v>687</v>
      </c>
      <c r="D2940">
        <v>1.1499999999999999</v>
      </c>
      <c r="E2940">
        <v>38</v>
      </c>
      <c r="F2940">
        <v>0.375</v>
      </c>
    </row>
    <row r="2941" spans="1:6" x14ac:dyDescent="0.2">
      <c r="A2941" t="s">
        <v>678</v>
      </c>
      <c r="B2941" t="s">
        <v>696</v>
      </c>
      <c r="C2941" t="s">
        <v>687</v>
      </c>
      <c r="D2941">
        <v>1.1499999999999999</v>
      </c>
      <c r="E2941">
        <v>39</v>
      </c>
      <c r="F2941">
        <v>0.376</v>
      </c>
    </row>
    <row r="2942" spans="1:6" x14ac:dyDescent="0.2">
      <c r="A2942" t="s">
        <v>678</v>
      </c>
      <c r="B2942" t="s">
        <v>696</v>
      </c>
      <c r="C2942" t="s">
        <v>687</v>
      </c>
      <c r="D2942">
        <v>1.1499999999999999</v>
      </c>
      <c r="E2942">
        <v>40</v>
      </c>
      <c r="F2942">
        <v>0.377</v>
      </c>
    </row>
    <row r="2943" spans="1:6" x14ac:dyDescent="0.2">
      <c r="A2943" t="s">
        <v>678</v>
      </c>
      <c r="B2943" t="s">
        <v>696</v>
      </c>
      <c r="C2943" t="s">
        <v>687</v>
      </c>
      <c r="D2943">
        <v>1.1499999999999999</v>
      </c>
      <c r="E2943">
        <v>41</v>
      </c>
      <c r="F2943">
        <v>0.377</v>
      </c>
    </row>
    <row r="2944" spans="1:6" x14ac:dyDescent="0.2">
      <c r="A2944" t="s">
        <v>678</v>
      </c>
      <c r="B2944" t="s">
        <v>696</v>
      </c>
      <c r="C2944" t="s">
        <v>687</v>
      </c>
      <c r="D2944">
        <v>1.1499999999999999</v>
      </c>
      <c r="E2944">
        <v>42</v>
      </c>
      <c r="F2944">
        <v>0.378</v>
      </c>
    </row>
    <row r="2945" spans="1:6" x14ac:dyDescent="0.2">
      <c r="A2945" t="s">
        <v>678</v>
      </c>
      <c r="B2945" t="s">
        <v>696</v>
      </c>
      <c r="C2945" t="s">
        <v>687</v>
      </c>
      <c r="D2945">
        <v>1.1499999999999999</v>
      </c>
      <c r="E2945">
        <v>43</v>
      </c>
      <c r="F2945">
        <v>0.379</v>
      </c>
    </row>
    <row r="2946" spans="1:6" x14ac:dyDescent="0.2">
      <c r="A2946" t="s">
        <v>678</v>
      </c>
      <c r="B2946" t="s">
        <v>696</v>
      </c>
      <c r="C2946" t="s">
        <v>687</v>
      </c>
      <c r="D2946">
        <v>1.1499999999999999</v>
      </c>
      <c r="E2946">
        <v>44</v>
      </c>
      <c r="F2946">
        <v>0.379</v>
      </c>
    </row>
    <row r="2947" spans="1:6" x14ac:dyDescent="0.2">
      <c r="A2947" t="s">
        <v>678</v>
      </c>
      <c r="B2947" t="s">
        <v>696</v>
      </c>
      <c r="C2947" t="s">
        <v>687</v>
      </c>
      <c r="D2947">
        <v>1.1499999999999999</v>
      </c>
      <c r="E2947">
        <v>45</v>
      </c>
      <c r="F2947">
        <v>0.38</v>
      </c>
    </row>
    <row r="2948" spans="1:6" x14ac:dyDescent="0.2">
      <c r="A2948" t="s">
        <v>678</v>
      </c>
      <c r="B2948" t="s">
        <v>696</v>
      </c>
      <c r="C2948" t="s">
        <v>687</v>
      </c>
      <c r="D2948">
        <v>1.1499999999999999</v>
      </c>
      <c r="E2948">
        <v>46</v>
      </c>
      <c r="F2948">
        <v>0.38</v>
      </c>
    </row>
    <row r="2949" spans="1:6" x14ac:dyDescent="0.2">
      <c r="A2949" t="s">
        <v>678</v>
      </c>
      <c r="B2949" t="s">
        <v>696</v>
      </c>
      <c r="C2949" t="s">
        <v>687</v>
      </c>
      <c r="D2949">
        <v>1.1499999999999999</v>
      </c>
      <c r="E2949">
        <v>47</v>
      </c>
      <c r="F2949">
        <v>0.38100000000000001</v>
      </c>
    </row>
    <row r="2950" spans="1:6" x14ac:dyDescent="0.2">
      <c r="A2950" t="s">
        <v>678</v>
      </c>
      <c r="B2950" t="s">
        <v>696</v>
      </c>
      <c r="C2950" t="s">
        <v>687</v>
      </c>
      <c r="D2950">
        <v>1.1499999999999999</v>
      </c>
      <c r="E2950">
        <v>48</v>
      </c>
      <c r="F2950">
        <v>0.38100000000000001</v>
      </c>
    </row>
    <row r="2951" spans="1:6" x14ac:dyDescent="0.2">
      <c r="A2951" t="s">
        <v>678</v>
      </c>
      <c r="B2951" t="s">
        <v>696</v>
      </c>
      <c r="C2951" t="s">
        <v>687</v>
      </c>
      <c r="D2951">
        <v>1.1499999999999999</v>
      </c>
      <c r="E2951">
        <v>49</v>
      </c>
      <c r="F2951">
        <v>0.38200000000000001</v>
      </c>
    </row>
    <row r="2952" spans="1:6" x14ac:dyDescent="0.2">
      <c r="A2952" t="s">
        <v>678</v>
      </c>
      <c r="B2952" t="s">
        <v>696</v>
      </c>
      <c r="C2952" t="s">
        <v>687</v>
      </c>
      <c r="D2952">
        <v>1.2</v>
      </c>
      <c r="E2952">
        <v>34</v>
      </c>
      <c r="F2952">
        <v>0.38300000000000001</v>
      </c>
    </row>
    <row r="2953" spans="1:6" x14ac:dyDescent="0.2">
      <c r="A2953" t="s">
        <v>678</v>
      </c>
      <c r="B2953" t="s">
        <v>696</v>
      </c>
      <c r="C2953" t="s">
        <v>687</v>
      </c>
      <c r="D2953">
        <v>1.2</v>
      </c>
      <c r="E2953">
        <v>35</v>
      </c>
      <c r="F2953">
        <v>0.38300000000000001</v>
      </c>
    </row>
    <row r="2954" spans="1:6" x14ac:dyDescent="0.2">
      <c r="A2954" t="s">
        <v>678</v>
      </c>
      <c r="B2954" t="s">
        <v>696</v>
      </c>
      <c r="C2954" t="s">
        <v>687</v>
      </c>
      <c r="D2954">
        <v>1.2</v>
      </c>
      <c r="E2954">
        <v>36</v>
      </c>
      <c r="F2954">
        <v>0.38400000000000001</v>
      </c>
    </row>
    <row r="2955" spans="1:6" x14ac:dyDescent="0.2">
      <c r="A2955" t="s">
        <v>678</v>
      </c>
      <c r="B2955" t="s">
        <v>696</v>
      </c>
      <c r="C2955" t="s">
        <v>687</v>
      </c>
      <c r="D2955">
        <v>1.2</v>
      </c>
      <c r="E2955">
        <v>37</v>
      </c>
      <c r="F2955">
        <v>0.38500000000000001</v>
      </c>
    </row>
    <row r="2956" spans="1:6" x14ac:dyDescent="0.2">
      <c r="A2956" t="s">
        <v>678</v>
      </c>
      <c r="B2956" t="s">
        <v>696</v>
      </c>
      <c r="C2956" t="s">
        <v>687</v>
      </c>
      <c r="D2956">
        <v>1.2</v>
      </c>
      <c r="E2956">
        <v>38</v>
      </c>
      <c r="F2956">
        <v>0.38600000000000001</v>
      </c>
    </row>
    <row r="2957" spans="1:6" x14ac:dyDescent="0.2">
      <c r="A2957" t="s">
        <v>678</v>
      </c>
      <c r="B2957" t="s">
        <v>696</v>
      </c>
      <c r="C2957" t="s">
        <v>687</v>
      </c>
      <c r="D2957">
        <v>1.2</v>
      </c>
      <c r="E2957">
        <v>39</v>
      </c>
      <c r="F2957">
        <v>0.38600000000000001</v>
      </c>
    </row>
    <row r="2958" spans="1:6" x14ac:dyDescent="0.2">
      <c r="A2958" t="s">
        <v>678</v>
      </c>
      <c r="B2958" t="s">
        <v>696</v>
      </c>
      <c r="C2958" t="s">
        <v>687</v>
      </c>
      <c r="D2958">
        <v>1.2</v>
      </c>
      <c r="E2958">
        <v>40</v>
      </c>
      <c r="F2958">
        <v>0.38700000000000001</v>
      </c>
    </row>
    <row r="2959" spans="1:6" x14ac:dyDescent="0.2">
      <c r="A2959" t="s">
        <v>678</v>
      </c>
      <c r="B2959" t="s">
        <v>696</v>
      </c>
      <c r="C2959" t="s">
        <v>687</v>
      </c>
      <c r="D2959">
        <v>1.2</v>
      </c>
      <c r="E2959">
        <v>41</v>
      </c>
      <c r="F2959">
        <v>0.38700000000000001</v>
      </c>
    </row>
    <row r="2960" spans="1:6" x14ac:dyDescent="0.2">
      <c r="A2960" t="s">
        <v>678</v>
      </c>
      <c r="B2960" t="s">
        <v>696</v>
      </c>
      <c r="C2960" t="s">
        <v>687</v>
      </c>
      <c r="D2960">
        <v>1.2</v>
      </c>
      <c r="E2960">
        <v>42</v>
      </c>
      <c r="F2960">
        <v>0.38800000000000001</v>
      </c>
    </row>
    <row r="2961" spans="1:6" x14ac:dyDescent="0.2">
      <c r="A2961" t="s">
        <v>678</v>
      </c>
      <c r="B2961" t="s">
        <v>696</v>
      </c>
      <c r="C2961" t="s">
        <v>687</v>
      </c>
      <c r="D2961">
        <v>1.2</v>
      </c>
      <c r="E2961">
        <v>43</v>
      </c>
      <c r="F2961">
        <v>0.38900000000000001</v>
      </c>
    </row>
    <row r="2962" spans="1:6" x14ac:dyDescent="0.2">
      <c r="A2962" t="s">
        <v>678</v>
      </c>
      <c r="B2962" t="s">
        <v>696</v>
      </c>
      <c r="C2962" t="s">
        <v>687</v>
      </c>
      <c r="D2962">
        <v>1.2</v>
      </c>
      <c r="E2962">
        <v>44</v>
      </c>
      <c r="F2962">
        <v>0.38900000000000001</v>
      </c>
    </row>
    <row r="2963" spans="1:6" x14ac:dyDescent="0.2">
      <c r="A2963" t="s">
        <v>678</v>
      </c>
      <c r="B2963" t="s">
        <v>696</v>
      </c>
      <c r="C2963" t="s">
        <v>687</v>
      </c>
      <c r="D2963">
        <v>1.2</v>
      </c>
      <c r="E2963">
        <v>45</v>
      </c>
      <c r="F2963">
        <v>0.39</v>
      </c>
    </row>
    <row r="2964" spans="1:6" x14ac:dyDescent="0.2">
      <c r="A2964" t="s">
        <v>678</v>
      </c>
      <c r="B2964" t="s">
        <v>696</v>
      </c>
      <c r="C2964" t="s">
        <v>687</v>
      </c>
      <c r="D2964">
        <v>1.2</v>
      </c>
      <c r="E2964">
        <v>46</v>
      </c>
      <c r="F2964">
        <v>0.39</v>
      </c>
    </row>
    <row r="2965" spans="1:6" x14ac:dyDescent="0.2">
      <c r="A2965" t="s">
        <v>678</v>
      </c>
      <c r="B2965" t="s">
        <v>696</v>
      </c>
      <c r="C2965" t="s">
        <v>687</v>
      </c>
      <c r="D2965">
        <v>1.2</v>
      </c>
      <c r="E2965">
        <v>47</v>
      </c>
      <c r="F2965">
        <v>0.39100000000000001</v>
      </c>
    </row>
    <row r="2966" spans="1:6" x14ac:dyDescent="0.2">
      <c r="A2966" t="s">
        <v>678</v>
      </c>
      <c r="B2966" t="s">
        <v>696</v>
      </c>
      <c r="C2966" t="s">
        <v>687</v>
      </c>
      <c r="D2966">
        <v>1.2</v>
      </c>
      <c r="E2966">
        <v>48</v>
      </c>
      <c r="F2966">
        <v>0.39100000000000001</v>
      </c>
    </row>
    <row r="2967" spans="1:6" x14ac:dyDescent="0.2">
      <c r="A2967" t="s">
        <v>678</v>
      </c>
      <c r="B2967" t="s">
        <v>696</v>
      </c>
      <c r="C2967" t="s">
        <v>687</v>
      </c>
      <c r="D2967">
        <v>1.2</v>
      </c>
      <c r="E2967">
        <v>49</v>
      </c>
      <c r="F2967">
        <v>0.39200000000000002</v>
      </c>
    </row>
    <row r="2968" spans="1:6" x14ac:dyDescent="0.2">
      <c r="A2968" t="s">
        <v>678</v>
      </c>
      <c r="B2968" t="s">
        <v>696</v>
      </c>
      <c r="C2968" t="s">
        <v>687</v>
      </c>
      <c r="D2968">
        <v>1.25</v>
      </c>
      <c r="E2968">
        <v>36</v>
      </c>
      <c r="F2968">
        <v>0.39400000000000002</v>
      </c>
    </row>
    <row r="2969" spans="1:6" x14ac:dyDescent="0.2">
      <c r="A2969" t="s">
        <v>678</v>
      </c>
      <c r="B2969" t="s">
        <v>696</v>
      </c>
      <c r="C2969" t="s">
        <v>687</v>
      </c>
      <c r="D2969">
        <v>1.25</v>
      </c>
      <c r="E2969">
        <v>37</v>
      </c>
      <c r="F2969">
        <v>0.39500000000000002</v>
      </c>
    </row>
    <row r="2970" spans="1:6" x14ac:dyDescent="0.2">
      <c r="A2970" t="s">
        <v>678</v>
      </c>
      <c r="B2970" t="s">
        <v>696</v>
      </c>
      <c r="C2970" t="s">
        <v>687</v>
      </c>
      <c r="D2970">
        <v>1.25</v>
      </c>
      <c r="E2970">
        <v>38</v>
      </c>
      <c r="F2970">
        <v>0.39500000000000002</v>
      </c>
    </row>
    <row r="2971" spans="1:6" x14ac:dyDescent="0.2">
      <c r="A2971" t="s">
        <v>678</v>
      </c>
      <c r="B2971" t="s">
        <v>696</v>
      </c>
      <c r="C2971" t="s">
        <v>687</v>
      </c>
      <c r="D2971">
        <v>1.25</v>
      </c>
      <c r="E2971">
        <v>39</v>
      </c>
      <c r="F2971">
        <v>0.39600000000000002</v>
      </c>
    </row>
    <row r="2972" spans="1:6" x14ac:dyDescent="0.2">
      <c r="A2972" t="s">
        <v>678</v>
      </c>
      <c r="B2972" t="s">
        <v>696</v>
      </c>
      <c r="C2972" t="s">
        <v>687</v>
      </c>
      <c r="D2972">
        <v>1.25</v>
      </c>
      <c r="E2972">
        <v>40</v>
      </c>
      <c r="F2972">
        <v>0.39700000000000002</v>
      </c>
    </row>
    <row r="2973" spans="1:6" x14ac:dyDescent="0.2">
      <c r="A2973" t="s">
        <v>678</v>
      </c>
      <c r="B2973" t="s">
        <v>696</v>
      </c>
      <c r="C2973" t="s">
        <v>687</v>
      </c>
      <c r="D2973">
        <v>1.25</v>
      </c>
      <c r="E2973">
        <v>41</v>
      </c>
      <c r="F2973">
        <v>0.39700000000000002</v>
      </c>
    </row>
    <row r="2974" spans="1:6" x14ac:dyDescent="0.2">
      <c r="A2974" t="s">
        <v>678</v>
      </c>
      <c r="B2974" t="s">
        <v>696</v>
      </c>
      <c r="C2974" t="s">
        <v>687</v>
      </c>
      <c r="D2974">
        <v>1.25</v>
      </c>
      <c r="E2974">
        <v>42</v>
      </c>
      <c r="F2974">
        <v>0.39800000000000002</v>
      </c>
    </row>
    <row r="2975" spans="1:6" x14ac:dyDescent="0.2">
      <c r="A2975" t="s">
        <v>678</v>
      </c>
      <c r="B2975" t="s">
        <v>696</v>
      </c>
      <c r="C2975" t="s">
        <v>687</v>
      </c>
      <c r="D2975">
        <v>1.25</v>
      </c>
      <c r="E2975">
        <v>43</v>
      </c>
      <c r="F2975">
        <v>0.39800000000000002</v>
      </c>
    </row>
    <row r="2976" spans="1:6" x14ac:dyDescent="0.2">
      <c r="A2976" t="s">
        <v>678</v>
      </c>
      <c r="B2976" t="s">
        <v>696</v>
      </c>
      <c r="C2976" t="s">
        <v>687</v>
      </c>
      <c r="D2976">
        <v>1.25</v>
      </c>
      <c r="E2976">
        <v>44</v>
      </c>
      <c r="F2976">
        <v>0.39900000000000002</v>
      </c>
    </row>
    <row r="2977" spans="1:6" x14ac:dyDescent="0.2">
      <c r="A2977" t="s">
        <v>678</v>
      </c>
      <c r="B2977" t="s">
        <v>696</v>
      </c>
      <c r="C2977" t="s">
        <v>687</v>
      </c>
      <c r="D2977">
        <v>1.25</v>
      </c>
      <c r="E2977">
        <v>45</v>
      </c>
      <c r="F2977">
        <v>0.39900000000000002</v>
      </c>
    </row>
    <row r="2978" spans="1:6" x14ac:dyDescent="0.2">
      <c r="A2978" t="s">
        <v>678</v>
      </c>
      <c r="B2978" t="s">
        <v>696</v>
      </c>
      <c r="C2978" t="s">
        <v>687</v>
      </c>
      <c r="D2978">
        <v>1.25</v>
      </c>
      <c r="E2978">
        <v>46</v>
      </c>
      <c r="F2978">
        <v>0.4</v>
      </c>
    </row>
    <row r="2979" spans="1:6" x14ac:dyDescent="0.2">
      <c r="A2979" t="s">
        <v>678</v>
      </c>
      <c r="B2979" t="s">
        <v>696</v>
      </c>
      <c r="C2979" t="s">
        <v>687</v>
      </c>
      <c r="D2979">
        <v>1.25</v>
      </c>
      <c r="E2979">
        <v>47</v>
      </c>
      <c r="F2979">
        <v>0.4</v>
      </c>
    </row>
    <row r="2980" spans="1:6" x14ac:dyDescent="0.2">
      <c r="A2980" t="s">
        <v>678</v>
      </c>
      <c r="B2980" t="s">
        <v>696</v>
      </c>
      <c r="C2980" t="s">
        <v>687</v>
      </c>
      <c r="D2980">
        <v>1.25</v>
      </c>
      <c r="E2980">
        <v>48</v>
      </c>
      <c r="F2980">
        <v>0.40100000000000002</v>
      </c>
    </row>
    <row r="2981" spans="1:6" x14ac:dyDescent="0.2">
      <c r="A2981" t="s">
        <v>678</v>
      </c>
      <c r="B2981" t="s">
        <v>696</v>
      </c>
      <c r="C2981" t="s">
        <v>687</v>
      </c>
      <c r="D2981">
        <v>1.25</v>
      </c>
      <c r="E2981">
        <v>49</v>
      </c>
      <c r="F2981">
        <v>0.40100000000000002</v>
      </c>
    </row>
    <row r="2982" spans="1:6" x14ac:dyDescent="0.2">
      <c r="A2982" t="s">
        <v>678</v>
      </c>
      <c r="B2982" t="s">
        <v>696</v>
      </c>
      <c r="C2982" t="s">
        <v>687</v>
      </c>
      <c r="D2982">
        <v>1.3</v>
      </c>
      <c r="E2982">
        <v>41</v>
      </c>
      <c r="F2982">
        <v>0.40699999999999997</v>
      </c>
    </row>
    <row r="2983" spans="1:6" x14ac:dyDescent="0.2">
      <c r="A2983" t="s">
        <v>678</v>
      </c>
      <c r="B2983" t="s">
        <v>696</v>
      </c>
      <c r="C2983" t="s">
        <v>687</v>
      </c>
      <c r="D2983">
        <v>1.3</v>
      </c>
      <c r="E2983">
        <v>42</v>
      </c>
      <c r="F2983">
        <v>0.40699999999999997</v>
      </c>
    </row>
    <row r="2984" spans="1:6" x14ac:dyDescent="0.2">
      <c r="A2984" t="s">
        <v>678</v>
      </c>
      <c r="B2984" t="s">
        <v>696</v>
      </c>
      <c r="C2984" t="s">
        <v>687</v>
      </c>
      <c r="D2984">
        <v>1.3</v>
      </c>
      <c r="E2984">
        <v>43</v>
      </c>
      <c r="F2984">
        <v>0.40799999999999997</v>
      </c>
    </row>
    <row r="2985" spans="1:6" x14ac:dyDescent="0.2">
      <c r="A2985" t="s">
        <v>678</v>
      </c>
      <c r="B2985" t="s">
        <v>696</v>
      </c>
      <c r="C2985" t="s">
        <v>687</v>
      </c>
      <c r="D2985">
        <v>1.3</v>
      </c>
      <c r="E2985">
        <v>44</v>
      </c>
      <c r="F2985">
        <v>0.40799999999999997</v>
      </c>
    </row>
    <row r="2986" spans="1:6" x14ac:dyDescent="0.2">
      <c r="A2986" t="s">
        <v>678</v>
      </c>
      <c r="B2986" t="s">
        <v>696</v>
      </c>
      <c r="C2986" t="s">
        <v>687</v>
      </c>
      <c r="D2986">
        <v>1.3</v>
      </c>
      <c r="E2986">
        <v>45</v>
      </c>
      <c r="F2986">
        <v>0.40899999999999997</v>
      </c>
    </row>
    <row r="2987" spans="1:6" x14ac:dyDescent="0.2">
      <c r="A2987" t="s">
        <v>678</v>
      </c>
      <c r="B2987" t="s">
        <v>696</v>
      </c>
      <c r="C2987" t="s">
        <v>687</v>
      </c>
      <c r="D2987">
        <v>1.3</v>
      </c>
      <c r="E2987">
        <v>46</v>
      </c>
      <c r="F2987">
        <v>0.40899999999999997</v>
      </c>
    </row>
    <row r="2988" spans="1:6" x14ac:dyDescent="0.2">
      <c r="A2988" t="s">
        <v>678</v>
      </c>
      <c r="B2988" t="s">
        <v>696</v>
      </c>
      <c r="C2988" t="s">
        <v>687</v>
      </c>
      <c r="D2988">
        <v>1.3</v>
      </c>
      <c r="E2988">
        <v>47</v>
      </c>
      <c r="F2988">
        <v>0.40899999999999997</v>
      </c>
    </row>
    <row r="2989" spans="1:6" x14ac:dyDescent="0.2">
      <c r="A2989" t="s">
        <v>678</v>
      </c>
      <c r="B2989" t="s">
        <v>696</v>
      </c>
      <c r="C2989" t="s">
        <v>687</v>
      </c>
      <c r="D2989">
        <v>1.3</v>
      </c>
      <c r="E2989">
        <v>48</v>
      </c>
      <c r="F2989">
        <v>0.41</v>
      </c>
    </row>
    <row r="2990" spans="1:6" x14ac:dyDescent="0.2">
      <c r="A2990" t="s">
        <v>678</v>
      </c>
      <c r="B2990" t="s">
        <v>696</v>
      </c>
      <c r="C2990" t="s">
        <v>687</v>
      </c>
      <c r="D2990">
        <v>1.3</v>
      </c>
      <c r="E2990">
        <v>49</v>
      </c>
      <c r="F2990">
        <v>0.41</v>
      </c>
    </row>
    <row r="2991" spans="1:6" x14ac:dyDescent="0.2">
      <c r="A2991" t="s">
        <v>678</v>
      </c>
      <c r="B2991" t="s">
        <v>696</v>
      </c>
      <c r="C2991" t="s">
        <v>687</v>
      </c>
      <c r="D2991">
        <v>1.35</v>
      </c>
      <c r="E2991">
        <v>46</v>
      </c>
      <c r="F2991">
        <v>0.41799999999999998</v>
      </c>
    </row>
    <row r="2992" spans="1:6" x14ac:dyDescent="0.2">
      <c r="A2992" t="s">
        <v>678</v>
      </c>
      <c r="B2992" t="s">
        <v>696</v>
      </c>
      <c r="C2992" t="s">
        <v>687</v>
      </c>
      <c r="D2992">
        <v>1.35</v>
      </c>
      <c r="E2992">
        <v>47</v>
      </c>
      <c r="F2992">
        <v>0.41799999999999998</v>
      </c>
    </row>
    <row r="2993" spans="1:6" x14ac:dyDescent="0.2">
      <c r="A2993" t="s">
        <v>678</v>
      </c>
      <c r="B2993" t="s">
        <v>696</v>
      </c>
      <c r="C2993" t="s">
        <v>687</v>
      </c>
      <c r="D2993">
        <v>1.35</v>
      </c>
      <c r="E2993">
        <v>48</v>
      </c>
      <c r="F2993">
        <v>0.41899999999999998</v>
      </c>
    </row>
    <row r="2994" spans="1:6" x14ac:dyDescent="0.2">
      <c r="A2994" t="s">
        <v>678</v>
      </c>
      <c r="B2994" t="s">
        <v>696</v>
      </c>
      <c r="C2994" t="s">
        <v>687</v>
      </c>
      <c r="D2994">
        <v>1.35</v>
      </c>
      <c r="E2994">
        <v>49</v>
      </c>
      <c r="F2994">
        <v>0.41899999999999998</v>
      </c>
    </row>
    <row r="2995" spans="1:6" x14ac:dyDescent="0.2">
      <c r="A2995" t="s">
        <v>678</v>
      </c>
      <c r="B2995" t="s">
        <v>696</v>
      </c>
      <c r="C2995" t="s">
        <v>686</v>
      </c>
      <c r="D2995">
        <v>0.2</v>
      </c>
      <c r="E2995">
        <v>20</v>
      </c>
      <c r="F2995">
        <v>4.5999999999999999E-2</v>
      </c>
    </row>
    <row r="2996" spans="1:6" x14ac:dyDescent="0.2">
      <c r="A2996" t="s">
        <v>678</v>
      </c>
      <c r="B2996" t="s">
        <v>696</v>
      </c>
      <c r="C2996" t="s">
        <v>686</v>
      </c>
      <c r="D2996">
        <v>0.2</v>
      </c>
      <c r="E2996">
        <v>21</v>
      </c>
      <c r="F2996">
        <v>4.9000000000000002E-2</v>
      </c>
    </row>
    <row r="2997" spans="1:6" x14ac:dyDescent="0.2">
      <c r="A2997" t="s">
        <v>678</v>
      </c>
      <c r="B2997" t="s">
        <v>696</v>
      </c>
      <c r="C2997" t="s">
        <v>686</v>
      </c>
      <c r="D2997">
        <v>0.25</v>
      </c>
      <c r="E2997">
        <v>20</v>
      </c>
      <c r="F2997">
        <v>6.3E-2</v>
      </c>
    </row>
    <row r="2998" spans="1:6" x14ac:dyDescent="0.2">
      <c r="A2998" t="s">
        <v>678</v>
      </c>
      <c r="B2998" t="s">
        <v>696</v>
      </c>
      <c r="C2998" t="s">
        <v>686</v>
      </c>
      <c r="D2998">
        <v>0.25</v>
      </c>
      <c r="E2998">
        <v>21</v>
      </c>
      <c r="F2998">
        <v>6.6000000000000003E-2</v>
      </c>
    </row>
    <row r="2999" spans="1:6" x14ac:dyDescent="0.2">
      <c r="A2999" t="s">
        <v>678</v>
      </c>
      <c r="B2999" t="s">
        <v>696</v>
      </c>
      <c r="C2999" t="s">
        <v>686</v>
      </c>
      <c r="D2999">
        <v>0.25</v>
      </c>
      <c r="E2999">
        <v>22</v>
      </c>
      <c r="F2999">
        <v>7.0000000000000007E-2</v>
      </c>
    </row>
    <row r="3000" spans="1:6" x14ac:dyDescent="0.2">
      <c r="A3000" t="s">
        <v>678</v>
      </c>
      <c r="B3000" t="s">
        <v>696</v>
      </c>
      <c r="C3000" t="s">
        <v>686</v>
      </c>
      <c r="D3000">
        <v>0.25</v>
      </c>
      <c r="E3000">
        <v>23</v>
      </c>
      <c r="F3000">
        <v>7.3999999999999996E-2</v>
      </c>
    </row>
    <row r="3001" spans="1:6" x14ac:dyDescent="0.2">
      <c r="A3001" t="s">
        <v>678</v>
      </c>
      <c r="B3001" t="s">
        <v>696</v>
      </c>
      <c r="C3001" t="s">
        <v>686</v>
      </c>
      <c r="D3001">
        <v>0.25</v>
      </c>
      <c r="E3001">
        <v>24</v>
      </c>
      <c r="F3001">
        <v>7.6999999999999999E-2</v>
      </c>
    </row>
    <row r="3002" spans="1:6" x14ac:dyDescent="0.2">
      <c r="A3002" t="s">
        <v>678</v>
      </c>
      <c r="B3002" t="s">
        <v>696</v>
      </c>
      <c r="C3002" t="s">
        <v>686</v>
      </c>
      <c r="D3002">
        <v>0.25</v>
      </c>
      <c r="E3002">
        <v>25</v>
      </c>
      <c r="F3002">
        <v>0.08</v>
      </c>
    </row>
    <row r="3003" spans="1:6" x14ac:dyDescent="0.2">
      <c r="A3003" t="s">
        <v>678</v>
      </c>
      <c r="B3003" t="s">
        <v>696</v>
      </c>
      <c r="C3003" t="s">
        <v>686</v>
      </c>
      <c r="D3003">
        <v>0.3</v>
      </c>
      <c r="E3003">
        <v>20</v>
      </c>
      <c r="F3003">
        <v>7.9000000000000001E-2</v>
      </c>
    </row>
    <row r="3004" spans="1:6" x14ac:dyDescent="0.2">
      <c r="A3004" t="s">
        <v>678</v>
      </c>
      <c r="B3004" t="s">
        <v>696</v>
      </c>
      <c r="C3004" t="s">
        <v>686</v>
      </c>
      <c r="D3004">
        <v>0.3</v>
      </c>
      <c r="E3004">
        <v>21</v>
      </c>
      <c r="F3004">
        <v>8.4000000000000005E-2</v>
      </c>
    </row>
    <row r="3005" spans="1:6" x14ac:dyDescent="0.2">
      <c r="A3005" t="s">
        <v>678</v>
      </c>
      <c r="B3005" t="s">
        <v>696</v>
      </c>
      <c r="C3005" t="s">
        <v>686</v>
      </c>
      <c r="D3005">
        <v>0.3</v>
      </c>
      <c r="E3005">
        <v>22</v>
      </c>
      <c r="F3005">
        <v>8.7999999999999995E-2</v>
      </c>
    </row>
    <row r="3006" spans="1:6" x14ac:dyDescent="0.2">
      <c r="A3006" t="s">
        <v>678</v>
      </c>
      <c r="B3006" t="s">
        <v>696</v>
      </c>
      <c r="C3006" t="s">
        <v>686</v>
      </c>
      <c r="D3006">
        <v>0.3</v>
      </c>
      <c r="E3006">
        <v>23</v>
      </c>
      <c r="F3006">
        <v>9.1999999999999998E-2</v>
      </c>
    </row>
    <row r="3007" spans="1:6" x14ac:dyDescent="0.2">
      <c r="A3007" t="s">
        <v>678</v>
      </c>
      <c r="B3007" t="s">
        <v>696</v>
      </c>
      <c r="C3007" t="s">
        <v>686</v>
      </c>
      <c r="D3007">
        <v>0.3</v>
      </c>
      <c r="E3007">
        <v>24</v>
      </c>
      <c r="F3007">
        <v>9.5000000000000001E-2</v>
      </c>
    </row>
    <row r="3008" spans="1:6" x14ac:dyDescent="0.2">
      <c r="A3008" t="s">
        <v>678</v>
      </c>
      <c r="B3008" t="s">
        <v>696</v>
      </c>
      <c r="C3008" t="s">
        <v>686</v>
      </c>
      <c r="D3008">
        <v>0.3</v>
      </c>
      <c r="E3008">
        <v>25</v>
      </c>
      <c r="F3008">
        <v>9.9000000000000005E-2</v>
      </c>
    </row>
    <row r="3009" spans="1:6" x14ac:dyDescent="0.2">
      <c r="A3009" t="s">
        <v>678</v>
      </c>
      <c r="B3009" t="s">
        <v>696</v>
      </c>
      <c r="C3009" t="s">
        <v>686</v>
      </c>
      <c r="D3009">
        <v>0.3</v>
      </c>
      <c r="E3009">
        <v>26</v>
      </c>
      <c r="F3009">
        <v>0.10199999999999999</v>
      </c>
    </row>
    <row r="3010" spans="1:6" x14ac:dyDescent="0.2">
      <c r="A3010" t="s">
        <v>678</v>
      </c>
      <c r="B3010" t="s">
        <v>696</v>
      </c>
      <c r="C3010" t="s">
        <v>686</v>
      </c>
      <c r="D3010">
        <v>0.3</v>
      </c>
      <c r="E3010">
        <v>27</v>
      </c>
      <c r="F3010">
        <v>0.105</v>
      </c>
    </row>
    <row r="3011" spans="1:6" x14ac:dyDescent="0.2">
      <c r="A3011" t="s">
        <v>678</v>
      </c>
      <c r="B3011" t="s">
        <v>696</v>
      </c>
      <c r="C3011" t="s">
        <v>686</v>
      </c>
      <c r="D3011">
        <v>0.3</v>
      </c>
      <c r="E3011">
        <v>28</v>
      </c>
      <c r="F3011">
        <v>0.108</v>
      </c>
    </row>
    <row r="3012" spans="1:6" x14ac:dyDescent="0.2">
      <c r="A3012" t="s">
        <v>678</v>
      </c>
      <c r="B3012" t="s">
        <v>696</v>
      </c>
      <c r="C3012" t="s">
        <v>686</v>
      </c>
      <c r="D3012">
        <v>0.3</v>
      </c>
      <c r="E3012">
        <v>29</v>
      </c>
      <c r="F3012">
        <v>0.111</v>
      </c>
    </row>
    <row r="3013" spans="1:6" x14ac:dyDescent="0.2">
      <c r="A3013" t="s">
        <v>678</v>
      </c>
      <c r="B3013" t="s">
        <v>696</v>
      </c>
      <c r="C3013" t="s">
        <v>686</v>
      </c>
      <c r="D3013">
        <v>0.3</v>
      </c>
      <c r="E3013">
        <v>30</v>
      </c>
      <c r="F3013">
        <v>0.114</v>
      </c>
    </row>
    <row r="3014" spans="1:6" x14ac:dyDescent="0.2">
      <c r="A3014" t="s">
        <v>678</v>
      </c>
      <c r="B3014" t="s">
        <v>696</v>
      </c>
      <c r="C3014" t="s">
        <v>686</v>
      </c>
      <c r="D3014">
        <v>0.35</v>
      </c>
      <c r="E3014">
        <v>20</v>
      </c>
      <c r="F3014">
        <v>9.7000000000000003E-2</v>
      </c>
    </row>
    <row r="3015" spans="1:6" x14ac:dyDescent="0.2">
      <c r="A3015" t="s">
        <v>678</v>
      </c>
      <c r="B3015" t="s">
        <v>696</v>
      </c>
      <c r="C3015" t="s">
        <v>686</v>
      </c>
      <c r="D3015">
        <v>0.35</v>
      </c>
      <c r="E3015">
        <v>21</v>
      </c>
      <c r="F3015">
        <v>0.10100000000000001</v>
      </c>
    </row>
    <row r="3016" spans="1:6" x14ac:dyDescent="0.2">
      <c r="A3016" t="s">
        <v>678</v>
      </c>
      <c r="B3016" t="s">
        <v>696</v>
      </c>
      <c r="C3016" t="s">
        <v>686</v>
      </c>
      <c r="D3016">
        <v>0.35</v>
      </c>
      <c r="E3016">
        <v>22</v>
      </c>
      <c r="F3016">
        <v>0.105</v>
      </c>
    </row>
    <row r="3017" spans="1:6" x14ac:dyDescent="0.2">
      <c r="A3017" t="s">
        <v>678</v>
      </c>
      <c r="B3017" t="s">
        <v>696</v>
      </c>
      <c r="C3017" t="s">
        <v>686</v>
      </c>
      <c r="D3017">
        <v>0.35</v>
      </c>
      <c r="E3017">
        <v>23</v>
      </c>
      <c r="F3017">
        <v>0.109</v>
      </c>
    </row>
    <row r="3018" spans="1:6" x14ac:dyDescent="0.2">
      <c r="A3018" t="s">
        <v>678</v>
      </c>
      <c r="B3018" t="s">
        <v>696</v>
      </c>
      <c r="C3018" t="s">
        <v>686</v>
      </c>
      <c r="D3018">
        <v>0.35</v>
      </c>
      <c r="E3018">
        <v>24</v>
      </c>
      <c r="F3018">
        <v>0.113</v>
      </c>
    </row>
    <row r="3019" spans="1:6" x14ac:dyDescent="0.2">
      <c r="A3019" t="s">
        <v>678</v>
      </c>
      <c r="B3019" t="s">
        <v>696</v>
      </c>
      <c r="C3019" t="s">
        <v>686</v>
      </c>
      <c r="D3019">
        <v>0.35</v>
      </c>
      <c r="E3019">
        <v>25</v>
      </c>
      <c r="F3019">
        <v>0.11700000000000001</v>
      </c>
    </row>
    <row r="3020" spans="1:6" x14ac:dyDescent="0.2">
      <c r="A3020" t="s">
        <v>678</v>
      </c>
      <c r="B3020" t="s">
        <v>696</v>
      </c>
      <c r="C3020" t="s">
        <v>686</v>
      </c>
      <c r="D3020">
        <v>0.35</v>
      </c>
      <c r="E3020">
        <v>26</v>
      </c>
      <c r="F3020">
        <v>0.12</v>
      </c>
    </row>
    <row r="3021" spans="1:6" x14ac:dyDescent="0.2">
      <c r="A3021" t="s">
        <v>678</v>
      </c>
      <c r="B3021" t="s">
        <v>696</v>
      </c>
      <c r="C3021" t="s">
        <v>686</v>
      </c>
      <c r="D3021">
        <v>0.35</v>
      </c>
      <c r="E3021">
        <v>27</v>
      </c>
      <c r="F3021">
        <v>0.123</v>
      </c>
    </row>
    <row r="3022" spans="1:6" x14ac:dyDescent="0.2">
      <c r="A3022" t="s">
        <v>678</v>
      </c>
      <c r="B3022" t="s">
        <v>696</v>
      </c>
      <c r="C3022" t="s">
        <v>686</v>
      </c>
      <c r="D3022">
        <v>0.35</v>
      </c>
      <c r="E3022">
        <v>28</v>
      </c>
      <c r="F3022">
        <v>0.126</v>
      </c>
    </row>
    <row r="3023" spans="1:6" x14ac:dyDescent="0.2">
      <c r="A3023" t="s">
        <v>678</v>
      </c>
      <c r="B3023" t="s">
        <v>696</v>
      </c>
      <c r="C3023" t="s">
        <v>686</v>
      </c>
      <c r="D3023">
        <v>0.35</v>
      </c>
      <c r="E3023">
        <v>29</v>
      </c>
      <c r="F3023">
        <v>0.13</v>
      </c>
    </row>
    <row r="3024" spans="1:6" x14ac:dyDescent="0.2">
      <c r="A3024" t="s">
        <v>678</v>
      </c>
      <c r="B3024" t="s">
        <v>696</v>
      </c>
      <c r="C3024" t="s">
        <v>686</v>
      </c>
      <c r="D3024">
        <v>0.35</v>
      </c>
      <c r="E3024">
        <v>30</v>
      </c>
      <c r="F3024">
        <v>0.13200000000000001</v>
      </c>
    </row>
    <row r="3025" spans="1:6" x14ac:dyDescent="0.2">
      <c r="A3025" t="s">
        <v>678</v>
      </c>
      <c r="B3025" t="s">
        <v>696</v>
      </c>
      <c r="C3025" t="s">
        <v>686</v>
      </c>
      <c r="D3025">
        <v>0.35</v>
      </c>
      <c r="E3025">
        <v>31</v>
      </c>
      <c r="F3025">
        <v>0.13500000000000001</v>
      </c>
    </row>
    <row r="3026" spans="1:6" x14ac:dyDescent="0.2">
      <c r="A3026" t="s">
        <v>678</v>
      </c>
      <c r="B3026" t="s">
        <v>696</v>
      </c>
      <c r="C3026" t="s">
        <v>686</v>
      </c>
      <c r="D3026">
        <v>0.35</v>
      </c>
      <c r="E3026">
        <v>32</v>
      </c>
      <c r="F3026">
        <v>0.13800000000000001</v>
      </c>
    </row>
    <row r="3027" spans="1:6" x14ac:dyDescent="0.2">
      <c r="A3027" t="s">
        <v>678</v>
      </c>
      <c r="B3027" t="s">
        <v>696</v>
      </c>
      <c r="C3027" t="s">
        <v>686</v>
      </c>
      <c r="D3027">
        <v>0.35</v>
      </c>
      <c r="E3027">
        <v>33</v>
      </c>
      <c r="F3027">
        <v>0.14000000000000001</v>
      </c>
    </row>
    <row r="3028" spans="1:6" x14ac:dyDescent="0.2">
      <c r="A3028" t="s">
        <v>678</v>
      </c>
      <c r="B3028" t="s">
        <v>696</v>
      </c>
      <c r="C3028" t="s">
        <v>686</v>
      </c>
      <c r="D3028">
        <v>0.35</v>
      </c>
      <c r="E3028">
        <v>34</v>
      </c>
      <c r="F3028">
        <v>0.14299999999999999</v>
      </c>
    </row>
    <row r="3029" spans="1:6" x14ac:dyDescent="0.2">
      <c r="A3029" t="s">
        <v>678</v>
      </c>
      <c r="B3029" t="s">
        <v>696</v>
      </c>
      <c r="C3029" t="s">
        <v>686</v>
      </c>
      <c r="D3029">
        <v>0.35</v>
      </c>
      <c r="E3029">
        <v>35</v>
      </c>
      <c r="F3029">
        <v>0.14499999999999999</v>
      </c>
    </row>
    <row r="3030" spans="1:6" x14ac:dyDescent="0.2">
      <c r="A3030" t="s">
        <v>678</v>
      </c>
      <c r="B3030" t="s">
        <v>696</v>
      </c>
      <c r="C3030" t="s">
        <v>686</v>
      </c>
      <c r="D3030">
        <v>0.4</v>
      </c>
      <c r="E3030">
        <v>20</v>
      </c>
      <c r="F3030">
        <v>0.115</v>
      </c>
    </row>
    <row r="3031" spans="1:6" x14ac:dyDescent="0.2">
      <c r="A3031" t="s">
        <v>678</v>
      </c>
      <c r="B3031" t="s">
        <v>696</v>
      </c>
      <c r="C3031" t="s">
        <v>686</v>
      </c>
      <c r="D3031">
        <v>0.4</v>
      </c>
      <c r="E3031">
        <v>21</v>
      </c>
      <c r="F3031">
        <v>0.11899999999999999</v>
      </c>
    </row>
    <row r="3032" spans="1:6" x14ac:dyDescent="0.2">
      <c r="A3032" t="s">
        <v>678</v>
      </c>
      <c r="B3032" t="s">
        <v>696</v>
      </c>
      <c r="C3032" t="s">
        <v>686</v>
      </c>
      <c r="D3032">
        <v>0.4</v>
      </c>
      <c r="E3032">
        <v>22</v>
      </c>
      <c r="F3032">
        <v>0.123</v>
      </c>
    </row>
    <row r="3033" spans="1:6" x14ac:dyDescent="0.2">
      <c r="A3033" t="s">
        <v>678</v>
      </c>
      <c r="B3033" t="s">
        <v>696</v>
      </c>
      <c r="C3033" t="s">
        <v>686</v>
      </c>
      <c r="D3033">
        <v>0.4</v>
      </c>
      <c r="E3033">
        <v>23</v>
      </c>
      <c r="F3033">
        <v>0.127</v>
      </c>
    </row>
    <row r="3034" spans="1:6" x14ac:dyDescent="0.2">
      <c r="A3034" t="s">
        <v>678</v>
      </c>
      <c r="B3034" t="s">
        <v>696</v>
      </c>
      <c r="C3034" t="s">
        <v>686</v>
      </c>
      <c r="D3034">
        <v>0.4</v>
      </c>
      <c r="E3034">
        <v>24</v>
      </c>
      <c r="F3034">
        <v>0.13100000000000001</v>
      </c>
    </row>
    <row r="3035" spans="1:6" x14ac:dyDescent="0.2">
      <c r="A3035" t="s">
        <v>678</v>
      </c>
      <c r="B3035" t="s">
        <v>696</v>
      </c>
      <c r="C3035" t="s">
        <v>686</v>
      </c>
      <c r="D3035">
        <v>0.4</v>
      </c>
      <c r="E3035">
        <v>25</v>
      </c>
      <c r="F3035">
        <v>0.13400000000000001</v>
      </c>
    </row>
    <row r="3036" spans="1:6" x14ac:dyDescent="0.2">
      <c r="A3036" t="s">
        <v>678</v>
      </c>
      <c r="B3036" t="s">
        <v>696</v>
      </c>
      <c r="C3036" t="s">
        <v>686</v>
      </c>
      <c r="D3036">
        <v>0.4</v>
      </c>
      <c r="E3036">
        <v>26</v>
      </c>
      <c r="F3036">
        <v>0.13800000000000001</v>
      </c>
    </row>
    <row r="3037" spans="1:6" x14ac:dyDescent="0.2">
      <c r="A3037" t="s">
        <v>678</v>
      </c>
      <c r="B3037" t="s">
        <v>696</v>
      </c>
      <c r="C3037" t="s">
        <v>686</v>
      </c>
      <c r="D3037">
        <v>0.4</v>
      </c>
      <c r="E3037">
        <v>27</v>
      </c>
      <c r="F3037">
        <v>0.14099999999999999</v>
      </c>
    </row>
    <row r="3038" spans="1:6" x14ac:dyDescent="0.2">
      <c r="A3038" t="s">
        <v>678</v>
      </c>
      <c r="B3038" t="s">
        <v>696</v>
      </c>
      <c r="C3038" t="s">
        <v>686</v>
      </c>
      <c r="D3038">
        <v>0.4</v>
      </c>
      <c r="E3038">
        <v>28</v>
      </c>
      <c r="F3038">
        <v>0.14399999999999999</v>
      </c>
    </row>
    <row r="3039" spans="1:6" x14ac:dyDescent="0.2">
      <c r="A3039" t="s">
        <v>678</v>
      </c>
      <c r="B3039" t="s">
        <v>696</v>
      </c>
      <c r="C3039" t="s">
        <v>686</v>
      </c>
      <c r="D3039">
        <v>0.4</v>
      </c>
      <c r="E3039">
        <v>29</v>
      </c>
      <c r="F3039">
        <v>0.14699999999999999</v>
      </c>
    </row>
    <row r="3040" spans="1:6" x14ac:dyDescent="0.2">
      <c r="A3040" t="s">
        <v>678</v>
      </c>
      <c r="B3040" t="s">
        <v>696</v>
      </c>
      <c r="C3040" t="s">
        <v>686</v>
      </c>
      <c r="D3040">
        <v>0.4</v>
      </c>
      <c r="E3040">
        <v>30</v>
      </c>
      <c r="F3040">
        <v>0.15</v>
      </c>
    </row>
    <row r="3041" spans="1:6" x14ac:dyDescent="0.2">
      <c r="A3041" t="s">
        <v>678</v>
      </c>
      <c r="B3041" t="s">
        <v>696</v>
      </c>
      <c r="C3041" t="s">
        <v>686</v>
      </c>
      <c r="D3041">
        <v>0.4</v>
      </c>
      <c r="E3041">
        <v>31</v>
      </c>
      <c r="F3041">
        <v>0.153</v>
      </c>
    </row>
    <row r="3042" spans="1:6" x14ac:dyDescent="0.2">
      <c r="A3042" t="s">
        <v>678</v>
      </c>
      <c r="B3042" t="s">
        <v>696</v>
      </c>
      <c r="C3042" t="s">
        <v>686</v>
      </c>
      <c r="D3042">
        <v>0.4</v>
      </c>
      <c r="E3042">
        <v>32</v>
      </c>
      <c r="F3042">
        <v>0.155</v>
      </c>
    </row>
    <row r="3043" spans="1:6" x14ac:dyDescent="0.2">
      <c r="A3043" t="s">
        <v>678</v>
      </c>
      <c r="B3043" t="s">
        <v>696</v>
      </c>
      <c r="C3043" t="s">
        <v>686</v>
      </c>
      <c r="D3043">
        <v>0.4</v>
      </c>
      <c r="E3043">
        <v>33</v>
      </c>
      <c r="F3043">
        <v>0.158</v>
      </c>
    </row>
    <row r="3044" spans="1:6" x14ac:dyDescent="0.2">
      <c r="A3044" t="s">
        <v>678</v>
      </c>
      <c r="B3044" t="s">
        <v>696</v>
      </c>
      <c r="C3044" t="s">
        <v>686</v>
      </c>
      <c r="D3044">
        <v>0.4</v>
      </c>
      <c r="E3044">
        <v>34</v>
      </c>
      <c r="F3044">
        <v>0.16</v>
      </c>
    </row>
    <row r="3045" spans="1:6" x14ac:dyDescent="0.2">
      <c r="A3045" t="s">
        <v>678</v>
      </c>
      <c r="B3045" t="s">
        <v>696</v>
      </c>
      <c r="C3045" t="s">
        <v>686</v>
      </c>
      <c r="D3045">
        <v>0.4</v>
      </c>
      <c r="E3045">
        <v>35</v>
      </c>
      <c r="F3045">
        <v>0.16300000000000001</v>
      </c>
    </row>
    <row r="3046" spans="1:6" x14ac:dyDescent="0.2">
      <c r="A3046" t="s">
        <v>678</v>
      </c>
      <c r="B3046" t="s">
        <v>696</v>
      </c>
      <c r="C3046" t="s">
        <v>686</v>
      </c>
      <c r="D3046">
        <v>0.4</v>
      </c>
      <c r="E3046">
        <v>36</v>
      </c>
      <c r="F3046">
        <v>0.16500000000000001</v>
      </c>
    </row>
    <row r="3047" spans="1:6" x14ac:dyDescent="0.2">
      <c r="A3047" t="s">
        <v>678</v>
      </c>
      <c r="B3047" t="s">
        <v>696</v>
      </c>
      <c r="C3047" t="s">
        <v>686</v>
      </c>
      <c r="D3047">
        <v>0.4</v>
      </c>
      <c r="E3047">
        <v>37</v>
      </c>
      <c r="F3047">
        <v>0.16700000000000001</v>
      </c>
    </row>
    <row r="3048" spans="1:6" x14ac:dyDescent="0.2">
      <c r="A3048" t="s">
        <v>678</v>
      </c>
      <c r="B3048" t="s">
        <v>696</v>
      </c>
      <c r="C3048" t="s">
        <v>686</v>
      </c>
      <c r="D3048">
        <v>0.4</v>
      </c>
      <c r="E3048">
        <v>38</v>
      </c>
      <c r="F3048">
        <v>0.16900000000000001</v>
      </c>
    </row>
    <row r="3049" spans="1:6" x14ac:dyDescent="0.2">
      <c r="A3049" t="s">
        <v>678</v>
      </c>
      <c r="B3049" t="s">
        <v>696</v>
      </c>
      <c r="C3049" t="s">
        <v>686</v>
      </c>
      <c r="D3049">
        <v>0.4</v>
      </c>
      <c r="E3049">
        <v>39</v>
      </c>
      <c r="F3049">
        <v>0.17100000000000001</v>
      </c>
    </row>
    <row r="3050" spans="1:6" x14ac:dyDescent="0.2">
      <c r="A3050" t="s">
        <v>678</v>
      </c>
      <c r="B3050" t="s">
        <v>696</v>
      </c>
      <c r="C3050" t="s">
        <v>686</v>
      </c>
      <c r="D3050">
        <v>0.4</v>
      </c>
      <c r="E3050">
        <v>40</v>
      </c>
      <c r="F3050">
        <v>0.17299999999999999</v>
      </c>
    </row>
    <row r="3051" spans="1:6" x14ac:dyDescent="0.2">
      <c r="A3051" t="s">
        <v>678</v>
      </c>
      <c r="B3051" t="s">
        <v>696</v>
      </c>
      <c r="C3051" t="s">
        <v>686</v>
      </c>
      <c r="D3051">
        <v>0.45</v>
      </c>
      <c r="E3051">
        <v>20</v>
      </c>
      <c r="F3051">
        <v>0.13300000000000001</v>
      </c>
    </row>
    <row r="3052" spans="1:6" x14ac:dyDescent="0.2">
      <c r="A3052" t="s">
        <v>678</v>
      </c>
      <c r="B3052" t="s">
        <v>696</v>
      </c>
      <c r="C3052" t="s">
        <v>686</v>
      </c>
      <c r="D3052">
        <v>0.45</v>
      </c>
      <c r="E3052">
        <v>21</v>
      </c>
      <c r="F3052">
        <v>0.13700000000000001</v>
      </c>
    </row>
    <row r="3053" spans="1:6" x14ac:dyDescent="0.2">
      <c r="A3053" t="s">
        <v>678</v>
      </c>
      <c r="B3053" t="s">
        <v>696</v>
      </c>
      <c r="C3053" t="s">
        <v>686</v>
      </c>
      <c r="D3053">
        <v>0.45</v>
      </c>
      <c r="E3053">
        <v>22</v>
      </c>
      <c r="F3053">
        <v>0.14099999999999999</v>
      </c>
    </row>
    <row r="3054" spans="1:6" x14ac:dyDescent="0.2">
      <c r="A3054" t="s">
        <v>678</v>
      </c>
      <c r="B3054" t="s">
        <v>696</v>
      </c>
      <c r="C3054" t="s">
        <v>686</v>
      </c>
      <c r="D3054">
        <v>0.45</v>
      </c>
      <c r="E3054">
        <v>23</v>
      </c>
      <c r="F3054">
        <v>0.14499999999999999</v>
      </c>
    </row>
    <row r="3055" spans="1:6" x14ac:dyDescent="0.2">
      <c r="A3055" t="s">
        <v>678</v>
      </c>
      <c r="B3055" t="s">
        <v>696</v>
      </c>
      <c r="C3055" t="s">
        <v>686</v>
      </c>
      <c r="D3055">
        <v>0.45</v>
      </c>
      <c r="E3055">
        <v>24</v>
      </c>
      <c r="F3055">
        <v>0.14899999999999999</v>
      </c>
    </row>
    <row r="3056" spans="1:6" x14ac:dyDescent="0.2">
      <c r="A3056" t="s">
        <v>678</v>
      </c>
      <c r="B3056" t="s">
        <v>696</v>
      </c>
      <c r="C3056" t="s">
        <v>686</v>
      </c>
      <c r="D3056">
        <v>0.45</v>
      </c>
      <c r="E3056">
        <v>25</v>
      </c>
      <c r="F3056">
        <v>0.152</v>
      </c>
    </row>
    <row r="3057" spans="1:6" x14ac:dyDescent="0.2">
      <c r="A3057" t="s">
        <v>678</v>
      </c>
      <c r="B3057" t="s">
        <v>696</v>
      </c>
      <c r="C3057" t="s">
        <v>686</v>
      </c>
      <c r="D3057">
        <v>0.45</v>
      </c>
      <c r="E3057">
        <v>26</v>
      </c>
      <c r="F3057">
        <v>0.155</v>
      </c>
    </row>
    <row r="3058" spans="1:6" x14ac:dyDescent="0.2">
      <c r="A3058" t="s">
        <v>678</v>
      </c>
      <c r="B3058" t="s">
        <v>696</v>
      </c>
      <c r="C3058" t="s">
        <v>686</v>
      </c>
      <c r="D3058">
        <v>0.45</v>
      </c>
      <c r="E3058">
        <v>27</v>
      </c>
      <c r="F3058">
        <v>0.158</v>
      </c>
    </row>
    <row r="3059" spans="1:6" x14ac:dyDescent="0.2">
      <c r="A3059" t="s">
        <v>678</v>
      </c>
      <c r="B3059" t="s">
        <v>696</v>
      </c>
      <c r="C3059" t="s">
        <v>686</v>
      </c>
      <c r="D3059">
        <v>0.45</v>
      </c>
      <c r="E3059">
        <v>28</v>
      </c>
      <c r="F3059">
        <v>0.161</v>
      </c>
    </row>
    <row r="3060" spans="1:6" x14ac:dyDescent="0.2">
      <c r="A3060" t="s">
        <v>678</v>
      </c>
      <c r="B3060" t="s">
        <v>696</v>
      </c>
      <c r="C3060" t="s">
        <v>686</v>
      </c>
      <c r="D3060">
        <v>0.45</v>
      </c>
      <c r="E3060">
        <v>29</v>
      </c>
      <c r="F3060">
        <v>0.16400000000000001</v>
      </c>
    </row>
    <row r="3061" spans="1:6" x14ac:dyDescent="0.2">
      <c r="A3061" t="s">
        <v>678</v>
      </c>
      <c r="B3061" t="s">
        <v>696</v>
      </c>
      <c r="C3061" t="s">
        <v>686</v>
      </c>
      <c r="D3061">
        <v>0.45</v>
      </c>
      <c r="E3061">
        <v>30</v>
      </c>
      <c r="F3061">
        <v>0.16700000000000001</v>
      </c>
    </row>
    <row r="3062" spans="1:6" x14ac:dyDescent="0.2">
      <c r="A3062" t="s">
        <v>678</v>
      </c>
      <c r="B3062" t="s">
        <v>696</v>
      </c>
      <c r="C3062" t="s">
        <v>686</v>
      </c>
      <c r="D3062">
        <v>0.45</v>
      </c>
      <c r="E3062">
        <v>31</v>
      </c>
      <c r="F3062">
        <v>0.17</v>
      </c>
    </row>
    <row r="3063" spans="1:6" x14ac:dyDescent="0.2">
      <c r="A3063" t="s">
        <v>678</v>
      </c>
      <c r="B3063" t="s">
        <v>696</v>
      </c>
      <c r="C3063" t="s">
        <v>686</v>
      </c>
      <c r="D3063">
        <v>0.45</v>
      </c>
      <c r="E3063">
        <v>32</v>
      </c>
      <c r="F3063">
        <v>0.17199999999999999</v>
      </c>
    </row>
    <row r="3064" spans="1:6" x14ac:dyDescent="0.2">
      <c r="A3064" t="s">
        <v>678</v>
      </c>
      <c r="B3064" t="s">
        <v>696</v>
      </c>
      <c r="C3064" t="s">
        <v>686</v>
      </c>
      <c r="D3064">
        <v>0.45</v>
      </c>
      <c r="E3064">
        <v>33</v>
      </c>
      <c r="F3064">
        <v>0.17499999999999999</v>
      </c>
    </row>
    <row r="3065" spans="1:6" x14ac:dyDescent="0.2">
      <c r="A3065" t="s">
        <v>678</v>
      </c>
      <c r="B3065" t="s">
        <v>696</v>
      </c>
      <c r="C3065" t="s">
        <v>686</v>
      </c>
      <c r="D3065">
        <v>0.45</v>
      </c>
      <c r="E3065">
        <v>34</v>
      </c>
      <c r="F3065">
        <v>0.17699999999999999</v>
      </c>
    </row>
    <row r="3066" spans="1:6" x14ac:dyDescent="0.2">
      <c r="A3066" t="s">
        <v>678</v>
      </c>
      <c r="B3066" t="s">
        <v>696</v>
      </c>
      <c r="C3066" t="s">
        <v>686</v>
      </c>
      <c r="D3066">
        <v>0.45</v>
      </c>
      <c r="E3066">
        <v>35</v>
      </c>
      <c r="F3066">
        <v>0.17899999999999999</v>
      </c>
    </row>
    <row r="3067" spans="1:6" x14ac:dyDescent="0.2">
      <c r="A3067" t="s">
        <v>678</v>
      </c>
      <c r="B3067" t="s">
        <v>696</v>
      </c>
      <c r="C3067" t="s">
        <v>686</v>
      </c>
      <c r="D3067">
        <v>0.45</v>
      </c>
      <c r="E3067">
        <v>36</v>
      </c>
      <c r="F3067">
        <v>0.18099999999999999</v>
      </c>
    </row>
    <row r="3068" spans="1:6" x14ac:dyDescent="0.2">
      <c r="A3068" t="s">
        <v>678</v>
      </c>
      <c r="B3068" t="s">
        <v>696</v>
      </c>
      <c r="C3068" t="s">
        <v>686</v>
      </c>
      <c r="D3068">
        <v>0.45</v>
      </c>
      <c r="E3068">
        <v>37</v>
      </c>
      <c r="F3068">
        <v>0.184</v>
      </c>
    </row>
    <row r="3069" spans="1:6" x14ac:dyDescent="0.2">
      <c r="A3069" t="s">
        <v>678</v>
      </c>
      <c r="B3069" t="s">
        <v>696</v>
      </c>
      <c r="C3069" t="s">
        <v>686</v>
      </c>
      <c r="D3069">
        <v>0.45</v>
      </c>
      <c r="E3069">
        <v>38</v>
      </c>
      <c r="F3069">
        <v>0.186</v>
      </c>
    </row>
    <row r="3070" spans="1:6" x14ac:dyDescent="0.2">
      <c r="A3070" t="s">
        <v>678</v>
      </c>
      <c r="B3070" t="s">
        <v>696</v>
      </c>
      <c r="C3070" t="s">
        <v>686</v>
      </c>
      <c r="D3070">
        <v>0.45</v>
      </c>
      <c r="E3070">
        <v>39</v>
      </c>
      <c r="F3070">
        <v>0.188</v>
      </c>
    </row>
    <row r="3071" spans="1:6" x14ac:dyDescent="0.2">
      <c r="A3071" t="s">
        <v>678</v>
      </c>
      <c r="B3071" t="s">
        <v>696</v>
      </c>
      <c r="C3071" t="s">
        <v>686</v>
      </c>
      <c r="D3071">
        <v>0.45</v>
      </c>
      <c r="E3071">
        <v>40</v>
      </c>
      <c r="F3071">
        <v>0.189</v>
      </c>
    </row>
    <row r="3072" spans="1:6" x14ac:dyDescent="0.2">
      <c r="A3072" t="s">
        <v>678</v>
      </c>
      <c r="B3072" t="s">
        <v>696</v>
      </c>
      <c r="C3072" t="s">
        <v>686</v>
      </c>
      <c r="D3072">
        <v>0.45</v>
      </c>
      <c r="E3072">
        <v>41</v>
      </c>
      <c r="F3072">
        <v>0.191</v>
      </c>
    </row>
    <row r="3073" spans="1:6" x14ac:dyDescent="0.2">
      <c r="A3073" t="s">
        <v>678</v>
      </c>
      <c r="B3073" t="s">
        <v>696</v>
      </c>
      <c r="C3073" t="s">
        <v>686</v>
      </c>
      <c r="D3073">
        <v>0.45</v>
      </c>
      <c r="E3073">
        <v>42</v>
      </c>
      <c r="F3073">
        <v>0.193</v>
      </c>
    </row>
    <row r="3074" spans="1:6" x14ac:dyDescent="0.2">
      <c r="A3074" t="s">
        <v>678</v>
      </c>
      <c r="B3074" t="s">
        <v>696</v>
      </c>
      <c r="C3074" t="s">
        <v>686</v>
      </c>
      <c r="D3074">
        <v>0.45</v>
      </c>
      <c r="E3074">
        <v>43</v>
      </c>
      <c r="F3074">
        <v>0.19500000000000001</v>
      </c>
    </row>
    <row r="3075" spans="1:6" x14ac:dyDescent="0.2">
      <c r="A3075" t="s">
        <v>678</v>
      </c>
      <c r="B3075" t="s">
        <v>696</v>
      </c>
      <c r="C3075" t="s">
        <v>686</v>
      </c>
      <c r="D3075">
        <v>0.45</v>
      </c>
      <c r="E3075">
        <v>44</v>
      </c>
      <c r="F3075">
        <v>0.19600000000000001</v>
      </c>
    </row>
    <row r="3076" spans="1:6" x14ac:dyDescent="0.2">
      <c r="A3076" t="s">
        <v>678</v>
      </c>
      <c r="B3076" t="s">
        <v>696</v>
      </c>
      <c r="C3076" t="s">
        <v>686</v>
      </c>
      <c r="D3076">
        <v>0.5</v>
      </c>
      <c r="E3076">
        <v>21</v>
      </c>
      <c r="F3076">
        <v>0.156</v>
      </c>
    </row>
    <row r="3077" spans="1:6" x14ac:dyDescent="0.2">
      <c r="A3077" t="s">
        <v>678</v>
      </c>
      <c r="B3077" t="s">
        <v>696</v>
      </c>
      <c r="C3077" t="s">
        <v>686</v>
      </c>
      <c r="D3077">
        <v>0.5</v>
      </c>
      <c r="E3077">
        <v>22</v>
      </c>
      <c r="F3077">
        <v>0.159</v>
      </c>
    </row>
    <row r="3078" spans="1:6" x14ac:dyDescent="0.2">
      <c r="A3078" t="s">
        <v>678</v>
      </c>
      <c r="B3078" t="s">
        <v>696</v>
      </c>
      <c r="C3078" t="s">
        <v>686</v>
      </c>
      <c r="D3078">
        <v>0.5</v>
      </c>
      <c r="E3078">
        <v>23</v>
      </c>
      <c r="F3078">
        <v>0.16300000000000001</v>
      </c>
    </row>
    <row r="3079" spans="1:6" x14ac:dyDescent="0.2">
      <c r="A3079" t="s">
        <v>678</v>
      </c>
      <c r="B3079" t="s">
        <v>696</v>
      </c>
      <c r="C3079" t="s">
        <v>686</v>
      </c>
      <c r="D3079">
        <v>0.5</v>
      </c>
      <c r="E3079">
        <v>24</v>
      </c>
      <c r="F3079">
        <v>0.16600000000000001</v>
      </c>
    </row>
    <row r="3080" spans="1:6" x14ac:dyDescent="0.2">
      <c r="A3080" t="s">
        <v>678</v>
      </c>
      <c r="B3080" t="s">
        <v>696</v>
      </c>
      <c r="C3080" t="s">
        <v>686</v>
      </c>
      <c r="D3080">
        <v>0.5</v>
      </c>
      <c r="E3080">
        <v>25</v>
      </c>
      <c r="F3080">
        <v>0.16900000000000001</v>
      </c>
    </row>
    <row r="3081" spans="1:6" x14ac:dyDescent="0.2">
      <c r="A3081" t="s">
        <v>678</v>
      </c>
      <c r="B3081" t="s">
        <v>696</v>
      </c>
      <c r="C3081" t="s">
        <v>686</v>
      </c>
      <c r="D3081">
        <v>0.5</v>
      </c>
      <c r="E3081">
        <v>26</v>
      </c>
      <c r="F3081">
        <v>0.17199999999999999</v>
      </c>
    </row>
    <row r="3082" spans="1:6" x14ac:dyDescent="0.2">
      <c r="A3082" t="s">
        <v>678</v>
      </c>
      <c r="B3082" t="s">
        <v>696</v>
      </c>
      <c r="C3082" t="s">
        <v>686</v>
      </c>
      <c r="D3082">
        <v>0.5</v>
      </c>
      <c r="E3082">
        <v>27</v>
      </c>
      <c r="F3082">
        <v>0.17499999999999999</v>
      </c>
    </row>
    <row r="3083" spans="1:6" x14ac:dyDescent="0.2">
      <c r="A3083" t="s">
        <v>678</v>
      </c>
      <c r="B3083" t="s">
        <v>696</v>
      </c>
      <c r="C3083" t="s">
        <v>686</v>
      </c>
      <c r="D3083">
        <v>0.5</v>
      </c>
      <c r="E3083">
        <v>28</v>
      </c>
      <c r="F3083">
        <v>0.17899999999999999</v>
      </c>
    </row>
    <row r="3084" spans="1:6" x14ac:dyDescent="0.2">
      <c r="A3084" t="s">
        <v>678</v>
      </c>
      <c r="B3084" t="s">
        <v>696</v>
      </c>
      <c r="C3084" t="s">
        <v>686</v>
      </c>
      <c r="D3084">
        <v>0.5</v>
      </c>
      <c r="E3084">
        <v>29</v>
      </c>
      <c r="F3084">
        <v>0.18099999999999999</v>
      </c>
    </row>
    <row r="3085" spans="1:6" x14ac:dyDescent="0.2">
      <c r="A3085" t="s">
        <v>678</v>
      </c>
      <c r="B3085" t="s">
        <v>696</v>
      </c>
      <c r="C3085" t="s">
        <v>686</v>
      </c>
      <c r="D3085">
        <v>0.5</v>
      </c>
      <c r="E3085">
        <v>30</v>
      </c>
      <c r="F3085">
        <v>0.184</v>
      </c>
    </row>
    <row r="3086" spans="1:6" x14ac:dyDescent="0.2">
      <c r="A3086" t="s">
        <v>678</v>
      </c>
      <c r="B3086" t="s">
        <v>696</v>
      </c>
      <c r="C3086" t="s">
        <v>686</v>
      </c>
      <c r="D3086">
        <v>0.5</v>
      </c>
      <c r="E3086">
        <v>31</v>
      </c>
      <c r="F3086">
        <v>0.187</v>
      </c>
    </row>
    <row r="3087" spans="1:6" x14ac:dyDescent="0.2">
      <c r="A3087" t="s">
        <v>678</v>
      </c>
      <c r="B3087" t="s">
        <v>696</v>
      </c>
      <c r="C3087" t="s">
        <v>686</v>
      </c>
      <c r="D3087">
        <v>0.5</v>
      </c>
      <c r="E3087">
        <v>32</v>
      </c>
      <c r="F3087">
        <v>0.189</v>
      </c>
    </row>
    <row r="3088" spans="1:6" x14ac:dyDescent="0.2">
      <c r="A3088" t="s">
        <v>678</v>
      </c>
      <c r="B3088" t="s">
        <v>696</v>
      </c>
      <c r="C3088" t="s">
        <v>686</v>
      </c>
      <c r="D3088">
        <v>0.5</v>
      </c>
      <c r="E3088">
        <v>33</v>
      </c>
      <c r="F3088">
        <v>0.191</v>
      </c>
    </row>
    <row r="3089" spans="1:6" x14ac:dyDescent="0.2">
      <c r="A3089" t="s">
        <v>678</v>
      </c>
      <c r="B3089" t="s">
        <v>696</v>
      </c>
      <c r="C3089" t="s">
        <v>686</v>
      </c>
      <c r="D3089">
        <v>0.5</v>
      </c>
      <c r="E3089">
        <v>34</v>
      </c>
      <c r="F3089">
        <v>0.19400000000000001</v>
      </c>
    </row>
    <row r="3090" spans="1:6" x14ac:dyDescent="0.2">
      <c r="A3090" t="s">
        <v>678</v>
      </c>
      <c r="B3090" t="s">
        <v>696</v>
      </c>
      <c r="C3090" t="s">
        <v>686</v>
      </c>
      <c r="D3090">
        <v>0.5</v>
      </c>
      <c r="E3090">
        <v>35</v>
      </c>
      <c r="F3090">
        <v>0.19600000000000001</v>
      </c>
    </row>
    <row r="3091" spans="1:6" x14ac:dyDescent="0.2">
      <c r="A3091" t="s">
        <v>678</v>
      </c>
      <c r="B3091" t="s">
        <v>696</v>
      </c>
      <c r="C3091" t="s">
        <v>686</v>
      </c>
      <c r="D3091">
        <v>0.5</v>
      </c>
      <c r="E3091">
        <v>36</v>
      </c>
      <c r="F3091">
        <v>0.19800000000000001</v>
      </c>
    </row>
    <row r="3092" spans="1:6" x14ac:dyDescent="0.2">
      <c r="A3092" t="s">
        <v>678</v>
      </c>
      <c r="B3092" t="s">
        <v>696</v>
      </c>
      <c r="C3092" t="s">
        <v>686</v>
      </c>
      <c r="D3092">
        <v>0.5</v>
      </c>
      <c r="E3092">
        <v>37</v>
      </c>
      <c r="F3092">
        <v>0.2</v>
      </c>
    </row>
    <row r="3093" spans="1:6" x14ac:dyDescent="0.2">
      <c r="A3093" t="s">
        <v>678</v>
      </c>
      <c r="B3093" t="s">
        <v>696</v>
      </c>
      <c r="C3093" t="s">
        <v>686</v>
      </c>
      <c r="D3093">
        <v>0.5</v>
      </c>
      <c r="E3093">
        <v>38</v>
      </c>
      <c r="F3093">
        <v>0.20200000000000001</v>
      </c>
    </row>
    <row r="3094" spans="1:6" x14ac:dyDescent="0.2">
      <c r="A3094" t="s">
        <v>678</v>
      </c>
      <c r="B3094" t="s">
        <v>696</v>
      </c>
      <c r="C3094" t="s">
        <v>686</v>
      </c>
      <c r="D3094">
        <v>0.5</v>
      </c>
      <c r="E3094">
        <v>39</v>
      </c>
      <c r="F3094">
        <v>0.20300000000000001</v>
      </c>
    </row>
    <row r="3095" spans="1:6" x14ac:dyDescent="0.2">
      <c r="A3095" t="s">
        <v>678</v>
      </c>
      <c r="B3095" t="s">
        <v>696</v>
      </c>
      <c r="C3095" t="s">
        <v>686</v>
      </c>
      <c r="D3095">
        <v>0.5</v>
      </c>
      <c r="E3095">
        <v>40</v>
      </c>
      <c r="F3095">
        <v>0.20499999999999999</v>
      </c>
    </row>
    <row r="3096" spans="1:6" x14ac:dyDescent="0.2">
      <c r="A3096" t="s">
        <v>678</v>
      </c>
      <c r="B3096" t="s">
        <v>696</v>
      </c>
      <c r="C3096" t="s">
        <v>686</v>
      </c>
      <c r="D3096">
        <v>0.5</v>
      </c>
      <c r="E3096">
        <v>41</v>
      </c>
      <c r="F3096">
        <v>0.20699999999999999</v>
      </c>
    </row>
    <row r="3097" spans="1:6" x14ac:dyDescent="0.2">
      <c r="A3097" t="s">
        <v>678</v>
      </c>
      <c r="B3097" t="s">
        <v>696</v>
      </c>
      <c r="C3097" t="s">
        <v>686</v>
      </c>
      <c r="D3097">
        <v>0.5</v>
      </c>
      <c r="E3097">
        <v>42</v>
      </c>
      <c r="F3097">
        <v>0.20899999999999999</v>
      </c>
    </row>
    <row r="3098" spans="1:6" x14ac:dyDescent="0.2">
      <c r="A3098" t="s">
        <v>678</v>
      </c>
      <c r="B3098" t="s">
        <v>696</v>
      </c>
      <c r="C3098" t="s">
        <v>686</v>
      </c>
      <c r="D3098">
        <v>0.5</v>
      </c>
      <c r="E3098">
        <v>43</v>
      </c>
      <c r="F3098">
        <v>0.21</v>
      </c>
    </row>
    <row r="3099" spans="1:6" x14ac:dyDescent="0.2">
      <c r="A3099" t="s">
        <v>678</v>
      </c>
      <c r="B3099" t="s">
        <v>696</v>
      </c>
      <c r="C3099" t="s">
        <v>686</v>
      </c>
      <c r="D3099">
        <v>0.5</v>
      </c>
      <c r="E3099">
        <v>44</v>
      </c>
      <c r="F3099">
        <v>0.21199999999999999</v>
      </c>
    </row>
    <row r="3100" spans="1:6" x14ac:dyDescent="0.2">
      <c r="A3100" t="s">
        <v>678</v>
      </c>
      <c r="B3100" t="s">
        <v>696</v>
      </c>
      <c r="C3100" t="s">
        <v>686</v>
      </c>
      <c r="D3100">
        <v>0.5</v>
      </c>
      <c r="E3100">
        <v>45</v>
      </c>
      <c r="F3100">
        <v>0.21299999999999999</v>
      </c>
    </row>
    <row r="3101" spans="1:6" x14ac:dyDescent="0.2">
      <c r="A3101" t="s">
        <v>678</v>
      </c>
      <c r="B3101" t="s">
        <v>696</v>
      </c>
      <c r="C3101" t="s">
        <v>686</v>
      </c>
      <c r="D3101">
        <v>0.5</v>
      </c>
      <c r="E3101">
        <v>46</v>
      </c>
      <c r="F3101">
        <v>0.215</v>
      </c>
    </row>
    <row r="3102" spans="1:6" x14ac:dyDescent="0.2">
      <c r="A3102" t="s">
        <v>678</v>
      </c>
      <c r="B3102" t="s">
        <v>696</v>
      </c>
      <c r="C3102" t="s">
        <v>686</v>
      </c>
      <c r="D3102">
        <v>0.5</v>
      </c>
      <c r="E3102">
        <v>47</v>
      </c>
      <c r="F3102">
        <v>0.216</v>
      </c>
    </row>
    <row r="3103" spans="1:6" x14ac:dyDescent="0.2">
      <c r="A3103" t="s">
        <v>678</v>
      </c>
      <c r="B3103" t="s">
        <v>696</v>
      </c>
      <c r="C3103" t="s">
        <v>686</v>
      </c>
      <c r="D3103">
        <v>0.5</v>
      </c>
      <c r="E3103">
        <v>48</v>
      </c>
      <c r="F3103">
        <v>0.218</v>
      </c>
    </row>
    <row r="3104" spans="1:6" x14ac:dyDescent="0.2">
      <c r="A3104" t="s">
        <v>678</v>
      </c>
      <c r="B3104" t="s">
        <v>696</v>
      </c>
      <c r="C3104" t="s">
        <v>686</v>
      </c>
      <c r="D3104">
        <v>0.5</v>
      </c>
      <c r="E3104">
        <v>49</v>
      </c>
      <c r="F3104">
        <v>0.219</v>
      </c>
    </row>
    <row r="3105" spans="1:6" x14ac:dyDescent="0.2">
      <c r="A3105" t="s">
        <v>678</v>
      </c>
      <c r="B3105" t="s">
        <v>696</v>
      </c>
      <c r="C3105" t="s">
        <v>686</v>
      </c>
      <c r="D3105">
        <v>0.55000000000000004</v>
      </c>
      <c r="E3105">
        <v>22</v>
      </c>
      <c r="F3105">
        <v>0.17699999999999999</v>
      </c>
    </row>
    <row r="3106" spans="1:6" x14ac:dyDescent="0.2">
      <c r="A3106" t="s">
        <v>678</v>
      </c>
      <c r="B3106" t="s">
        <v>696</v>
      </c>
      <c r="C3106" t="s">
        <v>686</v>
      </c>
      <c r="D3106">
        <v>0.55000000000000004</v>
      </c>
      <c r="E3106">
        <v>23</v>
      </c>
      <c r="F3106">
        <v>0.18</v>
      </c>
    </row>
    <row r="3107" spans="1:6" x14ac:dyDescent="0.2">
      <c r="A3107" t="s">
        <v>678</v>
      </c>
      <c r="B3107" t="s">
        <v>696</v>
      </c>
      <c r="C3107" t="s">
        <v>686</v>
      </c>
      <c r="D3107">
        <v>0.55000000000000004</v>
      </c>
      <c r="E3107">
        <v>24</v>
      </c>
      <c r="F3107">
        <v>0.184</v>
      </c>
    </row>
    <row r="3108" spans="1:6" x14ac:dyDescent="0.2">
      <c r="A3108" t="s">
        <v>678</v>
      </c>
      <c r="B3108" t="s">
        <v>696</v>
      </c>
      <c r="C3108" t="s">
        <v>686</v>
      </c>
      <c r="D3108">
        <v>0.55000000000000004</v>
      </c>
      <c r="E3108">
        <v>25</v>
      </c>
      <c r="F3108">
        <v>0.187</v>
      </c>
    </row>
    <row r="3109" spans="1:6" x14ac:dyDescent="0.2">
      <c r="A3109" t="s">
        <v>678</v>
      </c>
      <c r="B3109" t="s">
        <v>696</v>
      </c>
      <c r="C3109" t="s">
        <v>686</v>
      </c>
      <c r="D3109">
        <v>0.55000000000000004</v>
      </c>
      <c r="E3109">
        <v>26</v>
      </c>
      <c r="F3109">
        <v>0.19</v>
      </c>
    </row>
    <row r="3110" spans="1:6" x14ac:dyDescent="0.2">
      <c r="A3110" t="s">
        <v>678</v>
      </c>
      <c r="B3110" t="s">
        <v>696</v>
      </c>
      <c r="C3110" t="s">
        <v>686</v>
      </c>
      <c r="D3110">
        <v>0.55000000000000004</v>
      </c>
      <c r="E3110">
        <v>27</v>
      </c>
      <c r="F3110">
        <v>0.192</v>
      </c>
    </row>
    <row r="3111" spans="1:6" x14ac:dyDescent="0.2">
      <c r="A3111" t="s">
        <v>678</v>
      </c>
      <c r="B3111" t="s">
        <v>696</v>
      </c>
      <c r="C3111" t="s">
        <v>686</v>
      </c>
      <c r="D3111">
        <v>0.55000000000000004</v>
      </c>
      <c r="E3111">
        <v>28</v>
      </c>
      <c r="F3111">
        <v>0.19500000000000001</v>
      </c>
    </row>
    <row r="3112" spans="1:6" x14ac:dyDescent="0.2">
      <c r="A3112" t="s">
        <v>678</v>
      </c>
      <c r="B3112" t="s">
        <v>696</v>
      </c>
      <c r="C3112" t="s">
        <v>686</v>
      </c>
      <c r="D3112">
        <v>0.55000000000000004</v>
      </c>
      <c r="E3112">
        <v>29</v>
      </c>
      <c r="F3112">
        <v>0.19800000000000001</v>
      </c>
    </row>
    <row r="3113" spans="1:6" x14ac:dyDescent="0.2">
      <c r="A3113" t="s">
        <v>678</v>
      </c>
      <c r="B3113" t="s">
        <v>696</v>
      </c>
      <c r="C3113" t="s">
        <v>686</v>
      </c>
      <c r="D3113">
        <v>0.55000000000000004</v>
      </c>
      <c r="E3113">
        <v>30</v>
      </c>
      <c r="F3113">
        <v>0.20100000000000001</v>
      </c>
    </row>
    <row r="3114" spans="1:6" x14ac:dyDescent="0.2">
      <c r="A3114" t="s">
        <v>678</v>
      </c>
      <c r="B3114" t="s">
        <v>696</v>
      </c>
      <c r="C3114" t="s">
        <v>686</v>
      </c>
      <c r="D3114">
        <v>0.55000000000000004</v>
      </c>
      <c r="E3114">
        <v>31</v>
      </c>
      <c r="F3114">
        <v>0.20300000000000001</v>
      </c>
    </row>
    <row r="3115" spans="1:6" x14ac:dyDescent="0.2">
      <c r="A3115" t="s">
        <v>678</v>
      </c>
      <c r="B3115" t="s">
        <v>696</v>
      </c>
      <c r="C3115" t="s">
        <v>686</v>
      </c>
      <c r="D3115">
        <v>0.55000000000000004</v>
      </c>
      <c r="E3115">
        <v>32</v>
      </c>
      <c r="F3115">
        <v>0.20499999999999999</v>
      </c>
    </row>
    <row r="3116" spans="1:6" x14ac:dyDescent="0.2">
      <c r="A3116" t="s">
        <v>678</v>
      </c>
      <c r="B3116" t="s">
        <v>696</v>
      </c>
      <c r="C3116" t="s">
        <v>686</v>
      </c>
      <c r="D3116">
        <v>0.55000000000000004</v>
      </c>
      <c r="E3116">
        <v>33</v>
      </c>
      <c r="F3116">
        <v>0.20799999999999999</v>
      </c>
    </row>
    <row r="3117" spans="1:6" x14ac:dyDescent="0.2">
      <c r="A3117" t="s">
        <v>678</v>
      </c>
      <c r="B3117" t="s">
        <v>696</v>
      </c>
      <c r="C3117" t="s">
        <v>686</v>
      </c>
      <c r="D3117">
        <v>0.55000000000000004</v>
      </c>
      <c r="E3117">
        <v>34</v>
      </c>
      <c r="F3117">
        <v>0.21</v>
      </c>
    </row>
    <row r="3118" spans="1:6" x14ac:dyDescent="0.2">
      <c r="A3118" t="s">
        <v>678</v>
      </c>
      <c r="B3118" t="s">
        <v>696</v>
      </c>
      <c r="C3118" t="s">
        <v>686</v>
      </c>
      <c r="D3118">
        <v>0.55000000000000004</v>
      </c>
      <c r="E3118">
        <v>35</v>
      </c>
      <c r="F3118">
        <v>0.21199999999999999</v>
      </c>
    </row>
    <row r="3119" spans="1:6" x14ac:dyDescent="0.2">
      <c r="A3119" t="s">
        <v>678</v>
      </c>
      <c r="B3119" t="s">
        <v>696</v>
      </c>
      <c r="C3119" t="s">
        <v>686</v>
      </c>
      <c r="D3119">
        <v>0.55000000000000004</v>
      </c>
      <c r="E3119">
        <v>36</v>
      </c>
      <c r="F3119">
        <v>0.214</v>
      </c>
    </row>
    <row r="3120" spans="1:6" x14ac:dyDescent="0.2">
      <c r="A3120" t="s">
        <v>678</v>
      </c>
      <c r="B3120" t="s">
        <v>696</v>
      </c>
      <c r="C3120" t="s">
        <v>686</v>
      </c>
      <c r="D3120">
        <v>0.55000000000000004</v>
      </c>
      <c r="E3120">
        <v>37</v>
      </c>
      <c r="F3120">
        <v>0.215</v>
      </c>
    </row>
    <row r="3121" spans="1:6" x14ac:dyDescent="0.2">
      <c r="A3121" t="s">
        <v>678</v>
      </c>
      <c r="B3121" t="s">
        <v>696</v>
      </c>
      <c r="C3121" t="s">
        <v>686</v>
      </c>
      <c r="D3121">
        <v>0.55000000000000004</v>
      </c>
      <c r="E3121">
        <v>38</v>
      </c>
      <c r="F3121">
        <v>0.217</v>
      </c>
    </row>
    <row r="3122" spans="1:6" x14ac:dyDescent="0.2">
      <c r="A3122" t="s">
        <v>678</v>
      </c>
      <c r="B3122" t="s">
        <v>696</v>
      </c>
      <c r="C3122" t="s">
        <v>686</v>
      </c>
      <c r="D3122">
        <v>0.55000000000000004</v>
      </c>
      <c r="E3122">
        <v>39</v>
      </c>
      <c r="F3122">
        <v>0.219</v>
      </c>
    </row>
    <row r="3123" spans="1:6" x14ac:dyDescent="0.2">
      <c r="A3123" t="s">
        <v>678</v>
      </c>
      <c r="B3123" t="s">
        <v>696</v>
      </c>
      <c r="C3123" t="s">
        <v>686</v>
      </c>
      <c r="D3123">
        <v>0.55000000000000004</v>
      </c>
      <c r="E3123">
        <v>40</v>
      </c>
      <c r="F3123">
        <v>0.221</v>
      </c>
    </row>
    <row r="3124" spans="1:6" x14ac:dyDescent="0.2">
      <c r="A3124" t="s">
        <v>678</v>
      </c>
      <c r="B3124" t="s">
        <v>696</v>
      </c>
      <c r="C3124" t="s">
        <v>686</v>
      </c>
      <c r="D3124">
        <v>0.55000000000000004</v>
      </c>
      <c r="E3124">
        <v>41</v>
      </c>
      <c r="F3124">
        <v>0.222</v>
      </c>
    </row>
    <row r="3125" spans="1:6" x14ac:dyDescent="0.2">
      <c r="A3125" t="s">
        <v>678</v>
      </c>
      <c r="B3125" t="s">
        <v>696</v>
      </c>
      <c r="C3125" t="s">
        <v>686</v>
      </c>
      <c r="D3125">
        <v>0.55000000000000004</v>
      </c>
      <c r="E3125">
        <v>42</v>
      </c>
      <c r="F3125">
        <v>0.224</v>
      </c>
    </row>
    <row r="3126" spans="1:6" x14ac:dyDescent="0.2">
      <c r="A3126" t="s">
        <v>678</v>
      </c>
      <c r="B3126" t="s">
        <v>696</v>
      </c>
      <c r="C3126" t="s">
        <v>686</v>
      </c>
      <c r="D3126">
        <v>0.55000000000000004</v>
      </c>
      <c r="E3126">
        <v>43</v>
      </c>
      <c r="F3126">
        <v>0.22500000000000001</v>
      </c>
    </row>
    <row r="3127" spans="1:6" x14ac:dyDescent="0.2">
      <c r="A3127" t="s">
        <v>678</v>
      </c>
      <c r="B3127" t="s">
        <v>696</v>
      </c>
      <c r="C3127" t="s">
        <v>686</v>
      </c>
      <c r="D3127">
        <v>0.55000000000000004</v>
      </c>
      <c r="E3127">
        <v>44</v>
      </c>
      <c r="F3127">
        <v>0.22700000000000001</v>
      </c>
    </row>
    <row r="3128" spans="1:6" x14ac:dyDescent="0.2">
      <c r="A3128" t="s">
        <v>678</v>
      </c>
      <c r="B3128" t="s">
        <v>696</v>
      </c>
      <c r="C3128" t="s">
        <v>686</v>
      </c>
      <c r="D3128">
        <v>0.55000000000000004</v>
      </c>
      <c r="E3128">
        <v>45</v>
      </c>
      <c r="F3128">
        <v>0.22800000000000001</v>
      </c>
    </row>
    <row r="3129" spans="1:6" x14ac:dyDescent="0.2">
      <c r="A3129" t="s">
        <v>678</v>
      </c>
      <c r="B3129" t="s">
        <v>696</v>
      </c>
      <c r="C3129" t="s">
        <v>686</v>
      </c>
      <c r="D3129">
        <v>0.55000000000000004</v>
      </c>
      <c r="E3129">
        <v>46</v>
      </c>
      <c r="F3129">
        <v>0.23</v>
      </c>
    </row>
    <row r="3130" spans="1:6" x14ac:dyDescent="0.2">
      <c r="A3130" t="s">
        <v>678</v>
      </c>
      <c r="B3130" t="s">
        <v>696</v>
      </c>
      <c r="C3130" t="s">
        <v>686</v>
      </c>
      <c r="D3130">
        <v>0.55000000000000004</v>
      </c>
      <c r="E3130">
        <v>47</v>
      </c>
      <c r="F3130">
        <v>0.23100000000000001</v>
      </c>
    </row>
    <row r="3131" spans="1:6" x14ac:dyDescent="0.2">
      <c r="A3131" t="s">
        <v>678</v>
      </c>
      <c r="B3131" t="s">
        <v>696</v>
      </c>
      <c r="C3131" t="s">
        <v>686</v>
      </c>
      <c r="D3131">
        <v>0.55000000000000004</v>
      </c>
      <c r="E3131">
        <v>48</v>
      </c>
      <c r="F3131">
        <v>0.23200000000000001</v>
      </c>
    </row>
    <row r="3132" spans="1:6" x14ac:dyDescent="0.2">
      <c r="A3132" t="s">
        <v>678</v>
      </c>
      <c r="B3132" t="s">
        <v>696</v>
      </c>
      <c r="C3132" t="s">
        <v>686</v>
      </c>
      <c r="D3132">
        <v>0.55000000000000004</v>
      </c>
      <c r="E3132">
        <v>49</v>
      </c>
      <c r="F3132">
        <v>0.23400000000000001</v>
      </c>
    </row>
    <row r="3133" spans="1:6" x14ac:dyDescent="0.2">
      <c r="A3133" t="s">
        <v>678</v>
      </c>
      <c r="B3133" t="s">
        <v>696</v>
      </c>
      <c r="C3133" t="s">
        <v>686</v>
      </c>
      <c r="D3133">
        <v>0.6</v>
      </c>
      <c r="E3133">
        <v>23</v>
      </c>
      <c r="F3133">
        <v>0.19800000000000001</v>
      </c>
    </row>
    <row r="3134" spans="1:6" x14ac:dyDescent="0.2">
      <c r="A3134" t="s">
        <v>678</v>
      </c>
      <c r="B3134" t="s">
        <v>696</v>
      </c>
      <c r="C3134" t="s">
        <v>686</v>
      </c>
      <c r="D3134">
        <v>0.6</v>
      </c>
      <c r="E3134">
        <v>24</v>
      </c>
      <c r="F3134">
        <v>0.20100000000000001</v>
      </c>
    </row>
    <row r="3135" spans="1:6" x14ac:dyDescent="0.2">
      <c r="A3135" t="s">
        <v>678</v>
      </c>
      <c r="B3135" t="s">
        <v>696</v>
      </c>
      <c r="C3135" t="s">
        <v>686</v>
      </c>
      <c r="D3135">
        <v>0.6</v>
      </c>
      <c r="E3135">
        <v>25</v>
      </c>
      <c r="F3135">
        <v>0.20399999999999999</v>
      </c>
    </row>
    <row r="3136" spans="1:6" x14ac:dyDescent="0.2">
      <c r="A3136" t="s">
        <v>678</v>
      </c>
      <c r="B3136" t="s">
        <v>696</v>
      </c>
      <c r="C3136" t="s">
        <v>686</v>
      </c>
      <c r="D3136">
        <v>0.6</v>
      </c>
      <c r="E3136">
        <v>26</v>
      </c>
      <c r="F3136">
        <v>0.20599999999999999</v>
      </c>
    </row>
    <row r="3137" spans="1:6" x14ac:dyDescent="0.2">
      <c r="A3137" t="s">
        <v>678</v>
      </c>
      <c r="B3137" t="s">
        <v>696</v>
      </c>
      <c r="C3137" t="s">
        <v>686</v>
      </c>
      <c r="D3137">
        <v>0.6</v>
      </c>
      <c r="E3137">
        <v>27</v>
      </c>
      <c r="F3137">
        <v>0.20899999999999999</v>
      </c>
    </row>
    <row r="3138" spans="1:6" x14ac:dyDescent="0.2">
      <c r="A3138" t="s">
        <v>678</v>
      </c>
      <c r="B3138" t="s">
        <v>696</v>
      </c>
      <c r="C3138" t="s">
        <v>686</v>
      </c>
      <c r="D3138">
        <v>0.6</v>
      </c>
      <c r="E3138">
        <v>28</v>
      </c>
      <c r="F3138">
        <v>0.21199999999999999</v>
      </c>
    </row>
    <row r="3139" spans="1:6" x14ac:dyDescent="0.2">
      <c r="A3139" t="s">
        <v>678</v>
      </c>
      <c r="B3139" t="s">
        <v>696</v>
      </c>
      <c r="C3139" t="s">
        <v>686</v>
      </c>
      <c r="D3139">
        <v>0.6</v>
      </c>
      <c r="E3139">
        <v>29</v>
      </c>
      <c r="F3139">
        <v>0.215</v>
      </c>
    </row>
    <row r="3140" spans="1:6" x14ac:dyDescent="0.2">
      <c r="A3140" t="s">
        <v>678</v>
      </c>
      <c r="B3140" t="s">
        <v>696</v>
      </c>
      <c r="C3140" t="s">
        <v>686</v>
      </c>
      <c r="D3140">
        <v>0.6</v>
      </c>
      <c r="E3140">
        <v>30</v>
      </c>
      <c r="F3140">
        <v>0.217</v>
      </c>
    </row>
    <row r="3141" spans="1:6" x14ac:dyDescent="0.2">
      <c r="A3141" t="s">
        <v>678</v>
      </c>
      <c r="B3141" t="s">
        <v>696</v>
      </c>
      <c r="C3141" t="s">
        <v>686</v>
      </c>
      <c r="D3141">
        <v>0.6</v>
      </c>
      <c r="E3141">
        <v>31</v>
      </c>
      <c r="F3141">
        <v>0.219</v>
      </c>
    </row>
    <row r="3142" spans="1:6" x14ac:dyDescent="0.2">
      <c r="A3142" t="s">
        <v>678</v>
      </c>
      <c r="B3142" t="s">
        <v>696</v>
      </c>
      <c r="C3142" t="s">
        <v>686</v>
      </c>
      <c r="D3142">
        <v>0.6</v>
      </c>
      <c r="E3142">
        <v>32</v>
      </c>
      <c r="F3142">
        <v>0.221</v>
      </c>
    </row>
    <row r="3143" spans="1:6" x14ac:dyDescent="0.2">
      <c r="A3143" t="s">
        <v>678</v>
      </c>
      <c r="B3143" t="s">
        <v>696</v>
      </c>
      <c r="C3143" t="s">
        <v>686</v>
      </c>
      <c r="D3143">
        <v>0.6</v>
      </c>
      <c r="E3143">
        <v>33</v>
      </c>
      <c r="F3143">
        <v>0.223</v>
      </c>
    </row>
    <row r="3144" spans="1:6" x14ac:dyDescent="0.2">
      <c r="A3144" t="s">
        <v>678</v>
      </c>
      <c r="B3144" t="s">
        <v>696</v>
      </c>
      <c r="C3144" t="s">
        <v>686</v>
      </c>
      <c r="D3144">
        <v>0.6</v>
      </c>
      <c r="E3144">
        <v>34</v>
      </c>
      <c r="F3144">
        <v>0.22500000000000001</v>
      </c>
    </row>
    <row r="3145" spans="1:6" x14ac:dyDescent="0.2">
      <c r="A3145" t="s">
        <v>678</v>
      </c>
      <c r="B3145" t="s">
        <v>696</v>
      </c>
      <c r="C3145" t="s">
        <v>686</v>
      </c>
      <c r="D3145">
        <v>0.6</v>
      </c>
      <c r="E3145">
        <v>35</v>
      </c>
      <c r="F3145">
        <v>0.22700000000000001</v>
      </c>
    </row>
    <row r="3146" spans="1:6" x14ac:dyDescent="0.2">
      <c r="A3146" t="s">
        <v>678</v>
      </c>
      <c r="B3146" t="s">
        <v>696</v>
      </c>
      <c r="C3146" t="s">
        <v>686</v>
      </c>
      <c r="D3146">
        <v>0.6</v>
      </c>
      <c r="E3146">
        <v>36</v>
      </c>
      <c r="F3146">
        <v>0.22900000000000001</v>
      </c>
    </row>
    <row r="3147" spans="1:6" x14ac:dyDescent="0.2">
      <c r="A3147" t="s">
        <v>678</v>
      </c>
      <c r="B3147" t="s">
        <v>696</v>
      </c>
      <c r="C3147" t="s">
        <v>686</v>
      </c>
      <c r="D3147">
        <v>0.6</v>
      </c>
      <c r="E3147">
        <v>37</v>
      </c>
      <c r="F3147">
        <v>0.23100000000000001</v>
      </c>
    </row>
    <row r="3148" spans="1:6" x14ac:dyDescent="0.2">
      <c r="A3148" t="s">
        <v>678</v>
      </c>
      <c r="B3148" t="s">
        <v>696</v>
      </c>
      <c r="C3148" t="s">
        <v>686</v>
      </c>
      <c r="D3148">
        <v>0.6</v>
      </c>
      <c r="E3148">
        <v>38</v>
      </c>
      <c r="F3148">
        <v>0.23300000000000001</v>
      </c>
    </row>
    <row r="3149" spans="1:6" x14ac:dyDescent="0.2">
      <c r="A3149" t="s">
        <v>678</v>
      </c>
      <c r="B3149" t="s">
        <v>696</v>
      </c>
      <c r="C3149" t="s">
        <v>686</v>
      </c>
      <c r="D3149">
        <v>0.6</v>
      </c>
      <c r="E3149">
        <v>39</v>
      </c>
      <c r="F3149">
        <v>0.23400000000000001</v>
      </c>
    </row>
    <row r="3150" spans="1:6" x14ac:dyDescent="0.2">
      <c r="A3150" t="s">
        <v>678</v>
      </c>
      <c r="B3150" t="s">
        <v>696</v>
      </c>
      <c r="C3150" t="s">
        <v>686</v>
      </c>
      <c r="D3150">
        <v>0.6</v>
      </c>
      <c r="E3150">
        <v>40</v>
      </c>
      <c r="F3150">
        <v>0.23599999999999999</v>
      </c>
    </row>
    <row r="3151" spans="1:6" x14ac:dyDescent="0.2">
      <c r="A3151" t="s">
        <v>678</v>
      </c>
      <c r="B3151" t="s">
        <v>696</v>
      </c>
      <c r="C3151" t="s">
        <v>686</v>
      </c>
      <c r="D3151">
        <v>0.6</v>
      </c>
      <c r="E3151">
        <v>41</v>
      </c>
      <c r="F3151">
        <v>0.23699999999999999</v>
      </c>
    </row>
    <row r="3152" spans="1:6" x14ac:dyDescent="0.2">
      <c r="A3152" t="s">
        <v>678</v>
      </c>
      <c r="B3152" t="s">
        <v>696</v>
      </c>
      <c r="C3152" t="s">
        <v>686</v>
      </c>
      <c r="D3152">
        <v>0.6</v>
      </c>
      <c r="E3152">
        <v>42</v>
      </c>
      <c r="F3152">
        <v>0.23899999999999999</v>
      </c>
    </row>
    <row r="3153" spans="1:6" x14ac:dyDescent="0.2">
      <c r="A3153" t="s">
        <v>678</v>
      </c>
      <c r="B3153" t="s">
        <v>696</v>
      </c>
      <c r="C3153" t="s">
        <v>686</v>
      </c>
      <c r="D3153">
        <v>0.6</v>
      </c>
      <c r="E3153">
        <v>43</v>
      </c>
      <c r="F3153">
        <v>0.24</v>
      </c>
    </row>
    <row r="3154" spans="1:6" x14ac:dyDescent="0.2">
      <c r="A3154" t="s">
        <v>678</v>
      </c>
      <c r="B3154" t="s">
        <v>696</v>
      </c>
      <c r="C3154" t="s">
        <v>686</v>
      </c>
      <c r="D3154">
        <v>0.6</v>
      </c>
      <c r="E3154">
        <v>44</v>
      </c>
      <c r="F3154">
        <v>0.24199999999999999</v>
      </c>
    </row>
    <row r="3155" spans="1:6" x14ac:dyDescent="0.2">
      <c r="A3155" t="s">
        <v>678</v>
      </c>
      <c r="B3155" t="s">
        <v>696</v>
      </c>
      <c r="C3155" t="s">
        <v>686</v>
      </c>
      <c r="D3155">
        <v>0.6</v>
      </c>
      <c r="E3155">
        <v>45</v>
      </c>
      <c r="F3155">
        <v>0.24299999999999999</v>
      </c>
    </row>
    <row r="3156" spans="1:6" x14ac:dyDescent="0.2">
      <c r="A3156" t="s">
        <v>678</v>
      </c>
      <c r="B3156" t="s">
        <v>696</v>
      </c>
      <c r="C3156" t="s">
        <v>686</v>
      </c>
      <c r="D3156">
        <v>0.6</v>
      </c>
      <c r="E3156">
        <v>46</v>
      </c>
      <c r="F3156">
        <v>0.24399999999999999</v>
      </c>
    </row>
    <row r="3157" spans="1:6" x14ac:dyDescent="0.2">
      <c r="A3157" t="s">
        <v>678</v>
      </c>
      <c r="B3157" t="s">
        <v>696</v>
      </c>
      <c r="C3157" t="s">
        <v>686</v>
      </c>
      <c r="D3157">
        <v>0.6</v>
      </c>
      <c r="E3157">
        <v>47</v>
      </c>
      <c r="F3157">
        <v>0.245</v>
      </c>
    </row>
    <row r="3158" spans="1:6" x14ac:dyDescent="0.2">
      <c r="A3158" t="s">
        <v>678</v>
      </c>
      <c r="B3158" t="s">
        <v>696</v>
      </c>
      <c r="C3158" t="s">
        <v>686</v>
      </c>
      <c r="D3158">
        <v>0.6</v>
      </c>
      <c r="E3158">
        <v>48</v>
      </c>
      <c r="F3158">
        <v>0.247</v>
      </c>
    </row>
    <row r="3159" spans="1:6" x14ac:dyDescent="0.2">
      <c r="A3159" t="s">
        <v>678</v>
      </c>
      <c r="B3159" t="s">
        <v>696</v>
      </c>
      <c r="C3159" t="s">
        <v>686</v>
      </c>
      <c r="D3159">
        <v>0.6</v>
      </c>
      <c r="E3159">
        <v>49</v>
      </c>
      <c r="F3159">
        <v>0.248</v>
      </c>
    </row>
    <row r="3160" spans="1:6" x14ac:dyDescent="0.2">
      <c r="A3160" t="s">
        <v>678</v>
      </c>
      <c r="B3160" t="s">
        <v>696</v>
      </c>
      <c r="C3160" t="s">
        <v>686</v>
      </c>
      <c r="D3160">
        <v>0.65</v>
      </c>
      <c r="E3160">
        <v>24</v>
      </c>
      <c r="F3160">
        <v>0.218</v>
      </c>
    </row>
    <row r="3161" spans="1:6" x14ac:dyDescent="0.2">
      <c r="A3161" t="s">
        <v>678</v>
      </c>
      <c r="B3161" t="s">
        <v>696</v>
      </c>
      <c r="C3161" t="s">
        <v>686</v>
      </c>
      <c r="D3161">
        <v>0.65</v>
      </c>
      <c r="E3161">
        <v>25</v>
      </c>
      <c r="F3161">
        <v>0.22</v>
      </c>
    </row>
    <row r="3162" spans="1:6" x14ac:dyDescent="0.2">
      <c r="A3162" t="s">
        <v>678</v>
      </c>
      <c r="B3162" t="s">
        <v>696</v>
      </c>
      <c r="C3162" t="s">
        <v>686</v>
      </c>
      <c r="D3162">
        <v>0.65</v>
      </c>
      <c r="E3162">
        <v>26</v>
      </c>
      <c r="F3162">
        <v>0.223</v>
      </c>
    </row>
    <row r="3163" spans="1:6" x14ac:dyDescent="0.2">
      <c r="A3163" t="s">
        <v>678</v>
      </c>
      <c r="B3163" t="s">
        <v>696</v>
      </c>
      <c r="C3163" t="s">
        <v>686</v>
      </c>
      <c r="D3163">
        <v>0.65</v>
      </c>
      <c r="E3163">
        <v>27</v>
      </c>
      <c r="F3163">
        <v>0.22500000000000001</v>
      </c>
    </row>
    <row r="3164" spans="1:6" x14ac:dyDescent="0.2">
      <c r="A3164" t="s">
        <v>678</v>
      </c>
      <c r="B3164" t="s">
        <v>696</v>
      </c>
      <c r="C3164" t="s">
        <v>686</v>
      </c>
      <c r="D3164">
        <v>0.65</v>
      </c>
      <c r="E3164">
        <v>28</v>
      </c>
      <c r="F3164">
        <v>0.22800000000000001</v>
      </c>
    </row>
    <row r="3165" spans="1:6" x14ac:dyDescent="0.2">
      <c r="A3165" t="s">
        <v>678</v>
      </c>
      <c r="B3165" t="s">
        <v>696</v>
      </c>
      <c r="C3165" t="s">
        <v>686</v>
      </c>
      <c r="D3165">
        <v>0.65</v>
      </c>
      <c r="E3165">
        <v>29</v>
      </c>
      <c r="F3165">
        <v>0.23100000000000001</v>
      </c>
    </row>
    <row r="3166" spans="1:6" x14ac:dyDescent="0.2">
      <c r="A3166" t="s">
        <v>678</v>
      </c>
      <c r="B3166" t="s">
        <v>696</v>
      </c>
      <c r="C3166" t="s">
        <v>686</v>
      </c>
      <c r="D3166">
        <v>0.65</v>
      </c>
      <c r="E3166">
        <v>30</v>
      </c>
      <c r="F3166">
        <v>0.23300000000000001</v>
      </c>
    </row>
    <row r="3167" spans="1:6" x14ac:dyDescent="0.2">
      <c r="A3167" t="s">
        <v>678</v>
      </c>
      <c r="B3167" t="s">
        <v>696</v>
      </c>
      <c r="C3167" t="s">
        <v>686</v>
      </c>
      <c r="D3167">
        <v>0.65</v>
      </c>
      <c r="E3167">
        <v>31</v>
      </c>
      <c r="F3167">
        <v>0.23499999999999999</v>
      </c>
    </row>
    <row r="3168" spans="1:6" x14ac:dyDescent="0.2">
      <c r="A3168" t="s">
        <v>678</v>
      </c>
      <c r="B3168" t="s">
        <v>696</v>
      </c>
      <c r="C3168" t="s">
        <v>686</v>
      </c>
      <c r="D3168">
        <v>0.65</v>
      </c>
      <c r="E3168">
        <v>32</v>
      </c>
      <c r="F3168">
        <v>0.23699999999999999</v>
      </c>
    </row>
    <row r="3169" spans="1:6" x14ac:dyDescent="0.2">
      <c r="A3169" t="s">
        <v>678</v>
      </c>
      <c r="B3169" t="s">
        <v>696</v>
      </c>
      <c r="C3169" t="s">
        <v>686</v>
      </c>
      <c r="D3169">
        <v>0.65</v>
      </c>
      <c r="E3169">
        <v>33</v>
      </c>
      <c r="F3169">
        <v>0.23899999999999999</v>
      </c>
    </row>
    <row r="3170" spans="1:6" x14ac:dyDescent="0.2">
      <c r="A3170" t="s">
        <v>678</v>
      </c>
      <c r="B3170" t="s">
        <v>696</v>
      </c>
      <c r="C3170" t="s">
        <v>686</v>
      </c>
      <c r="D3170">
        <v>0.65</v>
      </c>
      <c r="E3170">
        <v>34</v>
      </c>
      <c r="F3170">
        <v>0.24099999999999999</v>
      </c>
    </row>
    <row r="3171" spans="1:6" x14ac:dyDescent="0.2">
      <c r="A3171" t="s">
        <v>678</v>
      </c>
      <c r="B3171" t="s">
        <v>696</v>
      </c>
      <c r="C3171" t="s">
        <v>686</v>
      </c>
      <c r="D3171">
        <v>0.65</v>
      </c>
      <c r="E3171">
        <v>35</v>
      </c>
      <c r="F3171">
        <v>0.24299999999999999</v>
      </c>
    </row>
    <row r="3172" spans="1:6" x14ac:dyDescent="0.2">
      <c r="A3172" t="s">
        <v>678</v>
      </c>
      <c r="B3172" t="s">
        <v>696</v>
      </c>
      <c r="C3172" t="s">
        <v>686</v>
      </c>
      <c r="D3172">
        <v>0.65</v>
      </c>
      <c r="E3172">
        <v>36</v>
      </c>
      <c r="F3172">
        <v>0.24399999999999999</v>
      </c>
    </row>
    <row r="3173" spans="1:6" x14ac:dyDescent="0.2">
      <c r="A3173" t="s">
        <v>678</v>
      </c>
      <c r="B3173" t="s">
        <v>696</v>
      </c>
      <c r="C3173" t="s">
        <v>686</v>
      </c>
      <c r="D3173">
        <v>0.65</v>
      </c>
      <c r="E3173">
        <v>37</v>
      </c>
      <c r="F3173">
        <v>0.246</v>
      </c>
    </row>
    <row r="3174" spans="1:6" x14ac:dyDescent="0.2">
      <c r="A3174" t="s">
        <v>678</v>
      </c>
      <c r="B3174" t="s">
        <v>696</v>
      </c>
      <c r="C3174" t="s">
        <v>686</v>
      </c>
      <c r="D3174">
        <v>0.65</v>
      </c>
      <c r="E3174">
        <v>38</v>
      </c>
      <c r="F3174">
        <v>0.248</v>
      </c>
    </row>
    <row r="3175" spans="1:6" x14ac:dyDescent="0.2">
      <c r="A3175" t="s">
        <v>678</v>
      </c>
      <c r="B3175" t="s">
        <v>696</v>
      </c>
      <c r="C3175" t="s">
        <v>686</v>
      </c>
      <c r="D3175">
        <v>0.65</v>
      </c>
      <c r="E3175">
        <v>39</v>
      </c>
      <c r="F3175">
        <v>0.249</v>
      </c>
    </row>
    <row r="3176" spans="1:6" x14ac:dyDescent="0.2">
      <c r="A3176" t="s">
        <v>678</v>
      </c>
      <c r="B3176" t="s">
        <v>696</v>
      </c>
      <c r="C3176" t="s">
        <v>686</v>
      </c>
      <c r="D3176">
        <v>0.65</v>
      </c>
      <c r="E3176">
        <v>40</v>
      </c>
      <c r="F3176">
        <v>0.251</v>
      </c>
    </row>
    <row r="3177" spans="1:6" x14ac:dyDescent="0.2">
      <c r="A3177" t="s">
        <v>678</v>
      </c>
      <c r="B3177" t="s">
        <v>696</v>
      </c>
      <c r="C3177" t="s">
        <v>686</v>
      </c>
      <c r="D3177">
        <v>0.65</v>
      </c>
      <c r="E3177">
        <v>41</v>
      </c>
      <c r="F3177">
        <v>0.252</v>
      </c>
    </row>
    <row r="3178" spans="1:6" x14ac:dyDescent="0.2">
      <c r="A3178" t="s">
        <v>678</v>
      </c>
      <c r="B3178" t="s">
        <v>696</v>
      </c>
      <c r="C3178" t="s">
        <v>686</v>
      </c>
      <c r="D3178">
        <v>0.65</v>
      </c>
      <c r="E3178">
        <v>42</v>
      </c>
      <c r="F3178">
        <v>0.253</v>
      </c>
    </row>
    <row r="3179" spans="1:6" x14ac:dyDescent="0.2">
      <c r="A3179" t="s">
        <v>678</v>
      </c>
      <c r="B3179" t="s">
        <v>696</v>
      </c>
      <c r="C3179" t="s">
        <v>686</v>
      </c>
      <c r="D3179">
        <v>0.65</v>
      </c>
      <c r="E3179">
        <v>43</v>
      </c>
      <c r="F3179">
        <v>0.255</v>
      </c>
    </row>
    <row r="3180" spans="1:6" x14ac:dyDescent="0.2">
      <c r="A3180" t="s">
        <v>678</v>
      </c>
      <c r="B3180" t="s">
        <v>696</v>
      </c>
      <c r="C3180" t="s">
        <v>686</v>
      </c>
      <c r="D3180">
        <v>0.65</v>
      </c>
      <c r="E3180">
        <v>44</v>
      </c>
      <c r="F3180">
        <v>0.25600000000000001</v>
      </c>
    </row>
    <row r="3181" spans="1:6" x14ac:dyDescent="0.2">
      <c r="A3181" t="s">
        <v>678</v>
      </c>
      <c r="B3181" t="s">
        <v>696</v>
      </c>
      <c r="C3181" t="s">
        <v>686</v>
      </c>
      <c r="D3181">
        <v>0.65</v>
      </c>
      <c r="E3181">
        <v>45</v>
      </c>
      <c r="F3181">
        <v>0.25700000000000001</v>
      </c>
    </row>
    <row r="3182" spans="1:6" x14ac:dyDescent="0.2">
      <c r="A3182" t="s">
        <v>678</v>
      </c>
      <c r="B3182" t="s">
        <v>696</v>
      </c>
      <c r="C3182" t="s">
        <v>686</v>
      </c>
      <c r="D3182">
        <v>0.65</v>
      </c>
      <c r="E3182">
        <v>46</v>
      </c>
      <c r="F3182">
        <v>0.25800000000000001</v>
      </c>
    </row>
    <row r="3183" spans="1:6" x14ac:dyDescent="0.2">
      <c r="A3183" t="s">
        <v>678</v>
      </c>
      <c r="B3183" t="s">
        <v>696</v>
      </c>
      <c r="C3183" t="s">
        <v>686</v>
      </c>
      <c r="D3183">
        <v>0.65</v>
      </c>
      <c r="E3183">
        <v>47</v>
      </c>
      <c r="F3183">
        <v>0.26</v>
      </c>
    </row>
    <row r="3184" spans="1:6" x14ac:dyDescent="0.2">
      <c r="A3184" t="s">
        <v>678</v>
      </c>
      <c r="B3184" t="s">
        <v>696</v>
      </c>
      <c r="C3184" t="s">
        <v>686</v>
      </c>
      <c r="D3184">
        <v>0.65</v>
      </c>
      <c r="E3184">
        <v>48</v>
      </c>
      <c r="F3184">
        <v>0.26100000000000001</v>
      </c>
    </row>
    <row r="3185" spans="1:6" x14ac:dyDescent="0.2">
      <c r="A3185" t="s">
        <v>678</v>
      </c>
      <c r="B3185" t="s">
        <v>696</v>
      </c>
      <c r="C3185" t="s">
        <v>686</v>
      </c>
      <c r="D3185">
        <v>0.65</v>
      </c>
      <c r="E3185">
        <v>49</v>
      </c>
      <c r="F3185">
        <v>0.26200000000000001</v>
      </c>
    </row>
    <row r="3186" spans="1:6" x14ac:dyDescent="0.2">
      <c r="A3186" t="s">
        <v>678</v>
      </c>
      <c r="B3186" t="s">
        <v>696</v>
      </c>
      <c r="C3186" t="s">
        <v>686</v>
      </c>
      <c r="D3186">
        <v>0.7</v>
      </c>
      <c r="E3186">
        <v>25</v>
      </c>
      <c r="F3186">
        <v>0.23599999999999999</v>
      </c>
    </row>
    <row r="3187" spans="1:6" x14ac:dyDescent="0.2">
      <c r="A3187" t="s">
        <v>678</v>
      </c>
      <c r="B3187" t="s">
        <v>696</v>
      </c>
      <c r="C3187" t="s">
        <v>686</v>
      </c>
      <c r="D3187">
        <v>0.7</v>
      </c>
      <c r="E3187">
        <v>26</v>
      </c>
      <c r="F3187">
        <v>0.23899999999999999</v>
      </c>
    </row>
    <row r="3188" spans="1:6" x14ac:dyDescent="0.2">
      <c r="A3188" t="s">
        <v>678</v>
      </c>
      <c r="B3188" t="s">
        <v>696</v>
      </c>
      <c r="C3188" t="s">
        <v>686</v>
      </c>
      <c r="D3188">
        <v>0.7</v>
      </c>
      <c r="E3188">
        <v>27</v>
      </c>
      <c r="F3188">
        <v>0.24099999999999999</v>
      </c>
    </row>
    <row r="3189" spans="1:6" x14ac:dyDescent="0.2">
      <c r="A3189" t="s">
        <v>678</v>
      </c>
      <c r="B3189" t="s">
        <v>696</v>
      </c>
      <c r="C3189" t="s">
        <v>686</v>
      </c>
      <c r="D3189">
        <v>0.7</v>
      </c>
      <c r="E3189">
        <v>28</v>
      </c>
      <c r="F3189">
        <v>0.24399999999999999</v>
      </c>
    </row>
    <row r="3190" spans="1:6" x14ac:dyDescent="0.2">
      <c r="A3190" t="s">
        <v>678</v>
      </c>
      <c r="B3190" t="s">
        <v>696</v>
      </c>
      <c r="C3190" t="s">
        <v>686</v>
      </c>
      <c r="D3190">
        <v>0.7</v>
      </c>
      <c r="E3190">
        <v>29</v>
      </c>
      <c r="F3190">
        <v>0.246</v>
      </c>
    </row>
    <row r="3191" spans="1:6" x14ac:dyDescent="0.2">
      <c r="A3191" t="s">
        <v>678</v>
      </c>
      <c r="B3191" t="s">
        <v>696</v>
      </c>
      <c r="C3191" t="s">
        <v>686</v>
      </c>
      <c r="D3191">
        <v>0.7</v>
      </c>
      <c r="E3191">
        <v>30</v>
      </c>
      <c r="F3191">
        <v>0.248</v>
      </c>
    </row>
    <row r="3192" spans="1:6" x14ac:dyDescent="0.2">
      <c r="A3192" t="s">
        <v>678</v>
      </c>
      <c r="B3192" t="s">
        <v>696</v>
      </c>
      <c r="C3192" t="s">
        <v>686</v>
      </c>
      <c r="D3192">
        <v>0.7</v>
      </c>
      <c r="E3192">
        <v>31</v>
      </c>
      <c r="F3192">
        <v>0.25</v>
      </c>
    </row>
    <row r="3193" spans="1:6" x14ac:dyDescent="0.2">
      <c r="A3193" t="s">
        <v>678</v>
      </c>
      <c r="B3193" t="s">
        <v>696</v>
      </c>
      <c r="C3193" t="s">
        <v>686</v>
      </c>
      <c r="D3193">
        <v>0.7</v>
      </c>
      <c r="E3193">
        <v>32</v>
      </c>
      <c r="F3193">
        <v>0.252</v>
      </c>
    </row>
    <row r="3194" spans="1:6" x14ac:dyDescent="0.2">
      <c r="A3194" t="s">
        <v>678</v>
      </c>
      <c r="B3194" t="s">
        <v>696</v>
      </c>
      <c r="C3194" t="s">
        <v>686</v>
      </c>
      <c r="D3194">
        <v>0.7</v>
      </c>
      <c r="E3194">
        <v>33</v>
      </c>
      <c r="F3194">
        <v>0.254</v>
      </c>
    </row>
    <row r="3195" spans="1:6" x14ac:dyDescent="0.2">
      <c r="A3195" t="s">
        <v>678</v>
      </c>
      <c r="B3195" t="s">
        <v>696</v>
      </c>
      <c r="C3195" t="s">
        <v>686</v>
      </c>
      <c r="D3195">
        <v>0.7</v>
      </c>
      <c r="E3195">
        <v>34</v>
      </c>
      <c r="F3195">
        <v>0.25600000000000001</v>
      </c>
    </row>
    <row r="3196" spans="1:6" x14ac:dyDescent="0.2">
      <c r="A3196" t="s">
        <v>678</v>
      </c>
      <c r="B3196" t="s">
        <v>696</v>
      </c>
      <c r="C3196" t="s">
        <v>686</v>
      </c>
      <c r="D3196">
        <v>0.7</v>
      </c>
      <c r="E3196">
        <v>35</v>
      </c>
      <c r="F3196">
        <v>0.25800000000000001</v>
      </c>
    </row>
    <row r="3197" spans="1:6" x14ac:dyDescent="0.2">
      <c r="A3197" t="s">
        <v>678</v>
      </c>
      <c r="B3197" t="s">
        <v>696</v>
      </c>
      <c r="C3197" t="s">
        <v>686</v>
      </c>
      <c r="D3197">
        <v>0.7</v>
      </c>
      <c r="E3197">
        <v>36</v>
      </c>
      <c r="F3197">
        <v>0.25900000000000001</v>
      </c>
    </row>
    <row r="3198" spans="1:6" x14ac:dyDescent="0.2">
      <c r="A3198" t="s">
        <v>678</v>
      </c>
      <c r="B3198" t="s">
        <v>696</v>
      </c>
      <c r="C3198" t="s">
        <v>686</v>
      </c>
      <c r="D3198">
        <v>0.7</v>
      </c>
      <c r="E3198">
        <v>37</v>
      </c>
      <c r="F3198">
        <v>0.26100000000000001</v>
      </c>
    </row>
    <row r="3199" spans="1:6" x14ac:dyDescent="0.2">
      <c r="A3199" t="s">
        <v>678</v>
      </c>
      <c r="B3199" t="s">
        <v>696</v>
      </c>
      <c r="C3199" t="s">
        <v>686</v>
      </c>
      <c r="D3199">
        <v>0.7</v>
      </c>
      <c r="E3199">
        <v>38</v>
      </c>
      <c r="F3199">
        <v>0.26200000000000001</v>
      </c>
    </row>
    <row r="3200" spans="1:6" x14ac:dyDescent="0.2">
      <c r="A3200" t="s">
        <v>678</v>
      </c>
      <c r="B3200" t="s">
        <v>696</v>
      </c>
      <c r="C3200" t="s">
        <v>686</v>
      </c>
      <c r="D3200">
        <v>0.7</v>
      </c>
      <c r="E3200">
        <v>39</v>
      </c>
      <c r="F3200">
        <v>0.26400000000000001</v>
      </c>
    </row>
    <row r="3201" spans="1:6" x14ac:dyDescent="0.2">
      <c r="A3201" t="s">
        <v>678</v>
      </c>
      <c r="B3201" t="s">
        <v>696</v>
      </c>
      <c r="C3201" t="s">
        <v>686</v>
      </c>
      <c r="D3201">
        <v>0.7</v>
      </c>
      <c r="E3201">
        <v>40</v>
      </c>
      <c r="F3201">
        <v>0.26500000000000001</v>
      </c>
    </row>
    <row r="3202" spans="1:6" x14ac:dyDescent="0.2">
      <c r="A3202" t="s">
        <v>678</v>
      </c>
      <c r="B3202" t="s">
        <v>696</v>
      </c>
      <c r="C3202" t="s">
        <v>686</v>
      </c>
      <c r="D3202">
        <v>0.7</v>
      </c>
      <c r="E3202">
        <v>41</v>
      </c>
      <c r="F3202">
        <v>0.26600000000000001</v>
      </c>
    </row>
    <row r="3203" spans="1:6" x14ac:dyDescent="0.2">
      <c r="A3203" t="s">
        <v>678</v>
      </c>
      <c r="B3203" t="s">
        <v>696</v>
      </c>
      <c r="C3203" t="s">
        <v>686</v>
      </c>
      <c r="D3203">
        <v>0.7</v>
      </c>
      <c r="E3203">
        <v>42</v>
      </c>
      <c r="F3203">
        <v>0.26800000000000002</v>
      </c>
    </row>
    <row r="3204" spans="1:6" x14ac:dyDescent="0.2">
      <c r="A3204" t="s">
        <v>678</v>
      </c>
      <c r="B3204" t="s">
        <v>696</v>
      </c>
      <c r="C3204" t="s">
        <v>686</v>
      </c>
      <c r="D3204">
        <v>0.7</v>
      </c>
      <c r="E3204">
        <v>43</v>
      </c>
      <c r="F3204">
        <v>0.26900000000000002</v>
      </c>
    </row>
    <row r="3205" spans="1:6" x14ac:dyDescent="0.2">
      <c r="A3205" t="s">
        <v>678</v>
      </c>
      <c r="B3205" t="s">
        <v>696</v>
      </c>
      <c r="C3205" t="s">
        <v>686</v>
      </c>
      <c r="D3205">
        <v>0.7</v>
      </c>
      <c r="E3205">
        <v>44</v>
      </c>
      <c r="F3205">
        <v>0.27</v>
      </c>
    </row>
    <row r="3206" spans="1:6" x14ac:dyDescent="0.2">
      <c r="A3206" t="s">
        <v>678</v>
      </c>
      <c r="B3206" t="s">
        <v>696</v>
      </c>
      <c r="C3206" t="s">
        <v>686</v>
      </c>
      <c r="D3206">
        <v>0.7</v>
      </c>
      <c r="E3206">
        <v>45</v>
      </c>
      <c r="F3206">
        <v>0.27100000000000002</v>
      </c>
    </row>
    <row r="3207" spans="1:6" x14ac:dyDescent="0.2">
      <c r="A3207" t="s">
        <v>678</v>
      </c>
      <c r="B3207" t="s">
        <v>696</v>
      </c>
      <c r="C3207" t="s">
        <v>686</v>
      </c>
      <c r="D3207">
        <v>0.7</v>
      </c>
      <c r="E3207">
        <v>46</v>
      </c>
      <c r="F3207">
        <v>0.27200000000000002</v>
      </c>
    </row>
    <row r="3208" spans="1:6" x14ac:dyDescent="0.2">
      <c r="A3208" t="s">
        <v>678</v>
      </c>
      <c r="B3208" t="s">
        <v>696</v>
      </c>
      <c r="C3208" t="s">
        <v>686</v>
      </c>
      <c r="D3208">
        <v>0.7</v>
      </c>
      <c r="E3208">
        <v>47</v>
      </c>
      <c r="F3208">
        <v>0.27300000000000002</v>
      </c>
    </row>
    <row r="3209" spans="1:6" x14ac:dyDescent="0.2">
      <c r="A3209" t="s">
        <v>678</v>
      </c>
      <c r="B3209" t="s">
        <v>696</v>
      </c>
      <c r="C3209" t="s">
        <v>686</v>
      </c>
      <c r="D3209">
        <v>0.7</v>
      </c>
      <c r="E3209">
        <v>48</v>
      </c>
      <c r="F3209">
        <v>0.27400000000000002</v>
      </c>
    </row>
    <row r="3210" spans="1:6" x14ac:dyDescent="0.2">
      <c r="A3210" t="s">
        <v>678</v>
      </c>
      <c r="B3210" t="s">
        <v>696</v>
      </c>
      <c r="C3210" t="s">
        <v>686</v>
      </c>
      <c r="D3210">
        <v>0.7</v>
      </c>
      <c r="E3210">
        <v>49</v>
      </c>
      <c r="F3210">
        <v>0.27500000000000002</v>
      </c>
    </row>
    <row r="3211" spans="1:6" x14ac:dyDescent="0.2">
      <c r="A3211" t="s">
        <v>678</v>
      </c>
      <c r="B3211" t="s">
        <v>696</v>
      </c>
      <c r="C3211" t="s">
        <v>686</v>
      </c>
      <c r="D3211">
        <v>0.75</v>
      </c>
      <c r="E3211">
        <v>26</v>
      </c>
      <c r="F3211">
        <v>0.254</v>
      </c>
    </row>
    <row r="3212" spans="1:6" x14ac:dyDescent="0.2">
      <c r="A3212" t="s">
        <v>678</v>
      </c>
      <c r="B3212" t="s">
        <v>696</v>
      </c>
      <c r="C3212" t="s">
        <v>686</v>
      </c>
      <c r="D3212">
        <v>0.75</v>
      </c>
      <c r="E3212">
        <v>27</v>
      </c>
      <c r="F3212">
        <v>0.25700000000000001</v>
      </c>
    </row>
    <row r="3213" spans="1:6" x14ac:dyDescent="0.2">
      <c r="A3213" t="s">
        <v>678</v>
      </c>
      <c r="B3213" t="s">
        <v>696</v>
      </c>
      <c r="C3213" t="s">
        <v>686</v>
      </c>
      <c r="D3213">
        <v>0.75</v>
      </c>
      <c r="E3213">
        <v>28</v>
      </c>
      <c r="F3213">
        <v>0.25900000000000001</v>
      </c>
    </row>
    <row r="3214" spans="1:6" x14ac:dyDescent="0.2">
      <c r="A3214" t="s">
        <v>678</v>
      </c>
      <c r="B3214" t="s">
        <v>696</v>
      </c>
      <c r="C3214" t="s">
        <v>686</v>
      </c>
      <c r="D3214">
        <v>0.75</v>
      </c>
      <c r="E3214">
        <v>29</v>
      </c>
      <c r="F3214">
        <v>0.26100000000000001</v>
      </c>
    </row>
    <row r="3215" spans="1:6" x14ac:dyDescent="0.2">
      <c r="A3215" t="s">
        <v>678</v>
      </c>
      <c r="B3215" t="s">
        <v>696</v>
      </c>
      <c r="C3215" t="s">
        <v>686</v>
      </c>
      <c r="D3215">
        <v>0.75</v>
      </c>
      <c r="E3215">
        <v>30</v>
      </c>
      <c r="F3215">
        <v>0.26300000000000001</v>
      </c>
    </row>
    <row r="3216" spans="1:6" x14ac:dyDescent="0.2">
      <c r="A3216" t="s">
        <v>678</v>
      </c>
      <c r="B3216" t="s">
        <v>696</v>
      </c>
      <c r="C3216" t="s">
        <v>686</v>
      </c>
      <c r="D3216">
        <v>0.75</v>
      </c>
      <c r="E3216">
        <v>31</v>
      </c>
      <c r="F3216">
        <v>0.26500000000000001</v>
      </c>
    </row>
    <row r="3217" spans="1:6" x14ac:dyDescent="0.2">
      <c r="A3217" t="s">
        <v>678</v>
      </c>
      <c r="B3217" t="s">
        <v>696</v>
      </c>
      <c r="C3217" t="s">
        <v>686</v>
      </c>
      <c r="D3217">
        <v>0.75</v>
      </c>
      <c r="E3217">
        <v>32</v>
      </c>
      <c r="F3217">
        <v>0.26700000000000002</v>
      </c>
    </row>
    <row r="3218" spans="1:6" x14ac:dyDescent="0.2">
      <c r="A3218" t="s">
        <v>678</v>
      </c>
      <c r="B3218" t="s">
        <v>696</v>
      </c>
      <c r="C3218" t="s">
        <v>686</v>
      </c>
      <c r="D3218">
        <v>0.75</v>
      </c>
      <c r="E3218">
        <v>33</v>
      </c>
      <c r="F3218">
        <v>0.26900000000000002</v>
      </c>
    </row>
    <row r="3219" spans="1:6" x14ac:dyDescent="0.2">
      <c r="A3219" t="s">
        <v>678</v>
      </c>
      <c r="B3219" t="s">
        <v>696</v>
      </c>
      <c r="C3219" t="s">
        <v>686</v>
      </c>
      <c r="D3219">
        <v>0.75</v>
      </c>
      <c r="E3219">
        <v>34</v>
      </c>
      <c r="F3219">
        <v>0.27</v>
      </c>
    </row>
    <row r="3220" spans="1:6" x14ac:dyDescent="0.2">
      <c r="A3220" t="s">
        <v>678</v>
      </c>
      <c r="B3220" t="s">
        <v>696</v>
      </c>
      <c r="C3220" t="s">
        <v>686</v>
      </c>
      <c r="D3220">
        <v>0.75</v>
      </c>
      <c r="E3220">
        <v>35</v>
      </c>
      <c r="F3220">
        <v>0.27200000000000002</v>
      </c>
    </row>
    <row r="3221" spans="1:6" x14ac:dyDescent="0.2">
      <c r="A3221" t="s">
        <v>678</v>
      </c>
      <c r="B3221" t="s">
        <v>696</v>
      </c>
      <c r="C3221" t="s">
        <v>686</v>
      </c>
      <c r="D3221">
        <v>0.75</v>
      </c>
      <c r="E3221">
        <v>36</v>
      </c>
      <c r="F3221">
        <v>0.27300000000000002</v>
      </c>
    </row>
    <row r="3222" spans="1:6" x14ac:dyDescent="0.2">
      <c r="A3222" t="s">
        <v>678</v>
      </c>
      <c r="B3222" t="s">
        <v>696</v>
      </c>
      <c r="C3222" t="s">
        <v>686</v>
      </c>
      <c r="D3222">
        <v>0.75</v>
      </c>
      <c r="E3222">
        <v>37</v>
      </c>
      <c r="F3222">
        <v>0.27500000000000002</v>
      </c>
    </row>
    <row r="3223" spans="1:6" x14ac:dyDescent="0.2">
      <c r="A3223" t="s">
        <v>678</v>
      </c>
      <c r="B3223" t="s">
        <v>696</v>
      </c>
      <c r="C3223" t="s">
        <v>686</v>
      </c>
      <c r="D3223">
        <v>0.75</v>
      </c>
      <c r="E3223">
        <v>38</v>
      </c>
      <c r="F3223">
        <v>0.27600000000000002</v>
      </c>
    </row>
    <row r="3224" spans="1:6" x14ac:dyDescent="0.2">
      <c r="A3224" t="s">
        <v>678</v>
      </c>
      <c r="B3224" t="s">
        <v>696</v>
      </c>
      <c r="C3224" t="s">
        <v>686</v>
      </c>
      <c r="D3224">
        <v>0.75</v>
      </c>
      <c r="E3224">
        <v>39</v>
      </c>
      <c r="F3224">
        <v>0.27800000000000002</v>
      </c>
    </row>
    <row r="3225" spans="1:6" x14ac:dyDescent="0.2">
      <c r="A3225" t="s">
        <v>678</v>
      </c>
      <c r="B3225" t="s">
        <v>696</v>
      </c>
      <c r="C3225" t="s">
        <v>686</v>
      </c>
      <c r="D3225">
        <v>0.75</v>
      </c>
      <c r="E3225">
        <v>40</v>
      </c>
      <c r="F3225">
        <v>0.27900000000000003</v>
      </c>
    </row>
    <row r="3226" spans="1:6" x14ac:dyDescent="0.2">
      <c r="A3226" t="s">
        <v>678</v>
      </c>
      <c r="B3226" t="s">
        <v>696</v>
      </c>
      <c r="C3226" t="s">
        <v>686</v>
      </c>
      <c r="D3226">
        <v>0.75</v>
      </c>
      <c r="E3226">
        <v>41</v>
      </c>
      <c r="F3226">
        <v>0.28000000000000003</v>
      </c>
    </row>
    <row r="3227" spans="1:6" x14ac:dyDescent="0.2">
      <c r="A3227" t="s">
        <v>678</v>
      </c>
      <c r="B3227" t="s">
        <v>696</v>
      </c>
      <c r="C3227" t="s">
        <v>686</v>
      </c>
      <c r="D3227">
        <v>0.75</v>
      </c>
      <c r="E3227">
        <v>42</v>
      </c>
      <c r="F3227">
        <v>0.28100000000000003</v>
      </c>
    </row>
    <row r="3228" spans="1:6" x14ac:dyDescent="0.2">
      <c r="A3228" t="s">
        <v>678</v>
      </c>
      <c r="B3228" t="s">
        <v>696</v>
      </c>
      <c r="C3228" t="s">
        <v>686</v>
      </c>
      <c r="D3228">
        <v>0.75</v>
      </c>
      <c r="E3228">
        <v>43</v>
      </c>
      <c r="F3228">
        <v>0.28299999999999997</v>
      </c>
    </row>
    <row r="3229" spans="1:6" x14ac:dyDescent="0.2">
      <c r="A3229" t="s">
        <v>678</v>
      </c>
      <c r="B3229" t="s">
        <v>696</v>
      </c>
      <c r="C3229" t="s">
        <v>686</v>
      </c>
      <c r="D3229">
        <v>0.75</v>
      </c>
      <c r="E3229">
        <v>44</v>
      </c>
      <c r="F3229">
        <v>0.28399999999999997</v>
      </c>
    </row>
    <row r="3230" spans="1:6" x14ac:dyDescent="0.2">
      <c r="A3230" t="s">
        <v>678</v>
      </c>
      <c r="B3230" t="s">
        <v>696</v>
      </c>
      <c r="C3230" t="s">
        <v>686</v>
      </c>
      <c r="D3230">
        <v>0.75</v>
      </c>
      <c r="E3230">
        <v>45</v>
      </c>
      <c r="F3230">
        <v>0.28499999999999998</v>
      </c>
    </row>
    <row r="3231" spans="1:6" x14ac:dyDescent="0.2">
      <c r="A3231" t="s">
        <v>678</v>
      </c>
      <c r="B3231" t="s">
        <v>696</v>
      </c>
      <c r="C3231" t="s">
        <v>686</v>
      </c>
      <c r="D3231">
        <v>0.75</v>
      </c>
      <c r="E3231">
        <v>46</v>
      </c>
      <c r="F3231">
        <v>0.28599999999999998</v>
      </c>
    </row>
    <row r="3232" spans="1:6" x14ac:dyDescent="0.2">
      <c r="A3232" t="s">
        <v>678</v>
      </c>
      <c r="B3232" t="s">
        <v>696</v>
      </c>
      <c r="C3232" t="s">
        <v>686</v>
      </c>
      <c r="D3232">
        <v>0.75</v>
      </c>
      <c r="E3232">
        <v>47</v>
      </c>
      <c r="F3232">
        <v>0.28699999999999998</v>
      </c>
    </row>
    <row r="3233" spans="1:6" x14ac:dyDescent="0.2">
      <c r="A3233" t="s">
        <v>678</v>
      </c>
      <c r="B3233" t="s">
        <v>696</v>
      </c>
      <c r="C3233" t="s">
        <v>686</v>
      </c>
      <c r="D3233">
        <v>0.75</v>
      </c>
      <c r="E3233">
        <v>48</v>
      </c>
      <c r="F3233">
        <v>0.28799999999999998</v>
      </c>
    </row>
    <row r="3234" spans="1:6" x14ac:dyDescent="0.2">
      <c r="A3234" t="s">
        <v>678</v>
      </c>
      <c r="B3234" t="s">
        <v>696</v>
      </c>
      <c r="C3234" t="s">
        <v>686</v>
      </c>
      <c r="D3234">
        <v>0.75</v>
      </c>
      <c r="E3234">
        <v>49</v>
      </c>
      <c r="F3234">
        <v>0.28899999999999998</v>
      </c>
    </row>
    <row r="3235" spans="1:6" x14ac:dyDescent="0.2">
      <c r="A3235" t="s">
        <v>678</v>
      </c>
      <c r="B3235" t="s">
        <v>696</v>
      </c>
      <c r="C3235" t="s">
        <v>686</v>
      </c>
      <c r="D3235">
        <v>0.8</v>
      </c>
      <c r="E3235">
        <v>27</v>
      </c>
      <c r="F3235">
        <v>0.27100000000000002</v>
      </c>
    </row>
    <row r="3236" spans="1:6" x14ac:dyDescent="0.2">
      <c r="A3236" t="s">
        <v>678</v>
      </c>
      <c r="B3236" t="s">
        <v>696</v>
      </c>
      <c r="C3236" t="s">
        <v>686</v>
      </c>
      <c r="D3236">
        <v>0.8</v>
      </c>
      <c r="E3236">
        <v>28</v>
      </c>
      <c r="F3236">
        <v>0.27400000000000002</v>
      </c>
    </row>
    <row r="3237" spans="1:6" x14ac:dyDescent="0.2">
      <c r="A3237" t="s">
        <v>678</v>
      </c>
      <c r="B3237" t="s">
        <v>696</v>
      </c>
      <c r="C3237" t="s">
        <v>686</v>
      </c>
      <c r="D3237">
        <v>0.8</v>
      </c>
      <c r="E3237">
        <v>29</v>
      </c>
      <c r="F3237">
        <v>0.27600000000000002</v>
      </c>
    </row>
    <row r="3238" spans="1:6" x14ac:dyDescent="0.2">
      <c r="A3238" t="s">
        <v>678</v>
      </c>
      <c r="B3238" t="s">
        <v>696</v>
      </c>
      <c r="C3238" t="s">
        <v>686</v>
      </c>
      <c r="D3238">
        <v>0.8</v>
      </c>
      <c r="E3238">
        <v>30</v>
      </c>
      <c r="F3238">
        <v>0.27700000000000002</v>
      </c>
    </row>
    <row r="3239" spans="1:6" x14ac:dyDescent="0.2">
      <c r="A3239" t="s">
        <v>678</v>
      </c>
      <c r="B3239" t="s">
        <v>696</v>
      </c>
      <c r="C3239" t="s">
        <v>686</v>
      </c>
      <c r="D3239">
        <v>0.8</v>
      </c>
      <c r="E3239">
        <v>31</v>
      </c>
      <c r="F3239">
        <v>0.27900000000000003</v>
      </c>
    </row>
    <row r="3240" spans="1:6" x14ac:dyDescent="0.2">
      <c r="A3240" t="s">
        <v>678</v>
      </c>
      <c r="B3240" t="s">
        <v>696</v>
      </c>
      <c r="C3240" t="s">
        <v>686</v>
      </c>
      <c r="D3240">
        <v>0.8</v>
      </c>
      <c r="E3240">
        <v>32</v>
      </c>
      <c r="F3240">
        <v>0.28100000000000003</v>
      </c>
    </row>
    <row r="3241" spans="1:6" x14ac:dyDescent="0.2">
      <c r="A3241" t="s">
        <v>678</v>
      </c>
      <c r="B3241" t="s">
        <v>696</v>
      </c>
      <c r="C3241" t="s">
        <v>686</v>
      </c>
      <c r="D3241">
        <v>0.8</v>
      </c>
      <c r="E3241">
        <v>33</v>
      </c>
      <c r="F3241">
        <v>0.28299999999999997</v>
      </c>
    </row>
    <row r="3242" spans="1:6" x14ac:dyDescent="0.2">
      <c r="A3242" t="s">
        <v>678</v>
      </c>
      <c r="B3242" t="s">
        <v>696</v>
      </c>
      <c r="C3242" t="s">
        <v>686</v>
      </c>
      <c r="D3242">
        <v>0.8</v>
      </c>
      <c r="E3242">
        <v>34</v>
      </c>
      <c r="F3242">
        <v>0.28399999999999997</v>
      </c>
    </row>
    <row r="3243" spans="1:6" x14ac:dyDescent="0.2">
      <c r="A3243" t="s">
        <v>678</v>
      </c>
      <c r="B3243" t="s">
        <v>696</v>
      </c>
      <c r="C3243" t="s">
        <v>686</v>
      </c>
      <c r="D3243">
        <v>0.8</v>
      </c>
      <c r="E3243">
        <v>35</v>
      </c>
      <c r="F3243">
        <v>0.28599999999999998</v>
      </c>
    </row>
    <row r="3244" spans="1:6" x14ac:dyDescent="0.2">
      <c r="A3244" t="s">
        <v>678</v>
      </c>
      <c r="B3244" t="s">
        <v>696</v>
      </c>
      <c r="C3244" t="s">
        <v>686</v>
      </c>
      <c r="D3244">
        <v>0.8</v>
      </c>
      <c r="E3244">
        <v>36</v>
      </c>
      <c r="F3244">
        <v>0.28699999999999998</v>
      </c>
    </row>
    <row r="3245" spans="1:6" x14ac:dyDescent="0.2">
      <c r="A3245" t="s">
        <v>678</v>
      </c>
      <c r="B3245" t="s">
        <v>696</v>
      </c>
      <c r="C3245" t="s">
        <v>686</v>
      </c>
      <c r="D3245">
        <v>0.8</v>
      </c>
      <c r="E3245">
        <v>37</v>
      </c>
      <c r="F3245">
        <v>0.28899999999999998</v>
      </c>
    </row>
    <row r="3246" spans="1:6" x14ac:dyDescent="0.2">
      <c r="A3246" t="s">
        <v>678</v>
      </c>
      <c r="B3246" t="s">
        <v>696</v>
      </c>
      <c r="C3246" t="s">
        <v>686</v>
      </c>
      <c r="D3246">
        <v>0.8</v>
      </c>
      <c r="E3246">
        <v>38</v>
      </c>
      <c r="F3246">
        <v>0.28999999999999998</v>
      </c>
    </row>
    <row r="3247" spans="1:6" x14ac:dyDescent="0.2">
      <c r="A3247" t="s">
        <v>678</v>
      </c>
      <c r="B3247" t="s">
        <v>696</v>
      </c>
      <c r="C3247" t="s">
        <v>686</v>
      </c>
      <c r="D3247">
        <v>0.8</v>
      </c>
      <c r="E3247">
        <v>39</v>
      </c>
      <c r="F3247">
        <v>0.29099999999999998</v>
      </c>
    </row>
    <row r="3248" spans="1:6" x14ac:dyDescent="0.2">
      <c r="A3248" t="s">
        <v>678</v>
      </c>
      <c r="B3248" t="s">
        <v>696</v>
      </c>
      <c r="C3248" t="s">
        <v>686</v>
      </c>
      <c r="D3248">
        <v>0.8</v>
      </c>
      <c r="E3248">
        <v>40</v>
      </c>
      <c r="F3248">
        <v>0.29199999999999998</v>
      </c>
    </row>
    <row r="3249" spans="1:6" x14ac:dyDescent="0.2">
      <c r="A3249" t="s">
        <v>678</v>
      </c>
      <c r="B3249" t="s">
        <v>696</v>
      </c>
      <c r="C3249" t="s">
        <v>686</v>
      </c>
      <c r="D3249">
        <v>0.8</v>
      </c>
      <c r="E3249">
        <v>41</v>
      </c>
      <c r="F3249">
        <v>0.29399999999999998</v>
      </c>
    </row>
    <row r="3250" spans="1:6" x14ac:dyDescent="0.2">
      <c r="A3250" t="s">
        <v>678</v>
      </c>
      <c r="B3250" t="s">
        <v>696</v>
      </c>
      <c r="C3250" t="s">
        <v>686</v>
      </c>
      <c r="D3250">
        <v>0.8</v>
      </c>
      <c r="E3250">
        <v>42</v>
      </c>
      <c r="F3250">
        <v>0.29499999999999998</v>
      </c>
    </row>
    <row r="3251" spans="1:6" x14ac:dyDescent="0.2">
      <c r="A3251" t="s">
        <v>678</v>
      </c>
      <c r="B3251" t="s">
        <v>696</v>
      </c>
      <c r="C3251" t="s">
        <v>686</v>
      </c>
      <c r="D3251">
        <v>0.8</v>
      </c>
      <c r="E3251">
        <v>43</v>
      </c>
      <c r="F3251">
        <v>0.29599999999999999</v>
      </c>
    </row>
    <row r="3252" spans="1:6" x14ac:dyDescent="0.2">
      <c r="A3252" t="s">
        <v>678</v>
      </c>
      <c r="B3252" t="s">
        <v>696</v>
      </c>
      <c r="C3252" t="s">
        <v>686</v>
      </c>
      <c r="D3252">
        <v>0.8</v>
      </c>
      <c r="E3252">
        <v>44</v>
      </c>
      <c r="F3252">
        <v>0.29699999999999999</v>
      </c>
    </row>
    <row r="3253" spans="1:6" x14ac:dyDescent="0.2">
      <c r="A3253" t="s">
        <v>678</v>
      </c>
      <c r="B3253" t="s">
        <v>696</v>
      </c>
      <c r="C3253" t="s">
        <v>686</v>
      </c>
      <c r="D3253">
        <v>0.8</v>
      </c>
      <c r="E3253">
        <v>45</v>
      </c>
      <c r="F3253">
        <v>0.29799999999999999</v>
      </c>
    </row>
    <row r="3254" spans="1:6" x14ac:dyDescent="0.2">
      <c r="A3254" t="s">
        <v>678</v>
      </c>
      <c r="B3254" t="s">
        <v>696</v>
      </c>
      <c r="C3254" t="s">
        <v>686</v>
      </c>
      <c r="D3254">
        <v>0.8</v>
      </c>
      <c r="E3254">
        <v>46</v>
      </c>
      <c r="F3254">
        <v>0.29899999999999999</v>
      </c>
    </row>
    <row r="3255" spans="1:6" x14ac:dyDescent="0.2">
      <c r="A3255" t="s">
        <v>678</v>
      </c>
      <c r="B3255" t="s">
        <v>696</v>
      </c>
      <c r="C3255" t="s">
        <v>686</v>
      </c>
      <c r="D3255">
        <v>0.8</v>
      </c>
      <c r="E3255">
        <v>47</v>
      </c>
      <c r="F3255">
        <v>0.3</v>
      </c>
    </row>
    <row r="3256" spans="1:6" x14ac:dyDescent="0.2">
      <c r="A3256" t="s">
        <v>678</v>
      </c>
      <c r="B3256" t="s">
        <v>696</v>
      </c>
      <c r="C3256" t="s">
        <v>686</v>
      </c>
      <c r="D3256">
        <v>0.8</v>
      </c>
      <c r="E3256">
        <v>48</v>
      </c>
      <c r="F3256">
        <v>0.30099999999999999</v>
      </c>
    </row>
    <row r="3257" spans="1:6" x14ac:dyDescent="0.2">
      <c r="A3257" t="s">
        <v>678</v>
      </c>
      <c r="B3257" t="s">
        <v>696</v>
      </c>
      <c r="C3257" t="s">
        <v>686</v>
      </c>
      <c r="D3257">
        <v>0.8</v>
      </c>
      <c r="E3257">
        <v>49</v>
      </c>
      <c r="F3257">
        <v>0.30199999999999999</v>
      </c>
    </row>
    <row r="3258" spans="1:6" x14ac:dyDescent="0.2">
      <c r="A3258" t="s">
        <v>678</v>
      </c>
      <c r="B3258" t="s">
        <v>696</v>
      </c>
      <c r="C3258" t="s">
        <v>686</v>
      </c>
      <c r="D3258">
        <v>0.85</v>
      </c>
      <c r="E3258">
        <v>28</v>
      </c>
      <c r="F3258">
        <v>0.28799999999999998</v>
      </c>
    </row>
    <row r="3259" spans="1:6" x14ac:dyDescent="0.2">
      <c r="A3259" t="s">
        <v>678</v>
      </c>
      <c r="B3259" t="s">
        <v>696</v>
      </c>
      <c r="C3259" t="s">
        <v>686</v>
      </c>
      <c r="D3259">
        <v>0.85</v>
      </c>
      <c r="E3259">
        <v>29</v>
      </c>
      <c r="F3259">
        <v>0.28999999999999998</v>
      </c>
    </row>
    <row r="3260" spans="1:6" x14ac:dyDescent="0.2">
      <c r="A3260" t="s">
        <v>678</v>
      </c>
      <c r="B3260" t="s">
        <v>696</v>
      </c>
      <c r="C3260" t="s">
        <v>686</v>
      </c>
      <c r="D3260">
        <v>0.85</v>
      </c>
      <c r="E3260">
        <v>30</v>
      </c>
      <c r="F3260">
        <v>0.29099999999999998</v>
      </c>
    </row>
    <row r="3261" spans="1:6" x14ac:dyDescent="0.2">
      <c r="A3261" t="s">
        <v>678</v>
      </c>
      <c r="B3261" t="s">
        <v>696</v>
      </c>
      <c r="C3261" t="s">
        <v>686</v>
      </c>
      <c r="D3261">
        <v>0.85</v>
      </c>
      <c r="E3261">
        <v>31</v>
      </c>
      <c r="F3261">
        <v>0.29299999999999998</v>
      </c>
    </row>
    <row r="3262" spans="1:6" x14ac:dyDescent="0.2">
      <c r="A3262" t="s">
        <v>678</v>
      </c>
      <c r="B3262" t="s">
        <v>696</v>
      </c>
      <c r="C3262" t="s">
        <v>686</v>
      </c>
      <c r="D3262">
        <v>0.85</v>
      </c>
      <c r="E3262">
        <v>32</v>
      </c>
      <c r="F3262">
        <v>0.29499999999999998</v>
      </c>
    </row>
    <row r="3263" spans="1:6" x14ac:dyDescent="0.2">
      <c r="A3263" t="s">
        <v>678</v>
      </c>
      <c r="B3263" t="s">
        <v>696</v>
      </c>
      <c r="C3263" t="s">
        <v>686</v>
      </c>
      <c r="D3263">
        <v>0.85</v>
      </c>
      <c r="E3263">
        <v>33</v>
      </c>
      <c r="F3263">
        <v>0.29599999999999999</v>
      </c>
    </row>
    <row r="3264" spans="1:6" x14ac:dyDescent="0.2">
      <c r="A3264" t="s">
        <v>678</v>
      </c>
      <c r="B3264" t="s">
        <v>696</v>
      </c>
      <c r="C3264" t="s">
        <v>686</v>
      </c>
      <c r="D3264">
        <v>0.85</v>
      </c>
      <c r="E3264">
        <v>34</v>
      </c>
      <c r="F3264">
        <v>0.29799999999999999</v>
      </c>
    </row>
    <row r="3265" spans="1:6" x14ac:dyDescent="0.2">
      <c r="A3265" t="s">
        <v>678</v>
      </c>
      <c r="B3265" t="s">
        <v>696</v>
      </c>
      <c r="C3265" t="s">
        <v>686</v>
      </c>
      <c r="D3265">
        <v>0.85</v>
      </c>
      <c r="E3265">
        <v>35</v>
      </c>
      <c r="F3265">
        <v>0.29899999999999999</v>
      </c>
    </row>
    <row r="3266" spans="1:6" x14ac:dyDescent="0.2">
      <c r="A3266" t="s">
        <v>678</v>
      </c>
      <c r="B3266" t="s">
        <v>696</v>
      </c>
      <c r="C3266" t="s">
        <v>686</v>
      </c>
      <c r="D3266">
        <v>0.85</v>
      </c>
      <c r="E3266">
        <v>36</v>
      </c>
      <c r="F3266">
        <v>0.30099999999999999</v>
      </c>
    </row>
    <row r="3267" spans="1:6" x14ac:dyDescent="0.2">
      <c r="A3267" t="s">
        <v>678</v>
      </c>
      <c r="B3267" t="s">
        <v>696</v>
      </c>
      <c r="C3267" t="s">
        <v>686</v>
      </c>
      <c r="D3267">
        <v>0.85</v>
      </c>
      <c r="E3267">
        <v>37</v>
      </c>
      <c r="F3267">
        <v>0.30199999999999999</v>
      </c>
    </row>
    <row r="3268" spans="1:6" x14ac:dyDescent="0.2">
      <c r="A3268" t="s">
        <v>678</v>
      </c>
      <c r="B3268" t="s">
        <v>696</v>
      </c>
      <c r="C3268" t="s">
        <v>686</v>
      </c>
      <c r="D3268">
        <v>0.85</v>
      </c>
      <c r="E3268">
        <v>38</v>
      </c>
      <c r="F3268">
        <v>0.30299999999999999</v>
      </c>
    </row>
    <row r="3269" spans="1:6" x14ac:dyDescent="0.2">
      <c r="A3269" t="s">
        <v>678</v>
      </c>
      <c r="B3269" t="s">
        <v>696</v>
      </c>
      <c r="C3269" t="s">
        <v>686</v>
      </c>
      <c r="D3269">
        <v>0.85</v>
      </c>
      <c r="E3269">
        <v>39</v>
      </c>
      <c r="F3269">
        <v>0.30399999999999999</v>
      </c>
    </row>
    <row r="3270" spans="1:6" x14ac:dyDescent="0.2">
      <c r="A3270" t="s">
        <v>678</v>
      </c>
      <c r="B3270" t="s">
        <v>696</v>
      </c>
      <c r="C3270" t="s">
        <v>686</v>
      </c>
      <c r="D3270">
        <v>0.85</v>
      </c>
      <c r="E3270">
        <v>40</v>
      </c>
      <c r="F3270">
        <v>0.30599999999999999</v>
      </c>
    </row>
    <row r="3271" spans="1:6" x14ac:dyDescent="0.2">
      <c r="A3271" t="s">
        <v>678</v>
      </c>
      <c r="B3271" t="s">
        <v>696</v>
      </c>
      <c r="C3271" t="s">
        <v>686</v>
      </c>
      <c r="D3271">
        <v>0.85</v>
      </c>
      <c r="E3271">
        <v>41</v>
      </c>
      <c r="F3271">
        <v>0.307</v>
      </c>
    </row>
    <row r="3272" spans="1:6" x14ac:dyDescent="0.2">
      <c r="A3272" t="s">
        <v>678</v>
      </c>
      <c r="B3272" t="s">
        <v>696</v>
      </c>
      <c r="C3272" t="s">
        <v>686</v>
      </c>
      <c r="D3272">
        <v>0.85</v>
      </c>
      <c r="E3272">
        <v>42</v>
      </c>
      <c r="F3272">
        <v>0.308</v>
      </c>
    </row>
    <row r="3273" spans="1:6" x14ac:dyDescent="0.2">
      <c r="A3273" t="s">
        <v>678</v>
      </c>
      <c r="B3273" t="s">
        <v>696</v>
      </c>
      <c r="C3273" t="s">
        <v>686</v>
      </c>
      <c r="D3273">
        <v>0.85</v>
      </c>
      <c r="E3273">
        <v>43</v>
      </c>
      <c r="F3273">
        <v>0.309</v>
      </c>
    </row>
    <row r="3274" spans="1:6" x14ac:dyDescent="0.2">
      <c r="A3274" t="s">
        <v>678</v>
      </c>
      <c r="B3274" t="s">
        <v>696</v>
      </c>
      <c r="C3274" t="s">
        <v>686</v>
      </c>
      <c r="D3274">
        <v>0.85</v>
      </c>
      <c r="E3274">
        <v>44</v>
      </c>
      <c r="F3274">
        <v>0.31</v>
      </c>
    </row>
    <row r="3275" spans="1:6" x14ac:dyDescent="0.2">
      <c r="A3275" t="s">
        <v>678</v>
      </c>
      <c r="B3275" t="s">
        <v>696</v>
      </c>
      <c r="C3275" t="s">
        <v>686</v>
      </c>
      <c r="D3275">
        <v>0.85</v>
      </c>
      <c r="E3275">
        <v>45</v>
      </c>
      <c r="F3275">
        <v>0.311</v>
      </c>
    </row>
    <row r="3276" spans="1:6" x14ac:dyDescent="0.2">
      <c r="A3276" t="s">
        <v>678</v>
      </c>
      <c r="B3276" t="s">
        <v>696</v>
      </c>
      <c r="C3276" t="s">
        <v>686</v>
      </c>
      <c r="D3276">
        <v>0.85</v>
      </c>
      <c r="E3276">
        <v>46</v>
      </c>
      <c r="F3276">
        <v>0.311</v>
      </c>
    </row>
    <row r="3277" spans="1:6" x14ac:dyDescent="0.2">
      <c r="A3277" t="s">
        <v>678</v>
      </c>
      <c r="B3277" t="s">
        <v>696</v>
      </c>
      <c r="C3277" t="s">
        <v>686</v>
      </c>
      <c r="D3277">
        <v>0.85</v>
      </c>
      <c r="E3277">
        <v>47</v>
      </c>
      <c r="F3277">
        <v>0.312</v>
      </c>
    </row>
    <row r="3278" spans="1:6" x14ac:dyDescent="0.2">
      <c r="A3278" t="s">
        <v>678</v>
      </c>
      <c r="B3278" t="s">
        <v>696</v>
      </c>
      <c r="C3278" t="s">
        <v>686</v>
      </c>
      <c r="D3278">
        <v>0.85</v>
      </c>
      <c r="E3278">
        <v>48</v>
      </c>
      <c r="F3278">
        <v>0.313</v>
      </c>
    </row>
    <row r="3279" spans="1:6" x14ac:dyDescent="0.2">
      <c r="A3279" t="s">
        <v>678</v>
      </c>
      <c r="B3279" t="s">
        <v>696</v>
      </c>
      <c r="C3279" t="s">
        <v>686</v>
      </c>
      <c r="D3279">
        <v>0.85</v>
      </c>
      <c r="E3279">
        <v>49</v>
      </c>
      <c r="F3279">
        <v>0.314</v>
      </c>
    </row>
    <row r="3280" spans="1:6" x14ac:dyDescent="0.2">
      <c r="A3280" t="s">
        <v>678</v>
      </c>
      <c r="B3280" t="s">
        <v>696</v>
      </c>
      <c r="C3280" t="s">
        <v>686</v>
      </c>
      <c r="D3280">
        <v>0.9</v>
      </c>
      <c r="E3280">
        <v>28</v>
      </c>
      <c r="F3280">
        <v>0.30199999999999999</v>
      </c>
    </row>
    <row r="3281" spans="1:6" x14ac:dyDescent="0.2">
      <c r="A3281" t="s">
        <v>678</v>
      </c>
      <c r="B3281" t="s">
        <v>696</v>
      </c>
      <c r="C3281" t="s">
        <v>686</v>
      </c>
      <c r="D3281">
        <v>0.9</v>
      </c>
      <c r="E3281">
        <v>29</v>
      </c>
      <c r="F3281">
        <v>0.30299999999999999</v>
      </c>
    </row>
    <row r="3282" spans="1:6" x14ac:dyDescent="0.2">
      <c r="A3282" t="s">
        <v>678</v>
      </c>
      <c r="B3282" t="s">
        <v>696</v>
      </c>
      <c r="C3282" t="s">
        <v>686</v>
      </c>
      <c r="D3282">
        <v>0.9</v>
      </c>
      <c r="E3282">
        <v>30</v>
      </c>
      <c r="F3282">
        <v>0.30499999999999999</v>
      </c>
    </row>
    <row r="3283" spans="1:6" x14ac:dyDescent="0.2">
      <c r="A3283" t="s">
        <v>678</v>
      </c>
      <c r="B3283" t="s">
        <v>696</v>
      </c>
      <c r="C3283" t="s">
        <v>686</v>
      </c>
      <c r="D3283">
        <v>0.9</v>
      </c>
      <c r="E3283">
        <v>31</v>
      </c>
      <c r="F3283">
        <v>0.30599999999999999</v>
      </c>
    </row>
    <row r="3284" spans="1:6" x14ac:dyDescent="0.2">
      <c r="A3284" t="s">
        <v>678</v>
      </c>
      <c r="B3284" t="s">
        <v>696</v>
      </c>
      <c r="C3284" t="s">
        <v>686</v>
      </c>
      <c r="D3284">
        <v>0.9</v>
      </c>
      <c r="E3284">
        <v>32</v>
      </c>
      <c r="F3284">
        <v>0.308</v>
      </c>
    </row>
    <row r="3285" spans="1:6" x14ac:dyDescent="0.2">
      <c r="A3285" t="s">
        <v>678</v>
      </c>
      <c r="B3285" t="s">
        <v>696</v>
      </c>
      <c r="C3285" t="s">
        <v>686</v>
      </c>
      <c r="D3285">
        <v>0.9</v>
      </c>
      <c r="E3285">
        <v>33</v>
      </c>
      <c r="F3285">
        <v>0.31</v>
      </c>
    </row>
    <row r="3286" spans="1:6" x14ac:dyDescent="0.2">
      <c r="A3286" t="s">
        <v>678</v>
      </c>
      <c r="B3286" t="s">
        <v>696</v>
      </c>
      <c r="C3286" t="s">
        <v>686</v>
      </c>
      <c r="D3286">
        <v>0.9</v>
      </c>
      <c r="E3286">
        <v>34</v>
      </c>
      <c r="F3286">
        <v>0.311</v>
      </c>
    </row>
    <row r="3287" spans="1:6" x14ac:dyDescent="0.2">
      <c r="A3287" t="s">
        <v>678</v>
      </c>
      <c r="B3287" t="s">
        <v>696</v>
      </c>
      <c r="C3287" t="s">
        <v>686</v>
      </c>
      <c r="D3287">
        <v>0.9</v>
      </c>
      <c r="E3287">
        <v>35</v>
      </c>
      <c r="F3287">
        <v>0.312</v>
      </c>
    </row>
    <row r="3288" spans="1:6" x14ac:dyDescent="0.2">
      <c r="A3288" t="s">
        <v>678</v>
      </c>
      <c r="B3288" t="s">
        <v>696</v>
      </c>
      <c r="C3288" t="s">
        <v>686</v>
      </c>
      <c r="D3288">
        <v>0.9</v>
      </c>
      <c r="E3288">
        <v>36</v>
      </c>
      <c r="F3288">
        <v>0.314</v>
      </c>
    </row>
    <row r="3289" spans="1:6" x14ac:dyDescent="0.2">
      <c r="A3289" t="s">
        <v>678</v>
      </c>
      <c r="B3289" t="s">
        <v>696</v>
      </c>
      <c r="C3289" t="s">
        <v>686</v>
      </c>
      <c r="D3289">
        <v>0.9</v>
      </c>
      <c r="E3289">
        <v>37</v>
      </c>
      <c r="F3289">
        <v>0.315</v>
      </c>
    </row>
    <row r="3290" spans="1:6" x14ac:dyDescent="0.2">
      <c r="A3290" t="s">
        <v>678</v>
      </c>
      <c r="B3290" t="s">
        <v>696</v>
      </c>
      <c r="C3290" t="s">
        <v>686</v>
      </c>
      <c r="D3290">
        <v>0.9</v>
      </c>
      <c r="E3290">
        <v>38</v>
      </c>
      <c r="F3290">
        <v>0.316</v>
      </c>
    </row>
    <row r="3291" spans="1:6" x14ac:dyDescent="0.2">
      <c r="A3291" t="s">
        <v>678</v>
      </c>
      <c r="B3291" t="s">
        <v>696</v>
      </c>
      <c r="C3291" t="s">
        <v>686</v>
      </c>
      <c r="D3291">
        <v>0.9</v>
      </c>
      <c r="E3291">
        <v>39</v>
      </c>
      <c r="F3291">
        <v>0.317</v>
      </c>
    </row>
    <row r="3292" spans="1:6" x14ac:dyDescent="0.2">
      <c r="A3292" t="s">
        <v>678</v>
      </c>
      <c r="B3292" t="s">
        <v>696</v>
      </c>
      <c r="C3292" t="s">
        <v>686</v>
      </c>
      <c r="D3292">
        <v>0.9</v>
      </c>
      <c r="E3292">
        <v>40</v>
      </c>
      <c r="F3292">
        <v>0.318</v>
      </c>
    </row>
    <row r="3293" spans="1:6" x14ac:dyDescent="0.2">
      <c r="A3293" t="s">
        <v>678</v>
      </c>
      <c r="B3293" t="s">
        <v>696</v>
      </c>
      <c r="C3293" t="s">
        <v>686</v>
      </c>
      <c r="D3293">
        <v>0.9</v>
      </c>
      <c r="E3293">
        <v>41</v>
      </c>
      <c r="F3293">
        <v>0.31900000000000001</v>
      </c>
    </row>
    <row r="3294" spans="1:6" x14ac:dyDescent="0.2">
      <c r="A3294" t="s">
        <v>678</v>
      </c>
      <c r="B3294" t="s">
        <v>696</v>
      </c>
      <c r="C3294" t="s">
        <v>686</v>
      </c>
      <c r="D3294">
        <v>0.9</v>
      </c>
      <c r="E3294">
        <v>42</v>
      </c>
      <c r="F3294">
        <v>0.32</v>
      </c>
    </row>
    <row r="3295" spans="1:6" x14ac:dyDescent="0.2">
      <c r="A3295" t="s">
        <v>678</v>
      </c>
      <c r="B3295" t="s">
        <v>696</v>
      </c>
      <c r="C3295" t="s">
        <v>686</v>
      </c>
      <c r="D3295">
        <v>0.9</v>
      </c>
      <c r="E3295">
        <v>43</v>
      </c>
      <c r="F3295">
        <v>0.32100000000000001</v>
      </c>
    </row>
    <row r="3296" spans="1:6" x14ac:dyDescent="0.2">
      <c r="A3296" t="s">
        <v>678</v>
      </c>
      <c r="B3296" t="s">
        <v>696</v>
      </c>
      <c r="C3296" t="s">
        <v>686</v>
      </c>
      <c r="D3296">
        <v>0.9</v>
      </c>
      <c r="E3296">
        <v>44</v>
      </c>
      <c r="F3296">
        <v>0.32200000000000001</v>
      </c>
    </row>
    <row r="3297" spans="1:6" x14ac:dyDescent="0.2">
      <c r="A3297" t="s">
        <v>678</v>
      </c>
      <c r="B3297" t="s">
        <v>696</v>
      </c>
      <c r="C3297" t="s">
        <v>686</v>
      </c>
      <c r="D3297">
        <v>0.9</v>
      </c>
      <c r="E3297">
        <v>45</v>
      </c>
      <c r="F3297">
        <v>0.32300000000000001</v>
      </c>
    </row>
    <row r="3298" spans="1:6" x14ac:dyDescent="0.2">
      <c r="A3298" t="s">
        <v>678</v>
      </c>
      <c r="B3298" t="s">
        <v>696</v>
      </c>
      <c r="C3298" t="s">
        <v>686</v>
      </c>
      <c r="D3298">
        <v>0.9</v>
      </c>
      <c r="E3298">
        <v>46</v>
      </c>
      <c r="F3298">
        <v>0.32400000000000001</v>
      </c>
    </row>
    <row r="3299" spans="1:6" x14ac:dyDescent="0.2">
      <c r="A3299" t="s">
        <v>678</v>
      </c>
      <c r="B3299" t="s">
        <v>696</v>
      </c>
      <c r="C3299" t="s">
        <v>686</v>
      </c>
      <c r="D3299">
        <v>0.9</v>
      </c>
      <c r="E3299">
        <v>47</v>
      </c>
      <c r="F3299">
        <v>0.32500000000000001</v>
      </c>
    </row>
    <row r="3300" spans="1:6" x14ac:dyDescent="0.2">
      <c r="A3300" t="s">
        <v>678</v>
      </c>
      <c r="B3300" t="s">
        <v>696</v>
      </c>
      <c r="C3300" t="s">
        <v>686</v>
      </c>
      <c r="D3300">
        <v>0.9</v>
      </c>
      <c r="E3300">
        <v>48</v>
      </c>
      <c r="F3300">
        <v>0.32500000000000001</v>
      </c>
    </row>
    <row r="3301" spans="1:6" x14ac:dyDescent="0.2">
      <c r="A3301" t="s">
        <v>678</v>
      </c>
      <c r="B3301" t="s">
        <v>696</v>
      </c>
      <c r="C3301" t="s">
        <v>686</v>
      </c>
      <c r="D3301">
        <v>0.9</v>
      </c>
      <c r="E3301">
        <v>49</v>
      </c>
      <c r="F3301">
        <v>0.32600000000000001</v>
      </c>
    </row>
    <row r="3302" spans="1:6" x14ac:dyDescent="0.2">
      <c r="A3302" t="s">
        <v>678</v>
      </c>
      <c r="B3302" t="s">
        <v>696</v>
      </c>
      <c r="C3302" t="s">
        <v>686</v>
      </c>
      <c r="D3302">
        <v>0.95</v>
      </c>
      <c r="E3302">
        <v>29</v>
      </c>
      <c r="F3302">
        <v>0.317</v>
      </c>
    </row>
    <row r="3303" spans="1:6" x14ac:dyDescent="0.2">
      <c r="A3303" t="s">
        <v>678</v>
      </c>
      <c r="B3303" t="s">
        <v>696</v>
      </c>
      <c r="C3303" t="s">
        <v>686</v>
      </c>
      <c r="D3303">
        <v>0.95</v>
      </c>
      <c r="E3303">
        <v>30</v>
      </c>
      <c r="F3303">
        <v>0.318</v>
      </c>
    </row>
    <row r="3304" spans="1:6" x14ac:dyDescent="0.2">
      <c r="A3304" t="s">
        <v>678</v>
      </c>
      <c r="B3304" t="s">
        <v>696</v>
      </c>
      <c r="C3304" t="s">
        <v>686</v>
      </c>
      <c r="D3304">
        <v>0.95</v>
      </c>
      <c r="E3304">
        <v>31</v>
      </c>
      <c r="F3304">
        <v>0.32</v>
      </c>
    </row>
    <row r="3305" spans="1:6" x14ac:dyDescent="0.2">
      <c r="A3305" t="s">
        <v>678</v>
      </c>
      <c r="B3305" t="s">
        <v>696</v>
      </c>
      <c r="C3305" t="s">
        <v>686</v>
      </c>
      <c r="D3305">
        <v>0.95</v>
      </c>
      <c r="E3305">
        <v>32</v>
      </c>
      <c r="F3305">
        <v>0.32100000000000001</v>
      </c>
    </row>
    <row r="3306" spans="1:6" x14ac:dyDescent="0.2">
      <c r="A3306" t="s">
        <v>678</v>
      </c>
      <c r="B3306" t="s">
        <v>696</v>
      </c>
      <c r="C3306" t="s">
        <v>686</v>
      </c>
      <c r="D3306">
        <v>0.95</v>
      </c>
      <c r="E3306">
        <v>33</v>
      </c>
      <c r="F3306">
        <v>0.32200000000000001</v>
      </c>
    </row>
    <row r="3307" spans="1:6" x14ac:dyDescent="0.2">
      <c r="A3307" t="s">
        <v>678</v>
      </c>
      <c r="B3307" t="s">
        <v>696</v>
      </c>
      <c r="C3307" t="s">
        <v>686</v>
      </c>
      <c r="D3307">
        <v>0.95</v>
      </c>
      <c r="E3307">
        <v>34</v>
      </c>
      <c r="F3307">
        <v>0.32400000000000001</v>
      </c>
    </row>
    <row r="3308" spans="1:6" x14ac:dyDescent="0.2">
      <c r="A3308" t="s">
        <v>678</v>
      </c>
      <c r="B3308" t="s">
        <v>696</v>
      </c>
      <c r="C3308" t="s">
        <v>686</v>
      </c>
      <c r="D3308">
        <v>0.95</v>
      </c>
      <c r="E3308">
        <v>35</v>
      </c>
      <c r="F3308">
        <v>0.32500000000000001</v>
      </c>
    </row>
    <row r="3309" spans="1:6" x14ac:dyDescent="0.2">
      <c r="A3309" t="s">
        <v>678</v>
      </c>
      <c r="B3309" t="s">
        <v>696</v>
      </c>
      <c r="C3309" t="s">
        <v>686</v>
      </c>
      <c r="D3309">
        <v>0.95</v>
      </c>
      <c r="E3309">
        <v>36</v>
      </c>
      <c r="F3309">
        <v>0.32600000000000001</v>
      </c>
    </row>
    <row r="3310" spans="1:6" x14ac:dyDescent="0.2">
      <c r="A3310" t="s">
        <v>678</v>
      </c>
      <c r="B3310" t="s">
        <v>696</v>
      </c>
      <c r="C3310" t="s">
        <v>686</v>
      </c>
      <c r="D3310">
        <v>0.95</v>
      </c>
      <c r="E3310">
        <v>37</v>
      </c>
      <c r="F3310">
        <v>0.32700000000000001</v>
      </c>
    </row>
    <row r="3311" spans="1:6" x14ac:dyDescent="0.2">
      <c r="A3311" t="s">
        <v>678</v>
      </c>
      <c r="B3311" t="s">
        <v>696</v>
      </c>
      <c r="C3311" t="s">
        <v>686</v>
      </c>
      <c r="D3311">
        <v>0.95</v>
      </c>
      <c r="E3311">
        <v>38</v>
      </c>
      <c r="F3311">
        <v>0.32800000000000001</v>
      </c>
    </row>
    <row r="3312" spans="1:6" x14ac:dyDescent="0.2">
      <c r="A3312" t="s">
        <v>678</v>
      </c>
      <c r="B3312" t="s">
        <v>696</v>
      </c>
      <c r="C3312" t="s">
        <v>686</v>
      </c>
      <c r="D3312">
        <v>0.95</v>
      </c>
      <c r="E3312">
        <v>39</v>
      </c>
      <c r="F3312">
        <v>0.32900000000000001</v>
      </c>
    </row>
    <row r="3313" spans="1:6" x14ac:dyDescent="0.2">
      <c r="A3313" t="s">
        <v>678</v>
      </c>
      <c r="B3313" t="s">
        <v>696</v>
      </c>
      <c r="C3313" t="s">
        <v>686</v>
      </c>
      <c r="D3313">
        <v>0.95</v>
      </c>
      <c r="E3313">
        <v>40</v>
      </c>
      <c r="F3313">
        <v>0.33</v>
      </c>
    </row>
    <row r="3314" spans="1:6" x14ac:dyDescent="0.2">
      <c r="A3314" t="s">
        <v>678</v>
      </c>
      <c r="B3314" t="s">
        <v>696</v>
      </c>
      <c r="C3314" t="s">
        <v>686</v>
      </c>
      <c r="D3314">
        <v>0.95</v>
      </c>
      <c r="E3314">
        <v>41</v>
      </c>
      <c r="F3314">
        <v>0.33100000000000002</v>
      </c>
    </row>
    <row r="3315" spans="1:6" x14ac:dyDescent="0.2">
      <c r="A3315" t="s">
        <v>678</v>
      </c>
      <c r="B3315" t="s">
        <v>696</v>
      </c>
      <c r="C3315" t="s">
        <v>686</v>
      </c>
      <c r="D3315">
        <v>0.95</v>
      </c>
      <c r="E3315">
        <v>42</v>
      </c>
      <c r="F3315">
        <v>0.33200000000000002</v>
      </c>
    </row>
    <row r="3316" spans="1:6" x14ac:dyDescent="0.2">
      <c r="A3316" t="s">
        <v>678</v>
      </c>
      <c r="B3316" t="s">
        <v>696</v>
      </c>
      <c r="C3316" t="s">
        <v>686</v>
      </c>
      <c r="D3316">
        <v>0.95</v>
      </c>
      <c r="E3316">
        <v>43</v>
      </c>
      <c r="F3316">
        <v>0.33300000000000002</v>
      </c>
    </row>
    <row r="3317" spans="1:6" x14ac:dyDescent="0.2">
      <c r="A3317" t="s">
        <v>678</v>
      </c>
      <c r="B3317" t="s">
        <v>696</v>
      </c>
      <c r="C3317" t="s">
        <v>686</v>
      </c>
      <c r="D3317">
        <v>0.95</v>
      </c>
      <c r="E3317">
        <v>44</v>
      </c>
      <c r="F3317">
        <v>0.33400000000000002</v>
      </c>
    </row>
    <row r="3318" spans="1:6" x14ac:dyDescent="0.2">
      <c r="A3318" t="s">
        <v>678</v>
      </c>
      <c r="B3318" t="s">
        <v>696</v>
      </c>
      <c r="C3318" t="s">
        <v>686</v>
      </c>
      <c r="D3318">
        <v>0.95</v>
      </c>
      <c r="E3318">
        <v>45</v>
      </c>
      <c r="F3318">
        <v>0.33500000000000002</v>
      </c>
    </row>
    <row r="3319" spans="1:6" x14ac:dyDescent="0.2">
      <c r="A3319" t="s">
        <v>678</v>
      </c>
      <c r="B3319" t="s">
        <v>696</v>
      </c>
      <c r="C3319" t="s">
        <v>686</v>
      </c>
      <c r="D3319">
        <v>0.95</v>
      </c>
      <c r="E3319">
        <v>46</v>
      </c>
      <c r="F3319">
        <v>0.33500000000000002</v>
      </c>
    </row>
    <row r="3320" spans="1:6" x14ac:dyDescent="0.2">
      <c r="A3320" t="s">
        <v>678</v>
      </c>
      <c r="B3320" t="s">
        <v>696</v>
      </c>
      <c r="C3320" t="s">
        <v>686</v>
      </c>
      <c r="D3320">
        <v>0.95</v>
      </c>
      <c r="E3320">
        <v>47</v>
      </c>
      <c r="F3320">
        <v>0.33600000000000002</v>
      </c>
    </row>
    <row r="3321" spans="1:6" x14ac:dyDescent="0.2">
      <c r="A3321" t="s">
        <v>678</v>
      </c>
      <c r="B3321" t="s">
        <v>696</v>
      </c>
      <c r="C3321" t="s">
        <v>686</v>
      </c>
      <c r="D3321">
        <v>0.95</v>
      </c>
      <c r="E3321">
        <v>48</v>
      </c>
      <c r="F3321">
        <v>0.33700000000000002</v>
      </c>
    </row>
    <row r="3322" spans="1:6" x14ac:dyDescent="0.2">
      <c r="A3322" t="s">
        <v>678</v>
      </c>
      <c r="B3322" t="s">
        <v>696</v>
      </c>
      <c r="C3322" t="s">
        <v>686</v>
      </c>
      <c r="D3322">
        <v>0.95</v>
      </c>
      <c r="E3322">
        <v>49</v>
      </c>
      <c r="F3322">
        <v>0.33800000000000002</v>
      </c>
    </row>
    <row r="3323" spans="1:6" x14ac:dyDescent="0.2">
      <c r="A3323" t="s">
        <v>678</v>
      </c>
      <c r="B3323" t="s">
        <v>696</v>
      </c>
      <c r="C3323" t="s">
        <v>686</v>
      </c>
      <c r="D3323">
        <v>1</v>
      </c>
      <c r="E3323">
        <v>30</v>
      </c>
      <c r="F3323">
        <v>0.33100000000000002</v>
      </c>
    </row>
    <row r="3324" spans="1:6" x14ac:dyDescent="0.2">
      <c r="A3324" t="s">
        <v>678</v>
      </c>
      <c r="B3324" t="s">
        <v>696</v>
      </c>
      <c r="C3324" t="s">
        <v>686</v>
      </c>
      <c r="D3324">
        <v>1</v>
      </c>
      <c r="E3324">
        <v>31</v>
      </c>
      <c r="F3324">
        <v>0.33200000000000002</v>
      </c>
    </row>
    <row r="3325" spans="1:6" x14ac:dyDescent="0.2">
      <c r="A3325" t="s">
        <v>678</v>
      </c>
      <c r="B3325" t="s">
        <v>696</v>
      </c>
      <c r="C3325" t="s">
        <v>686</v>
      </c>
      <c r="D3325">
        <v>1</v>
      </c>
      <c r="E3325">
        <v>32</v>
      </c>
      <c r="F3325">
        <v>0.33300000000000002</v>
      </c>
    </row>
    <row r="3326" spans="1:6" x14ac:dyDescent="0.2">
      <c r="A3326" t="s">
        <v>678</v>
      </c>
      <c r="B3326" t="s">
        <v>696</v>
      </c>
      <c r="C3326" t="s">
        <v>686</v>
      </c>
      <c r="D3326">
        <v>1</v>
      </c>
      <c r="E3326">
        <v>33</v>
      </c>
      <c r="F3326">
        <v>0.33500000000000002</v>
      </c>
    </row>
    <row r="3327" spans="1:6" x14ac:dyDescent="0.2">
      <c r="A3327" t="s">
        <v>678</v>
      </c>
      <c r="B3327" t="s">
        <v>696</v>
      </c>
      <c r="C3327" t="s">
        <v>686</v>
      </c>
      <c r="D3327">
        <v>1</v>
      </c>
      <c r="E3327">
        <v>34</v>
      </c>
      <c r="F3327">
        <v>0.33600000000000002</v>
      </c>
    </row>
    <row r="3328" spans="1:6" x14ac:dyDescent="0.2">
      <c r="A3328" t="s">
        <v>678</v>
      </c>
      <c r="B3328" t="s">
        <v>696</v>
      </c>
      <c r="C3328" t="s">
        <v>686</v>
      </c>
      <c r="D3328">
        <v>1</v>
      </c>
      <c r="E3328">
        <v>35</v>
      </c>
      <c r="F3328">
        <v>0.33700000000000002</v>
      </c>
    </row>
    <row r="3329" spans="1:6" x14ac:dyDescent="0.2">
      <c r="A3329" t="s">
        <v>678</v>
      </c>
      <c r="B3329" t="s">
        <v>696</v>
      </c>
      <c r="C3329" t="s">
        <v>686</v>
      </c>
      <c r="D3329">
        <v>1</v>
      </c>
      <c r="E3329">
        <v>36</v>
      </c>
      <c r="F3329">
        <v>0.33800000000000002</v>
      </c>
    </row>
    <row r="3330" spans="1:6" x14ac:dyDescent="0.2">
      <c r="A3330" t="s">
        <v>678</v>
      </c>
      <c r="B3330" t="s">
        <v>696</v>
      </c>
      <c r="C3330" t="s">
        <v>686</v>
      </c>
      <c r="D3330">
        <v>1</v>
      </c>
      <c r="E3330">
        <v>37</v>
      </c>
      <c r="F3330">
        <v>0.33900000000000002</v>
      </c>
    </row>
    <row r="3331" spans="1:6" x14ac:dyDescent="0.2">
      <c r="A3331" t="s">
        <v>678</v>
      </c>
      <c r="B3331" t="s">
        <v>696</v>
      </c>
      <c r="C3331" t="s">
        <v>686</v>
      </c>
      <c r="D3331">
        <v>1</v>
      </c>
      <c r="E3331">
        <v>38</v>
      </c>
      <c r="F3331">
        <v>0.34</v>
      </c>
    </row>
    <row r="3332" spans="1:6" x14ac:dyDescent="0.2">
      <c r="A3332" t="s">
        <v>678</v>
      </c>
      <c r="B3332" t="s">
        <v>696</v>
      </c>
      <c r="C3332" t="s">
        <v>686</v>
      </c>
      <c r="D3332">
        <v>1</v>
      </c>
      <c r="E3332">
        <v>39</v>
      </c>
      <c r="F3332">
        <v>0.34100000000000003</v>
      </c>
    </row>
    <row r="3333" spans="1:6" x14ac:dyDescent="0.2">
      <c r="A3333" t="s">
        <v>678</v>
      </c>
      <c r="B3333" t="s">
        <v>696</v>
      </c>
      <c r="C3333" t="s">
        <v>686</v>
      </c>
      <c r="D3333">
        <v>1</v>
      </c>
      <c r="E3333">
        <v>40</v>
      </c>
      <c r="F3333">
        <v>0.34200000000000003</v>
      </c>
    </row>
    <row r="3334" spans="1:6" x14ac:dyDescent="0.2">
      <c r="A3334" t="s">
        <v>678</v>
      </c>
      <c r="B3334" t="s">
        <v>696</v>
      </c>
      <c r="C3334" t="s">
        <v>686</v>
      </c>
      <c r="D3334">
        <v>1</v>
      </c>
      <c r="E3334">
        <v>41</v>
      </c>
      <c r="F3334">
        <v>0.34300000000000003</v>
      </c>
    </row>
    <row r="3335" spans="1:6" x14ac:dyDescent="0.2">
      <c r="A3335" t="s">
        <v>678</v>
      </c>
      <c r="B3335" t="s">
        <v>696</v>
      </c>
      <c r="C3335" t="s">
        <v>686</v>
      </c>
      <c r="D3335">
        <v>1</v>
      </c>
      <c r="E3335">
        <v>42</v>
      </c>
      <c r="F3335">
        <v>0.34399999999999997</v>
      </c>
    </row>
    <row r="3336" spans="1:6" x14ac:dyDescent="0.2">
      <c r="A3336" t="s">
        <v>678</v>
      </c>
      <c r="B3336" t="s">
        <v>696</v>
      </c>
      <c r="C3336" t="s">
        <v>686</v>
      </c>
      <c r="D3336">
        <v>1</v>
      </c>
      <c r="E3336">
        <v>43</v>
      </c>
      <c r="F3336">
        <v>0.34499999999999997</v>
      </c>
    </row>
    <row r="3337" spans="1:6" x14ac:dyDescent="0.2">
      <c r="A3337" t="s">
        <v>678</v>
      </c>
      <c r="B3337" t="s">
        <v>696</v>
      </c>
      <c r="C3337" t="s">
        <v>686</v>
      </c>
      <c r="D3337">
        <v>1</v>
      </c>
      <c r="E3337">
        <v>44</v>
      </c>
      <c r="F3337">
        <v>0.34599999999999997</v>
      </c>
    </row>
    <row r="3338" spans="1:6" x14ac:dyDescent="0.2">
      <c r="A3338" t="s">
        <v>678</v>
      </c>
      <c r="B3338" t="s">
        <v>696</v>
      </c>
      <c r="C3338" t="s">
        <v>686</v>
      </c>
      <c r="D3338">
        <v>1</v>
      </c>
      <c r="E3338">
        <v>45</v>
      </c>
      <c r="F3338">
        <v>0.34599999999999997</v>
      </c>
    </row>
    <row r="3339" spans="1:6" x14ac:dyDescent="0.2">
      <c r="A3339" t="s">
        <v>678</v>
      </c>
      <c r="B3339" t="s">
        <v>696</v>
      </c>
      <c r="C3339" t="s">
        <v>686</v>
      </c>
      <c r="D3339">
        <v>1</v>
      </c>
      <c r="E3339">
        <v>46</v>
      </c>
      <c r="F3339">
        <v>0.34699999999999998</v>
      </c>
    </row>
    <row r="3340" spans="1:6" x14ac:dyDescent="0.2">
      <c r="A3340" t="s">
        <v>678</v>
      </c>
      <c r="B3340" t="s">
        <v>696</v>
      </c>
      <c r="C3340" t="s">
        <v>686</v>
      </c>
      <c r="D3340">
        <v>1</v>
      </c>
      <c r="E3340">
        <v>47</v>
      </c>
      <c r="F3340">
        <v>0.34799999999999998</v>
      </c>
    </row>
    <row r="3341" spans="1:6" x14ac:dyDescent="0.2">
      <c r="A3341" t="s">
        <v>678</v>
      </c>
      <c r="B3341" t="s">
        <v>696</v>
      </c>
      <c r="C3341" t="s">
        <v>686</v>
      </c>
      <c r="D3341">
        <v>1</v>
      </c>
      <c r="E3341">
        <v>48</v>
      </c>
      <c r="F3341">
        <v>0.34799999999999998</v>
      </c>
    </row>
    <row r="3342" spans="1:6" x14ac:dyDescent="0.2">
      <c r="A3342" t="s">
        <v>678</v>
      </c>
      <c r="B3342" t="s">
        <v>696</v>
      </c>
      <c r="C3342" t="s">
        <v>686</v>
      </c>
      <c r="D3342">
        <v>1</v>
      </c>
      <c r="E3342">
        <v>49</v>
      </c>
      <c r="F3342">
        <v>0.34899999999999998</v>
      </c>
    </row>
    <row r="3343" spans="1:6" x14ac:dyDescent="0.2">
      <c r="A3343" t="s">
        <v>678</v>
      </c>
      <c r="B3343" t="s">
        <v>696</v>
      </c>
      <c r="C3343" t="s">
        <v>686</v>
      </c>
      <c r="D3343">
        <v>1.05</v>
      </c>
      <c r="E3343">
        <v>31</v>
      </c>
      <c r="F3343">
        <v>0.34399999999999997</v>
      </c>
    </row>
    <row r="3344" spans="1:6" x14ac:dyDescent="0.2">
      <c r="A3344" t="s">
        <v>678</v>
      </c>
      <c r="B3344" t="s">
        <v>696</v>
      </c>
      <c r="C3344" t="s">
        <v>686</v>
      </c>
      <c r="D3344">
        <v>1.05</v>
      </c>
      <c r="E3344">
        <v>32</v>
      </c>
      <c r="F3344">
        <v>0.34499999999999997</v>
      </c>
    </row>
    <row r="3345" spans="1:6" x14ac:dyDescent="0.2">
      <c r="A3345" t="s">
        <v>678</v>
      </c>
      <c r="B3345" t="s">
        <v>696</v>
      </c>
      <c r="C3345" t="s">
        <v>686</v>
      </c>
      <c r="D3345">
        <v>1.05</v>
      </c>
      <c r="E3345">
        <v>33</v>
      </c>
      <c r="F3345">
        <v>0.34699999999999998</v>
      </c>
    </row>
    <row r="3346" spans="1:6" x14ac:dyDescent="0.2">
      <c r="A3346" t="s">
        <v>678</v>
      </c>
      <c r="B3346" t="s">
        <v>696</v>
      </c>
      <c r="C3346" t="s">
        <v>686</v>
      </c>
      <c r="D3346">
        <v>1.05</v>
      </c>
      <c r="E3346">
        <v>34</v>
      </c>
      <c r="F3346">
        <v>0.34799999999999998</v>
      </c>
    </row>
    <row r="3347" spans="1:6" x14ac:dyDescent="0.2">
      <c r="A3347" t="s">
        <v>678</v>
      </c>
      <c r="B3347" t="s">
        <v>696</v>
      </c>
      <c r="C3347" t="s">
        <v>686</v>
      </c>
      <c r="D3347">
        <v>1.05</v>
      </c>
      <c r="E3347">
        <v>35</v>
      </c>
      <c r="F3347">
        <v>0.34899999999999998</v>
      </c>
    </row>
    <row r="3348" spans="1:6" x14ac:dyDescent="0.2">
      <c r="A3348" t="s">
        <v>678</v>
      </c>
      <c r="B3348" t="s">
        <v>696</v>
      </c>
      <c r="C3348" t="s">
        <v>686</v>
      </c>
      <c r="D3348">
        <v>1.05</v>
      </c>
      <c r="E3348">
        <v>36</v>
      </c>
      <c r="F3348">
        <v>0.35</v>
      </c>
    </row>
    <row r="3349" spans="1:6" x14ac:dyDescent="0.2">
      <c r="A3349" t="s">
        <v>678</v>
      </c>
      <c r="B3349" t="s">
        <v>696</v>
      </c>
      <c r="C3349" t="s">
        <v>686</v>
      </c>
      <c r="D3349">
        <v>1.05</v>
      </c>
      <c r="E3349">
        <v>37</v>
      </c>
      <c r="F3349">
        <v>0.35099999999999998</v>
      </c>
    </row>
    <row r="3350" spans="1:6" x14ac:dyDescent="0.2">
      <c r="A3350" t="s">
        <v>678</v>
      </c>
      <c r="B3350" t="s">
        <v>696</v>
      </c>
      <c r="C3350" t="s">
        <v>686</v>
      </c>
      <c r="D3350">
        <v>1.05</v>
      </c>
      <c r="E3350">
        <v>38</v>
      </c>
      <c r="F3350">
        <v>0.35199999999999998</v>
      </c>
    </row>
    <row r="3351" spans="1:6" x14ac:dyDescent="0.2">
      <c r="A3351" t="s">
        <v>678</v>
      </c>
      <c r="B3351" t="s">
        <v>696</v>
      </c>
      <c r="C3351" t="s">
        <v>686</v>
      </c>
      <c r="D3351">
        <v>1.05</v>
      </c>
      <c r="E3351">
        <v>39</v>
      </c>
      <c r="F3351">
        <v>0.35299999999999998</v>
      </c>
    </row>
    <row r="3352" spans="1:6" x14ac:dyDescent="0.2">
      <c r="A3352" t="s">
        <v>678</v>
      </c>
      <c r="B3352" t="s">
        <v>696</v>
      </c>
      <c r="C3352" t="s">
        <v>686</v>
      </c>
      <c r="D3352">
        <v>1.05</v>
      </c>
      <c r="E3352">
        <v>40</v>
      </c>
      <c r="F3352">
        <v>0.35399999999999998</v>
      </c>
    </row>
    <row r="3353" spans="1:6" x14ac:dyDescent="0.2">
      <c r="A3353" t="s">
        <v>678</v>
      </c>
      <c r="B3353" t="s">
        <v>696</v>
      </c>
      <c r="C3353" t="s">
        <v>686</v>
      </c>
      <c r="D3353">
        <v>1.05</v>
      </c>
      <c r="E3353">
        <v>41</v>
      </c>
      <c r="F3353">
        <v>0.35399999999999998</v>
      </c>
    </row>
    <row r="3354" spans="1:6" x14ac:dyDescent="0.2">
      <c r="A3354" t="s">
        <v>678</v>
      </c>
      <c r="B3354" t="s">
        <v>696</v>
      </c>
      <c r="C3354" t="s">
        <v>686</v>
      </c>
      <c r="D3354">
        <v>1.05</v>
      </c>
      <c r="E3354">
        <v>42</v>
      </c>
      <c r="F3354">
        <v>0.35499999999999998</v>
      </c>
    </row>
    <row r="3355" spans="1:6" x14ac:dyDescent="0.2">
      <c r="A3355" t="s">
        <v>678</v>
      </c>
      <c r="B3355" t="s">
        <v>696</v>
      </c>
      <c r="C3355" t="s">
        <v>686</v>
      </c>
      <c r="D3355">
        <v>1.05</v>
      </c>
      <c r="E3355">
        <v>43</v>
      </c>
      <c r="F3355">
        <v>0.35599999999999998</v>
      </c>
    </row>
    <row r="3356" spans="1:6" x14ac:dyDescent="0.2">
      <c r="A3356" t="s">
        <v>678</v>
      </c>
      <c r="B3356" t="s">
        <v>696</v>
      </c>
      <c r="C3356" t="s">
        <v>686</v>
      </c>
      <c r="D3356">
        <v>1.05</v>
      </c>
      <c r="E3356">
        <v>44</v>
      </c>
      <c r="F3356">
        <v>0.35699999999999998</v>
      </c>
    </row>
    <row r="3357" spans="1:6" x14ac:dyDescent="0.2">
      <c r="A3357" t="s">
        <v>678</v>
      </c>
      <c r="B3357" t="s">
        <v>696</v>
      </c>
      <c r="C3357" t="s">
        <v>686</v>
      </c>
      <c r="D3357">
        <v>1.05</v>
      </c>
      <c r="E3357">
        <v>45</v>
      </c>
      <c r="F3357">
        <v>0.35699999999999998</v>
      </c>
    </row>
    <row r="3358" spans="1:6" x14ac:dyDescent="0.2">
      <c r="A3358" t="s">
        <v>678</v>
      </c>
      <c r="B3358" t="s">
        <v>696</v>
      </c>
      <c r="C3358" t="s">
        <v>686</v>
      </c>
      <c r="D3358">
        <v>1.05</v>
      </c>
      <c r="E3358">
        <v>46</v>
      </c>
      <c r="F3358">
        <v>0.35799999999999998</v>
      </c>
    </row>
    <row r="3359" spans="1:6" x14ac:dyDescent="0.2">
      <c r="A3359" t="s">
        <v>678</v>
      </c>
      <c r="B3359" t="s">
        <v>696</v>
      </c>
      <c r="C3359" t="s">
        <v>686</v>
      </c>
      <c r="D3359">
        <v>1.05</v>
      </c>
      <c r="E3359">
        <v>47</v>
      </c>
      <c r="F3359">
        <v>0.35899999999999999</v>
      </c>
    </row>
    <row r="3360" spans="1:6" x14ac:dyDescent="0.2">
      <c r="A3360" t="s">
        <v>678</v>
      </c>
      <c r="B3360" t="s">
        <v>696</v>
      </c>
      <c r="C3360" t="s">
        <v>686</v>
      </c>
      <c r="D3360">
        <v>1.05</v>
      </c>
      <c r="E3360">
        <v>48</v>
      </c>
      <c r="F3360">
        <v>0.35899999999999999</v>
      </c>
    </row>
    <row r="3361" spans="1:6" x14ac:dyDescent="0.2">
      <c r="A3361" t="s">
        <v>678</v>
      </c>
      <c r="B3361" t="s">
        <v>696</v>
      </c>
      <c r="C3361" t="s">
        <v>686</v>
      </c>
      <c r="D3361">
        <v>1.05</v>
      </c>
      <c r="E3361">
        <v>49</v>
      </c>
      <c r="F3361">
        <v>0.36</v>
      </c>
    </row>
    <row r="3362" spans="1:6" x14ac:dyDescent="0.2">
      <c r="A3362" t="s">
        <v>678</v>
      </c>
      <c r="B3362" t="s">
        <v>696</v>
      </c>
      <c r="C3362" t="s">
        <v>686</v>
      </c>
      <c r="D3362">
        <v>1.1000000000000001</v>
      </c>
      <c r="E3362">
        <v>32</v>
      </c>
      <c r="F3362">
        <v>0.35699999999999998</v>
      </c>
    </row>
    <row r="3363" spans="1:6" x14ac:dyDescent="0.2">
      <c r="A3363" t="s">
        <v>678</v>
      </c>
      <c r="B3363" t="s">
        <v>696</v>
      </c>
      <c r="C3363" t="s">
        <v>686</v>
      </c>
      <c r="D3363">
        <v>1.1000000000000001</v>
      </c>
      <c r="E3363">
        <v>33</v>
      </c>
      <c r="F3363">
        <v>0.35799999999999998</v>
      </c>
    </row>
    <row r="3364" spans="1:6" x14ac:dyDescent="0.2">
      <c r="A3364" t="s">
        <v>678</v>
      </c>
      <c r="B3364" t="s">
        <v>696</v>
      </c>
      <c r="C3364" t="s">
        <v>686</v>
      </c>
      <c r="D3364">
        <v>1.1000000000000001</v>
      </c>
      <c r="E3364">
        <v>34</v>
      </c>
      <c r="F3364">
        <v>0.35899999999999999</v>
      </c>
    </row>
    <row r="3365" spans="1:6" x14ac:dyDescent="0.2">
      <c r="A3365" t="s">
        <v>678</v>
      </c>
      <c r="B3365" t="s">
        <v>696</v>
      </c>
      <c r="C3365" t="s">
        <v>686</v>
      </c>
      <c r="D3365">
        <v>1.1000000000000001</v>
      </c>
      <c r="E3365">
        <v>35</v>
      </c>
      <c r="F3365">
        <v>0.36</v>
      </c>
    </row>
    <row r="3366" spans="1:6" x14ac:dyDescent="0.2">
      <c r="A3366" t="s">
        <v>678</v>
      </c>
      <c r="B3366" t="s">
        <v>696</v>
      </c>
      <c r="C3366" t="s">
        <v>686</v>
      </c>
      <c r="D3366">
        <v>1.1000000000000001</v>
      </c>
      <c r="E3366">
        <v>36</v>
      </c>
      <c r="F3366">
        <v>0.36099999999999999</v>
      </c>
    </row>
    <row r="3367" spans="1:6" x14ac:dyDescent="0.2">
      <c r="A3367" t="s">
        <v>678</v>
      </c>
      <c r="B3367" t="s">
        <v>696</v>
      </c>
      <c r="C3367" t="s">
        <v>686</v>
      </c>
      <c r="D3367">
        <v>1.1000000000000001</v>
      </c>
      <c r="E3367">
        <v>37</v>
      </c>
      <c r="F3367">
        <v>0.36199999999999999</v>
      </c>
    </row>
    <row r="3368" spans="1:6" x14ac:dyDescent="0.2">
      <c r="A3368" t="s">
        <v>678</v>
      </c>
      <c r="B3368" t="s">
        <v>696</v>
      </c>
      <c r="C3368" t="s">
        <v>686</v>
      </c>
      <c r="D3368">
        <v>1.1000000000000001</v>
      </c>
      <c r="E3368">
        <v>38</v>
      </c>
      <c r="F3368">
        <v>0.36299999999999999</v>
      </c>
    </row>
    <row r="3369" spans="1:6" x14ac:dyDescent="0.2">
      <c r="A3369" t="s">
        <v>678</v>
      </c>
      <c r="B3369" t="s">
        <v>696</v>
      </c>
      <c r="C3369" t="s">
        <v>686</v>
      </c>
      <c r="D3369">
        <v>1.1000000000000001</v>
      </c>
      <c r="E3369">
        <v>39</v>
      </c>
      <c r="F3369">
        <v>0.36399999999999999</v>
      </c>
    </row>
    <row r="3370" spans="1:6" x14ac:dyDescent="0.2">
      <c r="A3370" t="s">
        <v>678</v>
      </c>
      <c r="B3370" t="s">
        <v>696</v>
      </c>
      <c r="C3370" t="s">
        <v>686</v>
      </c>
      <c r="D3370">
        <v>1.1000000000000001</v>
      </c>
      <c r="E3370">
        <v>40</v>
      </c>
      <c r="F3370">
        <v>0.36499999999999999</v>
      </c>
    </row>
    <row r="3371" spans="1:6" x14ac:dyDescent="0.2">
      <c r="A3371" t="s">
        <v>678</v>
      </c>
      <c r="B3371" t="s">
        <v>696</v>
      </c>
      <c r="C3371" t="s">
        <v>686</v>
      </c>
      <c r="D3371">
        <v>1.1000000000000001</v>
      </c>
      <c r="E3371">
        <v>41</v>
      </c>
      <c r="F3371">
        <v>0.36499999999999999</v>
      </c>
    </row>
    <row r="3372" spans="1:6" x14ac:dyDescent="0.2">
      <c r="A3372" t="s">
        <v>678</v>
      </c>
      <c r="B3372" t="s">
        <v>696</v>
      </c>
      <c r="C3372" t="s">
        <v>686</v>
      </c>
      <c r="D3372">
        <v>1.1000000000000001</v>
      </c>
      <c r="E3372">
        <v>42</v>
      </c>
      <c r="F3372">
        <v>0.36599999999999999</v>
      </c>
    </row>
    <row r="3373" spans="1:6" x14ac:dyDescent="0.2">
      <c r="A3373" t="s">
        <v>678</v>
      </c>
      <c r="B3373" t="s">
        <v>696</v>
      </c>
      <c r="C3373" t="s">
        <v>686</v>
      </c>
      <c r="D3373">
        <v>1.1000000000000001</v>
      </c>
      <c r="E3373">
        <v>43</v>
      </c>
      <c r="F3373">
        <v>0.36699999999999999</v>
      </c>
    </row>
    <row r="3374" spans="1:6" x14ac:dyDescent="0.2">
      <c r="A3374" t="s">
        <v>678</v>
      </c>
      <c r="B3374" t="s">
        <v>696</v>
      </c>
      <c r="C3374" t="s">
        <v>686</v>
      </c>
      <c r="D3374">
        <v>1.1000000000000001</v>
      </c>
      <c r="E3374">
        <v>44</v>
      </c>
      <c r="F3374">
        <v>0.36799999999999999</v>
      </c>
    </row>
    <row r="3375" spans="1:6" x14ac:dyDescent="0.2">
      <c r="A3375" t="s">
        <v>678</v>
      </c>
      <c r="B3375" t="s">
        <v>696</v>
      </c>
      <c r="C3375" t="s">
        <v>686</v>
      </c>
      <c r="D3375">
        <v>1.1000000000000001</v>
      </c>
      <c r="E3375">
        <v>45</v>
      </c>
      <c r="F3375">
        <v>0.36799999999999999</v>
      </c>
    </row>
    <row r="3376" spans="1:6" x14ac:dyDescent="0.2">
      <c r="A3376" t="s">
        <v>678</v>
      </c>
      <c r="B3376" t="s">
        <v>696</v>
      </c>
      <c r="C3376" t="s">
        <v>686</v>
      </c>
      <c r="D3376">
        <v>1.1000000000000001</v>
      </c>
      <c r="E3376">
        <v>46</v>
      </c>
      <c r="F3376">
        <v>0.36899999999999999</v>
      </c>
    </row>
    <row r="3377" spans="1:6" x14ac:dyDescent="0.2">
      <c r="A3377" t="s">
        <v>678</v>
      </c>
      <c r="B3377" t="s">
        <v>696</v>
      </c>
      <c r="C3377" t="s">
        <v>686</v>
      </c>
      <c r="D3377">
        <v>1.1000000000000001</v>
      </c>
      <c r="E3377">
        <v>47</v>
      </c>
      <c r="F3377">
        <v>0.36899999999999999</v>
      </c>
    </row>
    <row r="3378" spans="1:6" x14ac:dyDescent="0.2">
      <c r="A3378" t="s">
        <v>678</v>
      </c>
      <c r="B3378" t="s">
        <v>696</v>
      </c>
      <c r="C3378" t="s">
        <v>686</v>
      </c>
      <c r="D3378">
        <v>1.1000000000000001</v>
      </c>
      <c r="E3378">
        <v>48</v>
      </c>
      <c r="F3378">
        <v>0.37</v>
      </c>
    </row>
    <row r="3379" spans="1:6" x14ac:dyDescent="0.2">
      <c r="A3379" t="s">
        <v>678</v>
      </c>
      <c r="B3379" t="s">
        <v>696</v>
      </c>
      <c r="C3379" t="s">
        <v>686</v>
      </c>
      <c r="D3379">
        <v>1.1000000000000001</v>
      </c>
      <c r="E3379">
        <v>49</v>
      </c>
      <c r="F3379">
        <v>0.371</v>
      </c>
    </row>
    <row r="3380" spans="1:6" x14ac:dyDescent="0.2">
      <c r="A3380" t="s">
        <v>678</v>
      </c>
      <c r="B3380" t="s">
        <v>696</v>
      </c>
      <c r="C3380" t="s">
        <v>686</v>
      </c>
      <c r="D3380">
        <v>1.1499999999999999</v>
      </c>
      <c r="E3380">
        <v>33</v>
      </c>
      <c r="F3380">
        <v>0.36899999999999999</v>
      </c>
    </row>
    <row r="3381" spans="1:6" x14ac:dyDescent="0.2">
      <c r="A3381" t="s">
        <v>678</v>
      </c>
      <c r="B3381" t="s">
        <v>696</v>
      </c>
      <c r="C3381" t="s">
        <v>686</v>
      </c>
      <c r="D3381">
        <v>1.1499999999999999</v>
      </c>
      <c r="E3381">
        <v>34</v>
      </c>
      <c r="F3381">
        <v>0.37</v>
      </c>
    </row>
    <row r="3382" spans="1:6" x14ac:dyDescent="0.2">
      <c r="A3382" t="s">
        <v>678</v>
      </c>
      <c r="B3382" t="s">
        <v>696</v>
      </c>
      <c r="C3382" t="s">
        <v>686</v>
      </c>
      <c r="D3382">
        <v>1.1499999999999999</v>
      </c>
      <c r="E3382">
        <v>35</v>
      </c>
      <c r="F3382">
        <v>0.371</v>
      </c>
    </row>
    <row r="3383" spans="1:6" x14ac:dyDescent="0.2">
      <c r="A3383" t="s">
        <v>678</v>
      </c>
      <c r="B3383" t="s">
        <v>696</v>
      </c>
      <c r="C3383" t="s">
        <v>686</v>
      </c>
      <c r="D3383">
        <v>1.1499999999999999</v>
      </c>
      <c r="E3383">
        <v>36</v>
      </c>
      <c r="F3383">
        <v>0.372</v>
      </c>
    </row>
    <row r="3384" spans="1:6" x14ac:dyDescent="0.2">
      <c r="A3384" t="s">
        <v>678</v>
      </c>
      <c r="B3384" t="s">
        <v>696</v>
      </c>
      <c r="C3384" t="s">
        <v>686</v>
      </c>
      <c r="D3384">
        <v>1.1499999999999999</v>
      </c>
      <c r="E3384">
        <v>37</v>
      </c>
      <c r="F3384">
        <v>0.373</v>
      </c>
    </row>
    <row r="3385" spans="1:6" x14ac:dyDescent="0.2">
      <c r="A3385" t="s">
        <v>678</v>
      </c>
      <c r="B3385" t="s">
        <v>696</v>
      </c>
      <c r="C3385" t="s">
        <v>686</v>
      </c>
      <c r="D3385">
        <v>1.1499999999999999</v>
      </c>
      <c r="E3385">
        <v>38</v>
      </c>
      <c r="F3385">
        <v>0.374</v>
      </c>
    </row>
    <row r="3386" spans="1:6" x14ac:dyDescent="0.2">
      <c r="A3386" t="s">
        <v>678</v>
      </c>
      <c r="B3386" t="s">
        <v>696</v>
      </c>
      <c r="C3386" t="s">
        <v>686</v>
      </c>
      <c r="D3386">
        <v>1.1499999999999999</v>
      </c>
      <c r="E3386">
        <v>39</v>
      </c>
      <c r="F3386">
        <v>0.375</v>
      </c>
    </row>
    <row r="3387" spans="1:6" x14ac:dyDescent="0.2">
      <c r="A3387" t="s">
        <v>678</v>
      </c>
      <c r="B3387" t="s">
        <v>696</v>
      </c>
      <c r="C3387" t="s">
        <v>686</v>
      </c>
      <c r="D3387">
        <v>1.1499999999999999</v>
      </c>
      <c r="E3387">
        <v>40</v>
      </c>
      <c r="F3387">
        <v>0.375</v>
      </c>
    </row>
    <row r="3388" spans="1:6" x14ac:dyDescent="0.2">
      <c r="A3388" t="s">
        <v>678</v>
      </c>
      <c r="B3388" t="s">
        <v>696</v>
      </c>
      <c r="C3388" t="s">
        <v>686</v>
      </c>
      <c r="D3388">
        <v>1.1499999999999999</v>
      </c>
      <c r="E3388">
        <v>41</v>
      </c>
      <c r="F3388">
        <v>0.376</v>
      </c>
    </row>
    <row r="3389" spans="1:6" x14ac:dyDescent="0.2">
      <c r="A3389" t="s">
        <v>678</v>
      </c>
      <c r="B3389" t="s">
        <v>696</v>
      </c>
      <c r="C3389" t="s">
        <v>686</v>
      </c>
      <c r="D3389">
        <v>1.1499999999999999</v>
      </c>
      <c r="E3389">
        <v>42</v>
      </c>
      <c r="F3389">
        <v>0.377</v>
      </c>
    </row>
    <row r="3390" spans="1:6" x14ac:dyDescent="0.2">
      <c r="A3390" t="s">
        <v>678</v>
      </c>
      <c r="B3390" t="s">
        <v>696</v>
      </c>
      <c r="C3390" t="s">
        <v>686</v>
      </c>
      <c r="D3390">
        <v>1.1499999999999999</v>
      </c>
      <c r="E3390">
        <v>43</v>
      </c>
      <c r="F3390">
        <v>0.377</v>
      </c>
    </row>
    <row r="3391" spans="1:6" x14ac:dyDescent="0.2">
      <c r="A3391" t="s">
        <v>678</v>
      </c>
      <c r="B3391" t="s">
        <v>696</v>
      </c>
      <c r="C3391" t="s">
        <v>686</v>
      </c>
      <c r="D3391">
        <v>1.1499999999999999</v>
      </c>
      <c r="E3391">
        <v>44</v>
      </c>
      <c r="F3391">
        <v>0.378</v>
      </c>
    </row>
    <row r="3392" spans="1:6" x14ac:dyDescent="0.2">
      <c r="A3392" t="s">
        <v>678</v>
      </c>
      <c r="B3392" t="s">
        <v>696</v>
      </c>
      <c r="C3392" t="s">
        <v>686</v>
      </c>
      <c r="D3392">
        <v>1.1499999999999999</v>
      </c>
      <c r="E3392">
        <v>45</v>
      </c>
      <c r="F3392">
        <v>0.379</v>
      </c>
    </row>
    <row r="3393" spans="1:6" x14ac:dyDescent="0.2">
      <c r="A3393" t="s">
        <v>678</v>
      </c>
      <c r="B3393" t="s">
        <v>696</v>
      </c>
      <c r="C3393" t="s">
        <v>686</v>
      </c>
      <c r="D3393">
        <v>1.1499999999999999</v>
      </c>
      <c r="E3393">
        <v>46</v>
      </c>
      <c r="F3393">
        <v>0.379</v>
      </c>
    </row>
    <row r="3394" spans="1:6" x14ac:dyDescent="0.2">
      <c r="A3394" t="s">
        <v>678</v>
      </c>
      <c r="B3394" t="s">
        <v>696</v>
      </c>
      <c r="C3394" t="s">
        <v>686</v>
      </c>
      <c r="D3394">
        <v>1.1499999999999999</v>
      </c>
      <c r="E3394">
        <v>47</v>
      </c>
      <c r="F3394">
        <v>0.38</v>
      </c>
    </row>
    <row r="3395" spans="1:6" x14ac:dyDescent="0.2">
      <c r="A3395" t="s">
        <v>678</v>
      </c>
      <c r="B3395" t="s">
        <v>696</v>
      </c>
      <c r="C3395" t="s">
        <v>686</v>
      </c>
      <c r="D3395">
        <v>1.1499999999999999</v>
      </c>
      <c r="E3395">
        <v>48</v>
      </c>
      <c r="F3395">
        <v>0.38</v>
      </c>
    </row>
    <row r="3396" spans="1:6" x14ac:dyDescent="0.2">
      <c r="A3396" t="s">
        <v>678</v>
      </c>
      <c r="B3396" t="s">
        <v>696</v>
      </c>
      <c r="C3396" t="s">
        <v>686</v>
      </c>
      <c r="D3396">
        <v>1.1499999999999999</v>
      </c>
      <c r="E3396">
        <v>49</v>
      </c>
      <c r="F3396">
        <v>0.38100000000000001</v>
      </c>
    </row>
    <row r="3397" spans="1:6" x14ac:dyDescent="0.2">
      <c r="A3397" t="s">
        <v>678</v>
      </c>
      <c r="B3397" t="s">
        <v>696</v>
      </c>
      <c r="C3397" t="s">
        <v>686</v>
      </c>
      <c r="D3397">
        <v>1.2</v>
      </c>
      <c r="E3397">
        <v>34</v>
      </c>
      <c r="F3397">
        <v>0.38100000000000001</v>
      </c>
    </row>
    <row r="3398" spans="1:6" x14ac:dyDescent="0.2">
      <c r="A3398" t="s">
        <v>678</v>
      </c>
      <c r="B3398" t="s">
        <v>696</v>
      </c>
      <c r="C3398" t="s">
        <v>686</v>
      </c>
      <c r="D3398">
        <v>1.2</v>
      </c>
      <c r="E3398">
        <v>35</v>
      </c>
      <c r="F3398">
        <v>0.38200000000000001</v>
      </c>
    </row>
    <row r="3399" spans="1:6" x14ac:dyDescent="0.2">
      <c r="A3399" t="s">
        <v>678</v>
      </c>
      <c r="B3399" t="s">
        <v>696</v>
      </c>
      <c r="C3399" t="s">
        <v>686</v>
      </c>
      <c r="D3399">
        <v>1.2</v>
      </c>
      <c r="E3399">
        <v>36</v>
      </c>
      <c r="F3399">
        <v>0.38200000000000001</v>
      </c>
    </row>
    <row r="3400" spans="1:6" x14ac:dyDescent="0.2">
      <c r="A3400" t="s">
        <v>678</v>
      </c>
      <c r="B3400" t="s">
        <v>696</v>
      </c>
      <c r="C3400" t="s">
        <v>686</v>
      </c>
      <c r="D3400">
        <v>1.2</v>
      </c>
      <c r="E3400">
        <v>37</v>
      </c>
      <c r="F3400">
        <v>0.38300000000000001</v>
      </c>
    </row>
    <row r="3401" spans="1:6" x14ac:dyDescent="0.2">
      <c r="A3401" t="s">
        <v>678</v>
      </c>
      <c r="B3401" t="s">
        <v>696</v>
      </c>
      <c r="C3401" t="s">
        <v>686</v>
      </c>
      <c r="D3401">
        <v>1.2</v>
      </c>
      <c r="E3401">
        <v>38</v>
      </c>
      <c r="F3401">
        <v>0.38400000000000001</v>
      </c>
    </row>
    <row r="3402" spans="1:6" x14ac:dyDescent="0.2">
      <c r="A3402" t="s">
        <v>678</v>
      </c>
      <c r="B3402" t="s">
        <v>696</v>
      </c>
      <c r="C3402" t="s">
        <v>686</v>
      </c>
      <c r="D3402">
        <v>1.2</v>
      </c>
      <c r="E3402">
        <v>39</v>
      </c>
      <c r="F3402">
        <v>0.38500000000000001</v>
      </c>
    </row>
    <row r="3403" spans="1:6" x14ac:dyDescent="0.2">
      <c r="A3403" t="s">
        <v>678</v>
      </c>
      <c r="B3403" t="s">
        <v>696</v>
      </c>
      <c r="C3403" t="s">
        <v>686</v>
      </c>
      <c r="D3403">
        <v>1.2</v>
      </c>
      <c r="E3403">
        <v>40</v>
      </c>
      <c r="F3403">
        <v>0.38600000000000001</v>
      </c>
    </row>
    <row r="3404" spans="1:6" x14ac:dyDescent="0.2">
      <c r="A3404" t="s">
        <v>678</v>
      </c>
      <c r="B3404" t="s">
        <v>696</v>
      </c>
      <c r="C3404" t="s">
        <v>686</v>
      </c>
      <c r="D3404">
        <v>1.2</v>
      </c>
      <c r="E3404">
        <v>41</v>
      </c>
      <c r="F3404">
        <v>0.38600000000000001</v>
      </c>
    </row>
    <row r="3405" spans="1:6" x14ac:dyDescent="0.2">
      <c r="A3405" t="s">
        <v>678</v>
      </c>
      <c r="B3405" t="s">
        <v>696</v>
      </c>
      <c r="C3405" t="s">
        <v>686</v>
      </c>
      <c r="D3405">
        <v>1.2</v>
      </c>
      <c r="E3405">
        <v>42</v>
      </c>
      <c r="F3405">
        <v>0.38700000000000001</v>
      </c>
    </row>
    <row r="3406" spans="1:6" x14ac:dyDescent="0.2">
      <c r="A3406" t="s">
        <v>678</v>
      </c>
      <c r="B3406" t="s">
        <v>696</v>
      </c>
      <c r="C3406" t="s">
        <v>686</v>
      </c>
      <c r="D3406">
        <v>1.2</v>
      </c>
      <c r="E3406">
        <v>43</v>
      </c>
      <c r="F3406">
        <v>0.38700000000000001</v>
      </c>
    </row>
    <row r="3407" spans="1:6" x14ac:dyDescent="0.2">
      <c r="A3407" t="s">
        <v>678</v>
      </c>
      <c r="B3407" t="s">
        <v>696</v>
      </c>
      <c r="C3407" t="s">
        <v>686</v>
      </c>
      <c r="D3407">
        <v>1.2</v>
      </c>
      <c r="E3407">
        <v>44</v>
      </c>
      <c r="F3407">
        <v>0.38800000000000001</v>
      </c>
    </row>
    <row r="3408" spans="1:6" x14ac:dyDescent="0.2">
      <c r="A3408" t="s">
        <v>678</v>
      </c>
      <c r="B3408" t="s">
        <v>696</v>
      </c>
      <c r="C3408" t="s">
        <v>686</v>
      </c>
      <c r="D3408">
        <v>1.2</v>
      </c>
      <c r="E3408">
        <v>45</v>
      </c>
      <c r="F3408">
        <v>0.38900000000000001</v>
      </c>
    </row>
    <row r="3409" spans="1:6" x14ac:dyDescent="0.2">
      <c r="A3409" t="s">
        <v>678</v>
      </c>
      <c r="B3409" t="s">
        <v>696</v>
      </c>
      <c r="C3409" t="s">
        <v>686</v>
      </c>
      <c r="D3409">
        <v>1.2</v>
      </c>
      <c r="E3409">
        <v>46</v>
      </c>
      <c r="F3409">
        <v>0.38900000000000001</v>
      </c>
    </row>
    <row r="3410" spans="1:6" x14ac:dyDescent="0.2">
      <c r="A3410" t="s">
        <v>678</v>
      </c>
      <c r="B3410" t="s">
        <v>696</v>
      </c>
      <c r="C3410" t="s">
        <v>686</v>
      </c>
      <c r="D3410">
        <v>1.2</v>
      </c>
      <c r="E3410">
        <v>47</v>
      </c>
      <c r="F3410">
        <v>0.39</v>
      </c>
    </row>
    <row r="3411" spans="1:6" x14ac:dyDescent="0.2">
      <c r="A3411" t="s">
        <v>678</v>
      </c>
      <c r="B3411" t="s">
        <v>696</v>
      </c>
      <c r="C3411" t="s">
        <v>686</v>
      </c>
      <c r="D3411">
        <v>1.2</v>
      </c>
      <c r="E3411">
        <v>48</v>
      </c>
      <c r="F3411">
        <v>0.39</v>
      </c>
    </row>
    <row r="3412" spans="1:6" x14ac:dyDescent="0.2">
      <c r="A3412" t="s">
        <v>678</v>
      </c>
      <c r="B3412" t="s">
        <v>696</v>
      </c>
      <c r="C3412" t="s">
        <v>686</v>
      </c>
      <c r="D3412">
        <v>1.2</v>
      </c>
      <c r="E3412">
        <v>49</v>
      </c>
      <c r="F3412">
        <v>0.39100000000000001</v>
      </c>
    </row>
    <row r="3413" spans="1:6" x14ac:dyDescent="0.2">
      <c r="A3413" t="s">
        <v>678</v>
      </c>
      <c r="B3413" t="s">
        <v>696</v>
      </c>
      <c r="C3413" t="s">
        <v>686</v>
      </c>
      <c r="D3413">
        <v>1.25</v>
      </c>
      <c r="E3413">
        <v>36</v>
      </c>
      <c r="F3413">
        <v>0.39300000000000002</v>
      </c>
    </row>
    <row r="3414" spans="1:6" x14ac:dyDescent="0.2">
      <c r="A3414" t="s">
        <v>678</v>
      </c>
      <c r="B3414" t="s">
        <v>696</v>
      </c>
      <c r="C3414" t="s">
        <v>686</v>
      </c>
      <c r="D3414">
        <v>1.25</v>
      </c>
      <c r="E3414">
        <v>37</v>
      </c>
      <c r="F3414">
        <v>0.39300000000000002</v>
      </c>
    </row>
    <row r="3415" spans="1:6" x14ac:dyDescent="0.2">
      <c r="A3415" t="s">
        <v>678</v>
      </c>
      <c r="B3415" t="s">
        <v>696</v>
      </c>
      <c r="C3415" t="s">
        <v>686</v>
      </c>
      <c r="D3415">
        <v>1.25</v>
      </c>
      <c r="E3415">
        <v>38</v>
      </c>
      <c r="F3415">
        <v>0.39400000000000002</v>
      </c>
    </row>
    <row r="3416" spans="1:6" x14ac:dyDescent="0.2">
      <c r="A3416" t="s">
        <v>678</v>
      </c>
      <c r="B3416" t="s">
        <v>696</v>
      </c>
      <c r="C3416" t="s">
        <v>686</v>
      </c>
      <c r="D3416">
        <v>1.25</v>
      </c>
      <c r="E3416">
        <v>39</v>
      </c>
      <c r="F3416">
        <v>0.39500000000000002</v>
      </c>
    </row>
    <row r="3417" spans="1:6" x14ac:dyDescent="0.2">
      <c r="A3417" t="s">
        <v>678</v>
      </c>
      <c r="B3417" t="s">
        <v>696</v>
      </c>
      <c r="C3417" t="s">
        <v>686</v>
      </c>
      <c r="D3417">
        <v>1.25</v>
      </c>
      <c r="E3417">
        <v>40</v>
      </c>
      <c r="F3417">
        <v>0.39500000000000002</v>
      </c>
    </row>
    <row r="3418" spans="1:6" x14ac:dyDescent="0.2">
      <c r="A3418" t="s">
        <v>678</v>
      </c>
      <c r="B3418" t="s">
        <v>696</v>
      </c>
      <c r="C3418" t="s">
        <v>686</v>
      </c>
      <c r="D3418">
        <v>1.25</v>
      </c>
      <c r="E3418">
        <v>41</v>
      </c>
      <c r="F3418">
        <v>0.39600000000000002</v>
      </c>
    </row>
    <row r="3419" spans="1:6" x14ac:dyDescent="0.2">
      <c r="A3419" t="s">
        <v>678</v>
      </c>
      <c r="B3419" t="s">
        <v>696</v>
      </c>
      <c r="C3419" t="s">
        <v>686</v>
      </c>
      <c r="D3419">
        <v>1.25</v>
      </c>
      <c r="E3419">
        <v>42</v>
      </c>
      <c r="F3419">
        <v>0.39700000000000002</v>
      </c>
    </row>
    <row r="3420" spans="1:6" x14ac:dyDescent="0.2">
      <c r="A3420" t="s">
        <v>678</v>
      </c>
      <c r="B3420" t="s">
        <v>696</v>
      </c>
      <c r="C3420" t="s">
        <v>686</v>
      </c>
      <c r="D3420">
        <v>1.25</v>
      </c>
      <c r="E3420">
        <v>43</v>
      </c>
      <c r="F3420">
        <v>0.39700000000000002</v>
      </c>
    </row>
    <row r="3421" spans="1:6" x14ac:dyDescent="0.2">
      <c r="A3421" t="s">
        <v>678</v>
      </c>
      <c r="B3421" t="s">
        <v>696</v>
      </c>
      <c r="C3421" t="s">
        <v>686</v>
      </c>
      <c r="D3421">
        <v>1.25</v>
      </c>
      <c r="E3421">
        <v>44</v>
      </c>
      <c r="F3421">
        <v>0.39800000000000002</v>
      </c>
    </row>
    <row r="3422" spans="1:6" x14ac:dyDescent="0.2">
      <c r="A3422" t="s">
        <v>678</v>
      </c>
      <c r="B3422" t="s">
        <v>696</v>
      </c>
      <c r="C3422" t="s">
        <v>686</v>
      </c>
      <c r="D3422">
        <v>1.25</v>
      </c>
      <c r="E3422">
        <v>45</v>
      </c>
      <c r="F3422">
        <v>0.39800000000000002</v>
      </c>
    </row>
    <row r="3423" spans="1:6" x14ac:dyDescent="0.2">
      <c r="A3423" t="s">
        <v>678</v>
      </c>
      <c r="B3423" t="s">
        <v>696</v>
      </c>
      <c r="C3423" t="s">
        <v>686</v>
      </c>
      <c r="D3423">
        <v>1.25</v>
      </c>
      <c r="E3423">
        <v>46</v>
      </c>
      <c r="F3423">
        <v>0.39900000000000002</v>
      </c>
    </row>
    <row r="3424" spans="1:6" x14ac:dyDescent="0.2">
      <c r="A3424" t="s">
        <v>678</v>
      </c>
      <c r="B3424" t="s">
        <v>696</v>
      </c>
      <c r="C3424" t="s">
        <v>686</v>
      </c>
      <c r="D3424">
        <v>1.25</v>
      </c>
      <c r="E3424">
        <v>47</v>
      </c>
      <c r="F3424">
        <v>0.39900000000000002</v>
      </c>
    </row>
    <row r="3425" spans="1:6" x14ac:dyDescent="0.2">
      <c r="A3425" t="s">
        <v>678</v>
      </c>
      <c r="B3425" t="s">
        <v>696</v>
      </c>
      <c r="C3425" t="s">
        <v>686</v>
      </c>
      <c r="D3425">
        <v>1.25</v>
      </c>
      <c r="E3425">
        <v>48</v>
      </c>
      <c r="F3425">
        <v>0.4</v>
      </c>
    </row>
    <row r="3426" spans="1:6" x14ac:dyDescent="0.2">
      <c r="A3426" t="s">
        <v>678</v>
      </c>
      <c r="B3426" t="s">
        <v>696</v>
      </c>
      <c r="C3426" t="s">
        <v>686</v>
      </c>
      <c r="D3426">
        <v>1.25</v>
      </c>
      <c r="E3426">
        <v>49</v>
      </c>
      <c r="F3426">
        <v>0.4</v>
      </c>
    </row>
    <row r="3427" spans="1:6" x14ac:dyDescent="0.2">
      <c r="A3427" t="s">
        <v>678</v>
      </c>
      <c r="B3427" t="s">
        <v>696</v>
      </c>
      <c r="C3427" t="s">
        <v>686</v>
      </c>
      <c r="D3427">
        <v>1.3</v>
      </c>
      <c r="E3427">
        <v>41</v>
      </c>
      <c r="F3427">
        <v>0.40600000000000003</v>
      </c>
    </row>
    <row r="3428" spans="1:6" x14ac:dyDescent="0.2">
      <c r="A3428" t="s">
        <v>678</v>
      </c>
      <c r="B3428" t="s">
        <v>696</v>
      </c>
      <c r="C3428" t="s">
        <v>686</v>
      </c>
      <c r="D3428">
        <v>1.3</v>
      </c>
      <c r="E3428">
        <v>42</v>
      </c>
      <c r="F3428">
        <v>0.40600000000000003</v>
      </c>
    </row>
    <row r="3429" spans="1:6" x14ac:dyDescent="0.2">
      <c r="A3429" t="s">
        <v>678</v>
      </c>
      <c r="B3429" t="s">
        <v>696</v>
      </c>
      <c r="C3429" t="s">
        <v>686</v>
      </c>
      <c r="D3429">
        <v>1.3</v>
      </c>
      <c r="E3429">
        <v>43</v>
      </c>
      <c r="F3429">
        <v>0.40699999999999997</v>
      </c>
    </row>
    <row r="3430" spans="1:6" x14ac:dyDescent="0.2">
      <c r="A3430" t="s">
        <v>678</v>
      </c>
      <c r="B3430" t="s">
        <v>696</v>
      </c>
      <c r="C3430" t="s">
        <v>686</v>
      </c>
      <c r="D3430">
        <v>1.3</v>
      </c>
      <c r="E3430">
        <v>44</v>
      </c>
      <c r="F3430">
        <v>0.40699999999999997</v>
      </c>
    </row>
    <row r="3431" spans="1:6" x14ac:dyDescent="0.2">
      <c r="A3431" t="s">
        <v>678</v>
      </c>
      <c r="B3431" t="s">
        <v>696</v>
      </c>
      <c r="C3431" t="s">
        <v>686</v>
      </c>
      <c r="D3431">
        <v>1.3</v>
      </c>
      <c r="E3431">
        <v>45</v>
      </c>
      <c r="F3431">
        <v>0.40799999999999997</v>
      </c>
    </row>
    <row r="3432" spans="1:6" x14ac:dyDescent="0.2">
      <c r="A3432" t="s">
        <v>678</v>
      </c>
      <c r="B3432" t="s">
        <v>696</v>
      </c>
      <c r="C3432" t="s">
        <v>686</v>
      </c>
      <c r="D3432">
        <v>1.3</v>
      </c>
      <c r="E3432">
        <v>46</v>
      </c>
      <c r="F3432">
        <v>0.40799999999999997</v>
      </c>
    </row>
    <row r="3433" spans="1:6" x14ac:dyDescent="0.2">
      <c r="A3433" t="s">
        <v>678</v>
      </c>
      <c r="B3433" t="s">
        <v>696</v>
      </c>
      <c r="C3433" t="s">
        <v>686</v>
      </c>
      <c r="D3433">
        <v>1.3</v>
      </c>
      <c r="E3433">
        <v>47</v>
      </c>
      <c r="F3433">
        <v>0.40899999999999997</v>
      </c>
    </row>
    <row r="3434" spans="1:6" x14ac:dyDescent="0.2">
      <c r="A3434" t="s">
        <v>678</v>
      </c>
      <c r="B3434" t="s">
        <v>696</v>
      </c>
      <c r="C3434" t="s">
        <v>686</v>
      </c>
      <c r="D3434">
        <v>1.3</v>
      </c>
      <c r="E3434">
        <v>48</v>
      </c>
      <c r="F3434">
        <v>0.40899999999999997</v>
      </c>
    </row>
    <row r="3435" spans="1:6" x14ac:dyDescent="0.2">
      <c r="A3435" t="s">
        <v>678</v>
      </c>
      <c r="B3435" t="s">
        <v>696</v>
      </c>
      <c r="C3435" t="s">
        <v>686</v>
      </c>
      <c r="D3435">
        <v>1.3</v>
      </c>
      <c r="E3435">
        <v>49</v>
      </c>
      <c r="F3435">
        <v>0.41</v>
      </c>
    </row>
    <row r="3436" spans="1:6" x14ac:dyDescent="0.2">
      <c r="A3436" t="s">
        <v>678</v>
      </c>
      <c r="B3436" t="s">
        <v>696</v>
      </c>
      <c r="C3436" t="s">
        <v>686</v>
      </c>
      <c r="D3436">
        <v>1.35</v>
      </c>
      <c r="E3436">
        <v>46</v>
      </c>
      <c r="F3436">
        <v>0.41699999999999998</v>
      </c>
    </row>
    <row r="3437" spans="1:6" x14ac:dyDescent="0.2">
      <c r="A3437" t="s">
        <v>678</v>
      </c>
      <c r="B3437" t="s">
        <v>696</v>
      </c>
      <c r="C3437" t="s">
        <v>686</v>
      </c>
      <c r="D3437">
        <v>1.35</v>
      </c>
      <c r="E3437">
        <v>47</v>
      </c>
      <c r="F3437">
        <v>0.41799999999999998</v>
      </c>
    </row>
    <row r="3438" spans="1:6" x14ac:dyDescent="0.2">
      <c r="A3438" t="s">
        <v>678</v>
      </c>
      <c r="B3438" t="s">
        <v>696</v>
      </c>
      <c r="C3438" t="s">
        <v>686</v>
      </c>
      <c r="D3438">
        <v>1.35</v>
      </c>
      <c r="E3438">
        <v>48</v>
      </c>
      <c r="F3438">
        <v>0.41799999999999998</v>
      </c>
    </row>
    <row r="3439" spans="1:6" x14ac:dyDescent="0.2">
      <c r="A3439" t="s">
        <v>678</v>
      </c>
      <c r="B3439" t="s">
        <v>696</v>
      </c>
      <c r="C3439" t="s">
        <v>686</v>
      </c>
      <c r="D3439">
        <v>1.35</v>
      </c>
      <c r="E3439">
        <v>49</v>
      </c>
      <c r="F3439">
        <v>0.41799999999999998</v>
      </c>
    </row>
    <row r="3440" spans="1:6" x14ac:dyDescent="0.2">
      <c r="A3440" t="s">
        <v>678</v>
      </c>
      <c r="B3440" t="s">
        <v>697</v>
      </c>
      <c r="C3440" t="s">
        <v>686</v>
      </c>
      <c r="D3440">
        <v>0.2</v>
      </c>
      <c r="E3440">
        <v>20</v>
      </c>
      <c r="F3440">
        <v>4.5999999999999999E-2</v>
      </c>
    </row>
    <row r="3441" spans="1:6" x14ac:dyDescent="0.2">
      <c r="A3441" t="s">
        <v>678</v>
      </c>
      <c r="B3441" t="s">
        <v>697</v>
      </c>
      <c r="C3441" t="s">
        <v>686</v>
      </c>
      <c r="D3441">
        <v>0.2</v>
      </c>
      <c r="E3441">
        <v>21</v>
      </c>
      <c r="F3441">
        <v>4.9000000000000002E-2</v>
      </c>
    </row>
    <row r="3442" spans="1:6" x14ac:dyDescent="0.2">
      <c r="A3442" t="s">
        <v>678</v>
      </c>
      <c r="B3442" t="s">
        <v>697</v>
      </c>
      <c r="C3442" t="s">
        <v>686</v>
      </c>
      <c r="D3442">
        <v>0.22500000000000001</v>
      </c>
      <c r="E3442">
        <v>20</v>
      </c>
      <c r="F3442">
        <v>5.5E-2</v>
      </c>
    </row>
    <row r="3443" spans="1:6" x14ac:dyDescent="0.2">
      <c r="A3443" t="s">
        <v>678</v>
      </c>
      <c r="B3443" t="s">
        <v>697</v>
      </c>
      <c r="C3443" t="s">
        <v>686</v>
      </c>
      <c r="D3443">
        <v>0.22500000000000001</v>
      </c>
      <c r="E3443">
        <v>21</v>
      </c>
      <c r="F3443">
        <v>5.8000000000000003E-2</v>
      </c>
    </row>
    <row r="3444" spans="1:6" x14ac:dyDescent="0.2">
      <c r="A3444" t="s">
        <v>678</v>
      </c>
      <c r="B3444" t="s">
        <v>697</v>
      </c>
      <c r="C3444" t="s">
        <v>686</v>
      </c>
      <c r="D3444">
        <v>0.22500000000000001</v>
      </c>
      <c r="E3444">
        <v>22</v>
      </c>
      <c r="F3444">
        <v>6.2E-2</v>
      </c>
    </row>
    <row r="3445" spans="1:6" x14ac:dyDescent="0.2">
      <c r="A3445" t="s">
        <v>678</v>
      </c>
      <c r="B3445" t="s">
        <v>697</v>
      </c>
      <c r="C3445" t="s">
        <v>686</v>
      </c>
      <c r="D3445">
        <v>0.22500000000000001</v>
      </c>
      <c r="E3445">
        <v>23</v>
      </c>
      <c r="F3445">
        <v>6.5000000000000002E-2</v>
      </c>
    </row>
    <row r="3446" spans="1:6" x14ac:dyDescent="0.2">
      <c r="A3446" t="s">
        <v>678</v>
      </c>
      <c r="B3446" t="s">
        <v>697</v>
      </c>
      <c r="C3446" t="s">
        <v>686</v>
      </c>
      <c r="D3446">
        <v>0.22500000000000001</v>
      </c>
      <c r="E3446">
        <v>24</v>
      </c>
      <c r="F3446">
        <v>6.8000000000000005E-2</v>
      </c>
    </row>
    <row r="3447" spans="1:6" x14ac:dyDescent="0.2">
      <c r="A3447" t="s">
        <v>678</v>
      </c>
      <c r="B3447" t="s">
        <v>697</v>
      </c>
      <c r="C3447" t="s">
        <v>686</v>
      </c>
      <c r="D3447">
        <v>0.25</v>
      </c>
      <c r="E3447">
        <v>20</v>
      </c>
      <c r="F3447">
        <v>6.3E-2</v>
      </c>
    </row>
    <row r="3448" spans="1:6" x14ac:dyDescent="0.2">
      <c r="A3448" t="s">
        <v>678</v>
      </c>
      <c r="B3448" t="s">
        <v>697</v>
      </c>
      <c r="C3448" t="s">
        <v>686</v>
      </c>
      <c r="D3448">
        <v>0.25</v>
      </c>
      <c r="E3448">
        <v>21</v>
      </c>
      <c r="F3448">
        <v>6.7000000000000004E-2</v>
      </c>
    </row>
    <row r="3449" spans="1:6" x14ac:dyDescent="0.2">
      <c r="A3449" t="s">
        <v>678</v>
      </c>
      <c r="B3449" t="s">
        <v>697</v>
      </c>
      <c r="C3449" t="s">
        <v>686</v>
      </c>
      <c r="D3449">
        <v>0.25</v>
      </c>
      <c r="E3449">
        <v>22</v>
      </c>
      <c r="F3449">
        <v>7.0999999999999994E-2</v>
      </c>
    </row>
    <row r="3450" spans="1:6" x14ac:dyDescent="0.2">
      <c r="A3450" t="s">
        <v>678</v>
      </c>
      <c r="B3450" t="s">
        <v>697</v>
      </c>
      <c r="C3450" t="s">
        <v>686</v>
      </c>
      <c r="D3450">
        <v>0.25</v>
      </c>
      <c r="E3450">
        <v>23</v>
      </c>
      <c r="F3450">
        <v>7.3999999999999996E-2</v>
      </c>
    </row>
    <row r="3451" spans="1:6" x14ac:dyDescent="0.2">
      <c r="A3451" t="s">
        <v>678</v>
      </c>
      <c r="B3451" t="s">
        <v>697</v>
      </c>
      <c r="C3451" t="s">
        <v>686</v>
      </c>
      <c r="D3451">
        <v>0.25</v>
      </c>
      <c r="E3451">
        <v>24</v>
      </c>
      <c r="F3451">
        <v>7.8E-2</v>
      </c>
    </row>
    <row r="3452" spans="1:6" x14ac:dyDescent="0.2">
      <c r="A3452" t="s">
        <v>678</v>
      </c>
      <c r="B3452" t="s">
        <v>697</v>
      </c>
      <c r="C3452" t="s">
        <v>686</v>
      </c>
      <c r="D3452">
        <v>0.25</v>
      </c>
      <c r="E3452">
        <v>25</v>
      </c>
      <c r="F3452">
        <v>8.1000000000000003E-2</v>
      </c>
    </row>
    <row r="3453" spans="1:6" x14ac:dyDescent="0.2">
      <c r="A3453" t="s">
        <v>678</v>
      </c>
      <c r="B3453" t="s">
        <v>697</v>
      </c>
      <c r="C3453" t="s">
        <v>686</v>
      </c>
      <c r="D3453">
        <v>0.25</v>
      </c>
      <c r="E3453">
        <v>26</v>
      </c>
      <c r="F3453">
        <v>8.3000000000000004E-2</v>
      </c>
    </row>
    <row r="3454" spans="1:6" x14ac:dyDescent="0.2">
      <c r="A3454" t="s">
        <v>678</v>
      </c>
      <c r="B3454" t="s">
        <v>697</v>
      </c>
      <c r="C3454" t="s">
        <v>686</v>
      </c>
      <c r="D3454">
        <v>0.27500000000000002</v>
      </c>
      <c r="E3454">
        <v>20</v>
      </c>
      <c r="F3454">
        <v>7.0999999999999994E-2</v>
      </c>
    </row>
    <row r="3455" spans="1:6" x14ac:dyDescent="0.2">
      <c r="A3455" t="s">
        <v>678</v>
      </c>
      <c r="B3455" t="s">
        <v>697</v>
      </c>
      <c r="C3455" t="s">
        <v>686</v>
      </c>
      <c r="D3455">
        <v>0.27500000000000002</v>
      </c>
      <c r="E3455">
        <v>21</v>
      </c>
      <c r="F3455">
        <v>7.5999999999999998E-2</v>
      </c>
    </row>
    <row r="3456" spans="1:6" x14ac:dyDescent="0.2">
      <c r="A3456" t="s">
        <v>678</v>
      </c>
      <c r="B3456" t="s">
        <v>697</v>
      </c>
      <c r="C3456" t="s">
        <v>686</v>
      </c>
      <c r="D3456">
        <v>0.27500000000000002</v>
      </c>
      <c r="E3456">
        <v>22</v>
      </c>
      <c r="F3456">
        <v>7.9000000000000001E-2</v>
      </c>
    </row>
    <row r="3457" spans="1:6" x14ac:dyDescent="0.2">
      <c r="A3457" t="s">
        <v>678</v>
      </c>
      <c r="B3457" t="s">
        <v>697</v>
      </c>
      <c r="C3457" t="s">
        <v>686</v>
      </c>
      <c r="D3457">
        <v>0.27500000000000002</v>
      </c>
      <c r="E3457">
        <v>23</v>
      </c>
      <c r="F3457">
        <v>8.3000000000000004E-2</v>
      </c>
    </row>
    <row r="3458" spans="1:6" x14ac:dyDescent="0.2">
      <c r="A3458" t="s">
        <v>678</v>
      </c>
      <c r="B3458" t="s">
        <v>697</v>
      </c>
      <c r="C3458" t="s">
        <v>686</v>
      </c>
      <c r="D3458">
        <v>0.27500000000000002</v>
      </c>
      <c r="E3458">
        <v>24</v>
      </c>
      <c r="F3458">
        <v>8.6999999999999994E-2</v>
      </c>
    </row>
    <row r="3459" spans="1:6" x14ac:dyDescent="0.2">
      <c r="A3459" t="s">
        <v>678</v>
      </c>
      <c r="B3459" t="s">
        <v>697</v>
      </c>
      <c r="C3459" t="s">
        <v>686</v>
      </c>
      <c r="D3459">
        <v>0.27500000000000002</v>
      </c>
      <c r="E3459">
        <v>25</v>
      </c>
      <c r="F3459">
        <v>0.09</v>
      </c>
    </row>
    <row r="3460" spans="1:6" x14ac:dyDescent="0.2">
      <c r="A3460" t="s">
        <v>678</v>
      </c>
      <c r="B3460" t="s">
        <v>697</v>
      </c>
      <c r="C3460" t="s">
        <v>686</v>
      </c>
      <c r="D3460">
        <v>0.27500000000000002</v>
      </c>
      <c r="E3460">
        <v>26</v>
      </c>
      <c r="F3460">
        <v>9.2999999999999999E-2</v>
      </c>
    </row>
    <row r="3461" spans="1:6" x14ac:dyDescent="0.2">
      <c r="A3461" t="s">
        <v>678</v>
      </c>
      <c r="B3461" t="s">
        <v>697</v>
      </c>
      <c r="C3461" t="s">
        <v>686</v>
      </c>
      <c r="D3461">
        <v>0.27500000000000002</v>
      </c>
      <c r="E3461">
        <v>27</v>
      </c>
      <c r="F3461">
        <v>9.5000000000000001E-2</v>
      </c>
    </row>
    <row r="3462" spans="1:6" x14ac:dyDescent="0.2">
      <c r="A3462" t="s">
        <v>678</v>
      </c>
      <c r="B3462" t="s">
        <v>697</v>
      </c>
      <c r="C3462" t="s">
        <v>686</v>
      </c>
      <c r="D3462">
        <v>0.27500000000000002</v>
      </c>
      <c r="E3462">
        <v>28</v>
      </c>
      <c r="F3462">
        <v>9.7000000000000003E-2</v>
      </c>
    </row>
    <row r="3463" spans="1:6" x14ac:dyDescent="0.2">
      <c r="A3463" t="s">
        <v>678</v>
      </c>
      <c r="B3463" t="s">
        <v>697</v>
      </c>
      <c r="C3463" t="s">
        <v>686</v>
      </c>
      <c r="D3463">
        <v>0.27500000000000002</v>
      </c>
      <c r="E3463">
        <v>29</v>
      </c>
      <c r="F3463">
        <v>9.9000000000000005E-2</v>
      </c>
    </row>
    <row r="3464" spans="1:6" x14ac:dyDescent="0.2">
      <c r="A3464" t="s">
        <v>678</v>
      </c>
      <c r="B3464" t="s">
        <v>697</v>
      </c>
      <c r="C3464" t="s">
        <v>686</v>
      </c>
      <c r="D3464">
        <v>0.27500000000000002</v>
      </c>
      <c r="E3464">
        <v>30</v>
      </c>
      <c r="F3464">
        <v>0.1</v>
      </c>
    </row>
    <row r="3465" spans="1:6" x14ac:dyDescent="0.2">
      <c r="A3465" t="s">
        <v>678</v>
      </c>
      <c r="B3465" t="s">
        <v>697</v>
      </c>
      <c r="C3465" t="s">
        <v>686</v>
      </c>
      <c r="D3465">
        <v>0.27500000000000002</v>
      </c>
      <c r="E3465">
        <v>31</v>
      </c>
      <c r="F3465">
        <v>0.10199999999999999</v>
      </c>
    </row>
    <row r="3466" spans="1:6" x14ac:dyDescent="0.2">
      <c r="A3466" t="s">
        <v>678</v>
      </c>
      <c r="B3466" t="s">
        <v>697</v>
      </c>
      <c r="C3466" t="s">
        <v>686</v>
      </c>
      <c r="D3466">
        <v>0.27500000000000002</v>
      </c>
      <c r="E3466">
        <v>32</v>
      </c>
      <c r="F3466">
        <v>0.104</v>
      </c>
    </row>
    <row r="3467" spans="1:6" x14ac:dyDescent="0.2">
      <c r="A3467" t="s">
        <v>678</v>
      </c>
      <c r="B3467" t="s">
        <v>697</v>
      </c>
      <c r="C3467" t="s">
        <v>686</v>
      </c>
      <c r="D3467">
        <v>0.3</v>
      </c>
      <c r="E3467">
        <v>20</v>
      </c>
      <c r="F3467">
        <v>0.08</v>
      </c>
    </row>
    <row r="3468" spans="1:6" x14ac:dyDescent="0.2">
      <c r="A3468" t="s">
        <v>678</v>
      </c>
      <c r="B3468" t="s">
        <v>697</v>
      </c>
      <c r="C3468" t="s">
        <v>686</v>
      </c>
      <c r="D3468">
        <v>0.3</v>
      </c>
      <c r="E3468">
        <v>21</v>
      </c>
      <c r="F3468">
        <v>8.4000000000000005E-2</v>
      </c>
    </row>
    <row r="3469" spans="1:6" x14ac:dyDescent="0.2">
      <c r="A3469" t="s">
        <v>678</v>
      </c>
      <c r="B3469" t="s">
        <v>697</v>
      </c>
      <c r="C3469" t="s">
        <v>686</v>
      </c>
      <c r="D3469">
        <v>0.3</v>
      </c>
      <c r="E3469">
        <v>22</v>
      </c>
      <c r="F3469">
        <v>8.7999999999999995E-2</v>
      </c>
    </row>
    <row r="3470" spans="1:6" x14ac:dyDescent="0.2">
      <c r="A3470" t="s">
        <v>678</v>
      </c>
      <c r="B3470" t="s">
        <v>697</v>
      </c>
      <c r="C3470" t="s">
        <v>686</v>
      </c>
      <c r="D3470">
        <v>0.3</v>
      </c>
      <c r="E3470">
        <v>23</v>
      </c>
      <c r="F3470">
        <v>9.1999999999999998E-2</v>
      </c>
    </row>
    <row r="3471" spans="1:6" x14ac:dyDescent="0.2">
      <c r="A3471" t="s">
        <v>678</v>
      </c>
      <c r="B3471" t="s">
        <v>697</v>
      </c>
      <c r="C3471" t="s">
        <v>686</v>
      </c>
      <c r="D3471">
        <v>0.3</v>
      </c>
      <c r="E3471">
        <v>24</v>
      </c>
      <c r="F3471">
        <v>9.6000000000000002E-2</v>
      </c>
    </row>
    <row r="3472" spans="1:6" x14ac:dyDescent="0.2">
      <c r="A3472" t="s">
        <v>678</v>
      </c>
      <c r="B3472" t="s">
        <v>697</v>
      </c>
      <c r="C3472" t="s">
        <v>686</v>
      </c>
      <c r="D3472">
        <v>0.3</v>
      </c>
      <c r="E3472">
        <v>25</v>
      </c>
      <c r="F3472">
        <v>9.9000000000000005E-2</v>
      </c>
    </row>
    <row r="3473" spans="1:6" x14ac:dyDescent="0.2">
      <c r="A3473" t="s">
        <v>678</v>
      </c>
      <c r="B3473" t="s">
        <v>697</v>
      </c>
      <c r="C3473" t="s">
        <v>686</v>
      </c>
      <c r="D3473">
        <v>0.3</v>
      </c>
      <c r="E3473">
        <v>26</v>
      </c>
      <c r="F3473">
        <v>0.10199999999999999</v>
      </c>
    </row>
    <row r="3474" spans="1:6" x14ac:dyDescent="0.2">
      <c r="A3474" t="s">
        <v>678</v>
      </c>
      <c r="B3474" t="s">
        <v>697</v>
      </c>
      <c r="C3474" t="s">
        <v>686</v>
      </c>
      <c r="D3474">
        <v>0.3</v>
      </c>
      <c r="E3474">
        <v>27</v>
      </c>
      <c r="F3474">
        <v>0.104</v>
      </c>
    </row>
    <row r="3475" spans="1:6" x14ac:dyDescent="0.2">
      <c r="A3475" t="s">
        <v>678</v>
      </c>
      <c r="B3475" t="s">
        <v>697</v>
      </c>
      <c r="C3475" t="s">
        <v>686</v>
      </c>
      <c r="D3475">
        <v>0.3</v>
      </c>
      <c r="E3475">
        <v>28</v>
      </c>
      <c r="F3475">
        <v>0.106</v>
      </c>
    </row>
    <row r="3476" spans="1:6" x14ac:dyDescent="0.2">
      <c r="A3476" t="s">
        <v>678</v>
      </c>
      <c r="B3476" t="s">
        <v>697</v>
      </c>
      <c r="C3476" t="s">
        <v>686</v>
      </c>
      <c r="D3476">
        <v>0.3</v>
      </c>
      <c r="E3476">
        <v>29</v>
      </c>
      <c r="F3476">
        <v>0.107</v>
      </c>
    </row>
    <row r="3477" spans="1:6" x14ac:dyDescent="0.2">
      <c r="A3477" t="s">
        <v>678</v>
      </c>
      <c r="B3477" t="s">
        <v>697</v>
      </c>
      <c r="C3477" t="s">
        <v>686</v>
      </c>
      <c r="D3477">
        <v>0.3</v>
      </c>
      <c r="E3477">
        <v>30</v>
      </c>
      <c r="F3477">
        <v>0.109</v>
      </c>
    </row>
    <row r="3478" spans="1:6" x14ac:dyDescent="0.2">
      <c r="A3478" t="s">
        <v>678</v>
      </c>
      <c r="B3478" t="s">
        <v>697</v>
      </c>
      <c r="C3478" t="s">
        <v>686</v>
      </c>
      <c r="D3478">
        <v>0.3</v>
      </c>
      <c r="E3478">
        <v>31</v>
      </c>
      <c r="F3478">
        <v>0.111</v>
      </c>
    </row>
    <row r="3479" spans="1:6" x14ac:dyDescent="0.2">
      <c r="A3479" t="s">
        <v>678</v>
      </c>
      <c r="B3479" t="s">
        <v>697</v>
      </c>
      <c r="C3479" t="s">
        <v>686</v>
      </c>
      <c r="D3479">
        <v>0.3</v>
      </c>
      <c r="E3479">
        <v>32</v>
      </c>
      <c r="F3479">
        <v>0.112</v>
      </c>
    </row>
    <row r="3480" spans="1:6" x14ac:dyDescent="0.2">
      <c r="A3480" t="s">
        <v>678</v>
      </c>
      <c r="B3480" t="s">
        <v>697</v>
      </c>
      <c r="C3480" t="s">
        <v>686</v>
      </c>
      <c r="D3480">
        <v>0.3</v>
      </c>
      <c r="E3480">
        <v>33</v>
      </c>
      <c r="F3480">
        <v>0.114</v>
      </c>
    </row>
    <row r="3481" spans="1:6" x14ac:dyDescent="0.2">
      <c r="A3481" t="s">
        <v>678</v>
      </c>
      <c r="B3481" t="s">
        <v>697</v>
      </c>
      <c r="C3481" t="s">
        <v>686</v>
      </c>
      <c r="D3481">
        <v>0.3</v>
      </c>
      <c r="E3481">
        <v>34</v>
      </c>
      <c r="F3481">
        <v>0.11600000000000001</v>
      </c>
    </row>
    <row r="3482" spans="1:6" x14ac:dyDescent="0.2">
      <c r="A3482" t="s">
        <v>678</v>
      </c>
      <c r="B3482" t="s">
        <v>697</v>
      </c>
      <c r="C3482" t="s">
        <v>686</v>
      </c>
      <c r="D3482">
        <v>0.3</v>
      </c>
      <c r="E3482">
        <v>35</v>
      </c>
      <c r="F3482">
        <v>0.11799999999999999</v>
      </c>
    </row>
    <row r="3483" spans="1:6" x14ac:dyDescent="0.2">
      <c r="A3483" t="s">
        <v>678</v>
      </c>
      <c r="B3483" t="s">
        <v>697</v>
      </c>
      <c r="C3483" t="s">
        <v>686</v>
      </c>
      <c r="D3483">
        <v>0.3</v>
      </c>
      <c r="E3483">
        <v>36</v>
      </c>
      <c r="F3483">
        <v>0.12</v>
      </c>
    </row>
    <row r="3484" spans="1:6" x14ac:dyDescent="0.2">
      <c r="A3484" t="s">
        <v>678</v>
      </c>
      <c r="B3484" t="s">
        <v>697</v>
      </c>
      <c r="C3484" t="s">
        <v>686</v>
      </c>
      <c r="D3484">
        <v>0.32500000000000001</v>
      </c>
      <c r="E3484">
        <v>20</v>
      </c>
      <c r="F3484">
        <v>8.7999999999999995E-2</v>
      </c>
    </row>
    <row r="3485" spans="1:6" x14ac:dyDescent="0.2">
      <c r="A3485" t="s">
        <v>678</v>
      </c>
      <c r="B3485" t="s">
        <v>697</v>
      </c>
      <c r="C3485" t="s">
        <v>686</v>
      </c>
      <c r="D3485">
        <v>0.32500000000000001</v>
      </c>
      <c r="E3485">
        <v>21</v>
      </c>
      <c r="F3485">
        <v>9.2999999999999999E-2</v>
      </c>
    </row>
    <row r="3486" spans="1:6" x14ac:dyDescent="0.2">
      <c r="A3486" t="s">
        <v>678</v>
      </c>
      <c r="B3486" t="s">
        <v>697</v>
      </c>
      <c r="C3486" t="s">
        <v>686</v>
      </c>
      <c r="D3486">
        <v>0.32500000000000001</v>
      </c>
      <c r="E3486">
        <v>22</v>
      </c>
      <c r="F3486">
        <v>9.7000000000000003E-2</v>
      </c>
    </row>
    <row r="3487" spans="1:6" x14ac:dyDescent="0.2">
      <c r="A3487" t="s">
        <v>678</v>
      </c>
      <c r="B3487" t="s">
        <v>697</v>
      </c>
      <c r="C3487" t="s">
        <v>686</v>
      </c>
      <c r="D3487">
        <v>0.32500000000000001</v>
      </c>
      <c r="E3487">
        <v>23</v>
      </c>
      <c r="F3487">
        <v>0.10100000000000001</v>
      </c>
    </row>
    <row r="3488" spans="1:6" x14ac:dyDescent="0.2">
      <c r="A3488" t="s">
        <v>678</v>
      </c>
      <c r="B3488" t="s">
        <v>697</v>
      </c>
      <c r="C3488" t="s">
        <v>686</v>
      </c>
      <c r="D3488">
        <v>0.32500000000000001</v>
      </c>
      <c r="E3488">
        <v>24</v>
      </c>
      <c r="F3488">
        <v>0.105</v>
      </c>
    </row>
    <row r="3489" spans="1:6" x14ac:dyDescent="0.2">
      <c r="A3489" t="s">
        <v>678</v>
      </c>
      <c r="B3489" t="s">
        <v>697</v>
      </c>
      <c r="C3489" t="s">
        <v>686</v>
      </c>
      <c r="D3489">
        <v>0.32500000000000001</v>
      </c>
      <c r="E3489">
        <v>25</v>
      </c>
      <c r="F3489">
        <v>0.108</v>
      </c>
    </row>
    <row r="3490" spans="1:6" x14ac:dyDescent="0.2">
      <c r="A3490" t="s">
        <v>678</v>
      </c>
      <c r="B3490" t="s">
        <v>697</v>
      </c>
      <c r="C3490" t="s">
        <v>686</v>
      </c>
      <c r="D3490">
        <v>0.32500000000000001</v>
      </c>
      <c r="E3490">
        <v>26</v>
      </c>
      <c r="F3490">
        <v>0.111</v>
      </c>
    </row>
    <row r="3491" spans="1:6" x14ac:dyDescent="0.2">
      <c r="A3491" t="s">
        <v>678</v>
      </c>
      <c r="B3491" t="s">
        <v>697</v>
      </c>
      <c r="C3491" t="s">
        <v>686</v>
      </c>
      <c r="D3491">
        <v>0.32500000000000001</v>
      </c>
      <c r="E3491">
        <v>27</v>
      </c>
      <c r="F3491">
        <v>0.113</v>
      </c>
    </row>
    <row r="3492" spans="1:6" x14ac:dyDescent="0.2">
      <c r="A3492" t="s">
        <v>678</v>
      </c>
      <c r="B3492" t="s">
        <v>697</v>
      </c>
      <c r="C3492" t="s">
        <v>686</v>
      </c>
      <c r="D3492">
        <v>0.32500000000000001</v>
      </c>
      <c r="E3492">
        <v>28</v>
      </c>
      <c r="F3492">
        <v>0.114</v>
      </c>
    </row>
    <row r="3493" spans="1:6" x14ac:dyDescent="0.2">
      <c r="A3493" t="s">
        <v>678</v>
      </c>
      <c r="B3493" t="s">
        <v>697</v>
      </c>
      <c r="C3493" t="s">
        <v>686</v>
      </c>
      <c r="D3493">
        <v>0.32500000000000001</v>
      </c>
      <c r="E3493">
        <v>29</v>
      </c>
      <c r="F3493">
        <v>0.11600000000000001</v>
      </c>
    </row>
    <row r="3494" spans="1:6" x14ac:dyDescent="0.2">
      <c r="A3494" t="s">
        <v>678</v>
      </c>
      <c r="B3494" t="s">
        <v>697</v>
      </c>
      <c r="C3494" t="s">
        <v>686</v>
      </c>
      <c r="D3494">
        <v>0.32500000000000001</v>
      </c>
      <c r="E3494">
        <v>30</v>
      </c>
      <c r="F3494">
        <v>0.11700000000000001</v>
      </c>
    </row>
    <row r="3495" spans="1:6" x14ac:dyDescent="0.2">
      <c r="A3495" t="s">
        <v>678</v>
      </c>
      <c r="B3495" t="s">
        <v>697</v>
      </c>
      <c r="C3495" t="s">
        <v>686</v>
      </c>
      <c r="D3495">
        <v>0.32500000000000001</v>
      </c>
      <c r="E3495">
        <v>31</v>
      </c>
      <c r="F3495">
        <v>0.11899999999999999</v>
      </c>
    </row>
    <row r="3496" spans="1:6" x14ac:dyDescent="0.2">
      <c r="A3496" t="s">
        <v>678</v>
      </c>
      <c r="B3496" t="s">
        <v>697</v>
      </c>
      <c r="C3496" t="s">
        <v>686</v>
      </c>
      <c r="D3496">
        <v>0.32500000000000001</v>
      </c>
      <c r="E3496">
        <v>32</v>
      </c>
      <c r="F3496">
        <v>0.121</v>
      </c>
    </row>
    <row r="3497" spans="1:6" x14ac:dyDescent="0.2">
      <c r="A3497" t="s">
        <v>678</v>
      </c>
      <c r="B3497" t="s">
        <v>697</v>
      </c>
      <c r="C3497" t="s">
        <v>686</v>
      </c>
      <c r="D3497">
        <v>0.32500000000000001</v>
      </c>
      <c r="E3497">
        <v>33</v>
      </c>
      <c r="F3497">
        <v>0.123</v>
      </c>
    </row>
    <row r="3498" spans="1:6" x14ac:dyDescent="0.2">
      <c r="A3498" t="s">
        <v>678</v>
      </c>
      <c r="B3498" t="s">
        <v>697</v>
      </c>
      <c r="C3498" t="s">
        <v>686</v>
      </c>
      <c r="D3498">
        <v>0.32500000000000001</v>
      </c>
      <c r="E3498">
        <v>34</v>
      </c>
      <c r="F3498">
        <v>0.124</v>
      </c>
    </row>
    <row r="3499" spans="1:6" x14ac:dyDescent="0.2">
      <c r="A3499" t="s">
        <v>678</v>
      </c>
      <c r="B3499" t="s">
        <v>697</v>
      </c>
      <c r="C3499" t="s">
        <v>686</v>
      </c>
      <c r="D3499">
        <v>0.32500000000000001</v>
      </c>
      <c r="E3499">
        <v>35</v>
      </c>
      <c r="F3499">
        <v>0.126</v>
      </c>
    </row>
    <row r="3500" spans="1:6" x14ac:dyDescent="0.2">
      <c r="A3500" t="s">
        <v>678</v>
      </c>
      <c r="B3500" t="s">
        <v>697</v>
      </c>
      <c r="C3500" t="s">
        <v>686</v>
      </c>
      <c r="D3500">
        <v>0.32500000000000001</v>
      </c>
      <c r="E3500">
        <v>36</v>
      </c>
      <c r="F3500">
        <v>0.128</v>
      </c>
    </row>
    <row r="3501" spans="1:6" x14ac:dyDescent="0.2">
      <c r="A3501" t="s">
        <v>678</v>
      </c>
      <c r="B3501" t="s">
        <v>697</v>
      </c>
      <c r="C3501" t="s">
        <v>686</v>
      </c>
      <c r="D3501">
        <v>0.32500000000000001</v>
      </c>
      <c r="E3501">
        <v>37</v>
      </c>
      <c r="F3501">
        <v>0.129</v>
      </c>
    </row>
    <row r="3502" spans="1:6" x14ac:dyDescent="0.2">
      <c r="A3502" t="s">
        <v>678</v>
      </c>
      <c r="B3502" t="s">
        <v>697</v>
      </c>
      <c r="C3502" t="s">
        <v>686</v>
      </c>
      <c r="D3502">
        <v>0.32500000000000001</v>
      </c>
      <c r="E3502">
        <v>38</v>
      </c>
      <c r="F3502">
        <v>0.13100000000000001</v>
      </c>
    </row>
    <row r="3503" spans="1:6" x14ac:dyDescent="0.2">
      <c r="A3503" t="s">
        <v>678</v>
      </c>
      <c r="B3503" t="s">
        <v>697</v>
      </c>
      <c r="C3503" t="s">
        <v>686</v>
      </c>
      <c r="D3503">
        <v>0.32500000000000001</v>
      </c>
      <c r="E3503">
        <v>39</v>
      </c>
      <c r="F3503">
        <v>0.13300000000000001</v>
      </c>
    </row>
    <row r="3504" spans="1:6" x14ac:dyDescent="0.2">
      <c r="A3504" t="s">
        <v>678</v>
      </c>
      <c r="B3504" t="s">
        <v>697</v>
      </c>
      <c r="C3504" t="s">
        <v>686</v>
      </c>
      <c r="D3504">
        <v>0.32500000000000001</v>
      </c>
      <c r="E3504">
        <v>40</v>
      </c>
      <c r="F3504">
        <v>0.13500000000000001</v>
      </c>
    </row>
    <row r="3505" spans="1:6" x14ac:dyDescent="0.2">
      <c r="A3505" t="s">
        <v>678</v>
      </c>
      <c r="B3505" t="s">
        <v>697</v>
      </c>
      <c r="C3505" t="s">
        <v>686</v>
      </c>
      <c r="D3505">
        <v>0.32500000000000001</v>
      </c>
      <c r="E3505">
        <v>41</v>
      </c>
      <c r="F3505">
        <v>0.13600000000000001</v>
      </c>
    </row>
    <row r="3506" spans="1:6" x14ac:dyDescent="0.2">
      <c r="A3506" t="s">
        <v>678</v>
      </c>
      <c r="B3506" t="s">
        <v>697</v>
      </c>
      <c r="C3506" t="s">
        <v>686</v>
      </c>
      <c r="D3506">
        <v>0.32500000000000001</v>
      </c>
      <c r="E3506">
        <v>42</v>
      </c>
      <c r="F3506">
        <v>0.13800000000000001</v>
      </c>
    </row>
    <row r="3507" spans="1:6" x14ac:dyDescent="0.2">
      <c r="A3507" t="s">
        <v>678</v>
      </c>
      <c r="B3507" t="s">
        <v>697</v>
      </c>
      <c r="C3507" t="s">
        <v>686</v>
      </c>
      <c r="D3507">
        <v>0.35</v>
      </c>
      <c r="E3507">
        <v>20</v>
      </c>
      <c r="F3507">
        <v>9.7000000000000003E-2</v>
      </c>
    </row>
    <row r="3508" spans="1:6" x14ac:dyDescent="0.2">
      <c r="A3508" t="s">
        <v>678</v>
      </c>
      <c r="B3508" t="s">
        <v>697</v>
      </c>
      <c r="C3508" t="s">
        <v>686</v>
      </c>
      <c r="D3508">
        <v>0.35</v>
      </c>
      <c r="E3508">
        <v>21</v>
      </c>
      <c r="F3508">
        <v>0.10199999999999999</v>
      </c>
    </row>
    <row r="3509" spans="1:6" x14ac:dyDescent="0.2">
      <c r="A3509" t="s">
        <v>678</v>
      </c>
      <c r="B3509" t="s">
        <v>697</v>
      </c>
      <c r="C3509" t="s">
        <v>686</v>
      </c>
      <c r="D3509">
        <v>0.35</v>
      </c>
      <c r="E3509">
        <v>22</v>
      </c>
      <c r="F3509">
        <v>0.106</v>
      </c>
    </row>
    <row r="3510" spans="1:6" x14ac:dyDescent="0.2">
      <c r="A3510" t="s">
        <v>678</v>
      </c>
      <c r="B3510" t="s">
        <v>697</v>
      </c>
      <c r="C3510" t="s">
        <v>686</v>
      </c>
      <c r="D3510">
        <v>0.35</v>
      </c>
      <c r="E3510">
        <v>23</v>
      </c>
      <c r="F3510">
        <v>0.11</v>
      </c>
    </row>
    <row r="3511" spans="1:6" x14ac:dyDescent="0.2">
      <c r="A3511" t="s">
        <v>678</v>
      </c>
      <c r="B3511" t="s">
        <v>697</v>
      </c>
      <c r="C3511" t="s">
        <v>686</v>
      </c>
      <c r="D3511">
        <v>0.35</v>
      </c>
      <c r="E3511">
        <v>24</v>
      </c>
      <c r="F3511">
        <v>0.114</v>
      </c>
    </row>
    <row r="3512" spans="1:6" x14ac:dyDescent="0.2">
      <c r="A3512" t="s">
        <v>678</v>
      </c>
      <c r="B3512" t="s">
        <v>697</v>
      </c>
      <c r="C3512" t="s">
        <v>686</v>
      </c>
      <c r="D3512">
        <v>0.35</v>
      </c>
      <c r="E3512">
        <v>25</v>
      </c>
      <c r="F3512">
        <v>0.11700000000000001</v>
      </c>
    </row>
    <row r="3513" spans="1:6" x14ac:dyDescent="0.2">
      <c r="A3513" t="s">
        <v>678</v>
      </c>
      <c r="B3513" t="s">
        <v>697</v>
      </c>
      <c r="C3513" t="s">
        <v>686</v>
      </c>
      <c r="D3513">
        <v>0.35</v>
      </c>
      <c r="E3513">
        <v>26</v>
      </c>
      <c r="F3513">
        <v>0.11899999999999999</v>
      </c>
    </row>
    <row r="3514" spans="1:6" x14ac:dyDescent="0.2">
      <c r="A3514" t="s">
        <v>678</v>
      </c>
      <c r="B3514" t="s">
        <v>697</v>
      </c>
      <c r="C3514" t="s">
        <v>686</v>
      </c>
      <c r="D3514">
        <v>0.35</v>
      </c>
      <c r="E3514">
        <v>27</v>
      </c>
      <c r="F3514">
        <v>0.121</v>
      </c>
    </row>
    <row r="3515" spans="1:6" x14ac:dyDescent="0.2">
      <c r="A3515" t="s">
        <v>678</v>
      </c>
      <c r="B3515" t="s">
        <v>697</v>
      </c>
      <c r="C3515" t="s">
        <v>686</v>
      </c>
      <c r="D3515">
        <v>0.35</v>
      </c>
      <c r="E3515">
        <v>28</v>
      </c>
      <c r="F3515">
        <v>0.123</v>
      </c>
    </row>
    <row r="3516" spans="1:6" x14ac:dyDescent="0.2">
      <c r="A3516" t="s">
        <v>678</v>
      </c>
      <c r="B3516" t="s">
        <v>697</v>
      </c>
      <c r="C3516" t="s">
        <v>686</v>
      </c>
      <c r="D3516">
        <v>0.35</v>
      </c>
      <c r="E3516">
        <v>29</v>
      </c>
      <c r="F3516">
        <v>0.124</v>
      </c>
    </row>
    <row r="3517" spans="1:6" x14ac:dyDescent="0.2">
      <c r="A3517" t="s">
        <v>678</v>
      </c>
      <c r="B3517" t="s">
        <v>697</v>
      </c>
      <c r="C3517" t="s">
        <v>686</v>
      </c>
      <c r="D3517">
        <v>0.35</v>
      </c>
      <c r="E3517">
        <v>30</v>
      </c>
      <c r="F3517">
        <v>0.126</v>
      </c>
    </row>
    <row r="3518" spans="1:6" x14ac:dyDescent="0.2">
      <c r="A3518" t="s">
        <v>678</v>
      </c>
      <c r="B3518" t="s">
        <v>697</v>
      </c>
      <c r="C3518" t="s">
        <v>686</v>
      </c>
      <c r="D3518">
        <v>0.35</v>
      </c>
      <c r="E3518">
        <v>31</v>
      </c>
      <c r="F3518">
        <v>0.127</v>
      </c>
    </row>
    <row r="3519" spans="1:6" x14ac:dyDescent="0.2">
      <c r="A3519" t="s">
        <v>678</v>
      </c>
      <c r="B3519" t="s">
        <v>697</v>
      </c>
      <c r="C3519" t="s">
        <v>686</v>
      </c>
      <c r="D3519">
        <v>0.35</v>
      </c>
      <c r="E3519">
        <v>32</v>
      </c>
      <c r="F3519">
        <v>0.129</v>
      </c>
    </row>
    <row r="3520" spans="1:6" x14ac:dyDescent="0.2">
      <c r="A3520" t="s">
        <v>678</v>
      </c>
      <c r="B3520" t="s">
        <v>697</v>
      </c>
      <c r="C3520" t="s">
        <v>686</v>
      </c>
      <c r="D3520">
        <v>0.35</v>
      </c>
      <c r="E3520">
        <v>33</v>
      </c>
      <c r="F3520">
        <v>0.13100000000000001</v>
      </c>
    </row>
    <row r="3521" spans="1:6" x14ac:dyDescent="0.2">
      <c r="A3521" t="s">
        <v>678</v>
      </c>
      <c r="B3521" t="s">
        <v>697</v>
      </c>
      <c r="C3521" t="s">
        <v>686</v>
      </c>
      <c r="D3521">
        <v>0.35</v>
      </c>
      <c r="E3521">
        <v>34</v>
      </c>
      <c r="F3521">
        <v>0.13200000000000001</v>
      </c>
    </row>
    <row r="3522" spans="1:6" x14ac:dyDescent="0.2">
      <c r="A3522" t="s">
        <v>678</v>
      </c>
      <c r="B3522" t="s">
        <v>697</v>
      </c>
      <c r="C3522" t="s">
        <v>686</v>
      </c>
      <c r="D3522">
        <v>0.35</v>
      </c>
      <c r="E3522">
        <v>35</v>
      </c>
      <c r="F3522">
        <v>0.13400000000000001</v>
      </c>
    </row>
    <row r="3523" spans="1:6" x14ac:dyDescent="0.2">
      <c r="A3523" t="s">
        <v>678</v>
      </c>
      <c r="B3523" t="s">
        <v>697</v>
      </c>
      <c r="C3523" t="s">
        <v>686</v>
      </c>
      <c r="D3523">
        <v>0.35</v>
      </c>
      <c r="E3523">
        <v>36</v>
      </c>
      <c r="F3523">
        <v>0.13600000000000001</v>
      </c>
    </row>
    <row r="3524" spans="1:6" x14ac:dyDescent="0.2">
      <c r="A3524" t="s">
        <v>678</v>
      </c>
      <c r="B3524" t="s">
        <v>697</v>
      </c>
      <c r="C3524" t="s">
        <v>686</v>
      </c>
      <c r="D3524">
        <v>0.35</v>
      </c>
      <c r="E3524">
        <v>37</v>
      </c>
      <c r="F3524">
        <v>0.13700000000000001</v>
      </c>
    </row>
    <row r="3525" spans="1:6" x14ac:dyDescent="0.2">
      <c r="A3525" t="s">
        <v>678</v>
      </c>
      <c r="B3525" t="s">
        <v>697</v>
      </c>
      <c r="C3525" t="s">
        <v>686</v>
      </c>
      <c r="D3525">
        <v>0.35</v>
      </c>
      <c r="E3525">
        <v>38</v>
      </c>
      <c r="F3525">
        <v>0.13900000000000001</v>
      </c>
    </row>
    <row r="3526" spans="1:6" x14ac:dyDescent="0.2">
      <c r="A3526" t="s">
        <v>678</v>
      </c>
      <c r="B3526" t="s">
        <v>697</v>
      </c>
      <c r="C3526" t="s">
        <v>686</v>
      </c>
      <c r="D3526">
        <v>0.35</v>
      </c>
      <c r="E3526">
        <v>39</v>
      </c>
      <c r="F3526">
        <v>0.14099999999999999</v>
      </c>
    </row>
    <row r="3527" spans="1:6" x14ac:dyDescent="0.2">
      <c r="A3527" t="s">
        <v>678</v>
      </c>
      <c r="B3527" t="s">
        <v>697</v>
      </c>
      <c r="C3527" t="s">
        <v>686</v>
      </c>
      <c r="D3527">
        <v>0.35</v>
      </c>
      <c r="E3527">
        <v>40</v>
      </c>
      <c r="F3527">
        <v>0.14299999999999999</v>
      </c>
    </row>
    <row r="3528" spans="1:6" x14ac:dyDescent="0.2">
      <c r="A3528" t="s">
        <v>678</v>
      </c>
      <c r="B3528" t="s">
        <v>697</v>
      </c>
      <c r="C3528" t="s">
        <v>686</v>
      </c>
      <c r="D3528">
        <v>0.35</v>
      </c>
      <c r="E3528">
        <v>41</v>
      </c>
      <c r="F3528">
        <v>0.14399999999999999</v>
      </c>
    </row>
    <row r="3529" spans="1:6" x14ac:dyDescent="0.2">
      <c r="A3529" t="s">
        <v>678</v>
      </c>
      <c r="B3529" t="s">
        <v>697</v>
      </c>
      <c r="C3529" t="s">
        <v>686</v>
      </c>
      <c r="D3529">
        <v>0.35</v>
      </c>
      <c r="E3529">
        <v>42</v>
      </c>
      <c r="F3529">
        <v>0.14599999999999999</v>
      </c>
    </row>
    <row r="3530" spans="1:6" x14ac:dyDescent="0.2">
      <c r="A3530" t="s">
        <v>678</v>
      </c>
      <c r="B3530" t="s">
        <v>697</v>
      </c>
      <c r="C3530" t="s">
        <v>686</v>
      </c>
      <c r="D3530">
        <v>0.35</v>
      </c>
      <c r="E3530">
        <v>43</v>
      </c>
      <c r="F3530">
        <v>0.14799999999999999</v>
      </c>
    </row>
    <row r="3531" spans="1:6" x14ac:dyDescent="0.2">
      <c r="A3531" t="s">
        <v>678</v>
      </c>
      <c r="B3531" t="s">
        <v>697</v>
      </c>
      <c r="C3531" t="s">
        <v>686</v>
      </c>
      <c r="D3531">
        <v>0.35</v>
      </c>
      <c r="E3531">
        <v>44</v>
      </c>
      <c r="F3531">
        <v>0.14899999999999999</v>
      </c>
    </row>
    <row r="3532" spans="1:6" x14ac:dyDescent="0.2">
      <c r="A3532" t="s">
        <v>678</v>
      </c>
      <c r="B3532" t="s">
        <v>697</v>
      </c>
      <c r="C3532" t="s">
        <v>686</v>
      </c>
      <c r="D3532">
        <v>0.35</v>
      </c>
      <c r="E3532">
        <v>45</v>
      </c>
      <c r="F3532">
        <v>0.151</v>
      </c>
    </row>
    <row r="3533" spans="1:6" x14ac:dyDescent="0.2">
      <c r="A3533" t="s">
        <v>678</v>
      </c>
      <c r="B3533" t="s">
        <v>697</v>
      </c>
      <c r="C3533" t="s">
        <v>686</v>
      </c>
      <c r="D3533">
        <v>0.35</v>
      </c>
      <c r="E3533">
        <v>46</v>
      </c>
      <c r="F3533">
        <v>0.153</v>
      </c>
    </row>
    <row r="3534" spans="1:6" x14ac:dyDescent="0.2">
      <c r="A3534" t="s">
        <v>678</v>
      </c>
      <c r="B3534" t="s">
        <v>697</v>
      </c>
      <c r="C3534" t="s">
        <v>686</v>
      </c>
      <c r="D3534">
        <v>0.35</v>
      </c>
      <c r="E3534">
        <v>47</v>
      </c>
      <c r="F3534">
        <v>0.154</v>
      </c>
    </row>
    <row r="3535" spans="1:6" x14ac:dyDescent="0.2">
      <c r="A3535" t="s">
        <v>678</v>
      </c>
      <c r="B3535" t="s">
        <v>697</v>
      </c>
      <c r="C3535" t="s">
        <v>686</v>
      </c>
      <c r="D3535">
        <v>0.375</v>
      </c>
      <c r="E3535">
        <v>20</v>
      </c>
      <c r="F3535">
        <v>0.106</v>
      </c>
    </row>
    <row r="3536" spans="1:6" x14ac:dyDescent="0.2">
      <c r="A3536" t="s">
        <v>678</v>
      </c>
      <c r="B3536" t="s">
        <v>697</v>
      </c>
      <c r="C3536" t="s">
        <v>686</v>
      </c>
      <c r="D3536">
        <v>0.375</v>
      </c>
      <c r="E3536">
        <v>21</v>
      </c>
      <c r="F3536">
        <v>0.11</v>
      </c>
    </row>
    <row r="3537" spans="1:6" x14ac:dyDescent="0.2">
      <c r="A3537" t="s">
        <v>678</v>
      </c>
      <c r="B3537" t="s">
        <v>697</v>
      </c>
      <c r="C3537" t="s">
        <v>686</v>
      </c>
      <c r="D3537">
        <v>0.375</v>
      </c>
      <c r="E3537">
        <v>22</v>
      </c>
      <c r="F3537">
        <v>0.115</v>
      </c>
    </row>
    <row r="3538" spans="1:6" x14ac:dyDescent="0.2">
      <c r="A3538" t="s">
        <v>678</v>
      </c>
      <c r="B3538" t="s">
        <v>697</v>
      </c>
      <c r="C3538" t="s">
        <v>686</v>
      </c>
      <c r="D3538">
        <v>0.375</v>
      </c>
      <c r="E3538">
        <v>23</v>
      </c>
      <c r="F3538">
        <v>0.11899999999999999</v>
      </c>
    </row>
    <row r="3539" spans="1:6" x14ac:dyDescent="0.2">
      <c r="A3539" t="s">
        <v>678</v>
      </c>
      <c r="B3539" t="s">
        <v>697</v>
      </c>
      <c r="C3539" t="s">
        <v>686</v>
      </c>
      <c r="D3539">
        <v>0.375</v>
      </c>
      <c r="E3539">
        <v>24</v>
      </c>
      <c r="F3539">
        <v>0.123</v>
      </c>
    </row>
    <row r="3540" spans="1:6" x14ac:dyDescent="0.2">
      <c r="A3540" t="s">
        <v>678</v>
      </c>
      <c r="B3540" t="s">
        <v>697</v>
      </c>
      <c r="C3540" t="s">
        <v>686</v>
      </c>
      <c r="D3540">
        <v>0.375</v>
      </c>
      <c r="E3540">
        <v>25</v>
      </c>
      <c r="F3540">
        <v>0.126</v>
      </c>
    </row>
    <row r="3541" spans="1:6" x14ac:dyDescent="0.2">
      <c r="A3541" t="s">
        <v>678</v>
      </c>
      <c r="B3541" t="s">
        <v>697</v>
      </c>
      <c r="C3541" t="s">
        <v>686</v>
      </c>
      <c r="D3541">
        <v>0.375</v>
      </c>
      <c r="E3541">
        <v>26</v>
      </c>
      <c r="F3541">
        <v>0.128</v>
      </c>
    </row>
    <row r="3542" spans="1:6" x14ac:dyDescent="0.2">
      <c r="A3542" t="s">
        <v>678</v>
      </c>
      <c r="B3542" t="s">
        <v>697</v>
      </c>
      <c r="C3542" t="s">
        <v>686</v>
      </c>
      <c r="D3542">
        <v>0.375</v>
      </c>
      <c r="E3542">
        <v>27</v>
      </c>
      <c r="F3542">
        <v>0.13</v>
      </c>
    </row>
    <row r="3543" spans="1:6" x14ac:dyDescent="0.2">
      <c r="A3543" t="s">
        <v>678</v>
      </c>
      <c r="B3543" t="s">
        <v>697</v>
      </c>
      <c r="C3543" t="s">
        <v>686</v>
      </c>
      <c r="D3543">
        <v>0.375</v>
      </c>
      <c r="E3543">
        <v>28</v>
      </c>
      <c r="F3543">
        <v>0.13100000000000001</v>
      </c>
    </row>
    <row r="3544" spans="1:6" x14ac:dyDescent="0.2">
      <c r="A3544" t="s">
        <v>678</v>
      </c>
      <c r="B3544" t="s">
        <v>697</v>
      </c>
      <c r="C3544" t="s">
        <v>686</v>
      </c>
      <c r="D3544">
        <v>0.375</v>
      </c>
      <c r="E3544">
        <v>29</v>
      </c>
      <c r="F3544">
        <v>0.13300000000000001</v>
      </c>
    </row>
    <row r="3545" spans="1:6" x14ac:dyDescent="0.2">
      <c r="A3545" t="s">
        <v>678</v>
      </c>
      <c r="B3545" t="s">
        <v>697</v>
      </c>
      <c r="C3545" t="s">
        <v>686</v>
      </c>
      <c r="D3545">
        <v>0.375</v>
      </c>
      <c r="E3545">
        <v>30</v>
      </c>
      <c r="F3545">
        <v>0.13400000000000001</v>
      </c>
    </row>
    <row r="3546" spans="1:6" x14ac:dyDescent="0.2">
      <c r="A3546" t="s">
        <v>678</v>
      </c>
      <c r="B3546" t="s">
        <v>697</v>
      </c>
      <c r="C3546" t="s">
        <v>686</v>
      </c>
      <c r="D3546">
        <v>0.375</v>
      </c>
      <c r="E3546">
        <v>31</v>
      </c>
      <c r="F3546">
        <v>0.13500000000000001</v>
      </c>
    </row>
    <row r="3547" spans="1:6" x14ac:dyDescent="0.2">
      <c r="A3547" t="s">
        <v>678</v>
      </c>
      <c r="B3547" t="s">
        <v>697</v>
      </c>
      <c r="C3547" t="s">
        <v>686</v>
      </c>
      <c r="D3547">
        <v>0.375</v>
      </c>
      <c r="E3547">
        <v>32</v>
      </c>
      <c r="F3547">
        <v>0.13700000000000001</v>
      </c>
    </row>
    <row r="3548" spans="1:6" x14ac:dyDescent="0.2">
      <c r="A3548" t="s">
        <v>678</v>
      </c>
      <c r="B3548" t="s">
        <v>697</v>
      </c>
      <c r="C3548" t="s">
        <v>686</v>
      </c>
      <c r="D3548">
        <v>0.375</v>
      </c>
      <c r="E3548">
        <v>33</v>
      </c>
      <c r="F3548">
        <v>0.13900000000000001</v>
      </c>
    </row>
    <row r="3549" spans="1:6" x14ac:dyDescent="0.2">
      <c r="A3549" t="s">
        <v>678</v>
      </c>
      <c r="B3549" t="s">
        <v>697</v>
      </c>
      <c r="C3549" t="s">
        <v>686</v>
      </c>
      <c r="D3549">
        <v>0.375</v>
      </c>
      <c r="E3549">
        <v>34</v>
      </c>
      <c r="F3549">
        <v>0.14000000000000001</v>
      </c>
    </row>
    <row r="3550" spans="1:6" x14ac:dyDescent="0.2">
      <c r="A3550" t="s">
        <v>678</v>
      </c>
      <c r="B3550" t="s">
        <v>697</v>
      </c>
      <c r="C3550" t="s">
        <v>686</v>
      </c>
      <c r="D3550">
        <v>0.375</v>
      </c>
      <c r="E3550">
        <v>35</v>
      </c>
      <c r="F3550">
        <v>0.14199999999999999</v>
      </c>
    </row>
    <row r="3551" spans="1:6" x14ac:dyDescent="0.2">
      <c r="A3551" t="s">
        <v>678</v>
      </c>
      <c r="B3551" t="s">
        <v>697</v>
      </c>
      <c r="C3551" t="s">
        <v>686</v>
      </c>
      <c r="D3551">
        <v>0.375</v>
      </c>
      <c r="E3551">
        <v>36</v>
      </c>
      <c r="F3551">
        <v>0.14299999999999999</v>
      </c>
    </row>
    <row r="3552" spans="1:6" x14ac:dyDescent="0.2">
      <c r="A3552" t="s">
        <v>678</v>
      </c>
      <c r="B3552" t="s">
        <v>697</v>
      </c>
      <c r="C3552" t="s">
        <v>686</v>
      </c>
      <c r="D3552">
        <v>0.375</v>
      </c>
      <c r="E3552">
        <v>37</v>
      </c>
      <c r="F3552">
        <v>0.14499999999999999</v>
      </c>
    </row>
    <row r="3553" spans="1:6" x14ac:dyDescent="0.2">
      <c r="A3553" t="s">
        <v>678</v>
      </c>
      <c r="B3553" t="s">
        <v>697</v>
      </c>
      <c r="C3553" t="s">
        <v>686</v>
      </c>
      <c r="D3553">
        <v>0.375</v>
      </c>
      <c r="E3553">
        <v>38</v>
      </c>
      <c r="F3553">
        <v>0.14699999999999999</v>
      </c>
    </row>
    <row r="3554" spans="1:6" x14ac:dyDescent="0.2">
      <c r="A3554" t="s">
        <v>678</v>
      </c>
      <c r="B3554" t="s">
        <v>697</v>
      </c>
      <c r="C3554" t="s">
        <v>686</v>
      </c>
      <c r="D3554">
        <v>0.375</v>
      </c>
      <c r="E3554">
        <v>39</v>
      </c>
      <c r="F3554">
        <v>0.14799999999999999</v>
      </c>
    </row>
    <row r="3555" spans="1:6" x14ac:dyDescent="0.2">
      <c r="A3555" t="s">
        <v>678</v>
      </c>
      <c r="B3555" t="s">
        <v>697</v>
      </c>
      <c r="C3555" t="s">
        <v>686</v>
      </c>
      <c r="D3555">
        <v>0.375</v>
      </c>
      <c r="E3555">
        <v>40</v>
      </c>
      <c r="F3555">
        <v>0.15</v>
      </c>
    </row>
    <row r="3556" spans="1:6" x14ac:dyDescent="0.2">
      <c r="A3556" t="s">
        <v>678</v>
      </c>
      <c r="B3556" t="s">
        <v>697</v>
      </c>
      <c r="C3556" t="s">
        <v>686</v>
      </c>
      <c r="D3556">
        <v>0.375</v>
      </c>
      <c r="E3556">
        <v>41</v>
      </c>
      <c r="F3556">
        <v>0.152</v>
      </c>
    </row>
    <row r="3557" spans="1:6" x14ac:dyDescent="0.2">
      <c r="A3557" t="s">
        <v>678</v>
      </c>
      <c r="B3557" t="s">
        <v>697</v>
      </c>
      <c r="C3557" t="s">
        <v>686</v>
      </c>
      <c r="D3557">
        <v>0.375</v>
      </c>
      <c r="E3557">
        <v>42</v>
      </c>
      <c r="F3557">
        <v>0.154</v>
      </c>
    </row>
    <row r="3558" spans="1:6" x14ac:dyDescent="0.2">
      <c r="A3558" t="s">
        <v>678</v>
      </c>
      <c r="B3558" t="s">
        <v>697</v>
      </c>
      <c r="C3558" t="s">
        <v>686</v>
      </c>
      <c r="D3558">
        <v>0.375</v>
      </c>
      <c r="E3558">
        <v>43</v>
      </c>
      <c r="F3558">
        <v>0.155</v>
      </c>
    </row>
    <row r="3559" spans="1:6" x14ac:dyDescent="0.2">
      <c r="A3559" t="s">
        <v>678</v>
      </c>
      <c r="B3559" t="s">
        <v>697</v>
      </c>
      <c r="C3559" t="s">
        <v>686</v>
      </c>
      <c r="D3559">
        <v>0.375</v>
      </c>
      <c r="E3559">
        <v>44</v>
      </c>
      <c r="F3559">
        <v>0.157</v>
      </c>
    </row>
    <row r="3560" spans="1:6" x14ac:dyDescent="0.2">
      <c r="A3560" t="s">
        <v>678</v>
      </c>
      <c r="B3560" t="s">
        <v>697</v>
      </c>
      <c r="C3560" t="s">
        <v>686</v>
      </c>
      <c r="D3560">
        <v>0.375</v>
      </c>
      <c r="E3560">
        <v>45</v>
      </c>
      <c r="F3560">
        <v>0.159</v>
      </c>
    </row>
    <row r="3561" spans="1:6" x14ac:dyDescent="0.2">
      <c r="A3561" t="s">
        <v>678</v>
      </c>
      <c r="B3561" t="s">
        <v>697</v>
      </c>
      <c r="C3561" t="s">
        <v>686</v>
      </c>
      <c r="D3561">
        <v>0.375</v>
      </c>
      <c r="E3561">
        <v>46</v>
      </c>
      <c r="F3561">
        <v>0.16</v>
      </c>
    </row>
    <row r="3562" spans="1:6" x14ac:dyDescent="0.2">
      <c r="A3562" t="s">
        <v>678</v>
      </c>
      <c r="B3562" t="s">
        <v>697</v>
      </c>
      <c r="C3562" t="s">
        <v>686</v>
      </c>
      <c r="D3562">
        <v>0.375</v>
      </c>
      <c r="E3562">
        <v>47</v>
      </c>
      <c r="F3562">
        <v>0.16200000000000001</v>
      </c>
    </row>
    <row r="3563" spans="1:6" x14ac:dyDescent="0.2">
      <c r="A3563" t="s">
        <v>678</v>
      </c>
      <c r="B3563" t="s">
        <v>697</v>
      </c>
      <c r="C3563" t="s">
        <v>686</v>
      </c>
      <c r="D3563">
        <v>0.375</v>
      </c>
      <c r="E3563">
        <v>48</v>
      </c>
      <c r="F3563">
        <v>0.16400000000000001</v>
      </c>
    </row>
    <row r="3564" spans="1:6" x14ac:dyDescent="0.2">
      <c r="A3564" t="s">
        <v>678</v>
      </c>
      <c r="B3564" t="s">
        <v>697</v>
      </c>
      <c r="C3564" t="s">
        <v>686</v>
      </c>
      <c r="D3564">
        <v>0.375</v>
      </c>
      <c r="E3564">
        <v>49</v>
      </c>
      <c r="F3564">
        <v>0.16500000000000001</v>
      </c>
    </row>
    <row r="3565" spans="1:6" x14ac:dyDescent="0.2">
      <c r="A3565" t="s">
        <v>678</v>
      </c>
      <c r="B3565" t="s">
        <v>697</v>
      </c>
      <c r="C3565" t="s">
        <v>686</v>
      </c>
      <c r="D3565">
        <v>0.4</v>
      </c>
      <c r="E3565">
        <v>20</v>
      </c>
      <c r="F3565">
        <v>0.115</v>
      </c>
    </row>
    <row r="3566" spans="1:6" x14ac:dyDescent="0.2">
      <c r="A3566" t="s">
        <v>678</v>
      </c>
      <c r="B3566" t="s">
        <v>697</v>
      </c>
      <c r="C3566" t="s">
        <v>686</v>
      </c>
      <c r="D3566">
        <v>0.4</v>
      </c>
      <c r="E3566">
        <v>21</v>
      </c>
      <c r="F3566">
        <v>0.11899999999999999</v>
      </c>
    </row>
    <row r="3567" spans="1:6" x14ac:dyDescent="0.2">
      <c r="A3567" t="s">
        <v>678</v>
      </c>
      <c r="B3567" t="s">
        <v>697</v>
      </c>
      <c r="C3567" t="s">
        <v>686</v>
      </c>
      <c r="D3567">
        <v>0.4</v>
      </c>
      <c r="E3567">
        <v>22</v>
      </c>
      <c r="F3567">
        <v>0.124</v>
      </c>
    </row>
    <row r="3568" spans="1:6" x14ac:dyDescent="0.2">
      <c r="A3568" t="s">
        <v>678</v>
      </c>
      <c r="B3568" t="s">
        <v>697</v>
      </c>
      <c r="C3568" t="s">
        <v>686</v>
      </c>
      <c r="D3568">
        <v>0.4</v>
      </c>
      <c r="E3568">
        <v>23</v>
      </c>
      <c r="F3568">
        <v>0.128</v>
      </c>
    </row>
    <row r="3569" spans="1:6" x14ac:dyDescent="0.2">
      <c r="A3569" t="s">
        <v>678</v>
      </c>
      <c r="B3569" t="s">
        <v>697</v>
      </c>
      <c r="C3569" t="s">
        <v>686</v>
      </c>
      <c r="D3569">
        <v>0.4</v>
      </c>
      <c r="E3569">
        <v>24</v>
      </c>
      <c r="F3569">
        <v>0.13200000000000001</v>
      </c>
    </row>
    <row r="3570" spans="1:6" x14ac:dyDescent="0.2">
      <c r="A3570" t="s">
        <v>678</v>
      </c>
      <c r="B3570" t="s">
        <v>697</v>
      </c>
      <c r="C3570" t="s">
        <v>686</v>
      </c>
      <c r="D3570">
        <v>0.4</v>
      </c>
      <c r="E3570">
        <v>25</v>
      </c>
      <c r="F3570">
        <v>0.13500000000000001</v>
      </c>
    </row>
    <row r="3571" spans="1:6" x14ac:dyDescent="0.2">
      <c r="A3571" t="s">
        <v>678</v>
      </c>
      <c r="B3571" t="s">
        <v>697</v>
      </c>
      <c r="C3571" t="s">
        <v>686</v>
      </c>
      <c r="D3571">
        <v>0.4</v>
      </c>
      <c r="E3571">
        <v>26</v>
      </c>
      <c r="F3571">
        <v>0.13700000000000001</v>
      </c>
    </row>
    <row r="3572" spans="1:6" x14ac:dyDescent="0.2">
      <c r="A3572" t="s">
        <v>678</v>
      </c>
      <c r="B3572" t="s">
        <v>697</v>
      </c>
      <c r="C3572" t="s">
        <v>686</v>
      </c>
      <c r="D3572">
        <v>0.4</v>
      </c>
      <c r="E3572">
        <v>27</v>
      </c>
      <c r="F3572">
        <v>0.13800000000000001</v>
      </c>
    </row>
    <row r="3573" spans="1:6" x14ac:dyDescent="0.2">
      <c r="A3573" t="s">
        <v>678</v>
      </c>
      <c r="B3573" t="s">
        <v>697</v>
      </c>
      <c r="C3573" t="s">
        <v>686</v>
      </c>
      <c r="D3573">
        <v>0.4</v>
      </c>
      <c r="E3573">
        <v>28</v>
      </c>
      <c r="F3573">
        <v>0.14000000000000001</v>
      </c>
    </row>
    <row r="3574" spans="1:6" x14ac:dyDescent="0.2">
      <c r="A3574" t="s">
        <v>678</v>
      </c>
      <c r="B3574" t="s">
        <v>697</v>
      </c>
      <c r="C3574" t="s">
        <v>686</v>
      </c>
      <c r="D3574">
        <v>0.4</v>
      </c>
      <c r="E3574">
        <v>29</v>
      </c>
      <c r="F3574">
        <v>0.14099999999999999</v>
      </c>
    </row>
    <row r="3575" spans="1:6" x14ac:dyDescent="0.2">
      <c r="A3575" t="s">
        <v>678</v>
      </c>
      <c r="B3575" t="s">
        <v>697</v>
      </c>
      <c r="C3575" t="s">
        <v>686</v>
      </c>
      <c r="D3575">
        <v>0.4</v>
      </c>
      <c r="E3575">
        <v>30</v>
      </c>
      <c r="F3575">
        <v>0.14199999999999999</v>
      </c>
    </row>
    <row r="3576" spans="1:6" x14ac:dyDescent="0.2">
      <c r="A3576" t="s">
        <v>678</v>
      </c>
      <c r="B3576" t="s">
        <v>697</v>
      </c>
      <c r="C3576" t="s">
        <v>686</v>
      </c>
      <c r="D3576">
        <v>0.4</v>
      </c>
      <c r="E3576">
        <v>31</v>
      </c>
      <c r="F3576">
        <v>0.14399999999999999</v>
      </c>
    </row>
    <row r="3577" spans="1:6" x14ac:dyDescent="0.2">
      <c r="A3577" t="s">
        <v>678</v>
      </c>
      <c r="B3577" t="s">
        <v>697</v>
      </c>
      <c r="C3577" t="s">
        <v>686</v>
      </c>
      <c r="D3577">
        <v>0.4</v>
      </c>
      <c r="E3577">
        <v>32</v>
      </c>
      <c r="F3577">
        <v>0.14499999999999999</v>
      </c>
    </row>
    <row r="3578" spans="1:6" x14ac:dyDescent="0.2">
      <c r="A3578" t="s">
        <v>678</v>
      </c>
      <c r="B3578" t="s">
        <v>697</v>
      </c>
      <c r="C3578" t="s">
        <v>686</v>
      </c>
      <c r="D3578">
        <v>0.4</v>
      </c>
      <c r="E3578">
        <v>33</v>
      </c>
      <c r="F3578">
        <v>0.14599999999999999</v>
      </c>
    </row>
    <row r="3579" spans="1:6" x14ac:dyDescent="0.2">
      <c r="A3579" t="s">
        <v>678</v>
      </c>
      <c r="B3579" t="s">
        <v>697</v>
      </c>
      <c r="C3579" t="s">
        <v>686</v>
      </c>
      <c r="D3579">
        <v>0.4</v>
      </c>
      <c r="E3579">
        <v>34</v>
      </c>
      <c r="F3579">
        <v>0.14799999999999999</v>
      </c>
    </row>
    <row r="3580" spans="1:6" x14ac:dyDescent="0.2">
      <c r="A3580" t="s">
        <v>678</v>
      </c>
      <c r="B3580" t="s">
        <v>697</v>
      </c>
      <c r="C3580" t="s">
        <v>686</v>
      </c>
      <c r="D3580">
        <v>0.4</v>
      </c>
      <c r="E3580">
        <v>35</v>
      </c>
      <c r="F3580">
        <v>0.14899999999999999</v>
      </c>
    </row>
    <row r="3581" spans="1:6" x14ac:dyDescent="0.2">
      <c r="A3581" t="s">
        <v>678</v>
      </c>
      <c r="B3581" t="s">
        <v>697</v>
      </c>
      <c r="C3581" t="s">
        <v>686</v>
      </c>
      <c r="D3581">
        <v>0.4</v>
      </c>
      <c r="E3581">
        <v>36</v>
      </c>
      <c r="F3581">
        <v>0.151</v>
      </c>
    </row>
    <row r="3582" spans="1:6" x14ac:dyDescent="0.2">
      <c r="A3582" t="s">
        <v>678</v>
      </c>
      <c r="B3582" t="s">
        <v>697</v>
      </c>
      <c r="C3582" t="s">
        <v>686</v>
      </c>
      <c r="D3582">
        <v>0.4</v>
      </c>
      <c r="E3582">
        <v>37</v>
      </c>
      <c r="F3582">
        <v>0.152</v>
      </c>
    </row>
    <row r="3583" spans="1:6" x14ac:dyDescent="0.2">
      <c r="A3583" t="s">
        <v>678</v>
      </c>
      <c r="B3583" t="s">
        <v>697</v>
      </c>
      <c r="C3583" t="s">
        <v>686</v>
      </c>
      <c r="D3583">
        <v>0.4</v>
      </c>
      <c r="E3583">
        <v>38</v>
      </c>
      <c r="F3583">
        <v>0.154</v>
      </c>
    </row>
    <row r="3584" spans="1:6" x14ac:dyDescent="0.2">
      <c r="A3584" t="s">
        <v>678</v>
      </c>
      <c r="B3584" t="s">
        <v>697</v>
      </c>
      <c r="C3584" t="s">
        <v>686</v>
      </c>
      <c r="D3584">
        <v>0.4</v>
      </c>
      <c r="E3584">
        <v>39</v>
      </c>
      <c r="F3584">
        <v>0.156</v>
      </c>
    </row>
    <row r="3585" spans="1:6" x14ac:dyDescent="0.2">
      <c r="A3585" t="s">
        <v>678</v>
      </c>
      <c r="B3585" t="s">
        <v>697</v>
      </c>
      <c r="C3585" t="s">
        <v>686</v>
      </c>
      <c r="D3585">
        <v>0.4</v>
      </c>
      <c r="E3585">
        <v>40</v>
      </c>
      <c r="F3585">
        <v>0.158</v>
      </c>
    </row>
    <row r="3586" spans="1:6" x14ac:dyDescent="0.2">
      <c r="A3586" t="s">
        <v>678</v>
      </c>
      <c r="B3586" t="s">
        <v>697</v>
      </c>
      <c r="C3586" t="s">
        <v>686</v>
      </c>
      <c r="D3586">
        <v>0.4</v>
      </c>
      <c r="E3586">
        <v>41</v>
      </c>
      <c r="F3586">
        <v>0.159</v>
      </c>
    </row>
    <row r="3587" spans="1:6" x14ac:dyDescent="0.2">
      <c r="A3587" t="s">
        <v>678</v>
      </c>
      <c r="B3587" t="s">
        <v>697</v>
      </c>
      <c r="C3587" t="s">
        <v>686</v>
      </c>
      <c r="D3587">
        <v>0.4</v>
      </c>
      <c r="E3587">
        <v>42</v>
      </c>
      <c r="F3587">
        <v>0.161</v>
      </c>
    </row>
    <row r="3588" spans="1:6" x14ac:dyDescent="0.2">
      <c r="A3588" t="s">
        <v>678</v>
      </c>
      <c r="B3588" t="s">
        <v>697</v>
      </c>
      <c r="C3588" t="s">
        <v>686</v>
      </c>
      <c r="D3588">
        <v>0.4</v>
      </c>
      <c r="E3588">
        <v>43</v>
      </c>
      <c r="F3588">
        <v>0.16300000000000001</v>
      </c>
    </row>
    <row r="3589" spans="1:6" x14ac:dyDescent="0.2">
      <c r="A3589" t="s">
        <v>678</v>
      </c>
      <c r="B3589" t="s">
        <v>697</v>
      </c>
      <c r="C3589" t="s">
        <v>686</v>
      </c>
      <c r="D3589">
        <v>0.4</v>
      </c>
      <c r="E3589">
        <v>44</v>
      </c>
      <c r="F3589">
        <v>0.16400000000000001</v>
      </c>
    </row>
    <row r="3590" spans="1:6" x14ac:dyDescent="0.2">
      <c r="A3590" t="s">
        <v>678</v>
      </c>
      <c r="B3590" t="s">
        <v>697</v>
      </c>
      <c r="C3590" t="s">
        <v>686</v>
      </c>
      <c r="D3590">
        <v>0.4</v>
      </c>
      <c r="E3590">
        <v>45</v>
      </c>
      <c r="F3590">
        <v>0.16600000000000001</v>
      </c>
    </row>
    <row r="3591" spans="1:6" x14ac:dyDescent="0.2">
      <c r="A3591" t="s">
        <v>678</v>
      </c>
      <c r="B3591" t="s">
        <v>697</v>
      </c>
      <c r="C3591" t="s">
        <v>686</v>
      </c>
      <c r="D3591">
        <v>0.4</v>
      </c>
      <c r="E3591">
        <v>46</v>
      </c>
      <c r="F3591">
        <v>0.16800000000000001</v>
      </c>
    </row>
    <row r="3592" spans="1:6" x14ac:dyDescent="0.2">
      <c r="A3592" t="s">
        <v>678</v>
      </c>
      <c r="B3592" t="s">
        <v>697</v>
      </c>
      <c r="C3592" t="s">
        <v>686</v>
      </c>
      <c r="D3592">
        <v>0.4</v>
      </c>
      <c r="E3592">
        <v>47</v>
      </c>
      <c r="F3592">
        <v>0.16900000000000001</v>
      </c>
    </row>
    <row r="3593" spans="1:6" x14ac:dyDescent="0.2">
      <c r="A3593" t="s">
        <v>678</v>
      </c>
      <c r="B3593" t="s">
        <v>697</v>
      </c>
      <c r="C3593" t="s">
        <v>686</v>
      </c>
      <c r="D3593">
        <v>0.4</v>
      </c>
      <c r="E3593">
        <v>48</v>
      </c>
      <c r="F3593">
        <v>0.17100000000000001</v>
      </c>
    </row>
    <row r="3594" spans="1:6" x14ac:dyDescent="0.2">
      <c r="A3594" t="s">
        <v>678</v>
      </c>
      <c r="B3594" t="s">
        <v>697</v>
      </c>
      <c r="C3594" t="s">
        <v>686</v>
      </c>
      <c r="D3594">
        <v>0.4</v>
      </c>
      <c r="E3594">
        <v>49</v>
      </c>
      <c r="F3594">
        <v>0.17299999999999999</v>
      </c>
    </row>
    <row r="3595" spans="1:6" x14ac:dyDescent="0.2">
      <c r="A3595" t="s">
        <v>678</v>
      </c>
      <c r="B3595" t="s">
        <v>697</v>
      </c>
      <c r="C3595" t="s">
        <v>686</v>
      </c>
      <c r="D3595">
        <v>0.42499999999999999</v>
      </c>
      <c r="E3595">
        <v>20</v>
      </c>
      <c r="F3595">
        <v>0.124</v>
      </c>
    </row>
    <row r="3596" spans="1:6" x14ac:dyDescent="0.2">
      <c r="A3596" t="s">
        <v>678</v>
      </c>
      <c r="B3596" t="s">
        <v>697</v>
      </c>
      <c r="C3596" t="s">
        <v>686</v>
      </c>
      <c r="D3596">
        <v>0.42499999999999999</v>
      </c>
      <c r="E3596">
        <v>21</v>
      </c>
      <c r="F3596">
        <v>0.128</v>
      </c>
    </row>
    <row r="3597" spans="1:6" x14ac:dyDescent="0.2">
      <c r="A3597" t="s">
        <v>678</v>
      </c>
      <c r="B3597" t="s">
        <v>697</v>
      </c>
      <c r="C3597" t="s">
        <v>686</v>
      </c>
      <c r="D3597">
        <v>0.42499999999999999</v>
      </c>
      <c r="E3597">
        <v>22</v>
      </c>
      <c r="F3597">
        <v>0.13300000000000001</v>
      </c>
    </row>
    <row r="3598" spans="1:6" x14ac:dyDescent="0.2">
      <c r="A3598" t="s">
        <v>678</v>
      </c>
      <c r="B3598" t="s">
        <v>697</v>
      </c>
      <c r="C3598" t="s">
        <v>686</v>
      </c>
      <c r="D3598">
        <v>0.42499999999999999</v>
      </c>
      <c r="E3598">
        <v>23</v>
      </c>
      <c r="F3598">
        <v>0.13700000000000001</v>
      </c>
    </row>
    <row r="3599" spans="1:6" x14ac:dyDescent="0.2">
      <c r="A3599" t="s">
        <v>678</v>
      </c>
      <c r="B3599" t="s">
        <v>697</v>
      </c>
      <c r="C3599" t="s">
        <v>686</v>
      </c>
      <c r="D3599">
        <v>0.42499999999999999</v>
      </c>
      <c r="E3599">
        <v>24</v>
      </c>
      <c r="F3599">
        <v>0.14000000000000001</v>
      </c>
    </row>
    <row r="3600" spans="1:6" x14ac:dyDescent="0.2">
      <c r="A3600" t="s">
        <v>678</v>
      </c>
      <c r="B3600" t="s">
        <v>697</v>
      </c>
      <c r="C3600" t="s">
        <v>686</v>
      </c>
      <c r="D3600">
        <v>0.42499999999999999</v>
      </c>
      <c r="E3600">
        <v>25</v>
      </c>
      <c r="F3600">
        <v>0.14299999999999999</v>
      </c>
    </row>
    <row r="3601" spans="1:6" x14ac:dyDescent="0.2">
      <c r="A3601" t="s">
        <v>678</v>
      </c>
      <c r="B3601" t="s">
        <v>697</v>
      </c>
      <c r="C3601" t="s">
        <v>686</v>
      </c>
      <c r="D3601">
        <v>0.42499999999999999</v>
      </c>
      <c r="E3601">
        <v>26</v>
      </c>
      <c r="F3601">
        <v>0.14499999999999999</v>
      </c>
    </row>
    <row r="3602" spans="1:6" x14ac:dyDescent="0.2">
      <c r="A3602" t="s">
        <v>678</v>
      </c>
      <c r="B3602" t="s">
        <v>697</v>
      </c>
      <c r="C3602" t="s">
        <v>686</v>
      </c>
      <c r="D3602">
        <v>0.42499999999999999</v>
      </c>
      <c r="E3602">
        <v>27</v>
      </c>
      <c r="F3602">
        <v>0.14699999999999999</v>
      </c>
    </row>
    <row r="3603" spans="1:6" x14ac:dyDescent="0.2">
      <c r="A3603" t="s">
        <v>678</v>
      </c>
      <c r="B3603" t="s">
        <v>697</v>
      </c>
      <c r="C3603" t="s">
        <v>686</v>
      </c>
      <c r="D3603">
        <v>0.42499999999999999</v>
      </c>
      <c r="E3603">
        <v>28</v>
      </c>
      <c r="F3603">
        <v>0.14799999999999999</v>
      </c>
    </row>
    <row r="3604" spans="1:6" x14ac:dyDescent="0.2">
      <c r="A3604" t="s">
        <v>678</v>
      </c>
      <c r="B3604" t="s">
        <v>697</v>
      </c>
      <c r="C3604" t="s">
        <v>686</v>
      </c>
      <c r="D3604">
        <v>0.42499999999999999</v>
      </c>
      <c r="E3604">
        <v>29</v>
      </c>
      <c r="F3604">
        <v>0.14899999999999999</v>
      </c>
    </row>
    <row r="3605" spans="1:6" x14ac:dyDescent="0.2">
      <c r="A3605" t="s">
        <v>678</v>
      </c>
      <c r="B3605" t="s">
        <v>697</v>
      </c>
      <c r="C3605" t="s">
        <v>686</v>
      </c>
      <c r="D3605">
        <v>0.42499999999999999</v>
      </c>
      <c r="E3605">
        <v>30</v>
      </c>
      <c r="F3605">
        <v>0.15</v>
      </c>
    </row>
    <row r="3606" spans="1:6" x14ac:dyDescent="0.2">
      <c r="A3606" t="s">
        <v>678</v>
      </c>
      <c r="B3606" t="s">
        <v>697</v>
      </c>
      <c r="C3606" t="s">
        <v>686</v>
      </c>
      <c r="D3606">
        <v>0.42499999999999999</v>
      </c>
      <c r="E3606">
        <v>31</v>
      </c>
      <c r="F3606">
        <v>0.151</v>
      </c>
    </row>
    <row r="3607" spans="1:6" x14ac:dyDescent="0.2">
      <c r="A3607" t="s">
        <v>678</v>
      </c>
      <c r="B3607" t="s">
        <v>697</v>
      </c>
      <c r="C3607" t="s">
        <v>686</v>
      </c>
      <c r="D3607">
        <v>0.42499999999999999</v>
      </c>
      <c r="E3607">
        <v>32</v>
      </c>
      <c r="F3607">
        <v>0.153</v>
      </c>
    </row>
    <row r="3608" spans="1:6" x14ac:dyDescent="0.2">
      <c r="A3608" t="s">
        <v>678</v>
      </c>
      <c r="B3608" t="s">
        <v>697</v>
      </c>
      <c r="C3608" t="s">
        <v>686</v>
      </c>
      <c r="D3608">
        <v>0.42499999999999999</v>
      </c>
      <c r="E3608">
        <v>33</v>
      </c>
      <c r="F3608">
        <v>0.154</v>
      </c>
    </row>
    <row r="3609" spans="1:6" x14ac:dyDescent="0.2">
      <c r="A3609" t="s">
        <v>678</v>
      </c>
      <c r="B3609" t="s">
        <v>697</v>
      </c>
      <c r="C3609" t="s">
        <v>686</v>
      </c>
      <c r="D3609">
        <v>0.42499999999999999</v>
      </c>
      <c r="E3609">
        <v>34</v>
      </c>
      <c r="F3609">
        <v>0.155</v>
      </c>
    </row>
    <row r="3610" spans="1:6" x14ac:dyDescent="0.2">
      <c r="A3610" t="s">
        <v>678</v>
      </c>
      <c r="B3610" t="s">
        <v>697</v>
      </c>
      <c r="C3610" t="s">
        <v>686</v>
      </c>
      <c r="D3610">
        <v>0.42499999999999999</v>
      </c>
      <c r="E3610">
        <v>35</v>
      </c>
      <c r="F3610">
        <v>0.157</v>
      </c>
    </row>
    <row r="3611" spans="1:6" x14ac:dyDescent="0.2">
      <c r="A3611" t="s">
        <v>678</v>
      </c>
      <c r="B3611" t="s">
        <v>697</v>
      </c>
      <c r="C3611" t="s">
        <v>686</v>
      </c>
      <c r="D3611">
        <v>0.42499999999999999</v>
      </c>
      <c r="E3611">
        <v>36</v>
      </c>
      <c r="F3611">
        <v>0.158</v>
      </c>
    </row>
    <row r="3612" spans="1:6" x14ac:dyDescent="0.2">
      <c r="A3612" t="s">
        <v>678</v>
      </c>
      <c r="B3612" t="s">
        <v>697</v>
      </c>
      <c r="C3612" t="s">
        <v>686</v>
      </c>
      <c r="D3612">
        <v>0.42499999999999999</v>
      </c>
      <c r="E3612">
        <v>37</v>
      </c>
      <c r="F3612">
        <v>0.16</v>
      </c>
    </row>
    <row r="3613" spans="1:6" x14ac:dyDescent="0.2">
      <c r="A3613" t="s">
        <v>678</v>
      </c>
      <c r="B3613" t="s">
        <v>697</v>
      </c>
      <c r="C3613" t="s">
        <v>686</v>
      </c>
      <c r="D3613">
        <v>0.42499999999999999</v>
      </c>
      <c r="E3613">
        <v>38</v>
      </c>
      <c r="F3613">
        <v>0.16200000000000001</v>
      </c>
    </row>
    <row r="3614" spans="1:6" x14ac:dyDescent="0.2">
      <c r="A3614" t="s">
        <v>678</v>
      </c>
      <c r="B3614" t="s">
        <v>697</v>
      </c>
      <c r="C3614" t="s">
        <v>686</v>
      </c>
      <c r="D3614">
        <v>0.42499999999999999</v>
      </c>
      <c r="E3614">
        <v>39</v>
      </c>
      <c r="F3614">
        <v>0.16300000000000001</v>
      </c>
    </row>
    <row r="3615" spans="1:6" x14ac:dyDescent="0.2">
      <c r="A3615" t="s">
        <v>678</v>
      </c>
      <c r="B3615" t="s">
        <v>697</v>
      </c>
      <c r="C3615" t="s">
        <v>686</v>
      </c>
      <c r="D3615">
        <v>0.42499999999999999</v>
      </c>
      <c r="E3615">
        <v>40</v>
      </c>
      <c r="F3615">
        <v>0.16500000000000001</v>
      </c>
    </row>
    <row r="3616" spans="1:6" x14ac:dyDescent="0.2">
      <c r="A3616" t="s">
        <v>678</v>
      </c>
      <c r="B3616" t="s">
        <v>697</v>
      </c>
      <c r="C3616" t="s">
        <v>686</v>
      </c>
      <c r="D3616">
        <v>0.42499999999999999</v>
      </c>
      <c r="E3616">
        <v>41</v>
      </c>
      <c r="F3616">
        <v>0.16700000000000001</v>
      </c>
    </row>
    <row r="3617" spans="1:6" x14ac:dyDescent="0.2">
      <c r="A3617" t="s">
        <v>678</v>
      </c>
      <c r="B3617" t="s">
        <v>697</v>
      </c>
      <c r="C3617" t="s">
        <v>686</v>
      </c>
      <c r="D3617">
        <v>0.42499999999999999</v>
      </c>
      <c r="E3617">
        <v>42</v>
      </c>
      <c r="F3617">
        <v>0.16800000000000001</v>
      </c>
    </row>
    <row r="3618" spans="1:6" x14ac:dyDescent="0.2">
      <c r="A3618" t="s">
        <v>678</v>
      </c>
      <c r="B3618" t="s">
        <v>697</v>
      </c>
      <c r="C3618" t="s">
        <v>686</v>
      </c>
      <c r="D3618">
        <v>0.42499999999999999</v>
      </c>
      <c r="E3618">
        <v>43</v>
      </c>
      <c r="F3618">
        <v>0.17</v>
      </c>
    </row>
    <row r="3619" spans="1:6" x14ac:dyDescent="0.2">
      <c r="A3619" t="s">
        <v>678</v>
      </c>
      <c r="B3619" t="s">
        <v>697</v>
      </c>
      <c r="C3619" t="s">
        <v>686</v>
      </c>
      <c r="D3619">
        <v>0.42499999999999999</v>
      </c>
      <c r="E3619">
        <v>44</v>
      </c>
      <c r="F3619">
        <v>0.17199999999999999</v>
      </c>
    </row>
    <row r="3620" spans="1:6" x14ac:dyDescent="0.2">
      <c r="A3620" t="s">
        <v>678</v>
      </c>
      <c r="B3620" t="s">
        <v>697</v>
      </c>
      <c r="C3620" t="s">
        <v>686</v>
      </c>
      <c r="D3620">
        <v>0.42499999999999999</v>
      </c>
      <c r="E3620">
        <v>45</v>
      </c>
      <c r="F3620">
        <v>0.17299999999999999</v>
      </c>
    </row>
    <row r="3621" spans="1:6" x14ac:dyDescent="0.2">
      <c r="A3621" t="s">
        <v>678</v>
      </c>
      <c r="B3621" t="s">
        <v>697</v>
      </c>
      <c r="C3621" t="s">
        <v>686</v>
      </c>
      <c r="D3621">
        <v>0.42499999999999999</v>
      </c>
      <c r="E3621">
        <v>46</v>
      </c>
      <c r="F3621">
        <v>0.17499999999999999</v>
      </c>
    </row>
    <row r="3622" spans="1:6" x14ac:dyDescent="0.2">
      <c r="A3622" t="s">
        <v>678</v>
      </c>
      <c r="B3622" t="s">
        <v>697</v>
      </c>
      <c r="C3622" t="s">
        <v>686</v>
      </c>
      <c r="D3622">
        <v>0.42499999999999999</v>
      </c>
      <c r="E3622">
        <v>47</v>
      </c>
      <c r="F3622">
        <v>0.17599999999999999</v>
      </c>
    </row>
    <row r="3623" spans="1:6" x14ac:dyDescent="0.2">
      <c r="A3623" t="s">
        <v>678</v>
      </c>
      <c r="B3623" t="s">
        <v>697</v>
      </c>
      <c r="C3623" t="s">
        <v>686</v>
      </c>
      <c r="D3623">
        <v>0.42499999999999999</v>
      </c>
      <c r="E3623">
        <v>48</v>
      </c>
      <c r="F3623">
        <v>0.17799999999999999</v>
      </c>
    </row>
    <row r="3624" spans="1:6" x14ac:dyDescent="0.2">
      <c r="A3624" t="s">
        <v>678</v>
      </c>
      <c r="B3624" t="s">
        <v>697</v>
      </c>
      <c r="C3624" t="s">
        <v>686</v>
      </c>
      <c r="D3624">
        <v>0.42499999999999999</v>
      </c>
      <c r="E3624">
        <v>49</v>
      </c>
      <c r="F3624">
        <v>0.18</v>
      </c>
    </row>
    <row r="3625" spans="1:6" x14ac:dyDescent="0.2">
      <c r="A3625" t="s">
        <v>678</v>
      </c>
      <c r="B3625" t="s">
        <v>697</v>
      </c>
      <c r="C3625" t="s">
        <v>686</v>
      </c>
      <c r="D3625">
        <v>0.45</v>
      </c>
      <c r="E3625">
        <v>20</v>
      </c>
      <c r="F3625">
        <v>0.13300000000000001</v>
      </c>
    </row>
    <row r="3626" spans="1:6" x14ac:dyDescent="0.2">
      <c r="A3626" t="s">
        <v>678</v>
      </c>
      <c r="B3626" t="s">
        <v>697</v>
      </c>
      <c r="C3626" t="s">
        <v>686</v>
      </c>
      <c r="D3626">
        <v>0.45</v>
      </c>
      <c r="E3626">
        <v>21</v>
      </c>
      <c r="F3626">
        <v>0.13800000000000001</v>
      </c>
    </row>
    <row r="3627" spans="1:6" x14ac:dyDescent="0.2">
      <c r="A3627" t="s">
        <v>678</v>
      </c>
      <c r="B3627" t="s">
        <v>697</v>
      </c>
      <c r="C3627" t="s">
        <v>686</v>
      </c>
      <c r="D3627">
        <v>0.45</v>
      </c>
      <c r="E3627">
        <v>22</v>
      </c>
      <c r="F3627">
        <v>0.14199999999999999</v>
      </c>
    </row>
    <row r="3628" spans="1:6" x14ac:dyDescent="0.2">
      <c r="A3628" t="s">
        <v>678</v>
      </c>
      <c r="B3628" t="s">
        <v>697</v>
      </c>
      <c r="C3628" t="s">
        <v>686</v>
      </c>
      <c r="D3628">
        <v>0.45</v>
      </c>
      <c r="E3628">
        <v>23</v>
      </c>
      <c r="F3628">
        <v>0.14599999999999999</v>
      </c>
    </row>
    <row r="3629" spans="1:6" x14ac:dyDescent="0.2">
      <c r="A3629" t="s">
        <v>678</v>
      </c>
      <c r="B3629" t="s">
        <v>697</v>
      </c>
      <c r="C3629" t="s">
        <v>686</v>
      </c>
      <c r="D3629">
        <v>0.45</v>
      </c>
      <c r="E3629">
        <v>24</v>
      </c>
      <c r="F3629">
        <v>0.14899999999999999</v>
      </c>
    </row>
    <row r="3630" spans="1:6" x14ac:dyDescent="0.2">
      <c r="A3630" t="s">
        <v>678</v>
      </c>
      <c r="B3630" t="s">
        <v>697</v>
      </c>
      <c r="C3630" t="s">
        <v>686</v>
      </c>
      <c r="D3630">
        <v>0.45</v>
      </c>
      <c r="E3630">
        <v>25</v>
      </c>
      <c r="F3630">
        <v>0.152</v>
      </c>
    </row>
    <row r="3631" spans="1:6" x14ac:dyDescent="0.2">
      <c r="A3631" t="s">
        <v>678</v>
      </c>
      <c r="B3631" t="s">
        <v>697</v>
      </c>
      <c r="C3631" t="s">
        <v>686</v>
      </c>
      <c r="D3631">
        <v>0.45</v>
      </c>
      <c r="E3631">
        <v>26</v>
      </c>
      <c r="F3631">
        <v>0.154</v>
      </c>
    </row>
    <row r="3632" spans="1:6" x14ac:dyDescent="0.2">
      <c r="A3632" t="s">
        <v>678</v>
      </c>
      <c r="B3632" t="s">
        <v>697</v>
      </c>
      <c r="C3632" t="s">
        <v>686</v>
      </c>
      <c r="D3632">
        <v>0.45</v>
      </c>
      <c r="E3632">
        <v>27</v>
      </c>
      <c r="F3632">
        <v>0.155</v>
      </c>
    </row>
    <row r="3633" spans="1:6" x14ac:dyDescent="0.2">
      <c r="A3633" t="s">
        <v>678</v>
      </c>
      <c r="B3633" t="s">
        <v>697</v>
      </c>
      <c r="C3633" t="s">
        <v>686</v>
      </c>
      <c r="D3633">
        <v>0.45</v>
      </c>
      <c r="E3633">
        <v>28</v>
      </c>
      <c r="F3633">
        <v>0.157</v>
      </c>
    </row>
    <row r="3634" spans="1:6" x14ac:dyDescent="0.2">
      <c r="A3634" t="s">
        <v>678</v>
      </c>
      <c r="B3634" t="s">
        <v>697</v>
      </c>
      <c r="C3634" t="s">
        <v>686</v>
      </c>
      <c r="D3634">
        <v>0.45</v>
      </c>
      <c r="E3634">
        <v>29</v>
      </c>
      <c r="F3634">
        <v>0.158</v>
      </c>
    </row>
    <row r="3635" spans="1:6" x14ac:dyDescent="0.2">
      <c r="A3635" t="s">
        <v>678</v>
      </c>
      <c r="B3635" t="s">
        <v>697</v>
      </c>
      <c r="C3635" t="s">
        <v>686</v>
      </c>
      <c r="D3635">
        <v>0.45</v>
      </c>
      <c r="E3635">
        <v>30</v>
      </c>
      <c r="F3635">
        <v>0.158</v>
      </c>
    </row>
    <row r="3636" spans="1:6" x14ac:dyDescent="0.2">
      <c r="A3636" t="s">
        <v>678</v>
      </c>
      <c r="B3636" t="s">
        <v>697</v>
      </c>
      <c r="C3636" t="s">
        <v>686</v>
      </c>
      <c r="D3636">
        <v>0.45</v>
      </c>
      <c r="E3636">
        <v>31</v>
      </c>
      <c r="F3636">
        <v>0.16</v>
      </c>
    </row>
    <row r="3637" spans="1:6" x14ac:dyDescent="0.2">
      <c r="A3637" t="s">
        <v>678</v>
      </c>
      <c r="B3637" t="s">
        <v>697</v>
      </c>
      <c r="C3637" t="s">
        <v>686</v>
      </c>
      <c r="D3637">
        <v>0.45</v>
      </c>
      <c r="E3637">
        <v>32</v>
      </c>
      <c r="F3637">
        <v>0.161</v>
      </c>
    </row>
    <row r="3638" spans="1:6" x14ac:dyDescent="0.2">
      <c r="A3638" t="s">
        <v>678</v>
      </c>
      <c r="B3638" t="s">
        <v>697</v>
      </c>
      <c r="C3638" t="s">
        <v>686</v>
      </c>
      <c r="D3638">
        <v>0.45</v>
      </c>
      <c r="E3638">
        <v>33</v>
      </c>
      <c r="F3638">
        <v>0.16200000000000001</v>
      </c>
    </row>
    <row r="3639" spans="1:6" x14ac:dyDescent="0.2">
      <c r="A3639" t="s">
        <v>678</v>
      </c>
      <c r="B3639" t="s">
        <v>697</v>
      </c>
      <c r="C3639" t="s">
        <v>686</v>
      </c>
      <c r="D3639">
        <v>0.45</v>
      </c>
      <c r="E3639">
        <v>34</v>
      </c>
      <c r="F3639">
        <v>0.16300000000000001</v>
      </c>
    </row>
    <row r="3640" spans="1:6" x14ac:dyDescent="0.2">
      <c r="A3640" t="s">
        <v>678</v>
      </c>
      <c r="B3640" t="s">
        <v>697</v>
      </c>
      <c r="C3640" t="s">
        <v>686</v>
      </c>
      <c r="D3640">
        <v>0.45</v>
      </c>
      <c r="E3640">
        <v>35</v>
      </c>
      <c r="F3640">
        <v>0.16400000000000001</v>
      </c>
    </row>
    <row r="3641" spans="1:6" x14ac:dyDescent="0.2">
      <c r="A3641" t="s">
        <v>678</v>
      </c>
      <c r="B3641" t="s">
        <v>697</v>
      </c>
      <c r="C3641" t="s">
        <v>686</v>
      </c>
      <c r="D3641">
        <v>0.45</v>
      </c>
      <c r="E3641">
        <v>36</v>
      </c>
      <c r="F3641">
        <v>0.16600000000000001</v>
      </c>
    </row>
    <row r="3642" spans="1:6" x14ac:dyDescent="0.2">
      <c r="A3642" t="s">
        <v>678</v>
      </c>
      <c r="B3642" t="s">
        <v>697</v>
      </c>
      <c r="C3642" t="s">
        <v>686</v>
      </c>
      <c r="D3642">
        <v>0.45</v>
      </c>
      <c r="E3642">
        <v>37</v>
      </c>
      <c r="F3642">
        <v>0.16700000000000001</v>
      </c>
    </row>
    <row r="3643" spans="1:6" x14ac:dyDescent="0.2">
      <c r="A3643" t="s">
        <v>678</v>
      </c>
      <c r="B3643" t="s">
        <v>697</v>
      </c>
      <c r="C3643" t="s">
        <v>686</v>
      </c>
      <c r="D3643">
        <v>0.45</v>
      </c>
      <c r="E3643">
        <v>38</v>
      </c>
      <c r="F3643">
        <v>0.16900000000000001</v>
      </c>
    </row>
    <row r="3644" spans="1:6" x14ac:dyDescent="0.2">
      <c r="A3644" t="s">
        <v>678</v>
      </c>
      <c r="B3644" t="s">
        <v>697</v>
      </c>
      <c r="C3644" t="s">
        <v>686</v>
      </c>
      <c r="D3644">
        <v>0.45</v>
      </c>
      <c r="E3644">
        <v>39</v>
      </c>
      <c r="F3644">
        <v>0.17</v>
      </c>
    </row>
    <row r="3645" spans="1:6" x14ac:dyDescent="0.2">
      <c r="A3645" t="s">
        <v>678</v>
      </c>
      <c r="B3645" t="s">
        <v>697</v>
      </c>
      <c r="C3645" t="s">
        <v>686</v>
      </c>
      <c r="D3645">
        <v>0.45</v>
      </c>
      <c r="E3645">
        <v>40</v>
      </c>
      <c r="F3645">
        <v>0.17199999999999999</v>
      </c>
    </row>
    <row r="3646" spans="1:6" x14ac:dyDescent="0.2">
      <c r="A3646" t="s">
        <v>678</v>
      </c>
      <c r="B3646" t="s">
        <v>697</v>
      </c>
      <c r="C3646" t="s">
        <v>686</v>
      </c>
      <c r="D3646">
        <v>0.45</v>
      </c>
      <c r="E3646">
        <v>41</v>
      </c>
      <c r="F3646">
        <v>0.17399999999999999</v>
      </c>
    </row>
    <row r="3647" spans="1:6" x14ac:dyDescent="0.2">
      <c r="A3647" t="s">
        <v>678</v>
      </c>
      <c r="B3647" t="s">
        <v>697</v>
      </c>
      <c r="C3647" t="s">
        <v>686</v>
      </c>
      <c r="D3647">
        <v>0.45</v>
      </c>
      <c r="E3647">
        <v>42</v>
      </c>
      <c r="F3647">
        <v>0.17499999999999999</v>
      </c>
    </row>
    <row r="3648" spans="1:6" x14ac:dyDescent="0.2">
      <c r="A3648" t="s">
        <v>678</v>
      </c>
      <c r="B3648" t="s">
        <v>697</v>
      </c>
      <c r="C3648" t="s">
        <v>686</v>
      </c>
      <c r="D3648">
        <v>0.45</v>
      </c>
      <c r="E3648">
        <v>43</v>
      </c>
      <c r="F3648">
        <v>0.17699999999999999</v>
      </c>
    </row>
    <row r="3649" spans="1:6" x14ac:dyDescent="0.2">
      <c r="A3649" t="s">
        <v>678</v>
      </c>
      <c r="B3649" t="s">
        <v>697</v>
      </c>
      <c r="C3649" t="s">
        <v>686</v>
      </c>
      <c r="D3649">
        <v>0.45</v>
      </c>
      <c r="E3649">
        <v>44</v>
      </c>
      <c r="F3649">
        <v>0.17899999999999999</v>
      </c>
    </row>
    <row r="3650" spans="1:6" x14ac:dyDescent="0.2">
      <c r="A3650" t="s">
        <v>678</v>
      </c>
      <c r="B3650" t="s">
        <v>697</v>
      </c>
      <c r="C3650" t="s">
        <v>686</v>
      </c>
      <c r="D3650">
        <v>0.45</v>
      </c>
      <c r="E3650">
        <v>45</v>
      </c>
      <c r="F3650">
        <v>0.18</v>
      </c>
    </row>
    <row r="3651" spans="1:6" x14ac:dyDescent="0.2">
      <c r="A3651" t="s">
        <v>678</v>
      </c>
      <c r="B3651" t="s">
        <v>697</v>
      </c>
      <c r="C3651" t="s">
        <v>686</v>
      </c>
      <c r="D3651">
        <v>0.45</v>
      </c>
      <c r="E3651">
        <v>46</v>
      </c>
      <c r="F3651">
        <v>0.182</v>
      </c>
    </row>
    <row r="3652" spans="1:6" x14ac:dyDescent="0.2">
      <c r="A3652" t="s">
        <v>678</v>
      </c>
      <c r="B3652" t="s">
        <v>697</v>
      </c>
      <c r="C3652" t="s">
        <v>686</v>
      </c>
      <c r="D3652">
        <v>0.45</v>
      </c>
      <c r="E3652">
        <v>47</v>
      </c>
      <c r="F3652">
        <v>0.184</v>
      </c>
    </row>
    <row r="3653" spans="1:6" x14ac:dyDescent="0.2">
      <c r="A3653" t="s">
        <v>678</v>
      </c>
      <c r="B3653" t="s">
        <v>697</v>
      </c>
      <c r="C3653" t="s">
        <v>686</v>
      </c>
      <c r="D3653">
        <v>0.45</v>
      </c>
      <c r="E3653">
        <v>48</v>
      </c>
      <c r="F3653">
        <v>0.185</v>
      </c>
    </row>
    <row r="3654" spans="1:6" x14ac:dyDescent="0.2">
      <c r="A3654" t="s">
        <v>678</v>
      </c>
      <c r="B3654" t="s">
        <v>697</v>
      </c>
      <c r="C3654" t="s">
        <v>686</v>
      </c>
      <c r="D3654">
        <v>0.45</v>
      </c>
      <c r="E3654">
        <v>49</v>
      </c>
      <c r="F3654">
        <v>0.187</v>
      </c>
    </row>
    <row r="3655" spans="1:6" x14ac:dyDescent="0.2">
      <c r="A3655" t="s">
        <v>678</v>
      </c>
      <c r="B3655" t="s">
        <v>697</v>
      </c>
      <c r="C3655" t="s">
        <v>686</v>
      </c>
      <c r="D3655">
        <v>0.47499999999999998</v>
      </c>
      <c r="E3655">
        <v>20</v>
      </c>
      <c r="F3655">
        <v>0.14299999999999999</v>
      </c>
    </row>
    <row r="3656" spans="1:6" x14ac:dyDescent="0.2">
      <c r="A3656" t="s">
        <v>678</v>
      </c>
      <c r="B3656" t="s">
        <v>697</v>
      </c>
      <c r="C3656" t="s">
        <v>686</v>
      </c>
      <c r="D3656">
        <v>0.47499999999999998</v>
      </c>
      <c r="E3656">
        <v>21</v>
      </c>
      <c r="F3656">
        <v>0.14699999999999999</v>
      </c>
    </row>
    <row r="3657" spans="1:6" x14ac:dyDescent="0.2">
      <c r="A3657" t="s">
        <v>678</v>
      </c>
      <c r="B3657" t="s">
        <v>697</v>
      </c>
      <c r="C3657" t="s">
        <v>686</v>
      </c>
      <c r="D3657">
        <v>0.47499999999999998</v>
      </c>
      <c r="E3657">
        <v>22</v>
      </c>
      <c r="F3657">
        <v>0.151</v>
      </c>
    </row>
    <row r="3658" spans="1:6" x14ac:dyDescent="0.2">
      <c r="A3658" t="s">
        <v>678</v>
      </c>
      <c r="B3658" t="s">
        <v>697</v>
      </c>
      <c r="C3658" t="s">
        <v>686</v>
      </c>
      <c r="D3658">
        <v>0.47499999999999998</v>
      </c>
      <c r="E3658">
        <v>23</v>
      </c>
      <c r="F3658">
        <v>0.154</v>
      </c>
    </row>
    <row r="3659" spans="1:6" x14ac:dyDescent="0.2">
      <c r="A3659" t="s">
        <v>678</v>
      </c>
      <c r="B3659" t="s">
        <v>697</v>
      </c>
      <c r="C3659" t="s">
        <v>686</v>
      </c>
      <c r="D3659">
        <v>0.47499999999999998</v>
      </c>
      <c r="E3659">
        <v>24</v>
      </c>
      <c r="F3659">
        <v>0.158</v>
      </c>
    </row>
    <row r="3660" spans="1:6" x14ac:dyDescent="0.2">
      <c r="A3660" t="s">
        <v>678</v>
      </c>
      <c r="B3660" t="s">
        <v>697</v>
      </c>
      <c r="C3660" t="s">
        <v>686</v>
      </c>
      <c r="D3660">
        <v>0.47499999999999998</v>
      </c>
      <c r="E3660">
        <v>25</v>
      </c>
      <c r="F3660">
        <v>0.161</v>
      </c>
    </row>
    <row r="3661" spans="1:6" x14ac:dyDescent="0.2">
      <c r="A3661" t="s">
        <v>678</v>
      </c>
      <c r="B3661" t="s">
        <v>697</v>
      </c>
      <c r="C3661" t="s">
        <v>686</v>
      </c>
      <c r="D3661">
        <v>0.47499999999999998</v>
      </c>
      <c r="E3661">
        <v>26</v>
      </c>
      <c r="F3661">
        <v>0.16300000000000001</v>
      </c>
    </row>
    <row r="3662" spans="1:6" x14ac:dyDescent="0.2">
      <c r="A3662" t="s">
        <v>678</v>
      </c>
      <c r="B3662" t="s">
        <v>697</v>
      </c>
      <c r="C3662" t="s">
        <v>686</v>
      </c>
      <c r="D3662">
        <v>0.47499999999999998</v>
      </c>
      <c r="E3662">
        <v>27</v>
      </c>
      <c r="F3662">
        <v>0.16400000000000001</v>
      </c>
    </row>
    <row r="3663" spans="1:6" x14ac:dyDescent="0.2">
      <c r="A3663" t="s">
        <v>678</v>
      </c>
      <c r="B3663" t="s">
        <v>697</v>
      </c>
      <c r="C3663" t="s">
        <v>686</v>
      </c>
      <c r="D3663">
        <v>0.47499999999999998</v>
      </c>
      <c r="E3663">
        <v>28</v>
      </c>
      <c r="F3663">
        <v>0.16500000000000001</v>
      </c>
    </row>
    <row r="3664" spans="1:6" x14ac:dyDescent="0.2">
      <c r="A3664" t="s">
        <v>678</v>
      </c>
      <c r="B3664" t="s">
        <v>697</v>
      </c>
      <c r="C3664" t="s">
        <v>686</v>
      </c>
      <c r="D3664">
        <v>0.47499999999999998</v>
      </c>
      <c r="E3664">
        <v>29</v>
      </c>
      <c r="F3664">
        <v>0.16600000000000001</v>
      </c>
    </row>
    <row r="3665" spans="1:6" x14ac:dyDescent="0.2">
      <c r="A3665" t="s">
        <v>678</v>
      </c>
      <c r="B3665" t="s">
        <v>697</v>
      </c>
      <c r="C3665" t="s">
        <v>686</v>
      </c>
      <c r="D3665">
        <v>0.47499999999999998</v>
      </c>
      <c r="E3665">
        <v>30</v>
      </c>
      <c r="F3665">
        <v>0.16700000000000001</v>
      </c>
    </row>
    <row r="3666" spans="1:6" x14ac:dyDescent="0.2">
      <c r="A3666" t="s">
        <v>678</v>
      </c>
      <c r="B3666" t="s">
        <v>697</v>
      </c>
      <c r="C3666" t="s">
        <v>686</v>
      </c>
      <c r="D3666">
        <v>0.47499999999999998</v>
      </c>
      <c r="E3666">
        <v>31</v>
      </c>
      <c r="F3666">
        <v>0.16700000000000001</v>
      </c>
    </row>
    <row r="3667" spans="1:6" x14ac:dyDescent="0.2">
      <c r="A3667" t="s">
        <v>678</v>
      </c>
      <c r="B3667" t="s">
        <v>697</v>
      </c>
      <c r="C3667" t="s">
        <v>686</v>
      </c>
      <c r="D3667">
        <v>0.47499999999999998</v>
      </c>
      <c r="E3667">
        <v>32</v>
      </c>
      <c r="F3667">
        <v>0.16800000000000001</v>
      </c>
    </row>
    <row r="3668" spans="1:6" x14ac:dyDescent="0.2">
      <c r="A3668" t="s">
        <v>678</v>
      </c>
      <c r="B3668" t="s">
        <v>697</v>
      </c>
      <c r="C3668" t="s">
        <v>686</v>
      </c>
      <c r="D3668">
        <v>0.47499999999999998</v>
      </c>
      <c r="E3668">
        <v>33</v>
      </c>
      <c r="F3668">
        <v>0.17</v>
      </c>
    </row>
    <row r="3669" spans="1:6" x14ac:dyDescent="0.2">
      <c r="A3669" t="s">
        <v>678</v>
      </c>
      <c r="B3669" t="s">
        <v>697</v>
      </c>
      <c r="C3669" t="s">
        <v>686</v>
      </c>
      <c r="D3669">
        <v>0.47499999999999998</v>
      </c>
      <c r="E3669">
        <v>34</v>
      </c>
      <c r="F3669">
        <v>0.17100000000000001</v>
      </c>
    </row>
    <row r="3670" spans="1:6" x14ac:dyDescent="0.2">
      <c r="A3670" t="s">
        <v>678</v>
      </c>
      <c r="B3670" t="s">
        <v>697</v>
      </c>
      <c r="C3670" t="s">
        <v>686</v>
      </c>
      <c r="D3670">
        <v>0.47499999999999998</v>
      </c>
      <c r="E3670">
        <v>35</v>
      </c>
      <c r="F3670">
        <v>0.17199999999999999</v>
      </c>
    </row>
    <row r="3671" spans="1:6" x14ac:dyDescent="0.2">
      <c r="A3671" t="s">
        <v>678</v>
      </c>
      <c r="B3671" t="s">
        <v>697</v>
      </c>
      <c r="C3671" t="s">
        <v>686</v>
      </c>
      <c r="D3671">
        <v>0.47499999999999998</v>
      </c>
      <c r="E3671">
        <v>36</v>
      </c>
      <c r="F3671">
        <v>0.17299999999999999</v>
      </c>
    </row>
    <row r="3672" spans="1:6" x14ac:dyDescent="0.2">
      <c r="A3672" t="s">
        <v>678</v>
      </c>
      <c r="B3672" t="s">
        <v>697</v>
      </c>
      <c r="C3672" t="s">
        <v>686</v>
      </c>
      <c r="D3672">
        <v>0.47499999999999998</v>
      </c>
      <c r="E3672">
        <v>37</v>
      </c>
      <c r="F3672">
        <v>0.17499999999999999</v>
      </c>
    </row>
    <row r="3673" spans="1:6" x14ac:dyDescent="0.2">
      <c r="A3673" t="s">
        <v>678</v>
      </c>
      <c r="B3673" t="s">
        <v>697</v>
      </c>
      <c r="C3673" t="s">
        <v>686</v>
      </c>
      <c r="D3673">
        <v>0.47499999999999998</v>
      </c>
      <c r="E3673">
        <v>38</v>
      </c>
      <c r="F3673">
        <v>0.17599999999999999</v>
      </c>
    </row>
    <row r="3674" spans="1:6" x14ac:dyDescent="0.2">
      <c r="A3674" t="s">
        <v>678</v>
      </c>
      <c r="B3674" t="s">
        <v>697</v>
      </c>
      <c r="C3674" t="s">
        <v>686</v>
      </c>
      <c r="D3674">
        <v>0.47499999999999998</v>
      </c>
      <c r="E3674">
        <v>39</v>
      </c>
      <c r="F3674">
        <v>0.17799999999999999</v>
      </c>
    </row>
    <row r="3675" spans="1:6" x14ac:dyDescent="0.2">
      <c r="A3675" t="s">
        <v>678</v>
      </c>
      <c r="B3675" t="s">
        <v>697</v>
      </c>
      <c r="C3675" t="s">
        <v>686</v>
      </c>
      <c r="D3675">
        <v>0.47499999999999998</v>
      </c>
      <c r="E3675">
        <v>40</v>
      </c>
      <c r="F3675">
        <v>0.17899999999999999</v>
      </c>
    </row>
    <row r="3676" spans="1:6" x14ac:dyDescent="0.2">
      <c r="A3676" t="s">
        <v>678</v>
      </c>
      <c r="B3676" t="s">
        <v>697</v>
      </c>
      <c r="C3676" t="s">
        <v>686</v>
      </c>
      <c r="D3676">
        <v>0.47499999999999998</v>
      </c>
      <c r="E3676">
        <v>41</v>
      </c>
      <c r="F3676">
        <v>0.18099999999999999</v>
      </c>
    </row>
    <row r="3677" spans="1:6" x14ac:dyDescent="0.2">
      <c r="A3677" t="s">
        <v>678</v>
      </c>
      <c r="B3677" t="s">
        <v>697</v>
      </c>
      <c r="C3677" t="s">
        <v>686</v>
      </c>
      <c r="D3677">
        <v>0.47499999999999998</v>
      </c>
      <c r="E3677">
        <v>42</v>
      </c>
      <c r="F3677">
        <v>0.182</v>
      </c>
    </row>
    <row r="3678" spans="1:6" x14ac:dyDescent="0.2">
      <c r="A3678" t="s">
        <v>678</v>
      </c>
      <c r="B3678" t="s">
        <v>697</v>
      </c>
      <c r="C3678" t="s">
        <v>686</v>
      </c>
      <c r="D3678">
        <v>0.47499999999999998</v>
      </c>
      <c r="E3678">
        <v>43</v>
      </c>
      <c r="F3678">
        <v>0.184</v>
      </c>
    </row>
    <row r="3679" spans="1:6" x14ac:dyDescent="0.2">
      <c r="A3679" t="s">
        <v>678</v>
      </c>
      <c r="B3679" t="s">
        <v>697</v>
      </c>
      <c r="C3679" t="s">
        <v>686</v>
      </c>
      <c r="D3679">
        <v>0.47499999999999998</v>
      </c>
      <c r="E3679">
        <v>44</v>
      </c>
      <c r="F3679">
        <v>0.186</v>
      </c>
    </row>
    <row r="3680" spans="1:6" x14ac:dyDescent="0.2">
      <c r="A3680" t="s">
        <v>678</v>
      </c>
      <c r="B3680" t="s">
        <v>697</v>
      </c>
      <c r="C3680" t="s">
        <v>686</v>
      </c>
      <c r="D3680">
        <v>0.47499999999999998</v>
      </c>
      <c r="E3680">
        <v>45</v>
      </c>
      <c r="F3680">
        <v>0.187</v>
      </c>
    </row>
    <row r="3681" spans="1:6" x14ac:dyDescent="0.2">
      <c r="A3681" t="s">
        <v>678</v>
      </c>
      <c r="B3681" t="s">
        <v>697</v>
      </c>
      <c r="C3681" t="s">
        <v>686</v>
      </c>
      <c r="D3681">
        <v>0.47499999999999998</v>
      </c>
      <c r="E3681">
        <v>46</v>
      </c>
      <c r="F3681">
        <v>0.189</v>
      </c>
    </row>
    <row r="3682" spans="1:6" x14ac:dyDescent="0.2">
      <c r="A3682" t="s">
        <v>678</v>
      </c>
      <c r="B3682" t="s">
        <v>697</v>
      </c>
      <c r="C3682" t="s">
        <v>686</v>
      </c>
      <c r="D3682">
        <v>0.47499999999999998</v>
      </c>
      <c r="E3682">
        <v>47</v>
      </c>
      <c r="F3682">
        <v>0.191</v>
      </c>
    </row>
    <row r="3683" spans="1:6" x14ac:dyDescent="0.2">
      <c r="A3683" t="s">
        <v>678</v>
      </c>
      <c r="B3683" t="s">
        <v>697</v>
      </c>
      <c r="C3683" t="s">
        <v>686</v>
      </c>
      <c r="D3683">
        <v>0.47499999999999998</v>
      </c>
      <c r="E3683">
        <v>48</v>
      </c>
      <c r="F3683">
        <v>0.192</v>
      </c>
    </row>
    <row r="3684" spans="1:6" x14ac:dyDescent="0.2">
      <c r="A3684" t="s">
        <v>678</v>
      </c>
      <c r="B3684" t="s">
        <v>697</v>
      </c>
      <c r="C3684" t="s">
        <v>686</v>
      </c>
      <c r="D3684">
        <v>0.47499999999999998</v>
      </c>
      <c r="E3684">
        <v>49</v>
      </c>
      <c r="F3684">
        <v>0.19400000000000001</v>
      </c>
    </row>
    <row r="3685" spans="1:6" x14ac:dyDescent="0.2">
      <c r="A3685" t="s">
        <v>678</v>
      </c>
      <c r="B3685" t="s">
        <v>697</v>
      </c>
      <c r="C3685" t="s">
        <v>686</v>
      </c>
      <c r="D3685">
        <v>0.5</v>
      </c>
      <c r="E3685">
        <v>20</v>
      </c>
      <c r="F3685">
        <v>0.152</v>
      </c>
    </row>
    <row r="3686" spans="1:6" x14ac:dyDescent="0.2">
      <c r="A3686" t="s">
        <v>678</v>
      </c>
      <c r="B3686" t="s">
        <v>697</v>
      </c>
      <c r="C3686" t="s">
        <v>686</v>
      </c>
      <c r="D3686">
        <v>0.5</v>
      </c>
      <c r="E3686">
        <v>21</v>
      </c>
      <c r="F3686">
        <v>0.156</v>
      </c>
    </row>
    <row r="3687" spans="1:6" x14ac:dyDescent="0.2">
      <c r="A3687" t="s">
        <v>678</v>
      </c>
      <c r="B3687" t="s">
        <v>697</v>
      </c>
      <c r="C3687" t="s">
        <v>686</v>
      </c>
      <c r="D3687">
        <v>0.5</v>
      </c>
      <c r="E3687">
        <v>22</v>
      </c>
      <c r="F3687">
        <v>0.16</v>
      </c>
    </row>
    <row r="3688" spans="1:6" x14ac:dyDescent="0.2">
      <c r="A3688" t="s">
        <v>678</v>
      </c>
      <c r="B3688" t="s">
        <v>697</v>
      </c>
      <c r="C3688" t="s">
        <v>686</v>
      </c>
      <c r="D3688">
        <v>0.5</v>
      </c>
      <c r="E3688">
        <v>23</v>
      </c>
      <c r="F3688">
        <v>0.16300000000000001</v>
      </c>
    </row>
    <row r="3689" spans="1:6" x14ac:dyDescent="0.2">
      <c r="A3689" t="s">
        <v>678</v>
      </c>
      <c r="B3689" t="s">
        <v>697</v>
      </c>
      <c r="C3689" t="s">
        <v>686</v>
      </c>
      <c r="D3689">
        <v>0.5</v>
      </c>
      <c r="E3689">
        <v>24</v>
      </c>
      <c r="F3689">
        <v>0.16700000000000001</v>
      </c>
    </row>
    <row r="3690" spans="1:6" x14ac:dyDescent="0.2">
      <c r="A3690" t="s">
        <v>678</v>
      </c>
      <c r="B3690" t="s">
        <v>697</v>
      </c>
      <c r="C3690" t="s">
        <v>686</v>
      </c>
      <c r="D3690">
        <v>0.5</v>
      </c>
      <c r="E3690">
        <v>25</v>
      </c>
      <c r="F3690">
        <v>0.17</v>
      </c>
    </row>
    <row r="3691" spans="1:6" x14ac:dyDescent="0.2">
      <c r="A3691" t="s">
        <v>678</v>
      </c>
      <c r="B3691" t="s">
        <v>697</v>
      </c>
      <c r="C3691" t="s">
        <v>686</v>
      </c>
      <c r="D3691">
        <v>0.5</v>
      </c>
      <c r="E3691">
        <v>26</v>
      </c>
      <c r="F3691">
        <v>0.17100000000000001</v>
      </c>
    </row>
    <row r="3692" spans="1:6" x14ac:dyDescent="0.2">
      <c r="A3692" t="s">
        <v>678</v>
      </c>
      <c r="B3692" t="s">
        <v>697</v>
      </c>
      <c r="C3692" t="s">
        <v>686</v>
      </c>
      <c r="D3692">
        <v>0.5</v>
      </c>
      <c r="E3692">
        <v>27</v>
      </c>
      <c r="F3692">
        <v>0.17199999999999999</v>
      </c>
    </row>
    <row r="3693" spans="1:6" x14ac:dyDescent="0.2">
      <c r="A3693" t="s">
        <v>678</v>
      </c>
      <c r="B3693" t="s">
        <v>697</v>
      </c>
      <c r="C3693" t="s">
        <v>686</v>
      </c>
      <c r="D3693">
        <v>0.5</v>
      </c>
      <c r="E3693">
        <v>28</v>
      </c>
      <c r="F3693">
        <v>0.17299999999999999</v>
      </c>
    </row>
    <row r="3694" spans="1:6" x14ac:dyDescent="0.2">
      <c r="A3694" t="s">
        <v>678</v>
      </c>
      <c r="B3694" t="s">
        <v>697</v>
      </c>
      <c r="C3694" t="s">
        <v>686</v>
      </c>
      <c r="D3694">
        <v>0.5</v>
      </c>
      <c r="E3694">
        <v>29</v>
      </c>
      <c r="F3694">
        <v>0.17399999999999999</v>
      </c>
    </row>
    <row r="3695" spans="1:6" x14ac:dyDescent="0.2">
      <c r="A3695" t="s">
        <v>678</v>
      </c>
      <c r="B3695" t="s">
        <v>697</v>
      </c>
      <c r="C3695" t="s">
        <v>686</v>
      </c>
      <c r="D3695">
        <v>0.5</v>
      </c>
      <c r="E3695">
        <v>30</v>
      </c>
      <c r="F3695">
        <v>0.17499999999999999</v>
      </c>
    </row>
    <row r="3696" spans="1:6" x14ac:dyDescent="0.2">
      <c r="A3696" t="s">
        <v>678</v>
      </c>
      <c r="B3696" t="s">
        <v>697</v>
      </c>
      <c r="C3696" t="s">
        <v>686</v>
      </c>
      <c r="D3696">
        <v>0.5</v>
      </c>
      <c r="E3696">
        <v>31</v>
      </c>
      <c r="F3696">
        <v>0.17499999999999999</v>
      </c>
    </row>
    <row r="3697" spans="1:6" x14ac:dyDescent="0.2">
      <c r="A3697" t="s">
        <v>678</v>
      </c>
      <c r="B3697" t="s">
        <v>697</v>
      </c>
      <c r="C3697" t="s">
        <v>686</v>
      </c>
      <c r="D3697">
        <v>0.5</v>
      </c>
      <c r="E3697">
        <v>32</v>
      </c>
      <c r="F3697">
        <v>0.17599999999999999</v>
      </c>
    </row>
    <row r="3698" spans="1:6" x14ac:dyDescent="0.2">
      <c r="A3698" t="s">
        <v>678</v>
      </c>
      <c r="B3698" t="s">
        <v>697</v>
      </c>
      <c r="C3698" t="s">
        <v>686</v>
      </c>
      <c r="D3698">
        <v>0.5</v>
      </c>
      <c r="E3698">
        <v>33</v>
      </c>
      <c r="F3698">
        <v>0.17699999999999999</v>
      </c>
    </row>
    <row r="3699" spans="1:6" x14ac:dyDescent="0.2">
      <c r="A3699" t="s">
        <v>678</v>
      </c>
      <c r="B3699" t="s">
        <v>697</v>
      </c>
      <c r="C3699" t="s">
        <v>686</v>
      </c>
      <c r="D3699">
        <v>0.5</v>
      </c>
      <c r="E3699">
        <v>34</v>
      </c>
      <c r="F3699">
        <v>0.17799999999999999</v>
      </c>
    </row>
    <row r="3700" spans="1:6" x14ac:dyDescent="0.2">
      <c r="A3700" t="s">
        <v>678</v>
      </c>
      <c r="B3700" t="s">
        <v>697</v>
      </c>
      <c r="C3700" t="s">
        <v>686</v>
      </c>
      <c r="D3700">
        <v>0.5</v>
      </c>
      <c r="E3700">
        <v>35</v>
      </c>
      <c r="F3700">
        <v>0.17899999999999999</v>
      </c>
    </row>
    <row r="3701" spans="1:6" x14ac:dyDescent="0.2">
      <c r="A3701" t="s">
        <v>678</v>
      </c>
      <c r="B3701" t="s">
        <v>697</v>
      </c>
      <c r="C3701" t="s">
        <v>686</v>
      </c>
      <c r="D3701">
        <v>0.5</v>
      </c>
      <c r="E3701">
        <v>36</v>
      </c>
      <c r="F3701">
        <v>0.18099999999999999</v>
      </c>
    </row>
    <row r="3702" spans="1:6" x14ac:dyDescent="0.2">
      <c r="A3702" t="s">
        <v>678</v>
      </c>
      <c r="B3702" t="s">
        <v>697</v>
      </c>
      <c r="C3702" t="s">
        <v>686</v>
      </c>
      <c r="D3702">
        <v>0.5</v>
      </c>
      <c r="E3702">
        <v>37</v>
      </c>
      <c r="F3702">
        <v>0.182</v>
      </c>
    </row>
    <row r="3703" spans="1:6" x14ac:dyDescent="0.2">
      <c r="A3703" t="s">
        <v>678</v>
      </c>
      <c r="B3703" t="s">
        <v>697</v>
      </c>
      <c r="C3703" t="s">
        <v>686</v>
      </c>
      <c r="D3703">
        <v>0.5</v>
      </c>
      <c r="E3703">
        <v>38</v>
      </c>
      <c r="F3703">
        <v>0.183</v>
      </c>
    </row>
    <row r="3704" spans="1:6" x14ac:dyDescent="0.2">
      <c r="A3704" t="s">
        <v>678</v>
      </c>
      <c r="B3704" t="s">
        <v>697</v>
      </c>
      <c r="C3704" t="s">
        <v>686</v>
      </c>
      <c r="D3704">
        <v>0.5</v>
      </c>
      <c r="E3704">
        <v>39</v>
      </c>
      <c r="F3704">
        <v>0.185</v>
      </c>
    </row>
    <row r="3705" spans="1:6" x14ac:dyDescent="0.2">
      <c r="A3705" t="s">
        <v>678</v>
      </c>
      <c r="B3705" t="s">
        <v>697</v>
      </c>
      <c r="C3705" t="s">
        <v>686</v>
      </c>
      <c r="D3705">
        <v>0.5</v>
      </c>
      <c r="E3705">
        <v>40</v>
      </c>
      <c r="F3705">
        <v>0.186</v>
      </c>
    </row>
    <row r="3706" spans="1:6" x14ac:dyDescent="0.2">
      <c r="A3706" t="s">
        <v>678</v>
      </c>
      <c r="B3706" t="s">
        <v>697</v>
      </c>
      <c r="C3706" t="s">
        <v>686</v>
      </c>
      <c r="D3706">
        <v>0.5</v>
      </c>
      <c r="E3706">
        <v>41</v>
      </c>
      <c r="F3706">
        <v>0.188</v>
      </c>
    </row>
    <row r="3707" spans="1:6" x14ac:dyDescent="0.2">
      <c r="A3707" t="s">
        <v>678</v>
      </c>
      <c r="B3707" t="s">
        <v>697</v>
      </c>
      <c r="C3707" t="s">
        <v>686</v>
      </c>
      <c r="D3707">
        <v>0.5</v>
      </c>
      <c r="E3707">
        <v>42</v>
      </c>
      <c r="F3707">
        <v>0.189</v>
      </c>
    </row>
    <row r="3708" spans="1:6" x14ac:dyDescent="0.2">
      <c r="A3708" t="s">
        <v>678</v>
      </c>
      <c r="B3708" t="s">
        <v>697</v>
      </c>
      <c r="C3708" t="s">
        <v>686</v>
      </c>
      <c r="D3708">
        <v>0.5</v>
      </c>
      <c r="E3708">
        <v>43</v>
      </c>
      <c r="F3708">
        <v>0.191</v>
      </c>
    </row>
    <row r="3709" spans="1:6" x14ac:dyDescent="0.2">
      <c r="A3709" t="s">
        <v>678</v>
      </c>
      <c r="B3709" t="s">
        <v>697</v>
      </c>
      <c r="C3709" t="s">
        <v>686</v>
      </c>
      <c r="D3709">
        <v>0.5</v>
      </c>
      <c r="E3709">
        <v>44</v>
      </c>
      <c r="F3709">
        <v>0.193</v>
      </c>
    </row>
    <row r="3710" spans="1:6" x14ac:dyDescent="0.2">
      <c r="A3710" t="s">
        <v>678</v>
      </c>
      <c r="B3710" t="s">
        <v>697</v>
      </c>
      <c r="C3710" t="s">
        <v>686</v>
      </c>
      <c r="D3710">
        <v>0.5</v>
      </c>
      <c r="E3710">
        <v>45</v>
      </c>
      <c r="F3710">
        <v>0.19400000000000001</v>
      </c>
    </row>
    <row r="3711" spans="1:6" x14ac:dyDescent="0.2">
      <c r="A3711" t="s">
        <v>678</v>
      </c>
      <c r="B3711" t="s">
        <v>697</v>
      </c>
      <c r="C3711" t="s">
        <v>686</v>
      </c>
      <c r="D3711">
        <v>0.5</v>
      </c>
      <c r="E3711">
        <v>46</v>
      </c>
      <c r="F3711">
        <v>0.19600000000000001</v>
      </c>
    </row>
    <row r="3712" spans="1:6" x14ac:dyDescent="0.2">
      <c r="A3712" t="s">
        <v>678</v>
      </c>
      <c r="B3712" t="s">
        <v>697</v>
      </c>
      <c r="C3712" t="s">
        <v>686</v>
      </c>
      <c r="D3712">
        <v>0.5</v>
      </c>
      <c r="E3712">
        <v>47</v>
      </c>
      <c r="F3712">
        <v>0.19800000000000001</v>
      </c>
    </row>
    <row r="3713" spans="1:6" x14ac:dyDescent="0.2">
      <c r="A3713" t="s">
        <v>678</v>
      </c>
      <c r="B3713" t="s">
        <v>697</v>
      </c>
      <c r="C3713" t="s">
        <v>686</v>
      </c>
      <c r="D3713">
        <v>0.5</v>
      </c>
      <c r="E3713">
        <v>48</v>
      </c>
      <c r="F3713">
        <v>0.19900000000000001</v>
      </c>
    </row>
    <row r="3714" spans="1:6" x14ac:dyDescent="0.2">
      <c r="A3714" t="s">
        <v>678</v>
      </c>
      <c r="B3714" t="s">
        <v>697</v>
      </c>
      <c r="C3714" t="s">
        <v>686</v>
      </c>
      <c r="D3714">
        <v>0.5</v>
      </c>
      <c r="E3714">
        <v>49</v>
      </c>
      <c r="F3714">
        <v>0.20100000000000001</v>
      </c>
    </row>
    <row r="3715" spans="1:6" x14ac:dyDescent="0.2">
      <c r="A3715" t="s">
        <v>678</v>
      </c>
      <c r="B3715" t="s">
        <v>697</v>
      </c>
      <c r="C3715" t="s">
        <v>686</v>
      </c>
      <c r="D3715">
        <v>0.52500000000000002</v>
      </c>
      <c r="E3715">
        <v>21</v>
      </c>
      <c r="F3715">
        <v>0.16500000000000001</v>
      </c>
    </row>
    <row r="3716" spans="1:6" x14ac:dyDescent="0.2">
      <c r="A3716" t="s">
        <v>678</v>
      </c>
      <c r="B3716" t="s">
        <v>697</v>
      </c>
      <c r="C3716" t="s">
        <v>686</v>
      </c>
      <c r="D3716">
        <v>0.52500000000000002</v>
      </c>
      <c r="E3716">
        <v>22</v>
      </c>
      <c r="F3716">
        <v>0.16900000000000001</v>
      </c>
    </row>
    <row r="3717" spans="1:6" x14ac:dyDescent="0.2">
      <c r="A3717" t="s">
        <v>678</v>
      </c>
      <c r="B3717" t="s">
        <v>697</v>
      </c>
      <c r="C3717" t="s">
        <v>686</v>
      </c>
      <c r="D3717">
        <v>0.52500000000000002</v>
      </c>
      <c r="E3717">
        <v>23</v>
      </c>
      <c r="F3717">
        <v>0.17199999999999999</v>
      </c>
    </row>
    <row r="3718" spans="1:6" x14ac:dyDescent="0.2">
      <c r="A3718" t="s">
        <v>678</v>
      </c>
      <c r="B3718" t="s">
        <v>697</v>
      </c>
      <c r="C3718" t="s">
        <v>686</v>
      </c>
      <c r="D3718">
        <v>0.52500000000000002</v>
      </c>
      <c r="E3718">
        <v>24</v>
      </c>
      <c r="F3718">
        <v>0.17599999999999999</v>
      </c>
    </row>
    <row r="3719" spans="1:6" x14ac:dyDescent="0.2">
      <c r="A3719" t="s">
        <v>678</v>
      </c>
      <c r="B3719" t="s">
        <v>697</v>
      </c>
      <c r="C3719" t="s">
        <v>686</v>
      </c>
      <c r="D3719">
        <v>0.52500000000000002</v>
      </c>
      <c r="E3719">
        <v>25</v>
      </c>
      <c r="F3719">
        <v>0.17799999999999999</v>
      </c>
    </row>
    <row r="3720" spans="1:6" x14ac:dyDescent="0.2">
      <c r="A3720" t="s">
        <v>678</v>
      </c>
      <c r="B3720" t="s">
        <v>697</v>
      </c>
      <c r="C3720" t="s">
        <v>686</v>
      </c>
      <c r="D3720">
        <v>0.52500000000000002</v>
      </c>
      <c r="E3720">
        <v>26</v>
      </c>
      <c r="F3720">
        <v>0.18</v>
      </c>
    </row>
    <row r="3721" spans="1:6" x14ac:dyDescent="0.2">
      <c r="A3721" t="s">
        <v>678</v>
      </c>
      <c r="B3721" t="s">
        <v>697</v>
      </c>
      <c r="C3721" t="s">
        <v>686</v>
      </c>
      <c r="D3721">
        <v>0.52500000000000002</v>
      </c>
      <c r="E3721">
        <v>27</v>
      </c>
      <c r="F3721">
        <v>0.18099999999999999</v>
      </c>
    </row>
    <row r="3722" spans="1:6" x14ac:dyDescent="0.2">
      <c r="A3722" t="s">
        <v>678</v>
      </c>
      <c r="B3722" t="s">
        <v>697</v>
      </c>
      <c r="C3722" t="s">
        <v>686</v>
      </c>
      <c r="D3722">
        <v>0.52500000000000002</v>
      </c>
      <c r="E3722">
        <v>28</v>
      </c>
      <c r="F3722">
        <v>0.182</v>
      </c>
    </row>
    <row r="3723" spans="1:6" x14ac:dyDescent="0.2">
      <c r="A3723" t="s">
        <v>678</v>
      </c>
      <c r="B3723" t="s">
        <v>697</v>
      </c>
      <c r="C3723" t="s">
        <v>686</v>
      </c>
      <c r="D3723">
        <v>0.52500000000000002</v>
      </c>
      <c r="E3723">
        <v>29</v>
      </c>
      <c r="F3723">
        <v>0.182</v>
      </c>
    </row>
    <row r="3724" spans="1:6" x14ac:dyDescent="0.2">
      <c r="A3724" t="s">
        <v>678</v>
      </c>
      <c r="B3724" t="s">
        <v>697</v>
      </c>
      <c r="C3724" t="s">
        <v>686</v>
      </c>
      <c r="D3724">
        <v>0.52500000000000002</v>
      </c>
      <c r="E3724">
        <v>30</v>
      </c>
      <c r="F3724">
        <v>0.183</v>
      </c>
    </row>
    <row r="3725" spans="1:6" x14ac:dyDescent="0.2">
      <c r="A3725" t="s">
        <v>678</v>
      </c>
      <c r="B3725" t="s">
        <v>697</v>
      </c>
      <c r="C3725" t="s">
        <v>686</v>
      </c>
      <c r="D3725">
        <v>0.52500000000000002</v>
      </c>
      <c r="E3725">
        <v>31</v>
      </c>
      <c r="F3725">
        <v>0.183</v>
      </c>
    </row>
    <row r="3726" spans="1:6" x14ac:dyDescent="0.2">
      <c r="A3726" t="s">
        <v>678</v>
      </c>
      <c r="B3726" t="s">
        <v>697</v>
      </c>
      <c r="C3726" t="s">
        <v>686</v>
      </c>
      <c r="D3726">
        <v>0.52500000000000002</v>
      </c>
      <c r="E3726">
        <v>32</v>
      </c>
      <c r="F3726">
        <v>0.184</v>
      </c>
    </row>
    <row r="3727" spans="1:6" x14ac:dyDescent="0.2">
      <c r="A3727" t="s">
        <v>678</v>
      </c>
      <c r="B3727" t="s">
        <v>697</v>
      </c>
      <c r="C3727" t="s">
        <v>686</v>
      </c>
      <c r="D3727">
        <v>0.52500000000000002</v>
      </c>
      <c r="E3727">
        <v>33</v>
      </c>
      <c r="F3727">
        <v>0.185</v>
      </c>
    </row>
    <row r="3728" spans="1:6" x14ac:dyDescent="0.2">
      <c r="A3728" t="s">
        <v>678</v>
      </c>
      <c r="B3728" t="s">
        <v>697</v>
      </c>
      <c r="C3728" t="s">
        <v>686</v>
      </c>
      <c r="D3728">
        <v>0.52500000000000002</v>
      </c>
      <c r="E3728">
        <v>34</v>
      </c>
      <c r="F3728">
        <v>0.186</v>
      </c>
    </row>
    <row r="3729" spans="1:6" x14ac:dyDescent="0.2">
      <c r="A3729" t="s">
        <v>678</v>
      </c>
      <c r="B3729" t="s">
        <v>697</v>
      </c>
      <c r="C3729" t="s">
        <v>686</v>
      </c>
      <c r="D3729">
        <v>0.52500000000000002</v>
      </c>
      <c r="E3729">
        <v>35</v>
      </c>
      <c r="F3729">
        <v>0.187</v>
      </c>
    </row>
    <row r="3730" spans="1:6" x14ac:dyDescent="0.2">
      <c r="A3730" t="s">
        <v>678</v>
      </c>
      <c r="B3730" t="s">
        <v>697</v>
      </c>
      <c r="C3730" t="s">
        <v>686</v>
      </c>
      <c r="D3730">
        <v>0.52500000000000002</v>
      </c>
      <c r="E3730">
        <v>36</v>
      </c>
      <c r="F3730">
        <v>0.188</v>
      </c>
    </row>
    <row r="3731" spans="1:6" x14ac:dyDescent="0.2">
      <c r="A3731" t="s">
        <v>678</v>
      </c>
      <c r="B3731" t="s">
        <v>697</v>
      </c>
      <c r="C3731" t="s">
        <v>686</v>
      </c>
      <c r="D3731">
        <v>0.52500000000000002</v>
      </c>
      <c r="E3731">
        <v>37</v>
      </c>
      <c r="F3731">
        <v>0.189</v>
      </c>
    </row>
    <row r="3732" spans="1:6" x14ac:dyDescent="0.2">
      <c r="A3732" t="s">
        <v>678</v>
      </c>
      <c r="B3732" t="s">
        <v>697</v>
      </c>
      <c r="C3732" t="s">
        <v>686</v>
      </c>
      <c r="D3732">
        <v>0.52500000000000002</v>
      </c>
      <c r="E3732">
        <v>38</v>
      </c>
      <c r="F3732">
        <v>0.191</v>
      </c>
    </row>
    <row r="3733" spans="1:6" x14ac:dyDescent="0.2">
      <c r="A3733" t="s">
        <v>678</v>
      </c>
      <c r="B3733" t="s">
        <v>697</v>
      </c>
      <c r="C3733" t="s">
        <v>686</v>
      </c>
      <c r="D3733">
        <v>0.52500000000000002</v>
      </c>
      <c r="E3733">
        <v>39</v>
      </c>
      <c r="F3733">
        <v>0.192</v>
      </c>
    </row>
    <row r="3734" spans="1:6" x14ac:dyDescent="0.2">
      <c r="A3734" t="s">
        <v>678</v>
      </c>
      <c r="B3734" t="s">
        <v>697</v>
      </c>
      <c r="C3734" t="s">
        <v>686</v>
      </c>
      <c r="D3734">
        <v>0.52500000000000002</v>
      </c>
      <c r="E3734">
        <v>40</v>
      </c>
      <c r="F3734">
        <v>0.193</v>
      </c>
    </row>
    <row r="3735" spans="1:6" x14ac:dyDescent="0.2">
      <c r="A3735" t="s">
        <v>678</v>
      </c>
      <c r="B3735" t="s">
        <v>697</v>
      </c>
      <c r="C3735" t="s">
        <v>686</v>
      </c>
      <c r="D3735">
        <v>0.52500000000000002</v>
      </c>
      <c r="E3735">
        <v>41</v>
      </c>
      <c r="F3735">
        <v>0.19500000000000001</v>
      </c>
    </row>
    <row r="3736" spans="1:6" x14ac:dyDescent="0.2">
      <c r="A3736" t="s">
        <v>678</v>
      </c>
      <c r="B3736" t="s">
        <v>697</v>
      </c>
      <c r="C3736" t="s">
        <v>686</v>
      </c>
      <c r="D3736">
        <v>0.52500000000000002</v>
      </c>
      <c r="E3736">
        <v>42</v>
      </c>
      <c r="F3736">
        <v>0.19600000000000001</v>
      </c>
    </row>
    <row r="3737" spans="1:6" x14ac:dyDescent="0.2">
      <c r="A3737" t="s">
        <v>678</v>
      </c>
      <c r="B3737" t="s">
        <v>697</v>
      </c>
      <c r="C3737" t="s">
        <v>686</v>
      </c>
      <c r="D3737">
        <v>0.52500000000000002</v>
      </c>
      <c r="E3737">
        <v>43</v>
      </c>
      <c r="F3737">
        <v>0.19800000000000001</v>
      </c>
    </row>
    <row r="3738" spans="1:6" x14ac:dyDescent="0.2">
      <c r="A3738" t="s">
        <v>678</v>
      </c>
      <c r="B3738" t="s">
        <v>697</v>
      </c>
      <c r="C3738" t="s">
        <v>686</v>
      </c>
      <c r="D3738">
        <v>0.52500000000000002</v>
      </c>
      <c r="E3738">
        <v>44</v>
      </c>
      <c r="F3738">
        <v>0.2</v>
      </c>
    </row>
    <row r="3739" spans="1:6" x14ac:dyDescent="0.2">
      <c r="A3739" t="s">
        <v>678</v>
      </c>
      <c r="B3739" t="s">
        <v>697</v>
      </c>
      <c r="C3739" t="s">
        <v>686</v>
      </c>
      <c r="D3739">
        <v>0.52500000000000002</v>
      </c>
      <c r="E3739">
        <v>45</v>
      </c>
      <c r="F3739">
        <v>0.20100000000000001</v>
      </c>
    </row>
    <row r="3740" spans="1:6" x14ac:dyDescent="0.2">
      <c r="A3740" t="s">
        <v>678</v>
      </c>
      <c r="B3740" t="s">
        <v>697</v>
      </c>
      <c r="C3740" t="s">
        <v>686</v>
      </c>
      <c r="D3740">
        <v>0.52500000000000002</v>
      </c>
      <c r="E3740">
        <v>46</v>
      </c>
      <c r="F3740">
        <v>0.20300000000000001</v>
      </c>
    </row>
    <row r="3741" spans="1:6" x14ac:dyDescent="0.2">
      <c r="A3741" t="s">
        <v>678</v>
      </c>
      <c r="B3741" t="s">
        <v>697</v>
      </c>
      <c r="C3741" t="s">
        <v>686</v>
      </c>
      <c r="D3741">
        <v>0.52500000000000002</v>
      </c>
      <c r="E3741">
        <v>47</v>
      </c>
      <c r="F3741">
        <v>0.20399999999999999</v>
      </c>
    </row>
    <row r="3742" spans="1:6" x14ac:dyDescent="0.2">
      <c r="A3742" t="s">
        <v>678</v>
      </c>
      <c r="B3742" t="s">
        <v>697</v>
      </c>
      <c r="C3742" t="s">
        <v>686</v>
      </c>
      <c r="D3742">
        <v>0.52500000000000002</v>
      </c>
      <c r="E3742">
        <v>48</v>
      </c>
      <c r="F3742">
        <v>0.20599999999999999</v>
      </c>
    </row>
    <row r="3743" spans="1:6" x14ac:dyDescent="0.2">
      <c r="A3743" t="s">
        <v>678</v>
      </c>
      <c r="B3743" t="s">
        <v>697</v>
      </c>
      <c r="C3743" t="s">
        <v>686</v>
      </c>
      <c r="D3743">
        <v>0.52500000000000002</v>
      </c>
      <c r="E3743">
        <v>49</v>
      </c>
      <c r="F3743">
        <v>0.20799999999999999</v>
      </c>
    </row>
    <row r="3744" spans="1:6" x14ac:dyDescent="0.2">
      <c r="A3744" t="s">
        <v>678</v>
      </c>
      <c r="B3744" t="s">
        <v>697</v>
      </c>
      <c r="C3744" t="s">
        <v>686</v>
      </c>
      <c r="D3744">
        <v>0.55000000000000004</v>
      </c>
      <c r="E3744">
        <v>21</v>
      </c>
      <c r="F3744">
        <v>0.17399999999999999</v>
      </c>
    </row>
    <row r="3745" spans="1:6" x14ac:dyDescent="0.2">
      <c r="A3745" t="s">
        <v>678</v>
      </c>
      <c r="B3745" t="s">
        <v>697</v>
      </c>
      <c r="C3745" t="s">
        <v>686</v>
      </c>
      <c r="D3745">
        <v>0.55000000000000004</v>
      </c>
      <c r="E3745">
        <v>22</v>
      </c>
      <c r="F3745">
        <v>0.17699999999999999</v>
      </c>
    </row>
    <row r="3746" spans="1:6" x14ac:dyDescent="0.2">
      <c r="A3746" t="s">
        <v>678</v>
      </c>
      <c r="B3746" t="s">
        <v>697</v>
      </c>
      <c r="C3746" t="s">
        <v>686</v>
      </c>
      <c r="D3746">
        <v>0.55000000000000004</v>
      </c>
      <c r="E3746">
        <v>23</v>
      </c>
      <c r="F3746">
        <v>0.18099999999999999</v>
      </c>
    </row>
    <row r="3747" spans="1:6" x14ac:dyDescent="0.2">
      <c r="A3747" t="s">
        <v>678</v>
      </c>
      <c r="B3747" t="s">
        <v>697</v>
      </c>
      <c r="C3747" t="s">
        <v>686</v>
      </c>
      <c r="D3747">
        <v>0.55000000000000004</v>
      </c>
      <c r="E3747">
        <v>24</v>
      </c>
      <c r="F3747">
        <v>0.184</v>
      </c>
    </row>
    <row r="3748" spans="1:6" x14ac:dyDescent="0.2">
      <c r="A3748" t="s">
        <v>678</v>
      </c>
      <c r="B3748" t="s">
        <v>697</v>
      </c>
      <c r="C3748" t="s">
        <v>686</v>
      </c>
      <c r="D3748">
        <v>0.55000000000000004</v>
      </c>
      <c r="E3748">
        <v>25</v>
      </c>
      <c r="F3748">
        <v>0.187</v>
      </c>
    </row>
    <row r="3749" spans="1:6" x14ac:dyDescent="0.2">
      <c r="A3749" t="s">
        <v>678</v>
      </c>
      <c r="B3749" t="s">
        <v>697</v>
      </c>
      <c r="C3749" t="s">
        <v>686</v>
      </c>
      <c r="D3749">
        <v>0.55000000000000004</v>
      </c>
      <c r="E3749">
        <v>26</v>
      </c>
      <c r="F3749">
        <v>0.188</v>
      </c>
    </row>
    <row r="3750" spans="1:6" x14ac:dyDescent="0.2">
      <c r="A3750" t="s">
        <v>678</v>
      </c>
      <c r="B3750" t="s">
        <v>697</v>
      </c>
      <c r="C3750" t="s">
        <v>686</v>
      </c>
      <c r="D3750">
        <v>0.55000000000000004</v>
      </c>
      <c r="E3750">
        <v>27</v>
      </c>
      <c r="F3750">
        <v>0.189</v>
      </c>
    </row>
    <row r="3751" spans="1:6" x14ac:dyDescent="0.2">
      <c r="A3751" t="s">
        <v>678</v>
      </c>
      <c r="B3751" t="s">
        <v>697</v>
      </c>
      <c r="C3751" t="s">
        <v>686</v>
      </c>
      <c r="D3751">
        <v>0.55000000000000004</v>
      </c>
      <c r="E3751">
        <v>28</v>
      </c>
      <c r="F3751">
        <v>0.19</v>
      </c>
    </row>
    <row r="3752" spans="1:6" x14ac:dyDescent="0.2">
      <c r="A3752" t="s">
        <v>678</v>
      </c>
      <c r="B3752" t="s">
        <v>697</v>
      </c>
      <c r="C3752" t="s">
        <v>686</v>
      </c>
      <c r="D3752">
        <v>0.55000000000000004</v>
      </c>
      <c r="E3752">
        <v>29</v>
      </c>
      <c r="F3752">
        <v>0.19</v>
      </c>
    </row>
    <row r="3753" spans="1:6" x14ac:dyDescent="0.2">
      <c r="A3753" t="s">
        <v>678</v>
      </c>
      <c r="B3753" t="s">
        <v>697</v>
      </c>
      <c r="C3753" t="s">
        <v>686</v>
      </c>
      <c r="D3753">
        <v>0.55000000000000004</v>
      </c>
      <c r="E3753">
        <v>30</v>
      </c>
      <c r="F3753">
        <v>0.191</v>
      </c>
    </row>
    <row r="3754" spans="1:6" x14ac:dyDescent="0.2">
      <c r="A3754" t="s">
        <v>678</v>
      </c>
      <c r="B3754" t="s">
        <v>697</v>
      </c>
      <c r="C3754" t="s">
        <v>686</v>
      </c>
      <c r="D3754">
        <v>0.55000000000000004</v>
      </c>
      <c r="E3754">
        <v>31</v>
      </c>
      <c r="F3754">
        <v>0.191</v>
      </c>
    </row>
    <row r="3755" spans="1:6" x14ac:dyDescent="0.2">
      <c r="A3755" t="s">
        <v>678</v>
      </c>
      <c r="B3755" t="s">
        <v>697</v>
      </c>
      <c r="C3755" t="s">
        <v>686</v>
      </c>
      <c r="D3755">
        <v>0.55000000000000004</v>
      </c>
      <c r="E3755">
        <v>32</v>
      </c>
      <c r="F3755">
        <v>0.192</v>
      </c>
    </row>
    <row r="3756" spans="1:6" x14ac:dyDescent="0.2">
      <c r="A3756" t="s">
        <v>678</v>
      </c>
      <c r="B3756" t="s">
        <v>697</v>
      </c>
      <c r="C3756" t="s">
        <v>686</v>
      </c>
      <c r="D3756">
        <v>0.55000000000000004</v>
      </c>
      <c r="E3756">
        <v>33</v>
      </c>
      <c r="F3756">
        <v>0.193</v>
      </c>
    </row>
    <row r="3757" spans="1:6" x14ac:dyDescent="0.2">
      <c r="A3757" t="s">
        <v>678</v>
      </c>
      <c r="B3757" t="s">
        <v>697</v>
      </c>
      <c r="C3757" t="s">
        <v>686</v>
      </c>
      <c r="D3757">
        <v>0.55000000000000004</v>
      </c>
      <c r="E3757">
        <v>34</v>
      </c>
      <c r="F3757">
        <v>0.19400000000000001</v>
      </c>
    </row>
    <row r="3758" spans="1:6" x14ac:dyDescent="0.2">
      <c r="A3758" t="s">
        <v>678</v>
      </c>
      <c r="B3758" t="s">
        <v>697</v>
      </c>
      <c r="C3758" t="s">
        <v>686</v>
      </c>
      <c r="D3758">
        <v>0.55000000000000004</v>
      </c>
      <c r="E3758">
        <v>35</v>
      </c>
      <c r="F3758">
        <v>0.19400000000000001</v>
      </c>
    </row>
    <row r="3759" spans="1:6" x14ac:dyDescent="0.2">
      <c r="A3759" t="s">
        <v>678</v>
      </c>
      <c r="B3759" t="s">
        <v>697</v>
      </c>
      <c r="C3759" t="s">
        <v>686</v>
      </c>
      <c r="D3759">
        <v>0.55000000000000004</v>
      </c>
      <c r="E3759">
        <v>36</v>
      </c>
      <c r="F3759">
        <v>0.19500000000000001</v>
      </c>
    </row>
    <row r="3760" spans="1:6" x14ac:dyDescent="0.2">
      <c r="A3760" t="s">
        <v>678</v>
      </c>
      <c r="B3760" t="s">
        <v>697</v>
      </c>
      <c r="C3760" t="s">
        <v>686</v>
      </c>
      <c r="D3760">
        <v>0.55000000000000004</v>
      </c>
      <c r="E3760">
        <v>37</v>
      </c>
      <c r="F3760">
        <v>0.19700000000000001</v>
      </c>
    </row>
    <row r="3761" spans="1:6" x14ac:dyDescent="0.2">
      <c r="A3761" t="s">
        <v>678</v>
      </c>
      <c r="B3761" t="s">
        <v>697</v>
      </c>
      <c r="C3761" t="s">
        <v>686</v>
      </c>
      <c r="D3761">
        <v>0.55000000000000004</v>
      </c>
      <c r="E3761">
        <v>38</v>
      </c>
      <c r="F3761">
        <v>0.19800000000000001</v>
      </c>
    </row>
    <row r="3762" spans="1:6" x14ac:dyDescent="0.2">
      <c r="A3762" t="s">
        <v>678</v>
      </c>
      <c r="B3762" t="s">
        <v>697</v>
      </c>
      <c r="C3762" t="s">
        <v>686</v>
      </c>
      <c r="D3762">
        <v>0.55000000000000004</v>
      </c>
      <c r="E3762">
        <v>39</v>
      </c>
      <c r="F3762">
        <v>0.19900000000000001</v>
      </c>
    </row>
    <row r="3763" spans="1:6" x14ac:dyDescent="0.2">
      <c r="A3763" t="s">
        <v>678</v>
      </c>
      <c r="B3763" t="s">
        <v>697</v>
      </c>
      <c r="C3763" t="s">
        <v>686</v>
      </c>
      <c r="D3763">
        <v>0.55000000000000004</v>
      </c>
      <c r="E3763">
        <v>40</v>
      </c>
      <c r="F3763">
        <v>0.2</v>
      </c>
    </row>
    <row r="3764" spans="1:6" x14ac:dyDescent="0.2">
      <c r="A3764" t="s">
        <v>678</v>
      </c>
      <c r="B3764" t="s">
        <v>697</v>
      </c>
      <c r="C3764" t="s">
        <v>686</v>
      </c>
      <c r="D3764">
        <v>0.55000000000000004</v>
      </c>
      <c r="E3764">
        <v>41</v>
      </c>
      <c r="F3764">
        <v>0.20200000000000001</v>
      </c>
    </row>
    <row r="3765" spans="1:6" x14ac:dyDescent="0.2">
      <c r="A3765" t="s">
        <v>678</v>
      </c>
      <c r="B3765" t="s">
        <v>697</v>
      </c>
      <c r="C3765" t="s">
        <v>686</v>
      </c>
      <c r="D3765">
        <v>0.55000000000000004</v>
      </c>
      <c r="E3765">
        <v>42</v>
      </c>
      <c r="F3765">
        <v>0.20300000000000001</v>
      </c>
    </row>
    <row r="3766" spans="1:6" x14ac:dyDescent="0.2">
      <c r="A3766" t="s">
        <v>678</v>
      </c>
      <c r="B3766" t="s">
        <v>697</v>
      </c>
      <c r="C3766" t="s">
        <v>686</v>
      </c>
      <c r="D3766">
        <v>0.55000000000000004</v>
      </c>
      <c r="E3766">
        <v>43</v>
      </c>
      <c r="F3766">
        <v>0.20499999999999999</v>
      </c>
    </row>
    <row r="3767" spans="1:6" x14ac:dyDescent="0.2">
      <c r="A3767" t="s">
        <v>678</v>
      </c>
      <c r="B3767" t="s">
        <v>697</v>
      </c>
      <c r="C3767" t="s">
        <v>686</v>
      </c>
      <c r="D3767">
        <v>0.55000000000000004</v>
      </c>
      <c r="E3767">
        <v>44</v>
      </c>
      <c r="F3767">
        <v>0.20699999999999999</v>
      </c>
    </row>
    <row r="3768" spans="1:6" x14ac:dyDescent="0.2">
      <c r="A3768" t="s">
        <v>678</v>
      </c>
      <c r="B3768" t="s">
        <v>697</v>
      </c>
      <c r="C3768" t="s">
        <v>686</v>
      </c>
      <c r="D3768">
        <v>0.55000000000000004</v>
      </c>
      <c r="E3768">
        <v>45</v>
      </c>
      <c r="F3768">
        <v>0.20799999999999999</v>
      </c>
    </row>
    <row r="3769" spans="1:6" x14ac:dyDescent="0.2">
      <c r="A3769" t="s">
        <v>678</v>
      </c>
      <c r="B3769" t="s">
        <v>697</v>
      </c>
      <c r="C3769" t="s">
        <v>686</v>
      </c>
      <c r="D3769">
        <v>0.55000000000000004</v>
      </c>
      <c r="E3769">
        <v>46</v>
      </c>
      <c r="F3769">
        <v>0.21</v>
      </c>
    </row>
    <row r="3770" spans="1:6" x14ac:dyDescent="0.2">
      <c r="A3770" t="s">
        <v>678</v>
      </c>
      <c r="B3770" t="s">
        <v>697</v>
      </c>
      <c r="C3770" t="s">
        <v>686</v>
      </c>
      <c r="D3770">
        <v>0.55000000000000004</v>
      </c>
      <c r="E3770">
        <v>47</v>
      </c>
      <c r="F3770">
        <v>0.21099999999999999</v>
      </c>
    </row>
    <row r="3771" spans="1:6" x14ac:dyDescent="0.2">
      <c r="A3771" t="s">
        <v>678</v>
      </c>
      <c r="B3771" t="s">
        <v>697</v>
      </c>
      <c r="C3771" t="s">
        <v>686</v>
      </c>
      <c r="D3771">
        <v>0.55000000000000004</v>
      </c>
      <c r="E3771">
        <v>48</v>
      </c>
      <c r="F3771">
        <v>0.21299999999999999</v>
      </c>
    </row>
    <row r="3772" spans="1:6" x14ac:dyDescent="0.2">
      <c r="A3772" t="s">
        <v>678</v>
      </c>
      <c r="B3772" t="s">
        <v>697</v>
      </c>
      <c r="C3772" t="s">
        <v>686</v>
      </c>
      <c r="D3772">
        <v>0.55000000000000004</v>
      </c>
      <c r="E3772">
        <v>49</v>
      </c>
      <c r="F3772">
        <v>0.214</v>
      </c>
    </row>
    <row r="3773" spans="1:6" x14ac:dyDescent="0.2">
      <c r="A3773" t="s">
        <v>678</v>
      </c>
      <c r="B3773" t="s">
        <v>697</v>
      </c>
      <c r="C3773" t="s">
        <v>686</v>
      </c>
      <c r="D3773">
        <v>0.57499999999999996</v>
      </c>
      <c r="E3773">
        <v>22</v>
      </c>
      <c r="F3773">
        <v>0.186</v>
      </c>
    </row>
    <row r="3774" spans="1:6" x14ac:dyDescent="0.2">
      <c r="A3774" t="s">
        <v>678</v>
      </c>
      <c r="B3774" t="s">
        <v>697</v>
      </c>
      <c r="C3774" t="s">
        <v>686</v>
      </c>
      <c r="D3774">
        <v>0.57499999999999996</v>
      </c>
      <c r="E3774">
        <v>23</v>
      </c>
      <c r="F3774">
        <v>0.19</v>
      </c>
    </row>
    <row r="3775" spans="1:6" x14ac:dyDescent="0.2">
      <c r="A3775" t="s">
        <v>678</v>
      </c>
      <c r="B3775" t="s">
        <v>697</v>
      </c>
      <c r="C3775" t="s">
        <v>686</v>
      </c>
      <c r="D3775">
        <v>0.57499999999999996</v>
      </c>
      <c r="E3775">
        <v>24</v>
      </c>
      <c r="F3775">
        <v>0.193</v>
      </c>
    </row>
    <row r="3776" spans="1:6" x14ac:dyDescent="0.2">
      <c r="A3776" t="s">
        <v>678</v>
      </c>
      <c r="B3776" t="s">
        <v>697</v>
      </c>
      <c r="C3776" t="s">
        <v>686</v>
      </c>
      <c r="D3776">
        <v>0.57499999999999996</v>
      </c>
      <c r="E3776">
        <v>25</v>
      </c>
      <c r="F3776">
        <v>0.19500000000000001</v>
      </c>
    </row>
    <row r="3777" spans="1:6" x14ac:dyDescent="0.2">
      <c r="A3777" t="s">
        <v>678</v>
      </c>
      <c r="B3777" t="s">
        <v>697</v>
      </c>
      <c r="C3777" t="s">
        <v>686</v>
      </c>
      <c r="D3777">
        <v>0.57499999999999996</v>
      </c>
      <c r="E3777">
        <v>26</v>
      </c>
      <c r="F3777">
        <v>0.19600000000000001</v>
      </c>
    </row>
    <row r="3778" spans="1:6" x14ac:dyDescent="0.2">
      <c r="A3778" t="s">
        <v>678</v>
      </c>
      <c r="B3778" t="s">
        <v>697</v>
      </c>
      <c r="C3778" t="s">
        <v>686</v>
      </c>
      <c r="D3778">
        <v>0.57499999999999996</v>
      </c>
      <c r="E3778">
        <v>27</v>
      </c>
      <c r="F3778">
        <v>0.19700000000000001</v>
      </c>
    </row>
    <row r="3779" spans="1:6" x14ac:dyDescent="0.2">
      <c r="A3779" t="s">
        <v>678</v>
      </c>
      <c r="B3779" t="s">
        <v>697</v>
      </c>
      <c r="C3779" t="s">
        <v>686</v>
      </c>
      <c r="D3779">
        <v>0.57499999999999996</v>
      </c>
      <c r="E3779">
        <v>28</v>
      </c>
      <c r="F3779">
        <v>0.19800000000000001</v>
      </c>
    </row>
    <row r="3780" spans="1:6" x14ac:dyDescent="0.2">
      <c r="A3780" t="s">
        <v>678</v>
      </c>
      <c r="B3780" t="s">
        <v>697</v>
      </c>
      <c r="C3780" t="s">
        <v>686</v>
      </c>
      <c r="D3780">
        <v>0.57499999999999996</v>
      </c>
      <c r="E3780">
        <v>29</v>
      </c>
      <c r="F3780">
        <v>0.19800000000000001</v>
      </c>
    </row>
    <row r="3781" spans="1:6" x14ac:dyDescent="0.2">
      <c r="A3781" t="s">
        <v>678</v>
      </c>
      <c r="B3781" t="s">
        <v>697</v>
      </c>
      <c r="C3781" t="s">
        <v>686</v>
      </c>
      <c r="D3781">
        <v>0.57499999999999996</v>
      </c>
      <c r="E3781">
        <v>30</v>
      </c>
      <c r="F3781">
        <v>0.19900000000000001</v>
      </c>
    </row>
    <row r="3782" spans="1:6" x14ac:dyDescent="0.2">
      <c r="A3782" t="s">
        <v>678</v>
      </c>
      <c r="B3782" t="s">
        <v>697</v>
      </c>
      <c r="C3782" t="s">
        <v>686</v>
      </c>
      <c r="D3782">
        <v>0.57499999999999996</v>
      </c>
      <c r="E3782">
        <v>31</v>
      </c>
      <c r="F3782">
        <v>0.19900000000000001</v>
      </c>
    </row>
    <row r="3783" spans="1:6" x14ac:dyDescent="0.2">
      <c r="A3783" t="s">
        <v>678</v>
      </c>
      <c r="B3783" t="s">
        <v>697</v>
      </c>
      <c r="C3783" t="s">
        <v>686</v>
      </c>
      <c r="D3783">
        <v>0.57499999999999996</v>
      </c>
      <c r="E3783">
        <v>32</v>
      </c>
      <c r="F3783">
        <v>0.2</v>
      </c>
    </row>
    <row r="3784" spans="1:6" x14ac:dyDescent="0.2">
      <c r="A3784" t="s">
        <v>678</v>
      </c>
      <c r="B3784" t="s">
        <v>697</v>
      </c>
      <c r="C3784" t="s">
        <v>686</v>
      </c>
      <c r="D3784">
        <v>0.57499999999999996</v>
      </c>
      <c r="E3784">
        <v>33</v>
      </c>
      <c r="F3784">
        <v>0.20100000000000001</v>
      </c>
    </row>
    <row r="3785" spans="1:6" x14ac:dyDescent="0.2">
      <c r="A3785" t="s">
        <v>678</v>
      </c>
      <c r="B3785" t="s">
        <v>697</v>
      </c>
      <c r="C3785" t="s">
        <v>686</v>
      </c>
      <c r="D3785">
        <v>0.57499999999999996</v>
      </c>
      <c r="E3785">
        <v>34</v>
      </c>
      <c r="F3785">
        <v>0.20100000000000001</v>
      </c>
    </row>
    <row r="3786" spans="1:6" x14ac:dyDescent="0.2">
      <c r="A3786" t="s">
        <v>678</v>
      </c>
      <c r="B3786" t="s">
        <v>697</v>
      </c>
      <c r="C3786" t="s">
        <v>686</v>
      </c>
      <c r="D3786">
        <v>0.57499999999999996</v>
      </c>
      <c r="E3786">
        <v>35</v>
      </c>
      <c r="F3786">
        <v>0.20200000000000001</v>
      </c>
    </row>
    <row r="3787" spans="1:6" x14ac:dyDescent="0.2">
      <c r="A3787" t="s">
        <v>678</v>
      </c>
      <c r="B3787" t="s">
        <v>697</v>
      </c>
      <c r="C3787" t="s">
        <v>686</v>
      </c>
      <c r="D3787">
        <v>0.57499999999999996</v>
      </c>
      <c r="E3787">
        <v>36</v>
      </c>
      <c r="F3787">
        <v>0.20300000000000001</v>
      </c>
    </row>
    <row r="3788" spans="1:6" x14ac:dyDescent="0.2">
      <c r="A3788" t="s">
        <v>678</v>
      </c>
      <c r="B3788" t="s">
        <v>697</v>
      </c>
      <c r="C3788" t="s">
        <v>686</v>
      </c>
      <c r="D3788">
        <v>0.57499999999999996</v>
      </c>
      <c r="E3788">
        <v>37</v>
      </c>
      <c r="F3788">
        <v>0.20399999999999999</v>
      </c>
    </row>
    <row r="3789" spans="1:6" x14ac:dyDescent="0.2">
      <c r="A3789" t="s">
        <v>678</v>
      </c>
      <c r="B3789" t="s">
        <v>697</v>
      </c>
      <c r="C3789" t="s">
        <v>686</v>
      </c>
      <c r="D3789">
        <v>0.57499999999999996</v>
      </c>
      <c r="E3789">
        <v>38</v>
      </c>
      <c r="F3789">
        <v>0.20499999999999999</v>
      </c>
    </row>
    <row r="3790" spans="1:6" x14ac:dyDescent="0.2">
      <c r="A3790" t="s">
        <v>678</v>
      </c>
      <c r="B3790" t="s">
        <v>697</v>
      </c>
      <c r="C3790" t="s">
        <v>686</v>
      </c>
      <c r="D3790">
        <v>0.57499999999999996</v>
      </c>
      <c r="E3790">
        <v>39</v>
      </c>
      <c r="F3790">
        <v>0.20599999999999999</v>
      </c>
    </row>
    <row r="3791" spans="1:6" x14ac:dyDescent="0.2">
      <c r="A3791" t="s">
        <v>678</v>
      </c>
      <c r="B3791" t="s">
        <v>697</v>
      </c>
      <c r="C3791" t="s">
        <v>686</v>
      </c>
      <c r="D3791">
        <v>0.57499999999999996</v>
      </c>
      <c r="E3791">
        <v>40</v>
      </c>
      <c r="F3791">
        <v>0.20799999999999999</v>
      </c>
    </row>
    <row r="3792" spans="1:6" x14ac:dyDescent="0.2">
      <c r="A3792" t="s">
        <v>678</v>
      </c>
      <c r="B3792" t="s">
        <v>697</v>
      </c>
      <c r="C3792" t="s">
        <v>686</v>
      </c>
      <c r="D3792">
        <v>0.57499999999999996</v>
      </c>
      <c r="E3792">
        <v>41</v>
      </c>
      <c r="F3792">
        <v>0.20899999999999999</v>
      </c>
    </row>
    <row r="3793" spans="1:6" x14ac:dyDescent="0.2">
      <c r="A3793" t="s">
        <v>678</v>
      </c>
      <c r="B3793" t="s">
        <v>697</v>
      </c>
      <c r="C3793" t="s">
        <v>686</v>
      </c>
      <c r="D3793">
        <v>0.57499999999999996</v>
      </c>
      <c r="E3793">
        <v>42</v>
      </c>
      <c r="F3793">
        <v>0.21</v>
      </c>
    </row>
    <row r="3794" spans="1:6" x14ac:dyDescent="0.2">
      <c r="A3794" t="s">
        <v>678</v>
      </c>
      <c r="B3794" t="s">
        <v>697</v>
      </c>
      <c r="C3794" t="s">
        <v>686</v>
      </c>
      <c r="D3794">
        <v>0.57499999999999996</v>
      </c>
      <c r="E3794">
        <v>43</v>
      </c>
      <c r="F3794">
        <v>0.21199999999999999</v>
      </c>
    </row>
    <row r="3795" spans="1:6" x14ac:dyDescent="0.2">
      <c r="A3795" t="s">
        <v>678</v>
      </c>
      <c r="B3795" t="s">
        <v>697</v>
      </c>
      <c r="C3795" t="s">
        <v>686</v>
      </c>
      <c r="D3795">
        <v>0.57499999999999996</v>
      </c>
      <c r="E3795">
        <v>44</v>
      </c>
      <c r="F3795">
        <v>0.21299999999999999</v>
      </c>
    </row>
    <row r="3796" spans="1:6" x14ac:dyDescent="0.2">
      <c r="A3796" t="s">
        <v>678</v>
      </c>
      <c r="B3796" t="s">
        <v>697</v>
      </c>
      <c r="C3796" t="s">
        <v>686</v>
      </c>
      <c r="D3796">
        <v>0.57499999999999996</v>
      </c>
      <c r="E3796">
        <v>45</v>
      </c>
      <c r="F3796">
        <v>0.215</v>
      </c>
    </row>
    <row r="3797" spans="1:6" x14ac:dyDescent="0.2">
      <c r="A3797" t="s">
        <v>678</v>
      </c>
      <c r="B3797" t="s">
        <v>697</v>
      </c>
      <c r="C3797" t="s">
        <v>686</v>
      </c>
      <c r="D3797">
        <v>0.57499999999999996</v>
      </c>
      <c r="E3797">
        <v>46</v>
      </c>
      <c r="F3797">
        <v>0.216</v>
      </c>
    </row>
    <row r="3798" spans="1:6" x14ac:dyDescent="0.2">
      <c r="A3798" t="s">
        <v>678</v>
      </c>
      <c r="B3798" t="s">
        <v>697</v>
      </c>
      <c r="C3798" t="s">
        <v>686</v>
      </c>
      <c r="D3798">
        <v>0.57499999999999996</v>
      </c>
      <c r="E3798">
        <v>47</v>
      </c>
      <c r="F3798">
        <v>0.218</v>
      </c>
    </row>
    <row r="3799" spans="1:6" x14ac:dyDescent="0.2">
      <c r="A3799" t="s">
        <v>678</v>
      </c>
      <c r="B3799" t="s">
        <v>697</v>
      </c>
      <c r="C3799" t="s">
        <v>686</v>
      </c>
      <c r="D3799">
        <v>0.57499999999999996</v>
      </c>
      <c r="E3799">
        <v>48</v>
      </c>
      <c r="F3799">
        <v>0.22</v>
      </c>
    </row>
    <row r="3800" spans="1:6" x14ac:dyDescent="0.2">
      <c r="A3800" t="s">
        <v>678</v>
      </c>
      <c r="B3800" t="s">
        <v>697</v>
      </c>
      <c r="C3800" t="s">
        <v>686</v>
      </c>
      <c r="D3800">
        <v>0.57499999999999996</v>
      </c>
      <c r="E3800">
        <v>49</v>
      </c>
      <c r="F3800">
        <v>0.221</v>
      </c>
    </row>
    <row r="3801" spans="1:6" x14ac:dyDescent="0.2">
      <c r="A3801" t="s">
        <v>678</v>
      </c>
      <c r="B3801" t="s">
        <v>697</v>
      </c>
      <c r="C3801" t="s">
        <v>686</v>
      </c>
      <c r="D3801">
        <v>0.6</v>
      </c>
      <c r="E3801">
        <v>22</v>
      </c>
      <c r="F3801">
        <v>0.19500000000000001</v>
      </c>
    </row>
    <row r="3802" spans="1:6" x14ac:dyDescent="0.2">
      <c r="A3802" t="s">
        <v>678</v>
      </c>
      <c r="B3802" t="s">
        <v>697</v>
      </c>
      <c r="C3802" t="s">
        <v>686</v>
      </c>
      <c r="D3802">
        <v>0.6</v>
      </c>
      <c r="E3802">
        <v>23</v>
      </c>
      <c r="F3802">
        <v>0.19800000000000001</v>
      </c>
    </row>
    <row r="3803" spans="1:6" x14ac:dyDescent="0.2">
      <c r="A3803" t="s">
        <v>678</v>
      </c>
      <c r="B3803" t="s">
        <v>697</v>
      </c>
      <c r="C3803" t="s">
        <v>686</v>
      </c>
      <c r="D3803">
        <v>0.6</v>
      </c>
      <c r="E3803">
        <v>24</v>
      </c>
      <c r="F3803">
        <v>0.20100000000000001</v>
      </c>
    </row>
    <row r="3804" spans="1:6" x14ac:dyDescent="0.2">
      <c r="A3804" t="s">
        <v>678</v>
      </c>
      <c r="B3804" t="s">
        <v>697</v>
      </c>
      <c r="C3804" t="s">
        <v>686</v>
      </c>
      <c r="D3804">
        <v>0.6</v>
      </c>
      <c r="E3804">
        <v>25</v>
      </c>
      <c r="F3804">
        <v>0.20399999999999999</v>
      </c>
    </row>
    <row r="3805" spans="1:6" x14ac:dyDescent="0.2">
      <c r="A3805" t="s">
        <v>678</v>
      </c>
      <c r="B3805" t="s">
        <v>697</v>
      </c>
      <c r="C3805" t="s">
        <v>686</v>
      </c>
      <c r="D3805">
        <v>0.6</v>
      </c>
      <c r="E3805">
        <v>26</v>
      </c>
      <c r="F3805">
        <v>0.20499999999999999</v>
      </c>
    </row>
    <row r="3806" spans="1:6" x14ac:dyDescent="0.2">
      <c r="A3806" t="s">
        <v>678</v>
      </c>
      <c r="B3806" t="s">
        <v>697</v>
      </c>
      <c r="C3806" t="s">
        <v>686</v>
      </c>
      <c r="D3806">
        <v>0.6</v>
      </c>
      <c r="E3806">
        <v>27</v>
      </c>
      <c r="F3806">
        <v>0.20599999999999999</v>
      </c>
    </row>
    <row r="3807" spans="1:6" x14ac:dyDescent="0.2">
      <c r="A3807" t="s">
        <v>678</v>
      </c>
      <c r="B3807" t="s">
        <v>697</v>
      </c>
      <c r="C3807" t="s">
        <v>686</v>
      </c>
      <c r="D3807">
        <v>0.6</v>
      </c>
      <c r="E3807">
        <v>28</v>
      </c>
      <c r="F3807">
        <v>0.20599999999999999</v>
      </c>
    </row>
    <row r="3808" spans="1:6" x14ac:dyDescent="0.2">
      <c r="A3808" t="s">
        <v>678</v>
      </c>
      <c r="B3808" t="s">
        <v>697</v>
      </c>
      <c r="C3808" t="s">
        <v>686</v>
      </c>
      <c r="D3808">
        <v>0.6</v>
      </c>
      <c r="E3808">
        <v>29</v>
      </c>
      <c r="F3808">
        <v>0.20699999999999999</v>
      </c>
    </row>
    <row r="3809" spans="1:6" x14ac:dyDescent="0.2">
      <c r="A3809" t="s">
        <v>678</v>
      </c>
      <c r="B3809" t="s">
        <v>697</v>
      </c>
      <c r="C3809" t="s">
        <v>686</v>
      </c>
      <c r="D3809">
        <v>0.6</v>
      </c>
      <c r="E3809">
        <v>30</v>
      </c>
      <c r="F3809">
        <v>0.20699999999999999</v>
      </c>
    </row>
    <row r="3810" spans="1:6" x14ac:dyDescent="0.2">
      <c r="A3810" t="s">
        <v>678</v>
      </c>
      <c r="B3810" t="s">
        <v>697</v>
      </c>
      <c r="C3810" t="s">
        <v>686</v>
      </c>
      <c r="D3810">
        <v>0.6</v>
      </c>
      <c r="E3810">
        <v>31</v>
      </c>
      <c r="F3810">
        <v>0.20699999999999999</v>
      </c>
    </row>
    <row r="3811" spans="1:6" x14ac:dyDescent="0.2">
      <c r="A3811" t="s">
        <v>678</v>
      </c>
      <c r="B3811" t="s">
        <v>697</v>
      </c>
      <c r="C3811" t="s">
        <v>686</v>
      </c>
      <c r="D3811">
        <v>0.6</v>
      </c>
      <c r="E3811">
        <v>32</v>
      </c>
      <c r="F3811">
        <v>0.20799999999999999</v>
      </c>
    </row>
    <row r="3812" spans="1:6" x14ac:dyDescent="0.2">
      <c r="A3812" t="s">
        <v>678</v>
      </c>
      <c r="B3812" t="s">
        <v>697</v>
      </c>
      <c r="C3812" t="s">
        <v>686</v>
      </c>
      <c r="D3812">
        <v>0.6</v>
      </c>
      <c r="E3812">
        <v>33</v>
      </c>
      <c r="F3812">
        <v>0.20799999999999999</v>
      </c>
    </row>
    <row r="3813" spans="1:6" x14ac:dyDescent="0.2">
      <c r="A3813" t="s">
        <v>678</v>
      </c>
      <c r="B3813" t="s">
        <v>697</v>
      </c>
      <c r="C3813" t="s">
        <v>686</v>
      </c>
      <c r="D3813">
        <v>0.6</v>
      </c>
      <c r="E3813">
        <v>34</v>
      </c>
      <c r="F3813">
        <v>0.20899999999999999</v>
      </c>
    </row>
    <row r="3814" spans="1:6" x14ac:dyDescent="0.2">
      <c r="A3814" t="s">
        <v>678</v>
      </c>
      <c r="B3814" t="s">
        <v>697</v>
      </c>
      <c r="C3814" t="s">
        <v>686</v>
      </c>
      <c r="D3814">
        <v>0.6</v>
      </c>
      <c r="E3814">
        <v>35</v>
      </c>
      <c r="F3814">
        <v>0.21</v>
      </c>
    </row>
    <row r="3815" spans="1:6" x14ac:dyDescent="0.2">
      <c r="A3815" t="s">
        <v>678</v>
      </c>
      <c r="B3815" t="s">
        <v>697</v>
      </c>
      <c r="C3815" t="s">
        <v>686</v>
      </c>
      <c r="D3815">
        <v>0.6</v>
      </c>
      <c r="E3815">
        <v>36</v>
      </c>
      <c r="F3815">
        <v>0.21</v>
      </c>
    </row>
    <row r="3816" spans="1:6" x14ac:dyDescent="0.2">
      <c r="A3816" t="s">
        <v>678</v>
      </c>
      <c r="B3816" t="s">
        <v>697</v>
      </c>
      <c r="C3816" t="s">
        <v>686</v>
      </c>
      <c r="D3816">
        <v>0.6</v>
      </c>
      <c r="E3816">
        <v>37</v>
      </c>
      <c r="F3816">
        <v>0.21099999999999999</v>
      </c>
    </row>
    <row r="3817" spans="1:6" x14ac:dyDescent="0.2">
      <c r="A3817" t="s">
        <v>678</v>
      </c>
      <c r="B3817" t="s">
        <v>697</v>
      </c>
      <c r="C3817" t="s">
        <v>686</v>
      </c>
      <c r="D3817">
        <v>0.6</v>
      </c>
      <c r="E3817">
        <v>38</v>
      </c>
      <c r="F3817">
        <v>0.21199999999999999</v>
      </c>
    </row>
    <row r="3818" spans="1:6" x14ac:dyDescent="0.2">
      <c r="A3818" t="s">
        <v>678</v>
      </c>
      <c r="B3818" t="s">
        <v>697</v>
      </c>
      <c r="C3818" t="s">
        <v>686</v>
      </c>
      <c r="D3818">
        <v>0.6</v>
      </c>
      <c r="E3818">
        <v>39</v>
      </c>
      <c r="F3818">
        <v>0.21299999999999999</v>
      </c>
    </row>
    <row r="3819" spans="1:6" x14ac:dyDescent="0.2">
      <c r="A3819" t="s">
        <v>678</v>
      </c>
      <c r="B3819" t="s">
        <v>697</v>
      </c>
      <c r="C3819" t="s">
        <v>686</v>
      </c>
      <c r="D3819">
        <v>0.6</v>
      </c>
      <c r="E3819">
        <v>40</v>
      </c>
      <c r="F3819">
        <v>0.215</v>
      </c>
    </row>
    <row r="3820" spans="1:6" x14ac:dyDescent="0.2">
      <c r="A3820" t="s">
        <v>678</v>
      </c>
      <c r="B3820" t="s">
        <v>697</v>
      </c>
      <c r="C3820" t="s">
        <v>686</v>
      </c>
      <c r="D3820">
        <v>0.6</v>
      </c>
      <c r="E3820">
        <v>41</v>
      </c>
      <c r="F3820">
        <v>0.216</v>
      </c>
    </row>
    <row r="3821" spans="1:6" x14ac:dyDescent="0.2">
      <c r="A3821" t="s">
        <v>678</v>
      </c>
      <c r="B3821" t="s">
        <v>697</v>
      </c>
      <c r="C3821" t="s">
        <v>686</v>
      </c>
      <c r="D3821">
        <v>0.6</v>
      </c>
      <c r="E3821">
        <v>42</v>
      </c>
      <c r="F3821">
        <v>0.217</v>
      </c>
    </row>
    <row r="3822" spans="1:6" x14ac:dyDescent="0.2">
      <c r="A3822" t="s">
        <v>678</v>
      </c>
      <c r="B3822" t="s">
        <v>697</v>
      </c>
      <c r="C3822" t="s">
        <v>686</v>
      </c>
      <c r="D3822">
        <v>0.6</v>
      </c>
      <c r="E3822">
        <v>43</v>
      </c>
      <c r="F3822">
        <v>0.219</v>
      </c>
    </row>
    <row r="3823" spans="1:6" x14ac:dyDescent="0.2">
      <c r="A3823" t="s">
        <v>678</v>
      </c>
      <c r="B3823" t="s">
        <v>697</v>
      </c>
      <c r="C3823" t="s">
        <v>686</v>
      </c>
      <c r="D3823">
        <v>0.6</v>
      </c>
      <c r="E3823">
        <v>44</v>
      </c>
      <c r="F3823">
        <v>0.22</v>
      </c>
    </row>
    <row r="3824" spans="1:6" x14ac:dyDescent="0.2">
      <c r="A3824" t="s">
        <v>678</v>
      </c>
      <c r="B3824" t="s">
        <v>697</v>
      </c>
      <c r="C3824" t="s">
        <v>686</v>
      </c>
      <c r="D3824">
        <v>0.6</v>
      </c>
      <c r="E3824">
        <v>45</v>
      </c>
      <c r="F3824">
        <v>0.222</v>
      </c>
    </row>
    <row r="3825" spans="1:6" x14ac:dyDescent="0.2">
      <c r="A3825" t="s">
        <v>678</v>
      </c>
      <c r="B3825" t="s">
        <v>697</v>
      </c>
      <c r="C3825" t="s">
        <v>686</v>
      </c>
      <c r="D3825">
        <v>0.6</v>
      </c>
      <c r="E3825">
        <v>46</v>
      </c>
      <c r="F3825">
        <v>0.223</v>
      </c>
    </row>
    <row r="3826" spans="1:6" x14ac:dyDescent="0.2">
      <c r="A3826" t="s">
        <v>678</v>
      </c>
      <c r="B3826" t="s">
        <v>697</v>
      </c>
      <c r="C3826" t="s">
        <v>686</v>
      </c>
      <c r="D3826">
        <v>0.6</v>
      </c>
      <c r="E3826">
        <v>47</v>
      </c>
      <c r="F3826">
        <v>0.22500000000000001</v>
      </c>
    </row>
    <row r="3827" spans="1:6" x14ac:dyDescent="0.2">
      <c r="A3827" t="s">
        <v>678</v>
      </c>
      <c r="B3827" t="s">
        <v>697</v>
      </c>
      <c r="C3827" t="s">
        <v>686</v>
      </c>
      <c r="D3827">
        <v>0.6</v>
      </c>
      <c r="E3827">
        <v>48</v>
      </c>
      <c r="F3827">
        <v>0.22600000000000001</v>
      </c>
    </row>
    <row r="3828" spans="1:6" x14ac:dyDescent="0.2">
      <c r="A3828" t="s">
        <v>678</v>
      </c>
      <c r="B3828" t="s">
        <v>697</v>
      </c>
      <c r="C3828" t="s">
        <v>686</v>
      </c>
      <c r="D3828">
        <v>0.6</v>
      </c>
      <c r="E3828">
        <v>49</v>
      </c>
      <c r="F3828">
        <v>0.22800000000000001</v>
      </c>
    </row>
    <row r="3829" spans="1:6" x14ac:dyDescent="0.2">
      <c r="A3829" t="s">
        <v>678</v>
      </c>
      <c r="B3829" t="s">
        <v>697</v>
      </c>
      <c r="C3829" t="s">
        <v>686</v>
      </c>
      <c r="D3829">
        <v>0.625</v>
      </c>
      <c r="E3829">
        <v>22</v>
      </c>
      <c r="F3829">
        <v>0.20399999999999999</v>
      </c>
    </row>
    <row r="3830" spans="1:6" x14ac:dyDescent="0.2">
      <c r="A3830" t="s">
        <v>678</v>
      </c>
      <c r="B3830" t="s">
        <v>697</v>
      </c>
      <c r="C3830" t="s">
        <v>686</v>
      </c>
      <c r="D3830">
        <v>0.625</v>
      </c>
      <c r="E3830">
        <v>23</v>
      </c>
      <c r="F3830">
        <v>0.20699999999999999</v>
      </c>
    </row>
    <row r="3831" spans="1:6" x14ac:dyDescent="0.2">
      <c r="A3831" t="s">
        <v>678</v>
      </c>
      <c r="B3831" t="s">
        <v>697</v>
      </c>
      <c r="C3831" t="s">
        <v>686</v>
      </c>
      <c r="D3831">
        <v>0.625</v>
      </c>
      <c r="E3831">
        <v>24</v>
      </c>
      <c r="F3831">
        <v>0.21</v>
      </c>
    </row>
    <row r="3832" spans="1:6" x14ac:dyDescent="0.2">
      <c r="A3832" t="s">
        <v>678</v>
      </c>
      <c r="B3832" t="s">
        <v>697</v>
      </c>
      <c r="C3832" t="s">
        <v>686</v>
      </c>
      <c r="D3832">
        <v>0.625</v>
      </c>
      <c r="E3832">
        <v>25</v>
      </c>
      <c r="F3832">
        <v>0.21199999999999999</v>
      </c>
    </row>
    <row r="3833" spans="1:6" x14ac:dyDescent="0.2">
      <c r="A3833" t="s">
        <v>678</v>
      </c>
      <c r="B3833" t="s">
        <v>697</v>
      </c>
      <c r="C3833" t="s">
        <v>686</v>
      </c>
      <c r="D3833">
        <v>0.625</v>
      </c>
      <c r="E3833">
        <v>26</v>
      </c>
      <c r="F3833">
        <v>0.21299999999999999</v>
      </c>
    </row>
    <row r="3834" spans="1:6" x14ac:dyDescent="0.2">
      <c r="A3834" t="s">
        <v>678</v>
      </c>
      <c r="B3834" t="s">
        <v>697</v>
      </c>
      <c r="C3834" t="s">
        <v>686</v>
      </c>
      <c r="D3834">
        <v>0.625</v>
      </c>
      <c r="E3834">
        <v>27</v>
      </c>
      <c r="F3834">
        <v>0.214</v>
      </c>
    </row>
    <row r="3835" spans="1:6" x14ac:dyDescent="0.2">
      <c r="A3835" t="s">
        <v>678</v>
      </c>
      <c r="B3835" t="s">
        <v>697</v>
      </c>
      <c r="C3835" t="s">
        <v>686</v>
      </c>
      <c r="D3835">
        <v>0.625</v>
      </c>
      <c r="E3835">
        <v>28</v>
      </c>
      <c r="F3835">
        <v>0.214</v>
      </c>
    </row>
    <row r="3836" spans="1:6" x14ac:dyDescent="0.2">
      <c r="A3836" t="s">
        <v>678</v>
      </c>
      <c r="B3836" t="s">
        <v>697</v>
      </c>
      <c r="C3836" t="s">
        <v>686</v>
      </c>
      <c r="D3836">
        <v>0.625</v>
      </c>
      <c r="E3836">
        <v>29</v>
      </c>
      <c r="F3836">
        <v>0.215</v>
      </c>
    </row>
    <row r="3837" spans="1:6" x14ac:dyDescent="0.2">
      <c r="A3837" t="s">
        <v>678</v>
      </c>
      <c r="B3837" t="s">
        <v>697</v>
      </c>
      <c r="C3837" t="s">
        <v>686</v>
      </c>
      <c r="D3837">
        <v>0.625</v>
      </c>
      <c r="E3837">
        <v>30</v>
      </c>
      <c r="F3837">
        <v>0.215</v>
      </c>
    </row>
    <row r="3838" spans="1:6" x14ac:dyDescent="0.2">
      <c r="A3838" t="s">
        <v>678</v>
      </c>
      <c r="B3838" t="s">
        <v>697</v>
      </c>
      <c r="C3838" t="s">
        <v>686</v>
      </c>
      <c r="D3838">
        <v>0.625</v>
      </c>
      <c r="E3838">
        <v>31</v>
      </c>
      <c r="F3838">
        <v>0.215</v>
      </c>
    </row>
    <row r="3839" spans="1:6" x14ac:dyDescent="0.2">
      <c r="A3839" t="s">
        <v>678</v>
      </c>
      <c r="B3839" t="s">
        <v>697</v>
      </c>
      <c r="C3839" t="s">
        <v>686</v>
      </c>
      <c r="D3839">
        <v>0.625</v>
      </c>
      <c r="E3839">
        <v>32</v>
      </c>
      <c r="F3839">
        <v>0.216</v>
      </c>
    </row>
    <row r="3840" spans="1:6" x14ac:dyDescent="0.2">
      <c r="A3840" t="s">
        <v>678</v>
      </c>
      <c r="B3840" t="s">
        <v>697</v>
      </c>
      <c r="C3840" t="s">
        <v>686</v>
      </c>
      <c r="D3840">
        <v>0.625</v>
      </c>
      <c r="E3840">
        <v>33</v>
      </c>
      <c r="F3840">
        <v>0.216</v>
      </c>
    </row>
    <row r="3841" spans="1:6" x14ac:dyDescent="0.2">
      <c r="A3841" t="s">
        <v>678</v>
      </c>
      <c r="B3841" t="s">
        <v>697</v>
      </c>
      <c r="C3841" t="s">
        <v>686</v>
      </c>
      <c r="D3841">
        <v>0.625</v>
      </c>
      <c r="E3841">
        <v>34</v>
      </c>
      <c r="F3841">
        <v>0.217</v>
      </c>
    </row>
    <row r="3842" spans="1:6" x14ac:dyDescent="0.2">
      <c r="A3842" t="s">
        <v>678</v>
      </c>
      <c r="B3842" t="s">
        <v>697</v>
      </c>
      <c r="C3842" t="s">
        <v>686</v>
      </c>
      <c r="D3842">
        <v>0.625</v>
      </c>
      <c r="E3842">
        <v>35</v>
      </c>
      <c r="F3842">
        <v>0.217</v>
      </c>
    </row>
    <row r="3843" spans="1:6" x14ac:dyDescent="0.2">
      <c r="A3843" t="s">
        <v>678</v>
      </c>
      <c r="B3843" t="s">
        <v>697</v>
      </c>
      <c r="C3843" t="s">
        <v>686</v>
      </c>
      <c r="D3843">
        <v>0.625</v>
      </c>
      <c r="E3843">
        <v>36</v>
      </c>
      <c r="F3843">
        <v>0.218</v>
      </c>
    </row>
    <row r="3844" spans="1:6" x14ac:dyDescent="0.2">
      <c r="A3844" t="s">
        <v>678</v>
      </c>
      <c r="B3844" t="s">
        <v>697</v>
      </c>
      <c r="C3844" t="s">
        <v>686</v>
      </c>
      <c r="D3844">
        <v>0.625</v>
      </c>
      <c r="E3844">
        <v>37</v>
      </c>
      <c r="F3844">
        <v>0.219</v>
      </c>
    </row>
    <row r="3845" spans="1:6" x14ac:dyDescent="0.2">
      <c r="A3845" t="s">
        <v>678</v>
      </c>
      <c r="B3845" t="s">
        <v>697</v>
      </c>
      <c r="C3845" t="s">
        <v>686</v>
      </c>
      <c r="D3845">
        <v>0.625</v>
      </c>
      <c r="E3845">
        <v>38</v>
      </c>
      <c r="F3845">
        <v>0.219</v>
      </c>
    </row>
    <row r="3846" spans="1:6" x14ac:dyDescent="0.2">
      <c r="A3846" t="s">
        <v>678</v>
      </c>
      <c r="B3846" t="s">
        <v>697</v>
      </c>
      <c r="C3846" t="s">
        <v>686</v>
      </c>
      <c r="D3846">
        <v>0.625</v>
      </c>
      <c r="E3846">
        <v>39</v>
      </c>
      <c r="F3846">
        <v>0.221</v>
      </c>
    </row>
    <row r="3847" spans="1:6" x14ac:dyDescent="0.2">
      <c r="A3847" t="s">
        <v>678</v>
      </c>
      <c r="B3847" t="s">
        <v>697</v>
      </c>
      <c r="C3847" t="s">
        <v>686</v>
      </c>
      <c r="D3847">
        <v>0.625</v>
      </c>
      <c r="E3847">
        <v>40</v>
      </c>
      <c r="F3847">
        <v>0.222</v>
      </c>
    </row>
    <row r="3848" spans="1:6" x14ac:dyDescent="0.2">
      <c r="A3848" t="s">
        <v>678</v>
      </c>
      <c r="B3848" t="s">
        <v>697</v>
      </c>
      <c r="C3848" t="s">
        <v>686</v>
      </c>
      <c r="D3848">
        <v>0.625</v>
      </c>
      <c r="E3848">
        <v>41</v>
      </c>
      <c r="F3848">
        <v>0.223</v>
      </c>
    </row>
    <row r="3849" spans="1:6" x14ac:dyDescent="0.2">
      <c r="A3849" t="s">
        <v>678</v>
      </c>
      <c r="B3849" t="s">
        <v>697</v>
      </c>
      <c r="C3849" t="s">
        <v>686</v>
      </c>
      <c r="D3849">
        <v>0.625</v>
      </c>
      <c r="E3849">
        <v>42</v>
      </c>
      <c r="F3849">
        <v>0.224</v>
      </c>
    </row>
    <row r="3850" spans="1:6" x14ac:dyDescent="0.2">
      <c r="A3850" t="s">
        <v>678</v>
      </c>
      <c r="B3850" t="s">
        <v>697</v>
      </c>
      <c r="C3850" t="s">
        <v>686</v>
      </c>
      <c r="D3850">
        <v>0.625</v>
      </c>
      <c r="E3850">
        <v>43</v>
      </c>
      <c r="F3850">
        <v>0.22600000000000001</v>
      </c>
    </row>
    <row r="3851" spans="1:6" x14ac:dyDescent="0.2">
      <c r="A3851" t="s">
        <v>678</v>
      </c>
      <c r="B3851" t="s">
        <v>697</v>
      </c>
      <c r="C3851" t="s">
        <v>686</v>
      </c>
      <c r="D3851">
        <v>0.625</v>
      </c>
      <c r="E3851">
        <v>44</v>
      </c>
      <c r="F3851">
        <v>0.22700000000000001</v>
      </c>
    </row>
    <row r="3852" spans="1:6" x14ac:dyDescent="0.2">
      <c r="A3852" t="s">
        <v>678</v>
      </c>
      <c r="B3852" t="s">
        <v>697</v>
      </c>
      <c r="C3852" t="s">
        <v>686</v>
      </c>
      <c r="D3852">
        <v>0.625</v>
      </c>
      <c r="E3852">
        <v>45</v>
      </c>
      <c r="F3852">
        <v>0.22800000000000001</v>
      </c>
    </row>
    <row r="3853" spans="1:6" x14ac:dyDescent="0.2">
      <c r="A3853" t="s">
        <v>678</v>
      </c>
      <c r="B3853" t="s">
        <v>697</v>
      </c>
      <c r="C3853" t="s">
        <v>686</v>
      </c>
      <c r="D3853">
        <v>0.625</v>
      </c>
      <c r="E3853">
        <v>46</v>
      </c>
      <c r="F3853">
        <v>0.23</v>
      </c>
    </row>
    <row r="3854" spans="1:6" x14ac:dyDescent="0.2">
      <c r="A3854" t="s">
        <v>678</v>
      </c>
      <c r="B3854" t="s">
        <v>697</v>
      </c>
      <c r="C3854" t="s">
        <v>686</v>
      </c>
      <c r="D3854">
        <v>0.625</v>
      </c>
      <c r="E3854">
        <v>47</v>
      </c>
      <c r="F3854">
        <v>0.23200000000000001</v>
      </c>
    </row>
    <row r="3855" spans="1:6" x14ac:dyDescent="0.2">
      <c r="A3855" t="s">
        <v>678</v>
      </c>
      <c r="B3855" t="s">
        <v>697</v>
      </c>
      <c r="C3855" t="s">
        <v>686</v>
      </c>
      <c r="D3855">
        <v>0.625</v>
      </c>
      <c r="E3855">
        <v>48</v>
      </c>
      <c r="F3855">
        <v>0.23300000000000001</v>
      </c>
    </row>
    <row r="3856" spans="1:6" x14ac:dyDescent="0.2">
      <c r="A3856" t="s">
        <v>678</v>
      </c>
      <c r="B3856" t="s">
        <v>697</v>
      </c>
      <c r="C3856" t="s">
        <v>686</v>
      </c>
      <c r="D3856">
        <v>0.625</v>
      </c>
      <c r="E3856">
        <v>49</v>
      </c>
      <c r="F3856">
        <v>0.23499999999999999</v>
      </c>
    </row>
    <row r="3857" spans="1:6" x14ac:dyDescent="0.2">
      <c r="A3857" t="s">
        <v>678</v>
      </c>
      <c r="B3857" t="s">
        <v>697</v>
      </c>
      <c r="C3857" t="s">
        <v>686</v>
      </c>
      <c r="D3857">
        <v>0.65</v>
      </c>
      <c r="E3857">
        <v>23</v>
      </c>
      <c r="F3857">
        <v>0.215</v>
      </c>
    </row>
    <row r="3858" spans="1:6" x14ac:dyDescent="0.2">
      <c r="A3858" t="s">
        <v>678</v>
      </c>
      <c r="B3858" t="s">
        <v>697</v>
      </c>
      <c r="C3858" t="s">
        <v>686</v>
      </c>
      <c r="D3858">
        <v>0.65</v>
      </c>
      <c r="E3858">
        <v>24</v>
      </c>
      <c r="F3858">
        <v>0.218</v>
      </c>
    </row>
    <row r="3859" spans="1:6" x14ac:dyDescent="0.2">
      <c r="A3859" t="s">
        <v>678</v>
      </c>
      <c r="B3859" t="s">
        <v>697</v>
      </c>
      <c r="C3859" t="s">
        <v>686</v>
      </c>
      <c r="D3859">
        <v>0.65</v>
      </c>
      <c r="E3859">
        <v>25</v>
      </c>
      <c r="F3859">
        <v>0.22</v>
      </c>
    </row>
    <row r="3860" spans="1:6" x14ac:dyDescent="0.2">
      <c r="A3860" t="s">
        <v>678</v>
      </c>
      <c r="B3860" t="s">
        <v>697</v>
      </c>
      <c r="C3860" t="s">
        <v>686</v>
      </c>
      <c r="D3860">
        <v>0.65</v>
      </c>
      <c r="E3860">
        <v>26</v>
      </c>
      <c r="F3860">
        <v>0.221</v>
      </c>
    </row>
    <row r="3861" spans="1:6" x14ac:dyDescent="0.2">
      <c r="A3861" t="s">
        <v>678</v>
      </c>
      <c r="B3861" t="s">
        <v>697</v>
      </c>
      <c r="C3861" t="s">
        <v>686</v>
      </c>
      <c r="D3861">
        <v>0.65</v>
      </c>
      <c r="E3861">
        <v>27</v>
      </c>
      <c r="F3861">
        <v>0.222</v>
      </c>
    </row>
    <row r="3862" spans="1:6" x14ac:dyDescent="0.2">
      <c r="A3862" t="s">
        <v>678</v>
      </c>
      <c r="B3862" t="s">
        <v>697</v>
      </c>
      <c r="C3862" t="s">
        <v>686</v>
      </c>
      <c r="D3862">
        <v>0.65</v>
      </c>
      <c r="E3862">
        <v>28</v>
      </c>
      <c r="F3862">
        <v>0.222</v>
      </c>
    </row>
    <row r="3863" spans="1:6" x14ac:dyDescent="0.2">
      <c r="A3863" t="s">
        <v>678</v>
      </c>
      <c r="B3863" t="s">
        <v>697</v>
      </c>
      <c r="C3863" t="s">
        <v>686</v>
      </c>
      <c r="D3863">
        <v>0.65</v>
      </c>
      <c r="E3863">
        <v>29</v>
      </c>
      <c r="F3863">
        <v>0.222</v>
      </c>
    </row>
    <row r="3864" spans="1:6" x14ac:dyDescent="0.2">
      <c r="A3864" t="s">
        <v>678</v>
      </c>
      <c r="B3864" t="s">
        <v>697</v>
      </c>
      <c r="C3864" t="s">
        <v>686</v>
      </c>
      <c r="D3864">
        <v>0.65</v>
      </c>
      <c r="E3864">
        <v>30</v>
      </c>
      <c r="F3864">
        <v>0.223</v>
      </c>
    </row>
    <row r="3865" spans="1:6" x14ac:dyDescent="0.2">
      <c r="A3865" t="s">
        <v>678</v>
      </c>
      <c r="B3865" t="s">
        <v>697</v>
      </c>
      <c r="C3865" t="s">
        <v>686</v>
      </c>
      <c r="D3865">
        <v>0.65</v>
      </c>
      <c r="E3865">
        <v>31</v>
      </c>
      <c r="F3865">
        <v>0.223</v>
      </c>
    </row>
    <row r="3866" spans="1:6" x14ac:dyDescent="0.2">
      <c r="A3866" t="s">
        <v>678</v>
      </c>
      <c r="B3866" t="s">
        <v>697</v>
      </c>
      <c r="C3866" t="s">
        <v>686</v>
      </c>
      <c r="D3866">
        <v>0.65</v>
      </c>
      <c r="E3866">
        <v>32</v>
      </c>
      <c r="F3866">
        <v>0.223</v>
      </c>
    </row>
    <row r="3867" spans="1:6" x14ac:dyDescent="0.2">
      <c r="A3867" t="s">
        <v>678</v>
      </c>
      <c r="B3867" t="s">
        <v>697</v>
      </c>
      <c r="C3867" t="s">
        <v>686</v>
      </c>
      <c r="D3867">
        <v>0.65</v>
      </c>
      <c r="E3867">
        <v>33</v>
      </c>
      <c r="F3867">
        <v>0.224</v>
      </c>
    </row>
    <row r="3868" spans="1:6" x14ac:dyDescent="0.2">
      <c r="A3868" t="s">
        <v>678</v>
      </c>
      <c r="B3868" t="s">
        <v>697</v>
      </c>
      <c r="C3868" t="s">
        <v>686</v>
      </c>
      <c r="D3868">
        <v>0.65</v>
      </c>
      <c r="E3868">
        <v>34</v>
      </c>
      <c r="F3868">
        <v>0.224</v>
      </c>
    </row>
    <row r="3869" spans="1:6" x14ac:dyDescent="0.2">
      <c r="A3869" t="s">
        <v>678</v>
      </c>
      <c r="B3869" t="s">
        <v>697</v>
      </c>
      <c r="C3869" t="s">
        <v>686</v>
      </c>
      <c r="D3869">
        <v>0.65</v>
      </c>
      <c r="E3869">
        <v>35</v>
      </c>
      <c r="F3869">
        <v>0.22500000000000001</v>
      </c>
    </row>
    <row r="3870" spans="1:6" x14ac:dyDescent="0.2">
      <c r="A3870" t="s">
        <v>678</v>
      </c>
      <c r="B3870" t="s">
        <v>697</v>
      </c>
      <c r="C3870" t="s">
        <v>686</v>
      </c>
      <c r="D3870">
        <v>0.65</v>
      </c>
      <c r="E3870">
        <v>36</v>
      </c>
      <c r="F3870">
        <v>0.22500000000000001</v>
      </c>
    </row>
    <row r="3871" spans="1:6" x14ac:dyDescent="0.2">
      <c r="A3871" t="s">
        <v>678</v>
      </c>
      <c r="B3871" t="s">
        <v>697</v>
      </c>
      <c r="C3871" t="s">
        <v>686</v>
      </c>
      <c r="D3871">
        <v>0.65</v>
      </c>
      <c r="E3871">
        <v>37</v>
      </c>
      <c r="F3871">
        <v>0.22600000000000001</v>
      </c>
    </row>
    <row r="3872" spans="1:6" x14ac:dyDescent="0.2">
      <c r="A3872" t="s">
        <v>678</v>
      </c>
      <c r="B3872" t="s">
        <v>697</v>
      </c>
      <c r="C3872" t="s">
        <v>686</v>
      </c>
      <c r="D3872">
        <v>0.65</v>
      </c>
      <c r="E3872">
        <v>38</v>
      </c>
      <c r="F3872">
        <v>0.22700000000000001</v>
      </c>
    </row>
    <row r="3873" spans="1:6" x14ac:dyDescent="0.2">
      <c r="A3873" t="s">
        <v>678</v>
      </c>
      <c r="B3873" t="s">
        <v>697</v>
      </c>
      <c r="C3873" t="s">
        <v>686</v>
      </c>
      <c r="D3873">
        <v>0.65</v>
      </c>
      <c r="E3873">
        <v>39</v>
      </c>
      <c r="F3873">
        <v>0.22800000000000001</v>
      </c>
    </row>
    <row r="3874" spans="1:6" x14ac:dyDescent="0.2">
      <c r="A3874" t="s">
        <v>678</v>
      </c>
      <c r="B3874" t="s">
        <v>697</v>
      </c>
      <c r="C3874" t="s">
        <v>686</v>
      </c>
      <c r="D3874">
        <v>0.65</v>
      </c>
      <c r="E3874">
        <v>40</v>
      </c>
      <c r="F3874">
        <v>0.22900000000000001</v>
      </c>
    </row>
    <row r="3875" spans="1:6" x14ac:dyDescent="0.2">
      <c r="A3875" t="s">
        <v>678</v>
      </c>
      <c r="B3875" t="s">
        <v>697</v>
      </c>
      <c r="C3875" t="s">
        <v>686</v>
      </c>
      <c r="D3875">
        <v>0.65</v>
      </c>
      <c r="E3875">
        <v>41</v>
      </c>
      <c r="F3875">
        <v>0.23</v>
      </c>
    </row>
    <row r="3876" spans="1:6" x14ac:dyDescent="0.2">
      <c r="A3876" t="s">
        <v>678</v>
      </c>
      <c r="B3876" t="s">
        <v>697</v>
      </c>
      <c r="C3876" t="s">
        <v>686</v>
      </c>
      <c r="D3876">
        <v>0.65</v>
      </c>
      <c r="E3876">
        <v>42</v>
      </c>
      <c r="F3876">
        <v>0.23100000000000001</v>
      </c>
    </row>
    <row r="3877" spans="1:6" x14ac:dyDescent="0.2">
      <c r="A3877" t="s">
        <v>678</v>
      </c>
      <c r="B3877" t="s">
        <v>697</v>
      </c>
      <c r="C3877" t="s">
        <v>686</v>
      </c>
      <c r="D3877">
        <v>0.65</v>
      </c>
      <c r="E3877">
        <v>43</v>
      </c>
      <c r="F3877">
        <v>0.23300000000000001</v>
      </c>
    </row>
    <row r="3878" spans="1:6" x14ac:dyDescent="0.2">
      <c r="A3878" t="s">
        <v>678</v>
      </c>
      <c r="B3878" t="s">
        <v>697</v>
      </c>
      <c r="C3878" t="s">
        <v>686</v>
      </c>
      <c r="D3878">
        <v>0.65</v>
      </c>
      <c r="E3878">
        <v>44</v>
      </c>
      <c r="F3878">
        <v>0.23400000000000001</v>
      </c>
    </row>
    <row r="3879" spans="1:6" x14ac:dyDescent="0.2">
      <c r="A3879" t="s">
        <v>678</v>
      </c>
      <c r="B3879" t="s">
        <v>697</v>
      </c>
      <c r="C3879" t="s">
        <v>686</v>
      </c>
      <c r="D3879">
        <v>0.65</v>
      </c>
      <c r="E3879">
        <v>45</v>
      </c>
      <c r="F3879">
        <v>0.23499999999999999</v>
      </c>
    </row>
    <row r="3880" spans="1:6" x14ac:dyDescent="0.2">
      <c r="A3880" t="s">
        <v>678</v>
      </c>
      <c r="B3880" t="s">
        <v>697</v>
      </c>
      <c r="C3880" t="s">
        <v>686</v>
      </c>
      <c r="D3880">
        <v>0.65</v>
      </c>
      <c r="E3880">
        <v>46</v>
      </c>
      <c r="F3880">
        <v>0.23699999999999999</v>
      </c>
    </row>
    <row r="3881" spans="1:6" x14ac:dyDescent="0.2">
      <c r="A3881" t="s">
        <v>678</v>
      </c>
      <c r="B3881" t="s">
        <v>697</v>
      </c>
      <c r="C3881" t="s">
        <v>686</v>
      </c>
      <c r="D3881">
        <v>0.65</v>
      </c>
      <c r="E3881">
        <v>47</v>
      </c>
      <c r="F3881">
        <v>0.23799999999999999</v>
      </c>
    </row>
    <row r="3882" spans="1:6" x14ac:dyDescent="0.2">
      <c r="A3882" t="s">
        <v>678</v>
      </c>
      <c r="B3882" t="s">
        <v>697</v>
      </c>
      <c r="C3882" t="s">
        <v>686</v>
      </c>
      <c r="D3882">
        <v>0.65</v>
      </c>
      <c r="E3882">
        <v>48</v>
      </c>
      <c r="F3882">
        <v>0.24</v>
      </c>
    </row>
    <row r="3883" spans="1:6" x14ac:dyDescent="0.2">
      <c r="A3883" t="s">
        <v>678</v>
      </c>
      <c r="B3883" t="s">
        <v>697</v>
      </c>
      <c r="C3883" t="s">
        <v>686</v>
      </c>
      <c r="D3883">
        <v>0.65</v>
      </c>
      <c r="E3883">
        <v>49</v>
      </c>
      <c r="F3883">
        <v>0.24199999999999999</v>
      </c>
    </row>
    <row r="3884" spans="1:6" x14ac:dyDescent="0.2">
      <c r="A3884" t="s">
        <v>678</v>
      </c>
      <c r="B3884" t="s">
        <v>697</v>
      </c>
      <c r="C3884" t="s">
        <v>686</v>
      </c>
      <c r="D3884">
        <v>0.67500000000000004</v>
      </c>
      <c r="E3884">
        <v>25</v>
      </c>
      <c r="F3884">
        <v>0.22800000000000001</v>
      </c>
    </row>
    <row r="3885" spans="1:6" x14ac:dyDescent="0.2">
      <c r="A3885" t="s">
        <v>678</v>
      </c>
      <c r="B3885" t="s">
        <v>697</v>
      </c>
      <c r="C3885" t="s">
        <v>686</v>
      </c>
      <c r="D3885">
        <v>0.67500000000000004</v>
      </c>
      <c r="E3885">
        <v>26</v>
      </c>
      <c r="F3885">
        <v>0.22900000000000001</v>
      </c>
    </row>
    <row r="3886" spans="1:6" x14ac:dyDescent="0.2">
      <c r="A3886" t="s">
        <v>678</v>
      </c>
      <c r="B3886" t="s">
        <v>697</v>
      </c>
      <c r="C3886" t="s">
        <v>686</v>
      </c>
      <c r="D3886">
        <v>0.67500000000000004</v>
      </c>
      <c r="E3886">
        <v>27</v>
      </c>
      <c r="F3886">
        <v>0.23</v>
      </c>
    </row>
    <row r="3887" spans="1:6" x14ac:dyDescent="0.2">
      <c r="A3887" t="s">
        <v>678</v>
      </c>
      <c r="B3887" t="s">
        <v>697</v>
      </c>
      <c r="C3887" t="s">
        <v>686</v>
      </c>
      <c r="D3887">
        <v>0.67500000000000004</v>
      </c>
      <c r="E3887">
        <v>28</v>
      </c>
      <c r="F3887">
        <v>0.23</v>
      </c>
    </row>
    <row r="3888" spans="1:6" x14ac:dyDescent="0.2">
      <c r="A3888" t="s">
        <v>678</v>
      </c>
      <c r="B3888" t="s">
        <v>697</v>
      </c>
      <c r="C3888" t="s">
        <v>686</v>
      </c>
      <c r="D3888">
        <v>0.67500000000000004</v>
      </c>
      <c r="E3888">
        <v>29</v>
      </c>
      <c r="F3888">
        <v>0.23</v>
      </c>
    </row>
    <row r="3889" spans="1:6" x14ac:dyDescent="0.2">
      <c r="A3889" t="s">
        <v>678</v>
      </c>
      <c r="B3889" t="s">
        <v>697</v>
      </c>
      <c r="C3889" t="s">
        <v>686</v>
      </c>
      <c r="D3889">
        <v>0.67500000000000004</v>
      </c>
      <c r="E3889">
        <v>30</v>
      </c>
      <c r="F3889">
        <v>0.23100000000000001</v>
      </c>
    </row>
    <row r="3890" spans="1:6" x14ac:dyDescent="0.2">
      <c r="A3890" t="s">
        <v>678</v>
      </c>
      <c r="B3890" t="s">
        <v>697</v>
      </c>
      <c r="C3890" t="s">
        <v>686</v>
      </c>
      <c r="D3890">
        <v>0.67500000000000004</v>
      </c>
      <c r="E3890">
        <v>31</v>
      </c>
      <c r="F3890">
        <v>0.23100000000000001</v>
      </c>
    </row>
    <row r="3891" spans="1:6" x14ac:dyDescent="0.2">
      <c r="A3891" t="s">
        <v>678</v>
      </c>
      <c r="B3891" t="s">
        <v>697</v>
      </c>
      <c r="C3891" t="s">
        <v>686</v>
      </c>
      <c r="D3891">
        <v>0.67500000000000004</v>
      </c>
      <c r="E3891">
        <v>32</v>
      </c>
      <c r="F3891">
        <v>0.23100000000000001</v>
      </c>
    </row>
    <row r="3892" spans="1:6" x14ac:dyDescent="0.2">
      <c r="A3892" t="s">
        <v>678</v>
      </c>
      <c r="B3892" t="s">
        <v>697</v>
      </c>
      <c r="C3892" t="s">
        <v>686</v>
      </c>
      <c r="D3892">
        <v>0.67500000000000004</v>
      </c>
      <c r="E3892">
        <v>33</v>
      </c>
      <c r="F3892">
        <v>0.23100000000000001</v>
      </c>
    </row>
    <row r="3893" spans="1:6" x14ac:dyDescent="0.2">
      <c r="A3893" t="s">
        <v>678</v>
      </c>
      <c r="B3893" t="s">
        <v>697</v>
      </c>
      <c r="C3893" t="s">
        <v>686</v>
      </c>
      <c r="D3893">
        <v>0.67500000000000004</v>
      </c>
      <c r="E3893">
        <v>34</v>
      </c>
      <c r="F3893">
        <v>0.23200000000000001</v>
      </c>
    </row>
    <row r="3894" spans="1:6" x14ac:dyDescent="0.2">
      <c r="A3894" t="s">
        <v>678</v>
      </c>
      <c r="B3894" t="s">
        <v>697</v>
      </c>
      <c r="C3894" t="s">
        <v>686</v>
      </c>
      <c r="D3894">
        <v>0.67500000000000004</v>
      </c>
      <c r="E3894">
        <v>35</v>
      </c>
      <c r="F3894">
        <v>0.23200000000000001</v>
      </c>
    </row>
    <row r="3895" spans="1:6" x14ac:dyDescent="0.2">
      <c r="A3895" t="s">
        <v>678</v>
      </c>
      <c r="B3895" t="s">
        <v>697</v>
      </c>
      <c r="C3895" t="s">
        <v>686</v>
      </c>
      <c r="D3895">
        <v>0.67500000000000004</v>
      </c>
      <c r="E3895">
        <v>36</v>
      </c>
      <c r="F3895">
        <v>0.23300000000000001</v>
      </c>
    </row>
    <row r="3896" spans="1:6" x14ac:dyDescent="0.2">
      <c r="A3896" t="s">
        <v>678</v>
      </c>
      <c r="B3896" t="s">
        <v>697</v>
      </c>
      <c r="C3896" t="s">
        <v>686</v>
      </c>
      <c r="D3896">
        <v>0.67500000000000004</v>
      </c>
      <c r="E3896">
        <v>37</v>
      </c>
      <c r="F3896">
        <v>0.23300000000000001</v>
      </c>
    </row>
    <row r="3897" spans="1:6" x14ac:dyDescent="0.2">
      <c r="A3897" t="s">
        <v>678</v>
      </c>
      <c r="B3897" t="s">
        <v>697</v>
      </c>
      <c r="C3897" t="s">
        <v>686</v>
      </c>
      <c r="D3897">
        <v>0.67500000000000004</v>
      </c>
      <c r="E3897">
        <v>38</v>
      </c>
      <c r="F3897">
        <v>0.23400000000000001</v>
      </c>
    </row>
    <row r="3898" spans="1:6" x14ac:dyDescent="0.2">
      <c r="A3898" t="s">
        <v>678</v>
      </c>
      <c r="B3898" t="s">
        <v>697</v>
      </c>
      <c r="C3898" t="s">
        <v>686</v>
      </c>
      <c r="D3898">
        <v>0.67500000000000004</v>
      </c>
      <c r="E3898">
        <v>39</v>
      </c>
      <c r="F3898">
        <v>0.23499999999999999</v>
      </c>
    </row>
    <row r="3899" spans="1:6" x14ac:dyDescent="0.2">
      <c r="A3899" t="s">
        <v>678</v>
      </c>
      <c r="B3899" t="s">
        <v>697</v>
      </c>
      <c r="C3899" t="s">
        <v>686</v>
      </c>
      <c r="D3899">
        <v>0.67500000000000004</v>
      </c>
      <c r="E3899">
        <v>40</v>
      </c>
      <c r="F3899">
        <v>0.23599999999999999</v>
      </c>
    </row>
    <row r="3900" spans="1:6" x14ac:dyDescent="0.2">
      <c r="A3900" t="s">
        <v>678</v>
      </c>
      <c r="B3900" t="s">
        <v>697</v>
      </c>
      <c r="C3900" t="s">
        <v>686</v>
      </c>
      <c r="D3900">
        <v>0.67500000000000004</v>
      </c>
      <c r="E3900">
        <v>41</v>
      </c>
      <c r="F3900">
        <v>0.23699999999999999</v>
      </c>
    </row>
    <row r="3901" spans="1:6" x14ac:dyDescent="0.2">
      <c r="A3901" t="s">
        <v>678</v>
      </c>
      <c r="B3901" t="s">
        <v>697</v>
      </c>
      <c r="C3901" t="s">
        <v>686</v>
      </c>
      <c r="D3901">
        <v>0.67500000000000004</v>
      </c>
      <c r="E3901">
        <v>42</v>
      </c>
      <c r="F3901">
        <v>0.23799999999999999</v>
      </c>
    </row>
    <row r="3902" spans="1:6" x14ac:dyDescent="0.2">
      <c r="A3902" t="s">
        <v>678</v>
      </c>
      <c r="B3902" t="s">
        <v>697</v>
      </c>
      <c r="C3902" t="s">
        <v>686</v>
      </c>
      <c r="D3902">
        <v>0.67500000000000004</v>
      </c>
      <c r="E3902">
        <v>43</v>
      </c>
      <c r="F3902">
        <v>0.23899999999999999</v>
      </c>
    </row>
    <row r="3903" spans="1:6" x14ac:dyDescent="0.2">
      <c r="A3903" t="s">
        <v>678</v>
      </c>
      <c r="B3903" t="s">
        <v>697</v>
      </c>
      <c r="C3903" t="s">
        <v>686</v>
      </c>
      <c r="D3903">
        <v>0.67500000000000004</v>
      </c>
      <c r="E3903">
        <v>44</v>
      </c>
      <c r="F3903">
        <v>0.24099999999999999</v>
      </c>
    </row>
    <row r="3904" spans="1:6" x14ac:dyDescent="0.2">
      <c r="A3904" t="s">
        <v>678</v>
      </c>
      <c r="B3904" t="s">
        <v>697</v>
      </c>
      <c r="C3904" t="s">
        <v>686</v>
      </c>
      <c r="D3904">
        <v>0.67500000000000004</v>
      </c>
      <c r="E3904">
        <v>45</v>
      </c>
      <c r="F3904">
        <v>0.24199999999999999</v>
      </c>
    </row>
    <row r="3905" spans="1:6" x14ac:dyDescent="0.2">
      <c r="A3905" t="s">
        <v>678</v>
      </c>
      <c r="B3905" t="s">
        <v>697</v>
      </c>
      <c r="C3905" t="s">
        <v>686</v>
      </c>
      <c r="D3905">
        <v>0.67500000000000004</v>
      </c>
      <c r="E3905">
        <v>46</v>
      </c>
      <c r="F3905">
        <v>0.24399999999999999</v>
      </c>
    </row>
    <row r="3906" spans="1:6" x14ac:dyDescent="0.2">
      <c r="A3906" t="s">
        <v>678</v>
      </c>
      <c r="B3906" t="s">
        <v>697</v>
      </c>
      <c r="C3906" t="s">
        <v>686</v>
      </c>
      <c r="D3906">
        <v>0.67500000000000004</v>
      </c>
      <c r="E3906">
        <v>47</v>
      </c>
      <c r="F3906">
        <v>0.245</v>
      </c>
    </row>
    <row r="3907" spans="1:6" x14ac:dyDescent="0.2">
      <c r="A3907" t="s">
        <v>678</v>
      </c>
      <c r="B3907" t="s">
        <v>697</v>
      </c>
      <c r="C3907" t="s">
        <v>686</v>
      </c>
      <c r="D3907">
        <v>0.67500000000000004</v>
      </c>
      <c r="E3907">
        <v>48</v>
      </c>
      <c r="F3907">
        <v>0.247</v>
      </c>
    </row>
    <row r="3908" spans="1:6" x14ac:dyDescent="0.2">
      <c r="A3908" t="s">
        <v>678</v>
      </c>
      <c r="B3908" t="s">
        <v>697</v>
      </c>
      <c r="C3908" t="s">
        <v>686</v>
      </c>
      <c r="D3908">
        <v>0.67500000000000004</v>
      </c>
      <c r="E3908">
        <v>49</v>
      </c>
      <c r="F3908">
        <v>0.248</v>
      </c>
    </row>
    <row r="3909" spans="1:6" x14ac:dyDescent="0.2">
      <c r="A3909" t="s">
        <v>678</v>
      </c>
      <c r="B3909" t="s">
        <v>697</v>
      </c>
      <c r="C3909" t="s">
        <v>686</v>
      </c>
      <c r="D3909">
        <v>0.7</v>
      </c>
      <c r="E3909">
        <v>27</v>
      </c>
      <c r="F3909">
        <v>0.23799999999999999</v>
      </c>
    </row>
    <row r="3910" spans="1:6" x14ac:dyDescent="0.2">
      <c r="A3910" t="s">
        <v>678</v>
      </c>
      <c r="B3910" t="s">
        <v>697</v>
      </c>
      <c r="C3910" t="s">
        <v>686</v>
      </c>
      <c r="D3910">
        <v>0.7</v>
      </c>
      <c r="E3910">
        <v>28</v>
      </c>
      <c r="F3910">
        <v>0.23799999999999999</v>
      </c>
    </row>
    <row r="3911" spans="1:6" x14ac:dyDescent="0.2">
      <c r="A3911" t="s">
        <v>678</v>
      </c>
      <c r="B3911" t="s">
        <v>697</v>
      </c>
      <c r="C3911" t="s">
        <v>686</v>
      </c>
      <c r="D3911">
        <v>0.7</v>
      </c>
      <c r="E3911">
        <v>29</v>
      </c>
      <c r="F3911">
        <v>0.23799999999999999</v>
      </c>
    </row>
    <row r="3912" spans="1:6" x14ac:dyDescent="0.2">
      <c r="A3912" t="s">
        <v>678</v>
      </c>
      <c r="B3912" t="s">
        <v>697</v>
      </c>
      <c r="C3912" t="s">
        <v>686</v>
      </c>
      <c r="D3912">
        <v>0.7</v>
      </c>
      <c r="E3912">
        <v>30</v>
      </c>
      <c r="F3912">
        <v>0.23799999999999999</v>
      </c>
    </row>
    <row r="3913" spans="1:6" x14ac:dyDescent="0.2">
      <c r="A3913" t="s">
        <v>678</v>
      </c>
      <c r="B3913" t="s">
        <v>697</v>
      </c>
      <c r="C3913" t="s">
        <v>686</v>
      </c>
      <c r="D3913">
        <v>0.7</v>
      </c>
      <c r="E3913">
        <v>31</v>
      </c>
      <c r="F3913">
        <v>0.23899999999999999</v>
      </c>
    </row>
    <row r="3914" spans="1:6" x14ac:dyDescent="0.2">
      <c r="A3914" t="s">
        <v>678</v>
      </c>
      <c r="B3914" t="s">
        <v>697</v>
      </c>
      <c r="C3914" t="s">
        <v>686</v>
      </c>
      <c r="D3914">
        <v>0.7</v>
      </c>
      <c r="E3914">
        <v>32</v>
      </c>
      <c r="F3914">
        <v>0.23899999999999999</v>
      </c>
    </row>
    <row r="3915" spans="1:6" x14ac:dyDescent="0.2">
      <c r="A3915" t="s">
        <v>678</v>
      </c>
      <c r="B3915" t="s">
        <v>697</v>
      </c>
      <c r="C3915" t="s">
        <v>686</v>
      </c>
      <c r="D3915">
        <v>0.7</v>
      </c>
      <c r="E3915">
        <v>33</v>
      </c>
      <c r="F3915">
        <v>0.23899999999999999</v>
      </c>
    </row>
    <row r="3916" spans="1:6" x14ac:dyDescent="0.2">
      <c r="A3916" t="s">
        <v>678</v>
      </c>
      <c r="B3916" t="s">
        <v>697</v>
      </c>
      <c r="C3916" t="s">
        <v>686</v>
      </c>
      <c r="D3916">
        <v>0.7</v>
      </c>
      <c r="E3916">
        <v>34</v>
      </c>
      <c r="F3916">
        <v>0.23899999999999999</v>
      </c>
    </row>
    <row r="3917" spans="1:6" x14ac:dyDescent="0.2">
      <c r="A3917" t="s">
        <v>678</v>
      </c>
      <c r="B3917" t="s">
        <v>697</v>
      </c>
      <c r="C3917" t="s">
        <v>686</v>
      </c>
      <c r="D3917">
        <v>0.7</v>
      </c>
      <c r="E3917">
        <v>35</v>
      </c>
      <c r="F3917">
        <v>0.24</v>
      </c>
    </row>
    <row r="3918" spans="1:6" x14ac:dyDescent="0.2">
      <c r="A3918" t="s">
        <v>678</v>
      </c>
      <c r="B3918" t="s">
        <v>697</v>
      </c>
      <c r="C3918" t="s">
        <v>686</v>
      </c>
      <c r="D3918">
        <v>0.7</v>
      </c>
      <c r="E3918">
        <v>36</v>
      </c>
      <c r="F3918">
        <v>0.24</v>
      </c>
    </row>
    <row r="3919" spans="1:6" x14ac:dyDescent="0.2">
      <c r="A3919" t="s">
        <v>678</v>
      </c>
      <c r="B3919" t="s">
        <v>697</v>
      </c>
      <c r="C3919" t="s">
        <v>686</v>
      </c>
      <c r="D3919">
        <v>0.7</v>
      </c>
      <c r="E3919">
        <v>37</v>
      </c>
      <c r="F3919">
        <v>0.24</v>
      </c>
    </row>
    <row r="3920" spans="1:6" x14ac:dyDescent="0.2">
      <c r="A3920" t="s">
        <v>678</v>
      </c>
      <c r="B3920" t="s">
        <v>697</v>
      </c>
      <c r="C3920" t="s">
        <v>686</v>
      </c>
      <c r="D3920">
        <v>0.7</v>
      </c>
      <c r="E3920">
        <v>38</v>
      </c>
      <c r="F3920">
        <v>0.24099999999999999</v>
      </c>
    </row>
    <row r="3921" spans="1:6" x14ac:dyDescent="0.2">
      <c r="A3921" t="s">
        <v>678</v>
      </c>
      <c r="B3921" t="s">
        <v>697</v>
      </c>
      <c r="C3921" t="s">
        <v>686</v>
      </c>
      <c r="D3921">
        <v>0.7</v>
      </c>
      <c r="E3921">
        <v>39</v>
      </c>
      <c r="F3921">
        <v>0.24199999999999999</v>
      </c>
    </row>
    <row r="3922" spans="1:6" x14ac:dyDescent="0.2">
      <c r="A3922" t="s">
        <v>678</v>
      </c>
      <c r="B3922" t="s">
        <v>697</v>
      </c>
      <c r="C3922" t="s">
        <v>686</v>
      </c>
      <c r="D3922">
        <v>0.7</v>
      </c>
      <c r="E3922">
        <v>40</v>
      </c>
      <c r="F3922">
        <v>0.24299999999999999</v>
      </c>
    </row>
    <row r="3923" spans="1:6" x14ac:dyDescent="0.2">
      <c r="A3923" t="s">
        <v>678</v>
      </c>
      <c r="B3923" t="s">
        <v>697</v>
      </c>
      <c r="C3923" t="s">
        <v>686</v>
      </c>
      <c r="D3923">
        <v>0.7</v>
      </c>
      <c r="E3923">
        <v>41</v>
      </c>
      <c r="F3923">
        <v>0.24399999999999999</v>
      </c>
    </row>
    <row r="3924" spans="1:6" x14ac:dyDescent="0.2">
      <c r="A3924" t="s">
        <v>678</v>
      </c>
      <c r="B3924" t="s">
        <v>697</v>
      </c>
      <c r="C3924" t="s">
        <v>686</v>
      </c>
      <c r="D3924">
        <v>0.7</v>
      </c>
      <c r="E3924">
        <v>42</v>
      </c>
      <c r="F3924">
        <v>0.245</v>
      </c>
    </row>
    <row r="3925" spans="1:6" x14ac:dyDescent="0.2">
      <c r="A3925" t="s">
        <v>678</v>
      </c>
      <c r="B3925" t="s">
        <v>697</v>
      </c>
      <c r="C3925" t="s">
        <v>686</v>
      </c>
      <c r="D3925">
        <v>0.7</v>
      </c>
      <c r="E3925">
        <v>43</v>
      </c>
      <c r="F3925">
        <v>0.246</v>
      </c>
    </row>
    <row r="3926" spans="1:6" x14ac:dyDescent="0.2">
      <c r="A3926" t="s">
        <v>678</v>
      </c>
      <c r="B3926" t="s">
        <v>697</v>
      </c>
      <c r="C3926" t="s">
        <v>686</v>
      </c>
      <c r="D3926">
        <v>0.7</v>
      </c>
      <c r="E3926">
        <v>44</v>
      </c>
      <c r="F3926">
        <v>0.247</v>
      </c>
    </row>
    <row r="3927" spans="1:6" x14ac:dyDescent="0.2">
      <c r="A3927" t="s">
        <v>678</v>
      </c>
      <c r="B3927" t="s">
        <v>697</v>
      </c>
      <c r="C3927" t="s">
        <v>686</v>
      </c>
      <c r="D3927">
        <v>0.7</v>
      </c>
      <c r="E3927">
        <v>45</v>
      </c>
      <c r="F3927">
        <v>0.249</v>
      </c>
    </row>
    <row r="3928" spans="1:6" x14ac:dyDescent="0.2">
      <c r="A3928" t="s">
        <v>678</v>
      </c>
      <c r="B3928" t="s">
        <v>697</v>
      </c>
      <c r="C3928" t="s">
        <v>686</v>
      </c>
      <c r="D3928">
        <v>0.7</v>
      </c>
      <c r="E3928">
        <v>46</v>
      </c>
      <c r="F3928">
        <v>0.25</v>
      </c>
    </row>
    <row r="3929" spans="1:6" x14ac:dyDescent="0.2">
      <c r="A3929" t="s">
        <v>678</v>
      </c>
      <c r="B3929" t="s">
        <v>697</v>
      </c>
      <c r="C3929" t="s">
        <v>686</v>
      </c>
      <c r="D3929">
        <v>0.7</v>
      </c>
      <c r="E3929">
        <v>47</v>
      </c>
      <c r="F3929">
        <v>0.252</v>
      </c>
    </row>
    <row r="3930" spans="1:6" x14ac:dyDescent="0.2">
      <c r="A3930" t="s">
        <v>678</v>
      </c>
      <c r="B3930" t="s">
        <v>697</v>
      </c>
      <c r="C3930" t="s">
        <v>686</v>
      </c>
      <c r="D3930">
        <v>0.7</v>
      </c>
      <c r="E3930">
        <v>48</v>
      </c>
      <c r="F3930">
        <v>0.253</v>
      </c>
    </row>
    <row r="3931" spans="1:6" x14ac:dyDescent="0.2">
      <c r="A3931" t="s">
        <v>678</v>
      </c>
      <c r="B3931" t="s">
        <v>697</v>
      </c>
      <c r="C3931" t="s">
        <v>686</v>
      </c>
      <c r="D3931">
        <v>0.7</v>
      </c>
      <c r="E3931">
        <v>49</v>
      </c>
      <c r="F3931">
        <v>0.255</v>
      </c>
    </row>
    <row r="3932" spans="1:6" x14ac:dyDescent="0.2">
      <c r="A3932" t="s">
        <v>678</v>
      </c>
      <c r="B3932" t="s">
        <v>697</v>
      </c>
      <c r="C3932" t="s">
        <v>686</v>
      </c>
      <c r="D3932">
        <v>0.72499999999999998</v>
      </c>
      <c r="E3932">
        <v>33</v>
      </c>
      <c r="F3932">
        <v>0.246</v>
      </c>
    </row>
    <row r="3933" spans="1:6" x14ac:dyDescent="0.2">
      <c r="A3933" t="s">
        <v>678</v>
      </c>
      <c r="B3933" t="s">
        <v>697</v>
      </c>
      <c r="C3933" t="s">
        <v>686</v>
      </c>
      <c r="D3933">
        <v>0.72499999999999998</v>
      </c>
      <c r="E3933">
        <v>34</v>
      </c>
      <c r="F3933">
        <v>0.247</v>
      </c>
    </row>
    <row r="3934" spans="1:6" x14ac:dyDescent="0.2">
      <c r="A3934" t="s">
        <v>678</v>
      </c>
      <c r="B3934" t="s">
        <v>697</v>
      </c>
      <c r="C3934" t="s">
        <v>686</v>
      </c>
      <c r="D3934">
        <v>0.72499999999999998</v>
      </c>
      <c r="E3934">
        <v>35</v>
      </c>
      <c r="F3934">
        <v>0.247</v>
      </c>
    </row>
    <row r="3935" spans="1:6" x14ac:dyDescent="0.2">
      <c r="A3935" t="s">
        <v>678</v>
      </c>
      <c r="B3935" t="s">
        <v>697</v>
      </c>
      <c r="C3935" t="s">
        <v>686</v>
      </c>
      <c r="D3935">
        <v>0.72499999999999998</v>
      </c>
      <c r="E3935">
        <v>36</v>
      </c>
      <c r="F3935">
        <v>0.247</v>
      </c>
    </row>
    <row r="3936" spans="1:6" x14ac:dyDescent="0.2">
      <c r="A3936" t="s">
        <v>678</v>
      </c>
      <c r="B3936" t="s">
        <v>697</v>
      </c>
      <c r="C3936" t="s">
        <v>686</v>
      </c>
      <c r="D3936">
        <v>0.72499999999999998</v>
      </c>
      <c r="E3936">
        <v>37</v>
      </c>
      <c r="F3936">
        <v>0.248</v>
      </c>
    </row>
    <row r="3937" spans="1:6" x14ac:dyDescent="0.2">
      <c r="A3937" t="s">
        <v>678</v>
      </c>
      <c r="B3937" t="s">
        <v>697</v>
      </c>
      <c r="C3937" t="s">
        <v>686</v>
      </c>
      <c r="D3937">
        <v>0.72499999999999998</v>
      </c>
      <c r="E3937">
        <v>38</v>
      </c>
      <c r="F3937">
        <v>0.248</v>
      </c>
    </row>
    <row r="3938" spans="1:6" x14ac:dyDescent="0.2">
      <c r="A3938" t="s">
        <v>678</v>
      </c>
      <c r="B3938" t="s">
        <v>697</v>
      </c>
      <c r="C3938" t="s">
        <v>686</v>
      </c>
      <c r="D3938">
        <v>0.72499999999999998</v>
      </c>
      <c r="E3938">
        <v>39</v>
      </c>
      <c r="F3938">
        <v>0.249</v>
      </c>
    </row>
    <row r="3939" spans="1:6" x14ac:dyDescent="0.2">
      <c r="A3939" t="s">
        <v>678</v>
      </c>
      <c r="B3939" t="s">
        <v>697</v>
      </c>
      <c r="C3939" t="s">
        <v>686</v>
      </c>
      <c r="D3939">
        <v>0.72499999999999998</v>
      </c>
      <c r="E3939">
        <v>40</v>
      </c>
      <c r="F3939">
        <v>0.25</v>
      </c>
    </row>
    <row r="3940" spans="1:6" x14ac:dyDescent="0.2">
      <c r="A3940" t="s">
        <v>678</v>
      </c>
      <c r="B3940" t="s">
        <v>697</v>
      </c>
      <c r="C3940" t="s">
        <v>686</v>
      </c>
      <c r="D3940">
        <v>0.72499999999999998</v>
      </c>
      <c r="E3940">
        <v>41</v>
      </c>
      <c r="F3940">
        <v>0.251</v>
      </c>
    </row>
    <row r="3941" spans="1:6" x14ac:dyDescent="0.2">
      <c r="A3941" t="s">
        <v>678</v>
      </c>
      <c r="B3941" t="s">
        <v>697</v>
      </c>
      <c r="C3941" t="s">
        <v>686</v>
      </c>
      <c r="D3941">
        <v>0.72499999999999998</v>
      </c>
      <c r="E3941">
        <v>42</v>
      </c>
      <c r="F3941">
        <v>0.252</v>
      </c>
    </row>
    <row r="3942" spans="1:6" x14ac:dyDescent="0.2">
      <c r="A3942" t="s">
        <v>678</v>
      </c>
      <c r="B3942" t="s">
        <v>697</v>
      </c>
      <c r="C3942" t="s">
        <v>686</v>
      </c>
      <c r="D3942">
        <v>0.72499999999999998</v>
      </c>
      <c r="E3942">
        <v>43</v>
      </c>
      <c r="F3942">
        <v>0.253</v>
      </c>
    </row>
    <row r="3943" spans="1:6" x14ac:dyDescent="0.2">
      <c r="A3943" t="s">
        <v>678</v>
      </c>
      <c r="B3943" t="s">
        <v>697</v>
      </c>
      <c r="C3943" t="s">
        <v>686</v>
      </c>
      <c r="D3943">
        <v>0.72499999999999998</v>
      </c>
      <c r="E3943">
        <v>44</v>
      </c>
      <c r="F3943">
        <v>0.254</v>
      </c>
    </row>
    <row r="3944" spans="1:6" x14ac:dyDescent="0.2">
      <c r="A3944" t="s">
        <v>678</v>
      </c>
      <c r="B3944" t="s">
        <v>697</v>
      </c>
      <c r="C3944" t="s">
        <v>686</v>
      </c>
      <c r="D3944">
        <v>0.72499999999999998</v>
      </c>
      <c r="E3944">
        <v>45</v>
      </c>
      <c r="F3944">
        <v>0.255</v>
      </c>
    </row>
    <row r="3945" spans="1:6" x14ac:dyDescent="0.2">
      <c r="A3945" t="s">
        <v>678</v>
      </c>
      <c r="B3945" t="s">
        <v>697</v>
      </c>
      <c r="C3945" t="s">
        <v>686</v>
      </c>
      <c r="D3945">
        <v>0.72499999999999998</v>
      </c>
      <c r="E3945">
        <v>46</v>
      </c>
      <c r="F3945">
        <v>0.25700000000000001</v>
      </c>
    </row>
    <row r="3946" spans="1:6" x14ac:dyDescent="0.2">
      <c r="A3946" t="s">
        <v>678</v>
      </c>
      <c r="B3946" t="s">
        <v>697</v>
      </c>
      <c r="C3946" t="s">
        <v>686</v>
      </c>
      <c r="D3946">
        <v>0.72499999999999998</v>
      </c>
      <c r="E3946">
        <v>47</v>
      </c>
      <c r="F3946">
        <v>0.25800000000000001</v>
      </c>
    </row>
    <row r="3947" spans="1:6" x14ac:dyDescent="0.2">
      <c r="A3947" t="s">
        <v>678</v>
      </c>
      <c r="B3947" t="s">
        <v>697</v>
      </c>
      <c r="C3947" t="s">
        <v>686</v>
      </c>
      <c r="D3947">
        <v>0.72499999999999998</v>
      </c>
      <c r="E3947">
        <v>48</v>
      </c>
      <c r="F3947">
        <v>0.26</v>
      </c>
    </row>
    <row r="3948" spans="1:6" x14ac:dyDescent="0.2">
      <c r="A3948" t="s">
        <v>678</v>
      </c>
      <c r="B3948" t="s">
        <v>697</v>
      </c>
      <c r="C3948" t="s">
        <v>686</v>
      </c>
      <c r="D3948">
        <v>0.72499999999999998</v>
      </c>
      <c r="E3948">
        <v>49</v>
      </c>
      <c r="F3948">
        <v>0.26200000000000001</v>
      </c>
    </row>
    <row r="3949" spans="1:6" x14ac:dyDescent="0.2">
      <c r="A3949" t="s">
        <v>678</v>
      </c>
      <c r="B3949" t="s">
        <v>697</v>
      </c>
      <c r="C3949" t="s">
        <v>686</v>
      </c>
      <c r="D3949">
        <v>0.75</v>
      </c>
      <c r="E3949">
        <v>37</v>
      </c>
      <c r="F3949">
        <v>0.255</v>
      </c>
    </row>
    <row r="3950" spans="1:6" x14ac:dyDescent="0.2">
      <c r="A3950" t="s">
        <v>678</v>
      </c>
      <c r="B3950" t="s">
        <v>697</v>
      </c>
      <c r="C3950" t="s">
        <v>686</v>
      </c>
      <c r="D3950">
        <v>0.75</v>
      </c>
      <c r="E3950">
        <v>38</v>
      </c>
      <c r="F3950">
        <v>0.25600000000000001</v>
      </c>
    </row>
    <row r="3951" spans="1:6" x14ac:dyDescent="0.2">
      <c r="A3951" t="s">
        <v>678</v>
      </c>
      <c r="B3951" t="s">
        <v>697</v>
      </c>
      <c r="C3951" t="s">
        <v>686</v>
      </c>
      <c r="D3951">
        <v>0.75</v>
      </c>
      <c r="E3951">
        <v>39</v>
      </c>
      <c r="F3951">
        <v>0.25600000000000001</v>
      </c>
    </row>
    <row r="3952" spans="1:6" x14ac:dyDescent="0.2">
      <c r="A3952" t="s">
        <v>678</v>
      </c>
      <c r="B3952" t="s">
        <v>697</v>
      </c>
      <c r="C3952" t="s">
        <v>686</v>
      </c>
      <c r="D3952">
        <v>0.75</v>
      </c>
      <c r="E3952">
        <v>40</v>
      </c>
      <c r="F3952">
        <v>0.25700000000000001</v>
      </c>
    </row>
    <row r="3953" spans="1:6" x14ac:dyDescent="0.2">
      <c r="A3953" t="s">
        <v>678</v>
      </c>
      <c r="B3953" t="s">
        <v>697</v>
      </c>
      <c r="C3953" t="s">
        <v>686</v>
      </c>
      <c r="D3953">
        <v>0.75</v>
      </c>
      <c r="E3953">
        <v>41</v>
      </c>
      <c r="F3953">
        <v>0.25800000000000001</v>
      </c>
    </row>
    <row r="3954" spans="1:6" x14ac:dyDescent="0.2">
      <c r="A3954" t="s">
        <v>678</v>
      </c>
      <c r="B3954" t="s">
        <v>697</v>
      </c>
      <c r="C3954" t="s">
        <v>686</v>
      </c>
      <c r="D3954">
        <v>0.75</v>
      </c>
      <c r="E3954">
        <v>42</v>
      </c>
      <c r="F3954">
        <v>0.25800000000000001</v>
      </c>
    </row>
    <row r="3955" spans="1:6" x14ac:dyDescent="0.2">
      <c r="A3955" t="s">
        <v>678</v>
      </c>
      <c r="B3955" t="s">
        <v>697</v>
      </c>
      <c r="C3955" t="s">
        <v>686</v>
      </c>
      <c r="D3955">
        <v>0.75</v>
      </c>
      <c r="E3955">
        <v>43</v>
      </c>
      <c r="F3955">
        <v>0.26</v>
      </c>
    </row>
    <row r="3956" spans="1:6" x14ac:dyDescent="0.2">
      <c r="A3956" t="s">
        <v>678</v>
      </c>
      <c r="B3956" t="s">
        <v>697</v>
      </c>
      <c r="C3956" t="s">
        <v>686</v>
      </c>
      <c r="D3956">
        <v>0.75</v>
      </c>
      <c r="E3956">
        <v>44</v>
      </c>
      <c r="F3956">
        <v>0.26100000000000001</v>
      </c>
    </row>
    <row r="3957" spans="1:6" x14ac:dyDescent="0.2">
      <c r="A3957" t="s">
        <v>678</v>
      </c>
      <c r="B3957" t="s">
        <v>697</v>
      </c>
      <c r="C3957" t="s">
        <v>686</v>
      </c>
      <c r="D3957">
        <v>0.75</v>
      </c>
      <c r="E3957">
        <v>45</v>
      </c>
      <c r="F3957">
        <v>0.26200000000000001</v>
      </c>
    </row>
    <row r="3958" spans="1:6" x14ac:dyDescent="0.2">
      <c r="A3958" t="s">
        <v>678</v>
      </c>
      <c r="B3958" t="s">
        <v>697</v>
      </c>
      <c r="C3958" t="s">
        <v>686</v>
      </c>
      <c r="D3958">
        <v>0.75</v>
      </c>
      <c r="E3958">
        <v>46</v>
      </c>
      <c r="F3958">
        <v>0.26300000000000001</v>
      </c>
    </row>
    <row r="3959" spans="1:6" x14ac:dyDescent="0.2">
      <c r="A3959" t="s">
        <v>678</v>
      </c>
      <c r="B3959" t="s">
        <v>697</v>
      </c>
      <c r="C3959" t="s">
        <v>686</v>
      </c>
      <c r="D3959">
        <v>0.75</v>
      </c>
      <c r="E3959">
        <v>47</v>
      </c>
      <c r="F3959">
        <v>0.26500000000000001</v>
      </c>
    </row>
    <row r="3960" spans="1:6" x14ac:dyDescent="0.2">
      <c r="A3960" t="s">
        <v>678</v>
      </c>
      <c r="B3960" t="s">
        <v>697</v>
      </c>
      <c r="C3960" t="s">
        <v>686</v>
      </c>
      <c r="D3960">
        <v>0.75</v>
      </c>
      <c r="E3960">
        <v>48</v>
      </c>
      <c r="F3960">
        <v>0.26600000000000001</v>
      </c>
    </row>
    <row r="3961" spans="1:6" x14ac:dyDescent="0.2">
      <c r="A3961" t="s">
        <v>678</v>
      </c>
      <c r="B3961" t="s">
        <v>697</v>
      </c>
      <c r="C3961" t="s">
        <v>686</v>
      </c>
      <c r="D3961">
        <v>0.75</v>
      </c>
      <c r="E3961">
        <v>49</v>
      </c>
      <c r="F3961">
        <v>0.26800000000000002</v>
      </c>
    </row>
    <row r="3962" spans="1:6" x14ac:dyDescent="0.2">
      <c r="A3962" t="s">
        <v>678</v>
      </c>
      <c r="B3962" t="s">
        <v>697</v>
      </c>
      <c r="C3962" t="s">
        <v>686</v>
      </c>
      <c r="D3962">
        <v>0.77500000000000002</v>
      </c>
      <c r="E3962">
        <v>43</v>
      </c>
      <c r="F3962">
        <v>0.26600000000000001</v>
      </c>
    </row>
    <row r="3963" spans="1:6" x14ac:dyDescent="0.2">
      <c r="A3963" t="s">
        <v>678</v>
      </c>
      <c r="B3963" t="s">
        <v>697</v>
      </c>
      <c r="C3963" t="s">
        <v>686</v>
      </c>
      <c r="D3963">
        <v>0.77500000000000002</v>
      </c>
      <c r="E3963">
        <v>44</v>
      </c>
      <c r="F3963">
        <v>0.26800000000000002</v>
      </c>
    </row>
    <row r="3964" spans="1:6" x14ac:dyDescent="0.2">
      <c r="A3964" t="s">
        <v>678</v>
      </c>
      <c r="B3964" t="s">
        <v>697</v>
      </c>
      <c r="C3964" t="s">
        <v>686</v>
      </c>
      <c r="D3964">
        <v>0.77500000000000002</v>
      </c>
      <c r="E3964">
        <v>45</v>
      </c>
      <c r="F3964">
        <v>0.26900000000000002</v>
      </c>
    </row>
    <row r="3965" spans="1:6" x14ac:dyDescent="0.2">
      <c r="A3965" t="s">
        <v>678</v>
      </c>
      <c r="B3965" t="s">
        <v>697</v>
      </c>
      <c r="C3965" t="s">
        <v>686</v>
      </c>
      <c r="D3965">
        <v>0.77500000000000002</v>
      </c>
      <c r="E3965">
        <v>46</v>
      </c>
      <c r="F3965">
        <v>0.27</v>
      </c>
    </row>
    <row r="3966" spans="1:6" x14ac:dyDescent="0.2">
      <c r="A3966" t="s">
        <v>678</v>
      </c>
      <c r="B3966" t="s">
        <v>697</v>
      </c>
      <c r="C3966" t="s">
        <v>686</v>
      </c>
      <c r="D3966">
        <v>0.77500000000000002</v>
      </c>
      <c r="E3966">
        <v>47</v>
      </c>
      <c r="F3966">
        <v>0.27100000000000002</v>
      </c>
    </row>
    <row r="3967" spans="1:6" x14ac:dyDescent="0.2">
      <c r="A3967" t="s">
        <v>678</v>
      </c>
      <c r="B3967" t="s">
        <v>697</v>
      </c>
      <c r="C3967" t="s">
        <v>686</v>
      </c>
      <c r="D3967">
        <v>0.77500000000000002</v>
      </c>
      <c r="E3967">
        <v>48</v>
      </c>
      <c r="F3967">
        <v>0.27300000000000002</v>
      </c>
    </row>
    <row r="3968" spans="1:6" x14ac:dyDescent="0.2">
      <c r="A3968" t="s">
        <v>678</v>
      </c>
      <c r="B3968" t="s">
        <v>697</v>
      </c>
      <c r="C3968" t="s">
        <v>686</v>
      </c>
      <c r="D3968">
        <v>0.77500000000000002</v>
      </c>
      <c r="E3968">
        <v>49</v>
      </c>
      <c r="F3968">
        <v>0.27500000000000002</v>
      </c>
    </row>
    <row r="3969" spans="1:6" x14ac:dyDescent="0.2">
      <c r="A3969" t="s">
        <v>678</v>
      </c>
      <c r="B3969" t="s">
        <v>697</v>
      </c>
      <c r="C3969" t="s">
        <v>686</v>
      </c>
      <c r="D3969">
        <v>0.8</v>
      </c>
      <c r="E3969">
        <v>48</v>
      </c>
      <c r="F3969">
        <v>0.27900000000000003</v>
      </c>
    </row>
    <row r="3970" spans="1:6" x14ac:dyDescent="0.2">
      <c r="A3970" t="s">
        <v>678</v>
      </c>
      <c r="B3970" t="s">
        <v>697</v>
      </c>
      <c r="C3970" t="s">
        <v>686</v>
      </c>
      <c r="D3970">
        <v>0.8</v>
      </c>
      <c r="E3970">
        <v>49</v>
      </c>
      <c r="F3970">
        <v>0.28100000000000003</v>
      </c>
    </row>
    <row r="3971" spans="1:6" x14ac:dyDescent="0.2">
      <c r="A3971" t="s">
        <v>679</v>
      </c>
      <c r="B3971" t="s">
        <v>691</v>
      </c>
      <c r="C3971" t="s">
        <v>688</v>
      </c>
      <c r="D3971">
        <v>0.2</v>
      </c>
      <c r="E3971">
        <v>20</v>
      </c>
      <c r="F3971">
        <v>5.3999999999999999E-2</v>
      </c>
    </row>
    <row r="3972" spans="1:6" x14ac:dyDescent="0.2">
      <c r="A3972" t="s">
        <v>679</v>
      </c>
      <c r="B3972" t="s">
        <v>691</v>
      </c>
      <c r="C3972" t="s">
        <v>688</v>
      </c>
      <c r="D3972">
        <v>0.2</v>
      </c>
      <c r="E3972">
        <v>21</v>
      </c>
      <c r="F3972">
        <v>5.8000000000000003E-2</v>
      </c>
    </row>
    <row r="3973" spans="1:6" x14ac:dyDescent="0.2">
      <c r="A3973" t="s">
        <v>679</v>
      </c>
      <c r="B3973" t="s">
        <v>691</v>
      </c>
      <c r="C3973" t="s">
        <v>688</v>
      </c>
      <c r="D3973">
        <v>0.2</v>
      </c>
      <c r="E3973">
        <v>22</v>
      </c>
      <c r="F3973">
        <v>6.0999999999999999E-2</v>
      </c>
    </row>
    <row r="3974" spans="1:6" x14ac:dyDescent="0.2">
      <c r="A3974" t="s">
        <v>679</v>
      </c>
      <c r="B3974" t="s">
        <v>691</v>
      </c>
      <c r="C3974" t="s">
        <v>688</v>
      </c>
      <c r="D3974">
        <v>0.2</v>
      </c>
      <c r="E3974">
        <v>23</v>
      </c>
      <c r="F3974">
        <v>6.3E-2</v>
      </c>
    </row>
    <row r="3975" spans="1:6" x14ac:dyDescent="0.2">
      <c r="A3975" t="s">
        <v>679</v>
      </c>
      <c r="B3975" t="s">
        <v>691</v>
      </c>
      <c r="C3975" t="s">
        <v>688</v>
      </c>
      <c r="D3975">
        <v>0.2</v>
      </c>
      <c r="E3975">
        <v>24</v>
      </c>
      <c r="F3975">
        <v>6.5000000000000002E-2</v>
      </c>
    </row>
    <row r="3976" spans="1:6" x14ac:dyDescent="0.2">
      <c r="A3976" t="s">
        <v>679</v>
      </c>
      <c r="B3976" t="s">
        <v>691</v>
      </c>
      <c r="C3976" t="s">
        <v>688</v>
      </c>
      <c r="D3976">
        <v>0.2</v>
      </c>
      <c r="E3976">
        <v>25</v>
      </c>
      <c r="F3976">
        <v>6.7000000000000004E-2</v>
      </c>
    </row>
    <row r="3977" spans="1:6" x14ac:dyDescent="0.2">
      <c r="A3977" t="s">
        <v>679</v>
      </c>
      <c r="B3977" t="s">
        <v>691</v>
      </c>
      <c r="C3977" t="s">
        <v>688</v>
      </c>
      <c r="D3977">
        <v>0.21</v>
      </c>
      <c r="E3977">
        <v>20</v>
      </c>
      <c r="F3977">
        <v>5.8999999999999997E-2</v>
      </c>
    </row>
    <row r="3978" spans="1:6" x14ac:dyDescent="0.2">
      <c r="A3978" t="s">
        <v>679</v>
      </c>
      <c r="B3978" t="s">
        <v>691</v>
      </c>
      <c r="C3978" t="s">
        <v>688</v>
      </c>
      <c r="D3978">
        <v>0.21</v>
      </c>
      <c r="E3978">
        <v>21</v>
      </c>
      <c r="F3978">
        <v>6.3E-2</v>
      </c>
    </row>
    <row r="3979" spans="1:6" x14ac:dyDescent="0.2">
      <c r="A3979" t="s">
        <v>679</v>
      </c>
      <c r="B3979" t="s">
        <v>691</v>
      </c>
      <c r="C3979" t="s">
        <v>688</v>
      </c>
      <c r="D3979">
        <v>0.21</v>
      </c>
      <c r="E3979">
        <v>22</v>
      </c>
      <c r="F3979">
        <v>6.5000000000000002E-2</v>
      </c>
    </row>
    <row r="3980" spans="1:6" x14ac:dyDescent="0.2">
      <c r="A3980" t="s">
        <v>679</v>
      </c>
      <c r="B3980" t="s">
        <v>691</v>
      </c>
      <c r="C3980" t="s">
        <v>688</v>
      </c>
      <c r="D3980">
        <v>0.21</v>
      </c>
      <c r="E3980">
        <v>23</v>
      </c>
      <c r="F3980">
        <v>6.7000000000000004E-2</v>
      </c>
    </row>
    <row r="3981" spans="1:6" x14ac:dyDescent="0.2">
      <c r="A3981" t="s">
        <v>679</v>
      </c>
      <c r="B3981" t="s">
        <v>691</v>
      </c>
      <c r="C3981" t="s">
        <v>688</v>
      </c>
      <c r="D3981">
        <v>0.21</v>
      </c>
      <c r="E3981">
        <v>24</v>
      </c>
      <c r="F3981">
        <v>6.9000000000000006E-2</v>
      </c>
    </row>
    <row r="3982" spans="1:6" x14ac:dyDescent="0.2">
      <c r="A3982" t="s">
        <v>679</v>
      </c>
      <c r="B3982" t="s">
        <v>691</v>
      </c>
      <c r="C3982" t="s">
        <v>688</v>
      </c>
      <c r="D3982">
        <v>0.21</v>
      </c>
      <c r="E3982">
        <v>25</v>
      </c>
      <c r="F3982">
        <v>7.0999999999999994E-2</v>
      </c>
    </row>
    <row r="3983" spans="1:6" x14ac:dyDescent="0.2">
      <c r="A3983" t="s">
        <v>679</v>
      </c>
      <c r="B3983" t="s">
        <v>691</v>
      </c>
      <c r="C3983" t="s">
        <v>688</v>
      </c>
      <c r="D3983">
        <v>0.22</v>
      </c>
      <c r="E3983">
        <v>20</v>
      </c>
      <c r="F3983">
        <v>6.3E-2</v>
      </c>
    </row>
    <row r="3984" spans="1:6" x14ac:dyDescent="0.2">
      <c r="A3984" t="s">
        <v>679</v>
      </c>
      <c r="B3984" t="s">
        <v>691</v>
      </c>
      <c r="C3984" t="s">
        <v>688</v>
      </c>
      <c r="D3984">
        <v>0.22</v>
      </c>
      <c r="E3984">
        <v>21</v>
      </c>
      <c r="F3984">
        <v>6.7000000000000004E-2</v>
      </c>
    </row>
    <row r="3985" spans="1:6" x14ac:dyDescent="0.2">
      <c r="A3985" t="s">
        <v>679</v>
      </c>
      <c r="B3985" t="s">
        <v>691</v>
      </c>
      <c r="C3985" t="s">
        <v>688</v>
      </c>
      <c r="D3985">
        <v>0.22</v>
      </c>
      <c r="E3985">
        <v>22</v>
      </c>
      <c r="F3985">
        <v>7.0000000000000007E-2</v>
      </c>
    </row>
    <row r="3986" spans="1:6" x14ac:dyDescent="0.2">
      <c r="A3986" t="s">
        <v>679</v>
      </c>
      <c r="B3986" t="s">
        <v>691</v>
      </c>
      <c r="C3986" t="s">
        <v>688</v>
      </c>
      <c r="D3986">
        <v>0.22</v>
      </c>
      <c r="E3986">
        <v>23</v>
      </c>
      <c r="F3986">
        <v>7.1999999999999995E-2</v>
      </c>
    </row>
    <row r="3987" spans="1:6" x14ac:dyDescent="0.2">
      <c r="A3987" t="s">
        <v>679</v>
      </c>
      <c r="B3987" t="s">
        <v>691</v>
      </c>
      <c r="C3987" t="s">
        <v>688</v>
      </c>
      <c r="D3987">
        <v>0.22</v>
      </c>
      <c r="E3987">
        <v>24</v>
      </c>
      <c r="F3987">
        <v>7.3999999999999996E-2</v>
      </c>
    </row>
    <row r="3988" spans="1:6" x14ac:dyDescent="0.2">
      <c r="A3988" t="s">
        <v>679</v>
      </c>
      <c r="B3988" t="s">
        <v>691</v>
      </c>
      <c r="C3988" t="s">
        <v>688</v>
      </c>
      <c r="D3988">
        <v>0.22</v>
      </c>
      <c r="E3988">
        <v>25</v>
      </c>
      <c r="F3988">
        <v>7.4999999999999997E-2</v>
      </c>
    </row>
    <row r="3989" spans="1:6" x14ac:dyDescent="0.2">
      <c r="A3989" t="s">
        <v>679</v>
      </c>
      <c r="B3989" t="s">
        <v>691</v>
      </c>
      <c r="C3989" t="s">
        <v>688</v>
      </c>
      <c r="D3989">
        <v>0.22</v>
      </c>
      <c r="E3989">
        <v>26</v>
      </c>
      <c r="F3989">
        <v>7.6999999999999999E-2</v>
      </c>
    </row>
    <row r="3990" spans="1:6" x14ac:dyDescent="0.2">
      <c r="A3990" t="s">
        <v>679</v>
      </c>
      <c r="B3990" t="s">
        <v>691</v>
      </c>
      <c r="C3990" t="s">
        <v>688</v>
      </c>
      <c r="D3990">
        <v>0.23</v>
      </c>
      <c r="E3990">
        <v>20</v>
      </c>
      <c r="F3990">
        <v>6.7000000000000004E-2</v>
      </c>
    </row>
    <row r="3991" spans="1:6" x14ac:dyDescent="0.2">
      <c r="A3991" t="s">
        <v>679</v>
      </c>
      <c r="B3991" t="s">
        <v>691</v>
      </c>
      <c r="C3991" t="s">
        <v>688</v>
      </c>
      <c r="D3991">
        <v>0.23</v>
      </c>
      <c r="E3991">
        <v>21</v>
      </c>
      <c r="F3991">
        <v>7.1999999999999995E-2</v>
      </c>
    </row>
    <row r="3992" spans="1:6" x14ac:dyDescent="0.2">
      <c r="A3992" t="s">
        <v>679</v>
      </c>
      <c r="B3992" t="s">
        <v>691</v>
      </c>
      <c r="C3992" t="s">
        <v>688</v>
      </c>
      <c r="D3992">
        <v>0.23</v>
      </c>
      <c r="E3992">
        <v>22</v>
      </c>
      <c r="F3992">
        <v>7.3999999999999996E-2</v>
      </c>
    </row>
    <row r="3993" spans="1:6" x14ac:dyDescent="0.2">
      <c r="A3993" t="s">
        <v>679</v>
      </c>
      <c r="B3993" t="s">
        <v>691</v>
      </c>
      <c r="C3993" t="s">
        <v>688</v>
      </c>
      <c r="D3993">
        <v>0.23</v>
      </c>
      <c r="E3993">
        <v>23</v>
      </c>
      <c r="F3993">
        <v>7.5999999999999998E-2</v>
      </c>
    </row>
    <row r="3994" spans="1:6" x14ac:dyDescent="0.2">
      <c r="A3994" t="s">
        <v>679</v>
      </c>
      <c r="B3994" t="s">
        <v>691</v>
      </c>
      <c r="C3994" t="s">
        <v>688</v>
      </c>
      <c r="D3994">
        <v>0.23</v>
      </c>
      <c r="E3994">
        <v>24</v>
      </c>
      <c r="F3994">
        <v>7.8E-2</v>
      </c>
    </row>
    <row r="3995" spans="1:6" x14ac:dyDescent="0.2">
      <c r="A3995" t="s">
        <v>679</v>
      </c>
      <c r="B3995" t="s">
        <v>691</v>
      </c>
      <c r="C3995" t="s">
        <v>688</v>
      </c>
      <c r="D3995">
        <v>0.23</v>
      </c>
      <c r="E3995">
        <v>25</v>
      </c>
      <c r="F3995">
        <v>0.08</v>
      </c>
    </row>
    <row r="3996" spans="1:6" x14ac:dyDescent="0.2">
      <c r="A3996" t="s">
        <v>679</v>
      </c>
      <c r="B3996" t="s">
        <v>691</v>
      </c>
      <c r="C3996" t="s">
        <v>688</v>
      </c>
      <c r="D3996">
        <v>0.23</v>
      </c>
      <c r="E3996">
        <v>26</v>
      </c>
      <c r="F3996">
        <v>8.1000000000000003E-2</v>
      </c>
    </row>
    <row r="3997" spans="1:6" x14ac:dyDescent="0.2">
      <c r="A3997" t="s">
        <v>679</v>
      </c>
      <c r="B3997" t="s">
        <v>691</v>
      </c>
      <c r="C3997" t="s">
        <v>688</v>
      </c>
      <c r="D3997">
        <v>0.23</v>
      </c>
      <c r="E3997">
        <v>27</v>
      </c>
      <c r="F3997">
        <v>8.3000000000000004E-2</v>
      </c>
    </row>
    <row r="3998" spans="1:6" x14ac:dyDescent="0.2">
      <c r="A3998" t="s">
        <v>679</v>
      </c>
      <c r="B3998" t="s">
        <v>691</v>
      </c>
      <c r="C3998" t="s">
        <v>688</v>
      </c>
      <c r="D3998">
        <v>0.23</v>
      </c>
      <c r="E3998">
        <v>28</v>
      </c>
      <c r="F3998">
        <v>8.4000000000000005E-2</v>
      </c>
    </row>
    <row r="3999" spans="1:6" x14ac:dyDescent="0.2">
      <c r="A3999" t="s">
        <v>679</v>
      </c>
      <c r="B3999" t="s">
        <v>691</v>
      </c>
      <c r="C3999" t="s">
        <v>688</v>
      </c>
      <c r="D3999">
        <v>0.24</v>
      </c>
      <c r="E3999">
        <v>20</v>
      </c>
      <c r="F3999">
        <v>7.1999999999999995E-2</v>
      </c>
    </row>
    <row r="4000" spans="1:6" x14ac:dyDescent="0.2">
      <c r="A4000" t="s">
        <v>679</v>
      </c>
      <c r="B4000" t="s">
        <v>691</v>
      </c>
      <c r="C4000" t="s">
        <v>688</v>
      </c>
      <c r="D4000">
        <v>0.24</v>
      </c>
      <c r="E4000">
        <v>21</v>
      </c>
      <c r="F4000">
        <v>7.5999999999999998E-2</v>
      </c>
    </row>
    <row r="4001" spans="1:6" x14ac:dyDescent="0.2">
      <c r="A4001" t="s">
        <v>679</v>
      </c>
      <c r="B4001" t="s">
        <v>691</v>
      </c>
      <c r="C4001" t="s">
        <v>688</v>
      </c>
      <c r="D4001">
        <v>0.24</v>
      </c>
      <c r="E4001">
        <v>22</v>
      </c>
      <c r="F4001">
        <v>7.9000000000000001E-2</v>
      </c>
    </row>
    <row r="4002" spans="1:6" x14ac:dyDescent="0.2">
      <c r="A4002" t="s">
        <v>679</v>
      </c>
      <c r="B4002" t="s">
        <v>691</v>
      </c>
      <c r="C4002" t="s">
        <v>688</v>
      </c>
      <c r="D4002">
        <v>0.24</v>
      </c>
      <c r="E4002">
        <v>23</v>
      </c>
      <c r="F4002">
        <v>8.1000000000000003E-2</v>
      </c>
    </row>
    <row r="4003" spans="1:6" x14ac:dyDescent="0.2">
      <c r="A4003" t="s">
        <v>679</v>
      </c>
      <c r="B4003" t="s">
        <v>691</v>
      </c>
      <c r="C4003" t="s">
        <v>688</v>
      </c>
      <c r="D4003">
        <v>0.24</v>
      </c>
      <c r="E4003">
        <v>24</v>
      </c>
      <c r="F4003">
        <v>8.2000000000000003E-2</v>
      </c>
    </row>
    <row r="4004" spans="1:6" x14ac:dyDescent="0.2">
      <c r="A4004" t="s">
        <v>679</v>
      </c>
      <c r="B4004" t="s">
        <v>691</v>
      </c>
      <c r="C4004" t="s">
        <v>688</v>
      </c>
      <c r="D4004">
        <v>0.24</v>
      </c>
      <c r="E4004">
        <v>25</v>
      </c>
      <c r="F4004">
        <v>8.4000000000000005E-2</v>
      </c>
    </row>
    <row r="4005" spans="1:6" x14ac:dyDescent="0.2">
      <c r="A4005" t="s">
        <v>679</v>
      </c>
      <c r="B4005" t="s">
        <v>691</v>
      </c>
      <c r="C4005" t="s">
        <v>688</v>
      </c>
      <c r="D4005">
        <v>0.24</v>
      </c>
      <c r="E4005">
        <v>26</v>
      </c>
      <c r="F4005">
        <v>8.5000000000000006E-2</v>
      </c>
    </row>
    <row r="4006" spans="1:6" x14ac:dyDescent="0.2">
      <c r="A4006" t="s">
        <v>679</v>
      </c>
      <c r="B4006" t="s">
        <v>691</v>
      </c>
      <c r="C4006" t="s">
        <v>688</v>
      </c>
      <c r="D4006">
        <v>0.24</v>
      </c>
      <c r="E4006">
        <v>27</v>
      </c>
      <c r="F4006">
        <v>8.6999999999999994E-2</v>
      </c>
    </row>
    <row r="4007" spans="1:6" x14ac:dyDescent="0.2">
      <c r="A4007" t="s">
        <v>679</v>
      </c>
      <c r="B4007" t="s">
        <v>691</v>
      </c>
      <c r="C4007" t="s">
        <v>688</v>
      </c>
      <c r="D4007">
        <v>0.24</v>
      </c>
      <c r="E4007">
        <v>28</v>
      </c>
      <c r="F4007">
        <v>8.7999999999999995E-2</v>
      </c>
    </row>
    <row r="4008" spans="1:6" x14ac:dyDescent="0.2">
      <c r="A4008" t="s">
        <v>679</v>
      </c>
      <c r="B4008" t="s">
        <v>691</v>
      </c>
      <c r="C4008" t="s">
        <v>688</v>
      </c>
      <c r="D4008">
        <v>0.24</v>
      </c>
      <c r="E4008">
        <v>29</v>
      </c>
      <c r="F4008">
        <v>8.8999999999999996E-2</v>
      </c>
    </row>
    <row r="4009" spans="1:6" x14ac:dyDescent="0.2">
      <c r="A4009" t="s">
        <v>679</v>
      </c>
      <c r="B4009" t="s">
        <v>691</v>
      </c>
      <c r="C4009" t="s">
        <v>688</v>
      </c>
      <c r="D4009">
        <v>0.25</v>
      </c>
      <c r="E4009">
        <v>20</v>
      </c>
      <c r="F4009">
        <v>7.5999999999999998E-2</v>
      </c>
    </row>
    <row r="4010" spans="1:6" x14ac:dyDescent="0.2">
      <c r="A4010" t="s">
        <v>679</v>
      </c>
      <c r="B4010" t="s">
        <v>691</v>
      </c>
      <c r="C4010" t="s">
        <v>688</v>
      </c>
      <c r="D4010">
        <v>0.25</v>
      </c>
      <c r="E4010">
        <v>21</v>
      </c>
      <c r="F4010">
        <v>0.08</v>
      </c>
    </row>
    <row r="4011" spans="1:6" x14ac:dyDescent="0.2">
      <c r="A4011" t="s">
        <v>679</v>
      </c>
      <c r="B4011" t="s">
        <v>691</v>
      </c>
      <c r="C4011" t="s">
        <v>688</v>
      </c>
      <c r="D4011">
        <v>0.25</v>
      </c>
      <c r="E4011">
        <v>22</v>
      </c>
      <c r="F4011">
        <v>8.3000000000000004E-2</v>
      </c>
    </row>
    <row r="4012" spans="1:6" x14ac:dyDescent="0.2">
      <c r="A4012" t="s">
        <v>679</v>
      </c>
      <c r="B4012" t="s">
        <v>691</v>
      </c>
      <c r="C4012" t="s">
        <v>688</v>
      </c>
      <c r="D4012">
        <v>0.25</v>
      </c>
      <c r="E4012">
        <v>23</v>
      </c>
      <c r="F4012">
        <v>8.5000000000000006E-2</v>
      </c>
    </row>
    <row r="4013" spans="1:6" x14ac:dyDescent="0.2">
      <c r="A4013" t="s">
        <v>679</v>
      </c>
      <c r="B4013" t="s">
        <v>691</v>
      </c>
      <c r="C4013" t="s">
        <v>688</v>
      </c>
      <c r="D4013">
        <v>0.25</v>
      </c>
      <c r="E4013">
        <v>24</v>
      </c>
      <c r="F4013">
        <v>8.6999999999999994E-2</v>
      </c>
    </row>
    <row r="4014" spans="1:6" x14ac:dyDescent="0.2">
      <c r="A4014" t="s">
        <v>679</v>
      </c>
      <c r="B4014" t="s">
        <v>691</v>
      </c>
      <c r="C4014" t="s">
        <v>688</v>
      </c>
      <c r="D4014">
        <v>0.25</v>
      </c>
      <c r="E4014">
        <v>25</v>
      </c>
      <c r="F4014">
        <v>8.7999999999999995E-2</v>
      </c>
    </row>
    <row r="4015" spans="1:6" x14ac:dyDescent="0.2">
      <c r="A4015" t="s">
        <v>679</v>
      </c>
      <c r="B4015" t="s">
        <v>691</v>
      </c>
      <c r="C4015" t="s">
        <v>688</v>
      </c>
      <c r="D4015">
        <v>0.25</v>
      </c>
      <c r="E4015">
        <v>26</v>
      </c>
      <c r="F4015">
        <v>8.8999999999999996E-2</v>
      </c>
    </row>
    <row r="4016" spans="1:6" x14ac:dyDescent="0.2">
      <c r="A4016" t="s">
        <v>679</v>
      </c>
      <c r="B4016" t="s">
        <v>691</v>
      </c>
      <c r="C4016" t="s">
        <v>688</v>
      </c>
      <c r="D4016">
        <v>0.25</v>
      </c>
      <c r="E4016">
        <v>27</v>
      </c>
      <c r="F4016">
        <v>9.0999999999999998E-2</v>
      </c>
    </row>
    <row r="4017" spans="1:6" x14ac:dyDescent="0.2">
      <c r="A4017" t="s">
        <v>679</v>
      </c>
      <c r="B4017" t="s">
        <v>691</v>
      </c>
      <c r="C4017" t="s">
        <v>688</v>
      </c>
      <c r="D4017">
        <v>0.25</v>
      </c>
      <c r="E4017">
        <v>28</v>
      </c>
      <c r="F4017">
        <v>9.1999999999999998E-2</v>
      </c>
    </row>
    <row r="4018" spans="1:6" x14ac:dyDescent="0.2">
      <c r="A4018" t="s">
        <v>679</v>
      </c>
      <c r="B4018" t="s">
        <v>691</v>
      </c>
      <c r="C4018" t="s">
        <v>688</v>
      </c>
      <c r="D4018">
        <v>0.25</v>
      </c>
      <c r="E4018">
        <v>29</v>
      </c>
      <c r="F4018">
        <v>9.2999999999999999E-2</v>
      </c>
    </row>
    <row r="4019" spans="1:6" x14ac:dyDescent="0.2">
      <c r="A4019" t="s">
        <v>679</v>
      </c>
      <c r="B4019" t="s">
        <v>691</v>
      </c>
      <c r="C4019" t="s">
        <v>688</v>
      </c>
      <c r="D4019">
        <v>0.25</v>
      </c>
      <c r="E4019">
        <v>30</v>
      </c>
      <c r="F4019">
        <v>9.4E-2</v>
      </c>
    </row>
    <row r="4020" spans="1:6" x14ac:dyDescent="0.2">
      <c r="A4020" t="s">
        <v>679</v>
      </c>
      <c r="B4020" t="s">
        <v>691</v>
      </c>
      <c r="C4020" t="s">
        <v>688</v>
      </c>
      <c r="D4020">
        <v>0.25</v>
      </c>
      <c r="E4020">
        <v>31</v>
      </c>
      <c r="F4020">
        <v>9.6000000000000002E-2</v>
      </c>
    </row>
    <row r="4021" spans="1:6" x14ac:dyDescent="0.2">
      <c r="A4021" t="s">
        <v>679</v>
      </c>
      <c r="B4021" t="s">
        <v>691</v>
      </c>
      <c r="C4021" t="s">
        <v>688</v>
      </c>
      <c r="D4021">
        <v>0.26</v>
      </c>
      <c r="E4021">
        <v>20</v>
      </c>
      <c r="F4021">
        <v>0.08</v>
      </c>
    </row>
    <row r="4022" spans="1:6" x14ac:dyDescent="0.2">
      <c r="A4022" t="s">
        <v>679</v>
      </c>
      <c r="B4022" t="s">
        <v>691</v>
      </c>
      <c r="C4022" t="s">
        <v>688</v>
      </c>
      <c r="D4022">
        <v>0.26</v>
      </c>
      <c r="E4022">
        <v>21</v>
      </c>
      <c r="F4022">
        <v>8.5000000000000006E-2</v>
      </c>
    </row>
    <row r="4023" spans="1:6" x14ac:dyDescent="0.2">
      <c r="A4023" t="s">
        <v>679</v>
      </c>
      <c r="B4023" t="s">
        <v>691</v>
      </c>
      <c r="C4023" t="s">
        <v>688</v>
      </c>
      <c r="D4023">
        <v>0.26</v>
      </c>
      <c r="E4023">
        <v>22</v>
      </c>
      <c r="F4023">
        <v>8.6999999999999994E-2</v>
      </c>
    </row>
    <row r="4024" spans="1:6" x14ac:dyDescent="0.2">
      <c r="A4024" t="s">
        <v>679</v>
      </c>
      <c r="B4024" t="s">
        <v>691</v>
      </c>
      <c r="C4024" t="s">
        <v>688</v>
      </c>
      <c r="D4024">
        <v>0.26</v>
      </c>
      <c r="E4024">
        <v>23</v>
      </c>
      <c r="F4024">
        <v>8.8999999999999996E-2</v>
      </c>
    </row>
    <row r="4025" spans="1:6" x14ac:dyDescent="0.2">
      <c r="A4025" t="s">
        <v>679</v>
      </c>
      <c r="B4025" t="s">
        <v>691</v>
      </c>
      <c r="C4025" t="s">
        <v>688</v>
      </c>
      <c r="D4025">
        <v>0.26</v>
      </c>
      <c r="E4025">
        <v>24</v>
      </c>
      <c r="F4025">
        <v>9.0999999999999998E-2</v>
      </c>
    </row>
    <row r="4026" spans="1:6" x14ac:dyDescent="0.2">
      <c r="A4026" t="s">
        <v>679</v>
      </c>
      <c r="B4026" t="s">
        <v>691</v>
      </c>
      <c r="C4026" t="s">
        <v>688</v>
      </c>
      <c r="D4026">
        <v>0.26</v>
      </c>
      <c r="E4026">
        <v>25</v>
      </c>
      <c r="F4026">
        <v>9.1999999999999998E-2</v>
      </c>
    </row>
    <row r="4027" spans="1:6" x14ac:dyDescent="0.2">
      <c r="A4027" t="s">
        <v>679</v>
      </c>
      <c r="B4027" t="s">
        <v>691</v>
      </c>
      <c r="C4027" t="s">
        <v>688</v>
      </c>
      <c r="D4027">
        <v>0.26</v>
      </c>
      <c r="E4027">
        <v>26</v>
      </c>
      <c r="F4027">
        <v>9.2999999999999999E-2</v>
      </c>
    </row>
    <row r="4028" spans="1:6" x14ac:dyDescent="0.2">
      <c r="A4028" t="s">
        <v>679</v>
      </c>
      <c r="B4028" t="s">
        <v>691</v>
      </c>
      <c r="C4028" t="s">
        <v>688</v>
      </c>
      <c r="D4028">
        <v>0.26</v>
      </c>
      <c r="E4028">
        <v>27</v>
      </c>
      <c r="F4028">
        <v>9.5000000000000001E-2</v>
      </c>
    </row>
    <row r="4029" spans="1:6" x14ac:dyDescent="0.2">
      <c r="A4029" t="s">
        <v>679</v>
      </c>
      <c r="B4029" t="s">
        <v>691</v>
      </c>
      <c r="C4029" t="s">
        <v>688</v>
      </c>
      <c r="D4029">
        <v>0.26</v>
      </c>
      <c r="E4029">
        <v>28</v>
      </c>
      <c r="F4029">
        <v>9.6000000000000002E-2</v>
      </c>
    </row>
    <row r="4030" spans="1:6" x14ac:dyDescent="0.2">
      <c r="A4030" t="s">
        <v>679</v>
      </c>
      <c r="B4030" t="s">
        <v>691</v>
      </c>
      <c r="C4030" t="s">
        <v>688</v>
      </c>
      <c r="D4030">
        <v>0.26</v>
      </c>
      <c r="E4030">
        <v>29</v>
      </c>
      <c r="F4030">
        <v>9.7000000000000003E-2</v>
      </c>
    </row>
    <row r="4031" spans="1:6" x14ac:dyDescent="0.2">
      <c r="A4031" t="s">
        <v>679</v>
      </c>
      <c r="B4031" t="s">
        <v>691</v>
      </c>
      <c r="C4031" t="s">
        <v>688</v>
      </c>
      <c r="D4031">
        <v>0.26</v>
      </c>
      <c r="E4031">
        <v>30</v>
      </c>
      <c r="F4031">
        <v>9.8000000000000004E-2</v>
      </c>
    </row>
    <row r="4032" spans="1:6" x14ac:dyDescent="0.2">
      <c r="A4032" t="s">
        <v>679</v>
      </c>
      <c r="B4032" t="s">
        <v>691</v>
      </c>
      <c r="C4032" t="s">
        <v>688</v>
      </c>
      <c r="D4032">
        <v>0.26</v>
      </c>
      <c r="E4032">
        <v>31</v>
      </c>
      <c r="F4032">
        <v>9.9000000000000005E-2</v>
      </c>
    </row>
    <row r="4033" spans="1:6" x14ac:dyDescent="0.2">
      <c r="A4033" t="s">
        <v>679</v>
      </c>
      <c r="B4033" t="s">
        <v>691</v>
      </c>
      <c r="C4033" t="s">
        <v>688</v>
      </c>
      <c r="D4033">
        <v>0.26</v>
      </c>
      <c r="E4033">
        <v>32</v>
      </c>
      <c r="F4033">
        <v>0.1</v>
      </c>
    </row>
    <row r="4034" spans="1:6" x14ac:dyDescent="0.2">
      <c r="A4034" t="s">
        <v>679</v>
      </c>
      <c r="B4034" t="s">
        <v>691</v>
      </c>
      <c r="C4034" t="s">
        <v>688</v>
      </c>
      <c r="D4034">
        <v>0.27</v>
      </c>
      <c r="E4034">
        <v>20</v>
      </c>
      <c r="F4034">
        <v>8.4000000000000005E-2</v>
      </c>
    </row>
    <row r="4035" spans="1:6" x14ac:dyDescent="0.2">
      <c r="A4035" t="s">
        <v>679</v>
      </c>
      <c r="B4035" t="s">
        <v>691</v>
      </c>
      <c r="C4035" t="s">
        <v>688</v>
      </c>
      <c r="D4035">
        <v>0.27</v>
      </c>
      <c r="E4035">
        <v>21</v>
      </c>
      <c r="F4035">
        <v>8.8999999999999996E-2</v>
      </c>
    </row>
    <row r="4036" spans="1:6" x14ac:dyDescent="0.2">
      <c r="A4036" t="s">
        <v>679</v>
      </c>
      <c r="B4036" t="s">
        <v>691</v>
      </c>
      <c r="C4036" t="s">
        <v>688</v>
      </c>
      <c r="D4036">
        <v>0.27</v>
      </c>
      <c r="E4036">
        <v>22</v>
      </c>
      <c r="F4036">
        <v>9.0999999999999998E-2</v>
      </c>
    </row>
    <row r="4037" spans="1:6" x14ac:dyDescent="0.2">
      <c r="A4037" t="s">
        <v>679</v>
      </c>
      <c r="B4037" t="s">
        <v>691</v>
      </c>
      <c r="C4037" t="s">
        <v>688</v>
      </c>
      <c r="D4037">
        <v>0.27</v>
      </c>
      <c r="E4037">
        <v>23</v>
      </c>
      <c r="F4037">
        <v>9.2999999999999999E-2</v>
      </c>
    </row>
    <row r="4038" spans="1:6" x14ac:dyDescent="0.2">
      <c r="A4038" t="s">
        <v>679</v>
      </c>
      <c r="B4038" t="s">
        <v>691</v>
      </c>
      <c r="C4038" t="s">
        <v>688</v>
      </c>
      <c r="D4038">
        <v>0.27</v>
      </c>
      <c r="E4038">
        <v>24</v>
      </c>
      <c r="F4038">
        <v>9.5000000000000001E-2</v>
      </c>
    </row>
    <row r="4039" spans="1:6" x14ac:dyDescent="0.2">
      <c r="A4039" t="s">
        <v>679</v>
      </c>
      <c r="B4039" t="s">
        <v>691</v>
      </c>
      <c r="C4039" t="s">
        <v>688</v>
      </c>
      <c r="D4039">
        <v>0.27</v>
      </c>
      <c r="E4039">
        <v>25</v>
      </c>
      <c r="F4039">
        <v>9.6000000000000002E-2</v>
      </c>
    </row>
    <row r="4040" spans="1:6" x14ac:dyDescent="0.2">
      <c r="A4040" t="s">
        <v>679</v>
      </c>
      <c r="B4040" t="s">
        <v>691</v>
      </c>
      <c r="C4040" t="s">
        <v>688</v>
      </c>
      <c r="D4040">
        <v>0.27</v>
      </c>
      <c r="E4040">
        <v>26</v>
      </c>
      <c r="F4040">
        <v>9.7000000000000003E-2</v>
      </c>
    </row>
    <row r="4041" spans="1:6" x14ac:dyDescent="0.2">
      <c r="A4041" t="s">
        <v>679</v>
      </c>
      <c r="B4041" t="s">
        <v>691</v>
      </c>
      <c r="C4041" t="s">
        <v>688</v>
      </c>
      <c r="D4041">
        <v>0.27</v>
      </c>
      <c r="E4041">
        <v>27</v>
      </c>
      <c r="F4041">
        <v>9.8000000000000004E-2</v>
      </c>
    </row>
    <row r="4042" spans="1:6" x14ac:dyDescent="0.2">
      <c r="A4042" t="s">
        <v>679</v>
      </c>
      <c r="B4042" t="s">
        <v>691</v>
      </c>
      <c r="C4042" t="s">
        <v>688</v>
      </c>
      <c r="D4042">
        <v>0.27</v>
      </c>
      <c r="E4042">
        <v>28</v>
      </c>
      <c r="F4042">
        <v>0.1</v>
      </c>
    </row>
    <row r="4043" spans="1:6" x14ac:dyDescent="0.2">
      <c r="A4043" t="s">
        <v>679</v>
      </c>
      <c r="B4043" t="s">
        <v>691</v>
      </c>
      <c r="C4043" t="s">
        <v>688</v>
      </c>
      <c r="D4043">
        <v>0.27</v>
      </c>
      <c r="E4043">
        <v>29</v>
      </c>
      <c r="F4043">
        <v>0.10100000000000001</v>
      </c>
    </row>
    <row r="4044" spans="1:6" x14ac:dyDescent="0.2">
      <c r="A4044" t="s">
        <v>679</v>
      </c>
      <c r="B4044" t="s">
        <v>691</v>
      </c>
      <c r="C4044" t="s">
        <v>688</v>
      </c>
      <c r="D4044">
        <v>0.27</v>
      </c>
      <c r="E4044">
        <v>30</v>
      </c>
      <c r="F4044">
        <v>0.10199999999999999</v>
      </c>
    </row>
    <row r="4045" spans="1:6" x14ac:dyDescent="0.2">
      <c r="A4045" t="s">
        <v>679</v>
      </c>
      <c r="B4045" t="s">
        <v>691</v>
      </c>
      <c r="C4045" t="s">
        <v>688</v>
      </c>
      <c r="D4045">
        <v>0.27</v>
      </c>
      <c r="E4045">
        <v>31</v>
      </c>
      <c r="F4045">
        <v>0.10299999999999999</v>
      </c>
    </row>
    <row r="4046" spans="1:6" x14ac:dyDescent="0.2">
      <c r="A4046" t="s">
        <v>679</v>
      </c>
      <c r="B4046" t="s">
        <v>691</v>
      </c>
      <c r="C4046" t="s">
        <v>688</v>
      </c>
      <c r="D4046">
        <v>0.27</v>
      </c>
      <c r="E4046">
        <v>32</v>
      </c>
      <c r="F4046">
        <v>0.104</v>
      </c>
    </row>
    <row r="4047" spans="1:6" x14ac:dyDescent="0.2">
      <c r="A4047" t="s">
        <v>679</v>
      </c>
      <c r="B4047" t="s">
        <v>691</v>
      </c>
      <c r="C4047" t="s">
        <v>688</v>
      </c>
      <c r="D4047">
        <v>0.27</v>
      </c>
      <c r="E4047">
        <v>33</v>
      </c>
      <c r="F4047">
        <v>0.105</v>
      </c>
    </row>
    <row r="4048" spans="1:6" x14ac:dyDescent="0.2">
      <c r="A4048" t="s">
        <v>679</v>
      </c>
      <c r="B4048" t="s">
        <v>691</v>
      </c>
      <c r="C4048" t="s">
        <v>688</v>
      </c>
      <c r="D4048">
        <v>0.27</v>
      </c>
      <c r="E4048">
        <v>34</v>
      </c>
      <c r="F4048">
        <v>0.106</v>
      </c>
    </row>
    <row r="4049" spans="1:6" x14ac:dyDescent="0.2">
      <c r="A4049" t="s">
        <v>679</v>
      </c>
      <c r="B4049" t="s">
        <v>691</v>
      </c>
      <c r="C4049" t="s">
        <v>688</v>
      </c>
      <c r="D4049">
        <v>0.28000000000000003</v>
      </c>
      <c r="E4049">
        <v>20</v>
      </c>
      <c r="F4049">
        <v>8.8999999999999996E-2</v>
      </c>
    </row>
    <row r="4050" spans="1:6" x14ac:dyDescent="0.2">
      <c r="A4050" t="s">
        <v>679</v>
      </c>
      <c r="B4050" t="s">
        <v>691</v>
      </c>
      <c r="C4050" t="s">
        <v>688</v>
      </c>
      <c r="D4050">
        <v>0.28000000000000003</v>
      </c>
      <c r="E4050">
        <v>21</v>
      </c>
      <c r="F4050">
        <v>9.2999999999999999E-2</v>
      </c>
    </row>
    <row r="4051" spans="1:6" x14ac:dyDescent="0.2">
      <c r="A4051" t="s">
        <v>679</v>
      </c>
      <c r="B4051" t="s">
        <v>691</v>
      </c>
      <c r="C4051" t="s">
        <v>688</v>
      </c>
      <c r="D4051">
        <v>0.28000000000000003</v>
      </c>
      <c r="E4051">
        <v>22</v>
      </c>
      <c r="F4051">
        <v>9.6000000000000002E-2</v>
      </c>
    </row>
    <row r="4052" spans="1:6" x14ac:dyDescent="0.2">
      <c r="A4052" t="s">
        <v>679</v>
      </c>
      <c r="B4052" t="s">
        <v>691</v>
      </c>
      <c r="C4052" t="s">
        <v>688</v>
      </c>
      <c r="D4052">
        <v>0.28000000000000003</v>
      </c>
      <c r="E4052">
        <v>23</v>
      </c>
      <c r="F4052">
        <v>9.7000000000000003E-2</v>
      </c>
    </row>
    <row r="4053" spans="1:6" x14ac:dyDescent="0.2">
      <c r="A4053" t="s">
        <v>679</v>
      </c>
      <c r="B4053" t="s">
        <v>691</v>
      </c>
      <c r="C4053" t="s">
        <v>688</v>
      </c>
      <c r="D4053">
        <v>0.28000000000000003</v>
      </c>
      <c r="E4053">
        <v>24</v>
      </c>
      <c r="F4053">
        <v>9.9000000000000005E-2</v>
      </c>
    </row>
    <row r="4054" spans="1:6" x14ac:dyDescent="0.2">
      <c r="A4054" t="s">
        <v>679</v>
      </c>
      <c r="B4054" t="s">
        <v>691</v>
      </c>
      <c r="C4054" t="s">
        <v>688</v>
      </c>
      <c r="D4054">
        <v>0.28000000000000003</v>
      </c>
      <c r="E4054">
        <v>25</v>
      </c>
      <c r="F4054">
        <v>0.1</v>
      </c>
    </row>
    <row r="4055" spans="1:6" x14ac:dyDescent="0.2">
      <c r="A4055" t="s">
        <v>679</v>
      </c>
      <c r="B4055" t="s">
        <v>691</v>
      </c>
      <c r="C4055" t="s">
        <v>688</v>
      </c>
      <c r="D4055">
        <v>0.28000000000000003</v>
      </c>
      <c r="E4055">
        <v>26</v>
      </c>
      <c r="F4055">
        <v>0.10100000000000001</v>
      </c>
    </row>
    <row r="4056" spans="1:6" x14ac:dyDescent="0.2">
      <c r="A4056" t="s">
        <v>679</v>
      </c>
      <c r="B4056" t="s">
        <v>691</v>
      </c>
      <c r="C4056" t="s">
        <v>688</v>
      </c>
      <c r="D4056">
        <v>0.28000000000000003</v>
      </c>
      <c r="E4056">
        <v>27</v>
      </c>
      <c r="F4056">
        <v>0.10199999999999999</v>
      </c>
    </row>
    <row r="4057" spans="1:6" x14ac:dyDescent="0.2">
      <c r="A4057" t="s">
        <v>679</v>
      </c>
      <c r="B4057" t="s">
        <v>691</v>
      </c>
      <c r="C4057" t="s">
        <v>688</v>
      </c>
      <c r="D4057">
        <v>0.28000000000000003</v>
      </c>
      <c r="E4057">
        <v>28</v>
      </c>
      <c r="F4057">
        <v>0.10299999999999999</v>
      </c>
    </row>
    <row r="4058" spans="1:6" x14ac:dyDescent="0.2">
      <c r="A4058" t="s">
        <v>679</v>
      </c>
      <c r="B4058" t="s">
        <v>691</v>
      </c>
      <c r="C4058" t="s">
        <v>688</v>
      </c>
      <c r="D4058">
        <v>0.28000000000000003</v>
      </c>
      <c r="E4058">
        <v>29</v>
      </c>
      <c r="F4058">
        <v>0.104</v>
      </c>
    </row>
    <row r="4059" spans="1:6" x14ac:dyDescent="0.2">
      <c r="A4059" t="s">
        <v>679</v>
      </c>
      <c r="B4059" t="s">
        <v>691</v>
      </c>
      <c r="C4059" t="s">
        <v>688</v>
      </c>
      <c r="D4059">
        <v>0.28000000000000003</v>
      </c>
      <c r="E4059">
        <v>30</v>
      </c>
      <c r="F4059">
        <v>0.105</v>
      </c>
    </row>
    <row r="4060" spans="1:6" x14ac:dyDescent="0.2">
      <c r="A4060" t="s">
        <v>679</v>
      </c>
      <c r="B4060" t="s">
        <v>691</v>
      </c>
      <c r="C4060" t="s">
        <v>688</v>
      </c>
      <c r="D4060">
        <v>0.28000000000000003</v>
      </c>
      <c r="E4060">
        <v>31</v>
      </c>
      <c r="F4060">
        <v>0.106</v>
      </c>
    </row>
    <row r="4061" spans="1:6" x14ac:dyDescent="0.2">
      <c r="A4061" t="s">
        <v>679</v>
      </c>
      <c r="B4061" t="s">
        <v>691</v>
      </c>
      <c r="C4061" t="s">
        <v>688</v>
      </c>
      <c r="D4061">
        <v>0.28000000000000003</v>
      </c>
      <c r="E4061">
        <v>32</v>
      </c>
      <c r="F4061">
        <v>0.107</v>
      </c>
    </row>
    <row r="4062" spans="1:6" x14ac:dyDescent="0.2">
      <c r="A4062" t="s">
        <v>679</v>
      </c>
      <c r="B4062" t="s">
        <v>691</v>
      </c>
      <c r="C4062" t="s">
        <v>688</v>
      </c>
      <c r="D4062">
        <v>0.28000000000000003</v>
      </c>
      <c r="E4062">
        <v>33</v>
      </c>
      <c r="F4062">
        <v>0.108</v>
      </c>
    </row>
    <row r="4063" spans="1:6" x14ac:dyDescent="0.2">
      <c r="A4063" t="s">
        <v>679</v>
      </c>
      <c r="B4063" t="s">
        <v>691</v>
      </c>
      <c r="C4063" t="s">
        <v>688</v>
      </c>
      <c r="D4063">
        <v>0.28000000000000003</v>
      </c>
      <c r="E4063">
        <v>34</v>
      </c>
      <c r="F4063">
        <v>0.109</v>
      </c>
    </row>
    <row r="4064" spans="1:6" x14ac:dyDescent="0.2">
      <c r="A4064" t="s">
        <v>679</v>
      </c>
      <c r="B4064" t="s">
        <v>691</v>
      </c>
      <c r="C4064" t="s">
        <v>688</v>
      </c>
      <c r="D4064">
        <v>0.28000000000000003</v>
      </c>
      <c r="E4064">
        <v>35</v>
      </c>
      <c r="F4064">
        <v>0.11</v>
      </c>
    </row>
    <row r="4065" spans="1:6" x14ac:dyDescent="0.2">
      <c r="A4065" t="s">
        <v>679</v>
      </c>
      <c r="B4065" t="s">
        <v>691</v>
      </c>
      <c r="C4065" t="s">
        <v>688</v>
      </c>
      <c r="D4065">
        <v>0.28000000000000003</v>
      </c>
      <c r="E4065">
        <v>36</v>
      </c>
      <c r="F4065">
        <v>0.111</v>
      </c>
    </row>
    <row r="4066" spans="1:6" x14ac:dyDescent="0.2">
      <c r="A4066" t="s">
        <v>679</v>
      </c>
      <c r="B4066" t="s">
        <v>691</v>
      </c>
      <c r="C4066" t="s">
        <v>688</v>
      </c>
      <c r="D4066">
        <v>0.28999999999999998</v>
      </c>
      <c r="E4066">
        <v>20</v>
      </c>
      <c r="F4066">
        <v>9.2999999999999999E-2</v>
      </c>
    </row>
    <row r="4067" spans="1:6" x14ac:dyDescent="0.2">
      <c r="A4067" t="s">
        <v>679</v>
      </c>
      <c r="B4067" t="s">
        <v>691</v>
      </c>
      <c r="C4067" t="s">
        <v>688</v>
      </c>
      <c r="D4067">
        <v>0.28999999999999998</v>
      </c>
      <c r="E4067">
        <v>21</v>
      </c>
      <c r="F4067">
        <v>9.7000000000000003E-2</v>
      </c>
    </row>
    <row r="4068" spans="1:6" x14ac:dyDescent="0.2">
      <c r="A4068" t="s">
        <v>679</v>
      </c>
      <c r="B4068" t="s">
        <v>691</v>
      </c>
      <c r="C4068" t="s">
        <v>688</v>
      </c>
      <c r="D4068">
        <v>0.28999999999999998</v>
      </c>
      <c r="E4068">
        <v>22</v>
      </c>
      <c r="F4068">
        <v>0.1</v>
      </c>
    </row>
    <row r="4069" spans="1:6" x14ac:dyDescent="0.2">
      <c r="A4069" t="s">
        <v>679</v>
      </c>
      <c r="B4069" t="s">
        <v>691</v>
      </c>
      <c r="C4069" t="s">
        <v>688</v>
      </c>
      <c r="D4069">
        <v>0.28999999999999998</v>
      </c>
      <c r="E4069">
        <v>23</v>
      </c>
      <c r="F4069">
        <v>0.10100000000000001</v>
      </c>
    </row>
    <row r="4070" spans="1:6" x14ac:dyDescent="0.2">
      <c r="A4070" t="s">
        <v>679</v>
      </c>
      <c r="B4070" t="s">
        <v>691</v>
      </c>
      <c r="C4070" t="s">
        <v>688</v>
      </c>
      <c r="D4070">
        <v>0.28999999999999998</v>
      </c>
      <c r="E4070">
        <v>24</v>
      </c>
      <c r="F4070">
        <v>0.10299999999999999</v>
      </c>
    </row>
    <row r="4071" spans="1:6" x14ac:dyDescent="0.2">
      <c r="A4071" t="s">
        <v>679</v>
      </c>
      <c r="B4071" t="s">
        <v>691</v>
      </c>
      <c r="C4071" t="s">
        <v>688</v>
      </c>
      <c r="D4071">
        <v>0.28999999999999998</v>
      </c>
      <c r="E4071">
        <v>25</v>
      </c>
      <c r="F4071">
        <v>0.104</v>
      </c>
    </row>
    <row r="4072" spans="1:6" x14ac:dyDescent="0.2">
      <c r="A4072" t="s">
        <v>679</v>
      </c>
      <c r="B4072" t="s">
        <v>691</v>
      </c>
      <c r="C4072" t="s">
        <v>688</v>
      </c>
      <c r="D4072">
        <v>0.28999999999999998</v>
      </c>
      <c r="E4072">
        <v>26</v>
      </c>
      <c r="F4072">
        <v>0.105</v>
      </c>
    </row>
    <row r="4073" spans="1:6" x14ac:dyDescent="0.2">
      <c r="A4073" t="s">
        <v>679</v>
      </c>
      <c r="B4073" t="s">
        <v>691</v>
      </c>
      <c r="C4073" t="s">
        <v>688</v>
      </c>
      <c r="D4073">
        <v>0.28999999999999998</v>
      </c>
      <c r="E4073">
        <v>27</v>
      </c>
      <c r="F4073">
        <v>0.106</v>
      </c>
    </row>
    <row r="4074" spans="1:6" x14ac:dyDescent="0.2">
      <c r="A4074" t="s">
        <v>679</v>
      </c>
      <c r="B4074" t="s">
        <v>691</v>
      </c>
      <c r="C4074" t="s">
        <v>688</v>
      </c>
      <c r="D4074">
        <v>0.28999999999999998</v>
      </c>
      <c r="E4074">
        <v>28</v>
      </c>
      <c r="F4074">
        <v>0.107</v>
      </c>
    </row>
    <row r="4075" spans="1:6" x14ac:dyDescent="0.2">
      <c r="A4075" t="s">
        <v>679</v>
      </c>
      <c r="B4075" t="s">
        <v>691</v>
      </c>
      <c r="C4075" t="s">
        <v>688</v>
      </c>
      <c r="D4075">
        <v>0.28999999999999998</v>
      </c>
      <c r="E4075">
        <v>29</v>
      </c>
      <c r="F4075">
        <v>0.108</v>
      </c>
    </row>
    <row r="4076" spans="1:6" x14ac:dyDescent="0.2">
      <c r="A4076" t="s">
        <v>679</v>
      </c>
      <c r="B4076" t="s">
        <v>691</v>
      </c>
      <c r="C4076" t="s">
        <v>688</v>
      </c>
      <c r="D4076">
        <v>0.28999999999999998</v>
      </c>
      <c r="E4076">
        <v>30</v>
      </c>
      <c r="F4076">
        <v>0.109</v>
      </c>
    </row>
    <row r="4077" spans="1:6" x14ac:dyDescent="0.2">
      <c r="A4077" t="s">
        <v>679</v>
      </c>
      <c r="B4077" t="s">
        <v>691</v>
      </c>
      <c r="C4077" t="s">
        <v>688</v>
      </c>
      <c r="D4077">
        <v>0.28999999999999998</v>
      </c>
      <c r="E4077">
        <v>31</v>
      </c>
      <c r="F4077">
        <v>0.11</v>
      </c>
    </row>
    <row r="4078" spans="1:6" x14ac:dyDescent="0.2">
      <c r="A4078" t="s">
        <v>679</v>
      </c>
      <c r="B4078" t="s">
        <v>691</v>
      </c>
      <c r="C4078" t="s">
        <v>688</v>
      </c>
      <c r="D4078">
        <v>0.28999999999999998</v>
      </c>
      <c r="E4078">
        <v>32</v>
      </c>
      <c r="F4078">
        <v>0.111</v>
      </c>
    </row>
    <row r="4079" spans="1:6" x14ac:dyDescent="0.2">
      <c r="A4079" t="s">
        <v>679</v>
      </c>
      <c r="B4079" t="s">
        <v>691</v>
      </c>
      <c r="C4079" t="s">
        <v>688</v>
      </c>
      <c r="D4079">
        <v>0.28999999999999998</v>
      </c>
      <c r="E4079">
        <v>33</v>
      </c>
      <c r="F4079">
        <v>0.112</v>
      </c>
    </row>
    <row r="4080" spans="1:6" x14ac:dyDescent="0.2">
      <c r="A4080" t="s">
        <v>679</v>
      </c>
      <c r="B4080" t="s">
        <v>691</v>
      </c>
      <c r="C4080" t="s">
        <v>688</v>
      </c>
      <c r="D4080">
        <v>0.28999999999999998</v>
      </c>
      <c r="E4080">
        <v>34</v>
      </c>
      <c r="F4080">
        <v>0.113</v>
      </c>
    </row>
    <row r="4081" spans="1:6" x14ac:dyDescent="0.2">
      <c r="A4081" t="s">
        <v>679</v>
      </c>
      <c r="B4081" t="s">
        <v>691</v>
      </c>
      <c r="C4081" t="s">
        <v>688</v>
      </c>
      <c r="D4081">
        <v>0.28999999999999998</v>
      </c>
      <c r="E4081">
        <v>35</v>
      </c>
      <c r="F4081">
        <v>0.114</v>
      </c>
    </row>
    <row r="4082" spans="1:6" x14ac:dyDescent="0.2">
      <c r="A4082" t="s">
        <v>679</v>
      </c>
      <c r="B4082" t="s">
        <v>691</v>
      </c>
      <c r="C4082" t="s">
        <v>688</v>
      </c>
      <c r="D4082">
        <v>0.28999999999999998</v>
      </c>
      <c r="E4082">
        <v>36</v>
      </c>
      <c r="F4082">
        <v>0.115</v>
      </c>
    </row>
    <row r="4083" spans="1:6" x14ac:dyDescent="0.2">
      <c r="A4083" t="s">
        <v>679</v>
      </c>
      <c r="B4083" t="s">
        <v>691</v>
      </c>
      <c r="C4083" t="s">
        <v>688</v>
      </c>
      <c r="D4083">
        <v>0.28999999999999998</v>
      </c>
      <c r="E4083">
        <v>37</v>
      </c>
      <c r="F4083">
        <v>0.115</v>
      </c>
    </row>
    <row r="4084" spans="1:6" x14ac:dyDescent="0.2">
      <c r="A4084" t="s">
        <v>679</v>
      </c>
      <c r="B4084" t="s">
        <v>691</v>
      </c>
      <c r="C4084" t="s">
        <v>688</v>
      </c>
      <c r="D4084">
        <v>0.28999999999999998</v>
      </c>
      <c r="E4084">
        <v>38</v>
      </c>
      <c r="F4084">
        <v>0.11600000000000001</v>
      </c>
    </row>
    <row r="4085" spans="1:6" x14ac:dyDescent="0.2">
      <c r="A4085" t="s">
        <v>679</v>
      </c>
      <c r="B4085" t="s">
        <v>691</v>
      </c>
      <c r="C4085" t="s">
        <v>688</v>
      </c>
      <c r="D4085">
        <v>0.3</v>
      </c>
      <c r="E4085">
        <v>20</v>
      </c>
      <c r="F4085">
        <v>9.7000000000000003E-2</v>
      </c>
    </row>
    <row r="4086" spans="1:6" x14ac:dyDescent="0.2">
      <c r="A4086" t="s">
        <v>679</v>
      </c>
      <c r="B4086" t="s">
        <v>691</v>
      </c>
      <c r="C4086" t="s">
        <v>688</v>
      </c>
      <c r="D4086">
        <v>0.3</v>
      </c>
      <c r="E4086">
        <v>21</v>
      </c>
      <c r="F4086">
        <v>0.10199999999999999</v>
      </c>
    </row>
    <row r="4087" spans="1:6" x14ac:dyDescent="0.2">
      <c r="A4087" t="s">
        <v>679</v>
      </c>
      <c r="B4087" t="s">
        <v>691</v>
      </c>
      <c r="C4087" t="s">
        <v>688</v>
      </c>
      <c r="D4087">
        <v>0.3</v>
      </c>
      <c r="E4087">
        <v>22</v>
      </c>
      <c r="F4087">
        <v>0.104</v>
      </c>
    </row>
    <row r="4088" spans="1:6" x14ac:dyDescent="0.2">
      <c r="A4088" t="s">
        <v>679</v>
      </c>
      <c r="B4088" t="s">
        <v>691</v>
      </c>
      <c r="C4088" t="s">
        <v>688</v>
      </c>
      <c r="D4088">
        <v>0.3</v>
      </c>
      <c r="E4088">
        <v>23</v>
      </c>
      <c r="F4088">
        <v>0.106</v>
      </c>
    </row>
    <row r="4089" spans="1:6" x14ac:dyDescent="0.2">
      <c r="A4089" t="s">
        <v>679</v>
      </c>
      <c r="B4089" t="s">
        <v>691</v>
      </c>
      <c r="C4089" t="s">
        <v>688</v>
      </c>
      <c r="D4089">
        <v>0.3</v>
      </c>
      <c r="E4089">
        <v>24</v>
      </c>
      <c r="F4089">
        <v>0.107</v>
      </c>
    </row>
    <row r="4090" spans="1:6" x14ac:dyDescent="0.2">
      <c r="A4090" t="s">
        <v>679</v>
      </c>
      <c r="B4090" t="s">
        <v>691</v>
      </c>
      <c r="C4090" t="s">
        <v>688</v>
      </c>
      <c r="D4090">
        <v>0.3</v>
      </c>
      <c r="E4090">
        <v>25</v>
      </c>
      <c r="F4090">
        <v>0.108</v>
      </c>
    </row>
    <row r="4091" spans="1:6" x14ac:dyDescent="0.2">
      <c r="A4091" t="s">
        <v>679</v>
      </c>
      <c r="B4091" t="s">
        <v>691</v>
      </c>
      <c r="C4091" t="s">
        <v>688</v>
      </c>
      <c r="D4091">
        <v>0.3</v>
      </c>
      <c r="E4091">
        <v>26</v>
      </c>
      <c r="F4091">
        <v>0.109</v>
      </c>
    </row>
    <row r="4092" spans="1:6" x14ac:dyDescent="0.2">
      <c r="A4092" t="s">
        <v>679</v>
      </c>
      <c r="B4092" t="s">
        <v>691</v>
      </c>
      <c r="C4092" t="s">
        <v>688</v>
      </c>
      <c r="D4092">
        <v>0.3</v>
      </c>
      <c r="E4092">
        <v>27</v>
      </c>
      <c r="F4092">
        <v>0.11</v>
      </c>
    </row>
    <row r="4093" spans="1:6" x14ac:dyDescent="0.2">
      <c r="A4093" t="s">
        <v>679</v>
      </c>
      <c r="B4093" t="s">
        <v>691</v>
      </c>
      <c r="C4093" t="s">
        <v>688</v>
      </c>
      <c r="D4093">
        <v>0.3</v>
      </c>
      <c r="E4093">
        <v>28</v>
      </c>
      <c r="F4093">
        <v>0.111</v>
      </c>
    </row>
    <row r="4094" spans="1:6" x14ac:dyDescent="0.2">
      <c r="A4094" t="s">
        <v>679</v>
      </c>
      <c r="B4094" t="s">
        <v>691</v>
      </c>
      <c r="C4094" t="s">
        <v>688</v>
      </c>
      <c r="D4094">
        <v>0.3</v>
      </c>
      <c r="E4094">
        <v>29</v>
      </c>
      <c r="F4094">
        <v>0.112</v>
      </c>
    </row>
    <row r="4095" spans="1:6" x14ac:dyDescent="0.2">
      <c r="A4095" t="s">
        <v>679</v>
      </c>
      <c r="B4095" t="s">
        <v>691</v>
      </c>
      <c r="C4095" t="s">
        <v>688</v>
      </c>
      <c r="D4095">
        <v>0.3</v>
      </c>
      <c r="E4095">
        <v>30</v>
      </c>
      <c r="F4095">
        <v>0.112</v>
      </c>
    </row>
    <row r="4096" spans="1:6" x14ac:dyDescent="0.2">
      <c r="A4096" t="s">
        <v>679</v>
      </c>
      <c r="B4096" t="s">
        <v>691</v>
      </c>
      <c r="C4096" t="s">
        <v>688</v>
      </c>
      <c r="D4096">
        <v>0.3</v>
      </c>
      <c r="E4096">
        <v>31</v>
      </c>
      <c r="F4096">
        <v>0.113</v>
      </c>
    </row>
    <row r="4097" spans="1:6" x14ac:dyDescent="0.2">
      <c r="A4097" t="s">
        <v>679</v>
      </c>
      <c r="B4097" t="s">
        <v>691</v>
      </c>
      <c r="C4097" t="s">
        <v>688</v>
      </c>
      <c r="D4097">
        <v>0.3</v>
      </c>
      <c r="E4097">
        <v>32</v>
      </c>
      <c r="F4097">
        <v>0.114</v>
      </c>
    </row>
    <row r="4098" spans="1:6" x14ac:dyDescent="0.2">
      <c r="A4098" t="s">
        <v>679</v>
      </c>
      <c r="B4098" t="s">
        <v>691</v>
      </c>
      <c r="C4098" t="s">
        <v>688</v>
      </c>
      <c r="D4098">
        <v>0.3</v>
      </c>
      <c r="E4098">
        <v>33</v>
      </c>
      <c r="F4098">
        <v>0.115</v>
      </c>
    </row>
    <row r="4099" spans="1:6" x14ac:dyDescent="0.2">
      <c r="A4099" t="s">
        <v>679</v>
      </c>
      <c r="B4099" t="s">
        <v>691</v>
      </c>
      <c r="C4099" t="s">
        <v>688</v>
      </c>
      <c r="D4099">
        <v>0.3</v>
      </c>
      <c r="E4099">
        <v>34</v>
      </c>
      <c r="F4099">
        <v>0.11600000000000001</v>
      </c>
    </row>
    <row r="4100" spans="1:6" x14ac:dyDescent="0.2">
      <c r="A4100" t="s">
        <v>679</v>
      </c>
      <c r="B4100" t="s">
        <v>691</v>
      </c>
      <c r="C4100" t="s">
        <v>688</v>
      </c>
      <c r="D4100">
        <v>0.3</v>
      </c>
      <c r="E4100">
        <v>35</v>
      </c>
      <c r="F4100">
        <v>0.11700000000000001</v>
      </c>
    </row>
    <row r="4101" spans="1:6" x14ac:dyDescent="0.2">
      <c r="A4101" t="s">
        <v>679</v>
      </c>
      <c r="B4101" t="s">
        <v>691</v>
      </c>
      <c r="C4101" t="s">
        <v>688</v>
      </c>
      <c r="D4101">
        <v>0.3</v>
      </c>
      <c r="E4101">
        <v>36</v>
      </c>
      <c r="F4101">
        <v>0.11799999999999999</v>
      </c>
    </row>
    <row r="4102" spans="1:6" x14ac:dyDescent="0.2">
      <c r="A4102" t="s">
        <v>679</v>
      </c>
      <c r="B4102" t="s">
        <v>691</v>
      </c>
      <c r="C4102" t="s">
        <v>688</v>
      </c>
      <c r="D4102">
        <v>0.3</v>
      </c>
      <c r="E4102">
        <v>37</v>
      </c>
      <c r="F4102">
        <v>0.11899999999999999</v>
      </c>
    </row>
    <row r="4103" spans="1:6" x14ac:dyDescent="0.2">
      <c r="A4103" t="s">
        <v>679</v>
      </c>
      <c r="B4103" t="s">
        <v>691</v>
      </c>
      <c r="C4103" t="s">
        <v>688</v>
      </c>
      <c r="D4103">
        <v>0.3</v>
      </c>
      <c r="E4103">
        <v>38</v>
      </c>
      <c r="F4103">
        <v>0.12</v>
      </c>
    </row>
    <row r="4104" spans="1:6" x14ac:dyDescent="0.2">
      <c r="A4104" t="s">
        <v>679</v>
      </c>
      <c r="B4104" t="s">
        <v>691</v>
      </c>
      <c r="C4104" t="s">
        <v>688</v>
      </c>
      <c r="D4104">
        <v>0.3</v>
      </c>
      <c r="E4104">
        <v>39</v>
      </c>
      <c r="F4104">
        <v>0.12</v>
      </c>
    </row>
    <row r="4105" spans="1:6" x14ac:dyDescent="0.2">
      <c r="A4105" t="s">
        <v>679</v>
      </c>
      <c r="B4105" t="s">
        <v>691</v>
      </c>
      <c r="C4105" t="s">
        <v>688</v>
      </c>
      <c r="D4105">
        <v>0.3</v>
      </c>
      <c r="E4105">
        <v>40</v>
      </c>
      <c r="F4105">
        <v>0.121</v>
      </c>
    </row>
    <row r="4106" spans="1:6" x14ac:dyDescent="0.2">
      <c r="A4106" t="s">
        <v>679</v>
      </c>
      <c r="B4106" t="s">
        <v>691</v>
      </c>
      <c r="C4106" t="s">
        <v>688</v>
      </c>
      <c r="D4106">
        <v>0.3</v>
      </c>
      <c r="E4106">
        <v>41</v>
      </c>
      <c r="F4106">
        <v>0.122</v>
      </c>
    </row>
    <row r="4107" spans="1:6" x14ac:dyDescent="0.2">
      <c r="A4107" t="s">
        <v>679</v>
      </c>
      <c r="B4107" t="s">
        <v>691</v>
      </c>
      <c r="C4107" t="s">
        <v>688</v>
      </c>
      <c r="D4107">
        <v>0.3</v>
      </c>
      <c r="E4107">
        <v>42</v>
      </c>
      <c r="F4107">
        <v>0.122</v>
      </c>
    </row>
    <row r="4108" spans="1:6" x14ac:dyDescent="0.2">
      <c r="A4108" t="s">
        <v>679</v>
      </c>
      <c r="B4108" t="s">
        <v>691</v>
      </c>
      <c r="C4108" t="s">
        <v>688</v>
      </c>
      <c r="D4108">
        <v>0.31</v>
      </c>
      <c r="E4108">
        <v>20</v>
      </c>
      <c r="F4108">
        <v>0.10100000000000001</v>
      </c>
    </row>
    <row r="4109" spans="1:6" x14ac:dyDescent="0.2">
      <c r="A4109" t="s">
        <v>679</v>
      </c>
      <c r="B4109" t="s">
        <v>691</v>
      </c>
      <c r="C4109" t="s">
        <v>688</v>
      </c>
      <c r="D4109">
        <v>0.31</v>
      </c>
      <c r="E4109">
        <v>21</v>
      </c>
      <c r="F4109">
        <v>0.106</v>
      </c>
    </row>
    <row r="4110" spans="1:6" x14ac:dyDescent="0.2">
      <c r="A4110" t="s">
        <v>679</v>
      </c>
      <c r="B4110" t="s">
        <v>691</v>
      </c>
      <c r="C4110" t="s">
        <v>688</v>
      </c>
      <c r="D4110">
        <v>0.31</v>
      </c>
      <c r="E4110">
        <v>22</v>
      </c>
      <c r="F4110">
        <v>0.108</v>
      </c>
    </row>
    <row r="4111" spans="1:6" x14ac:dyDescent="0.2">
      <c r="A4111" t="s">
        <v>679</v>
      </c>
      <c r="B4111" t="s">
        <v>691</v>
      </c>
      <c r="C4111" t="s">
        <v>688</v>
      </c>
      <c r="D4111">
        <v>0.31</v>
      </c>
      <c r="E4111">
        <v>23</v>
      </c>
      <c r="F4111">
        <v>0.11</v>
      </c>
    </row>
    <row r="4112" spans="1:6" x14ac:dyDescent="0.2">
      <c r="A4112" t="s">
        <v>679</v>
      </c>
      <c r="B4112" t="s">
        <v>691</v>
      </c>
      <c r="C4112" t="s">
        <v>688</v>
      </c>
      <c r="D4112">
        <v>0.31</v>
      </c>
      <c r="E4112">
        <v>24</v>
      </c>
      <c r="F4112">
        <v>0.111</v>
      </c>
    </row>
    <row r="4113" spans="1:6" x14ac:dyDescent="0.2">
      <c r="A4113" t="s">
        <v>679</v>
      </c>
      <c r="B4113" t="s">
        <v>691</v>
      </c>
      <c r="C4113" t="s">
        <v>688</v>
      </c>
      <c r="D4113">
        <v>0.31</v>
      </c>
      <c r="E4113">
        <v>25</v>
      </c>
      <c r="F4113">
        <v>0.112</v>
      </c>
    </row>
    <row r="4114" spans="1:6" x14ac:dyDescent="0.2">
      <c r="A4114" t="s">
        <v>679</v>
      </c>
      <c r="B4114" t="s">
        <v>691</v>
      </c>
      <c r="C4114" t="s">
        <v>688</v>
      </c>
      <c r="D4114">
        <v>0.31</v>
      </c>
      <c r="E4114">
        <v>26</v>
      </c>
      <c r="F4114">
        <v>0.113</v>
      </c>
    </row>
    <row r="4115" spans="1:6" x14ac:dyDescent="0.2">
      <c r="A4115" t="s">
        <v>679</v>
      </c>
      <c r="B4115" t="s">
        <v>691</v>
      </c>
      <c r="C4115" t="s">
        <v>688</v>
      </c>
      <c r="D4115">
        <v>0.31</v>
      </c>
      <c r="E4115">
        <v>27</v>
      </c>
      <c r="F4115">
        <v>0.113</v>
      </c>
    </row>
    <row r="4116" spans="1:6" x14ac:dyDescent="0.2">
      <c r="A4116" t="s">
        <v>679</v>
      </c>
      <c r="B4116" t="s">
        <v>691</v>
      </c>
      <c r="C4116" t="s">
        <v>688</v>
      </c>
      <c r="D4116">
        <v>0.31</v>
      </c>
      <c r="E4116">
        <v>28</v>
      </c>
      <c r="F4116">
        <v>0.114</v>
      </c>
    </row>
    <row r="4117" spans="1:6" x14ac:dyDescent="0.2">
      <c r="A4117" t="s">
        <v>679</v>
      </c>
      <c r="B4117" t="s">
        <v>691</v>
      </c>
      <c r="C4117" t="s">
        <v>688</v>
      </c>
      <c r="D4117">
        <v>0.31</v>
      </c>
      <c r="E4117">
        <v>29</v>
      </c>
      <c r="F4117">
        <v>0.115</v>
      </c>
    </row>
    <row r="4118" spans="1:6" x14ac:dyDescent="0.2">
      <c r="A4118" t="s">
        <v>679</v>
      </c>
      <c r="B4118" t="s">
        <v>691</v>
      </c>
      <c r="C4118" t="s">
        <v>688</v>
      </c>
      <c r="D4118">
        <v>0.31</v>
      </c>
      <c r="E4118">
        <v>30</v>
      </c>
      <c r="F4118">
        <v>0.11600000000000001</v>
      </c>
    </row>
    <row r="4119" spans="1:6" x14ac:dyDescent="0.2">
      <c r="A4119" t="s">
        <v>679</v>
      </c>
      <c r="B4119" t="s">
        <v>691</v>
      </c>
      <c r="C4119" t="s">
        <v>688</v>
      </c>
      <c r="D4119">
        <v>0.31</v>
      </c>
      <c r="E4119">
        <v>31</v>
      </c>
      <c r="F4119">
        <v>0.11700000000000001</v>
      </c>
    </row>
    <row r="4120" spans="1:6" x14ac:dyDescent="0.2">
      <c r="A4120" t="s">
        <v>679</v>
      </c>
      <c r="B4120" t="s">
        <v>691</v>
      </c>
      <c r="C4120" t="s">
        <v>688</v>
      </c>
      <c r="D4120">
        <v>0.31</v>
      </c>
      <c r="E4120">
        <v>32</v>
      </c>
      <c r="F4120">
        <v>0.11799999999999999</v>
      </c>
    </row>
    <row r="4121" spans="1:6" x14ac:dyDescent="0.2">
      <c r="A4121" t="s">
        <v>679</v>
      </c>
      <c r="B4121" t="s">
        <v>691</v>
      </c>
      <c r="C4121" t="s">
        <v>688</v>
      </c>
      <c r="D4121">
        <v>0.31</v>
      </c>
      <c r="E4121">
        <v>33</v>
      </c>
      <c r="F4121">
        <v>0.11899999999999999</v>
      </c>
    </row>
    <row r="4122" spans="1:6" x14ac:dyDescent="0.2">
      <c r="A4122" t="s">
        <v>679</v>
      </c>
      <c r="B4122" t="s">
        <v>691</v>
      </c>
      <c r="C4122" t="s">
        <v>688</v>
      </c>
      <c r="D4122">
        <v>0.31</v>
      </c>
      <c r="E4122">
        <v>34</v>
      </c>
      <c r="F4122">
        <v>0.11899999999999999</v>
      </c>
    </row>
    <row r="4123" spans="1:6" x14ac:dyDescent="0.2">
      <c r="A4123" t="s">
        <v>679</v>
      </c>
      <c r="B4123" t="s">
        <v>691</v>
      </c>
      <c r="C4123" t="s">
        <v>688</v>
      </c>
      <c r="D4123">
        <v>0.31</v>
      </c>
      <c r="E4123">
        <v>35</v>
      </c>
      <c r="F4123">
        <v>0.12</v>
      </c>
    </row>
    <row r="4124" spans="1:6" x14ac:dyDescent="0.2">
      <c r="A4124" t="s">
        <v>679</v>
      </c>
      <c r="B4124" t="s">
        <v>691</v>
      </c>
      <c r="C4124" t="s">
        <v>688</v>
      </c>
      <c r="D4124">
        <v>0.31</v>
      </c>
      <c r="E4124">
        <v>36</v>
      </c>
      <c r="F4124">
        <v>0.121</v>
      </c>
    </row>
    <row r="4125" spans="1:6" x14ac:dyDescent="0.2">
      <c r="A4125" t="s">
        <v>679</v>
      </c>
      <c r="B4125" t="s">
        <v>691</v>
      </c>
      <c r="C4125" t="s">
        <v>688</v>
      </c>
      <c r="D4125">
        <v>0.31</v>
      </c>
      <c r="E4125">
        <v>37</v>
      </c>
      <c r="F4125">
        <v>0.122</v>
      </c>
    </row>
    <row r="4126" spans="1:6" x14ac:dyDescent="0.2">
      <c r="A4126" t="s">
        <v>679</v>
      </c>
      <c r="B4126" t="s">
        <v>691</v>
      </c>
      <c r="C4126" t="s">
        <v>688</v>
      </c>
      <c r="D4126">
        <v>0.31</v>
      </c>
      <c r="E4126">
        <v>38</v>
      </c>
      <c r="F4126">
        <v>0.123</v>
      </c>
    </row>
    <row r="4127" spans="1:6" x14ac:dyDescent="0.2">
      <c r="A4127" t="s">
        <v>679</v>
      </c>
      <c r="B4127" t="s">
        <v>691</v>
      </c>
      <c r="C4127" t="s">
        <v>688</v>
      </c>
      <c r="D4127">
        <v>0.31</v>
      </c>
      <c r="E4127">
        <v>39</v>
      </c>
      <c r="F4127">
        <v>0.123</v>
      </c>
    </row>
    <row r="4128" spans="1:6" x14ac:dyDescent="0.2">
      <c r="A4128" t="s">
        <v>679</v>
      </c>
      <c r="B4128" t="s">
        <v>691</v>
      </c>
      <c r="C4128" t="s">
        <v>688</v>
      </c>
      <c r="D4128">
        <v>0.31</v>
      </c>
      <c r="E4128">
        <v>40</v>
      </c>
      <c r="F4128">
        <v>0.124</v>
      </c>
    </row>
    <row r="4129" spans="1:6" x14ac:dyDescent="0.2">
      <c r="A4129" t="s">
        <v>679</v>
      </c>
      <c r="B4129" t="s">
        <v>691</v>
      </c>
      <c r="C4129" t="s">
        <v>688</v>
      </c>
      <c r="D4129">
        <v>0.31</v>
      </c>
      <c r="E4129">
        <v>41</v>
      </c>
      <c r="F4129">
        <v>0.125</v>
      </c>
    </row>
    <row r="4130" spans="1:6" x14ac:dyDescent="0.2">
      <c r="A4130" t="s">
        <v>679</v>
      </c>
      <c r="B4130" t="s">
        <v>691</v>
      </c>
      <c r="C4130" t="s">
        <v>688</v>
      </c>
      <c r="D4130">
        <v>0.31</v>
      </c>
      <c r="E4130">
        <v>42</v>
      </c>
      <c r="F4130">
        <v>0.126</v>
      </c>
    </row>
    <row r="4131" spans="1:6" x14ac:dyDescent="0.2">
      <c r="A4131" t="s">
        <v>679</v>
      </c>
      <c r="B4131" t="s">
        <v>691</v>
      </c>
      <c r="C4131" t="s">
        <v>688</v>
      </c>
      <c r="D4131">
        <v>0.31</v>
      </c>
      <c r="E4131">
        <v>43</v>
      </c>
      <c r="F4131">
        <v>0.126</v>
      </c>
    </row>
    <row r="4132" spans="1:6" x14ac:dyDescent="0.2">
      <c r="A4132" t="s">
        <v>679</v>
      </c>
      <c r="B4132" t="s">
        <v>691</v>
      </c>
      <c r="C4132" t="s">
        <v>688</v>
      </c>
      <c r="D4132">
        <v>0.32</v>
      </c>
      <c r="E4132">
        <v>20</v>
      </c>
      <c r="F4132">
        <v>0.106</v>
      </c>
    </row>
    <row r="4133" spans="1:6" x14ac:dyDescent="0.2">
      <c r="A4133" t="s">
        <v>679</v>
      </c>
      <c r="B4133" t="s">
        <v>691</v>
      </c>
      <c r="C4133" t="s">
        <v>688</v>
      </c>
      <c r="D4133">
        <v>0.32</v>
      </c>
      <c r="E4133">
        <v>21</v>
      </c>
      <c r="F4133">
        <v>0.11</v>
      </c>
    </row>
    <row r="4134" spans="1:6" x14ac:dyDescent="0.2">
      <c r="A4134" t="s">
        <v>679</v>
      </c>
      <c r="B4134" t="s">
        <v>691</v>
      </c>
      <c r="C4134" t="s">
        <v>688</v>
      </c>
      <c r="D4134">
        <v>0.32</v>
      </c>
      <c r="E4134">
        <v>22</v>
      </c>
      <c r="F4134">
        <v>0.112</v>
      </c>
    </row>
    <row r="4135" spans="1:6" x14ac:dyDescent="0.2">
      <c r="A4135" t="s">
        <v>679</v>
      </c>
      <c r="B4135" t="s">
        <v>691</v>
      </c>
      <c r="C4135" t="s">
        <v>688</v>
      </c>
      <c r="D4135">
        <v>0.32</v>
      </c>
      <c r="E4135">
        <v>23</v>
      </c>
      <c r="F4135">
        <v>0.114</v>
      </c>
    </row>
    <row r="4136" spans="1:6" x14ac:dyDescent="0.2">
      <c r="A4136" t="s">
        <v>679</v>
      </c>
      <c r="B4136" t="s">
        <v>691</v>
      </c>
      <c r="C4136" t="s">
        <v>688</v>
      </c>
      <c r="D4136">
        <v>0.32</v>
      </c>
      <c r="E4136">
        <v>24</v>
      </c>
      <c r="F4136">
        <v>0.115</v>
      </c>
    </row>
    <row r="4137" spans="1:6" x14ac:dyDescent="0.2">
      <c r="A4137" t="s">
        <v>679</v>
      </c>
      <c r="B4137" t="s">
        <v>691</v>
      </c>
      <c r="C4137" t="s">
        <v>688</v>
      </c>
      <c r="D4137">
        <v>0.32</v>
      </c>
      <c r="E4137">
        <v>25</v>
      </c>
      <c r="F4137">
        <v>0.11600000000000001</v>
      </c>
    </row>
    <row r="4138" spans="1:6" x14ac:dyDescent="0.2">
      <c r="A4138" t="s">
        <v>679</v>
      </c>
      <c r="B4138" t="s">
        <v>691</v>
      </c>
      <c r="C4138" t="s">
        <v>688</v>
      </c>
      <c r="D4138">
        <v>0.32</v>
      </c>
      <c r="E4138">
        <v>26</v>
      </c>
      <c r="F4138">
        <v>0.11600000000000001</v>
      </c>
    </row>
    <row r="4139" spans="1:6" x14ac:dyDescent="0.2">
      <c r="A4139" t="s">
        <v>679</v>
      </c>
      <c r="B4139" t="s">
        <v>691</v>
      </c>
      <c r="C4139" t="s">
        <v>688</v>
      </c>
      <c r="D4139">
        <v>0.32</v>
      </c>
      <c r="E4139">
        <v>27</v>
      </c>
      <c r="F4139">
        <v>0.11700000000000001</v>
      </c>
    </row>
    <row r="4140" spans="1:6" x14ac:dyDescent="0.2">
      <c r="A4140" t="s">
        <v>679</v>
      </c>
      <c r="B4140" t="s">
        <v>691</v>
      </c>
      <c r="C4140" t="s">
        <v>688</v>
      </c>
      <c r="D4140">
        <v>0.32</v>
      </c>
      <c r="E4140">
        <v>28</v>
      </c>
      <c r="F4140">
        <v>0.11799999999999999</v>
      </c>
    </row>
    <row r="4141" spans="1:6" x14ac:dyDescent="0.2">
      <c r="A4141" t="s">
        <v>679</v>
      </c>
      <c r="B4141" t="s">
        <v>691</v>
      </c>
      <c r="C4141" t="s">
        <v>688</v>
      </c>
      <c r="D4141">
        <v>0.32</v>
      </c>
      <c r="E4141">
        <v>29</v>
      </c>
      <c r="F4141">
        <v>0.11899999999999999</v>
      </c>
    </row>
    <row r="4142" spans="1:6" x14ac:dyDescent="0.2">
      <c r="A4142" t="s">
        <v>679</v>
      </c>
      <c r="B4142" t="s">
        <v>691</v>
      </c>
      <c r="C4142" t="s">
        <v>688</v>
      </c>
      <c r="D4142">
        <v>0.32</v>
      </c>
      <c r="E4142">
        <v>30</v>
      </c>
      <c r="F4142">
        <v>0.11899999999999999</v>
      </c>
    </row>
    <row r="4143" spans="1:6" x14ac:dyDescent="0.2">
      <c r="A4143" t="s">
        <v>679</v>
      </c>
      <c r="B4143" t="s">
        <v>691</v>
      </c>
      <c r="C4143" t="s">
        <v>688</v>
      </c>
      <c r="D4143">
        <v>0.32</v>
      </c>
      <c r="E4143">
        <v>31</v>
      </c>
      <c r="F4143">
        <v>0.12</v>
      </c>
    </row>
    <row r="4144" spans="1:6" x14ac:dyDescent="0.2">
      <c r="A4144" t="s">
        <v>679</v>
      </c>
      <c r="B4144" t="s">
        <v>691</v>
      </c>
      <c r="C4144" t="s">
        <v>688</v>
      </c>
      <c r="D4144">
        <v>0.32</v>
      </c>
      <c r="E4144">
        <v>32</v>
      </c>
      <c r="F4144">
        <v>0.121</v>
      </c>
    </row>
    <row r="4145" spans="1:6" x14ac:dyDescent="0.2">
      <c r="A4145" t="s">
        <v>679</v>
      </c>
      <c r="B4145" t="s">
        <v>691</v>
      </c>
      <c r="C4145" t="s">
        <v>688</v>
      </c>
      <c r="D4145">
        <v>0.32</v>
      </c>
      <c r="E4145">
        <v>33</v>
      </c>
      <c r="F4145">
        <v>0.122</v>
      </c>
    </row>
    <row r="4146" spans="1:6" x14ac:dyDescent="0.2">
      <c r="A4146" t="s">
        <v>679</v>
      </c>
      <c r="B4146" t="s">
        <v>691</v>
      </c>
      <c r="C4146" t="s">
        <v>688</v>
      </c>
      <c r="D4146">
        <v>0.32</v>
      </c>
      <c r="E4146">
        <v>34</v>
      </c>
      <c r="F4146">
        <v>0.123</v>
      </c>
    </row>
    <row r="4147" spans="1:6" x14ac:dyDescent="0.2">
      <c r="A4147" t="s">
        <v>679</v>
      </c>
      <c r="B4147" t="s">
        <v>691</v>
      </c>
      <c r="C4147" t="s">
        <v>688</v>
      </c>
      <c r="D4147">
        <v>0.32</v>
      </c>
      <c r="E4147">
        <v>35</v>
      </c>
      <c r="F4147">
        <v>0.124</v>
      </c>
    </row>
    <row r="4148" spans="1:6" x14ac:dyDescent="0.2">
      <c r="A4148" t="s">
        <v>679</v>
      </c>
      <c r="B4148" t="s">
        <v>691</v>
      </c>
      <c r="C4148" t="s">
        <v>688</v>
      </c>
      <c r="D4148">
        <v>0.32</v>
      </c>
      <c r="E4148">
        <v>36</v>
      </c>
      <c r="F4148">
        <v>0.124</v>
      </c>
    </row>
    <row r="4149" spans="1:6" x14ac:dyDescent="0.2">
      <c r="A4149" t="s">
        <v>679</v>
      </c>
      <c r="B4149" t="s">
        <v>691</v>
      </c>
      <c r="C4149" t="s">
        <v>688</v>
      </c>
      <c r="D4149">
        <v>0.32</v>
      </c>
      <c r="E4149">
        <v>37</v>
      </c>
      <c r="F4149">
        <v>0.125</v>
      </c>
    </row>
    <row r="4150" spans="1:6" x14ac:dyDescent="0.2">
      <c r="A4150" t="s">
        <v>679</v>
      </c>
      <c r="B4150" t="s">
        <v>691</v>
      </c>
      <c r="C4150" t="s">
        <v>688</v>
      </c>
      <c r="D4150">
        <v>0.32</v>
      </c>
      <c r="E4150">
        <v>38</v>
      </c>
      <c r="F4150">
        <v>0.126</v>
      </c>
    </row>
    <row r="4151" spans="1:6" x14ac:dyDescent="0.2">
      <c r="A4151" t="s">
        <v>679</v>
      </c>
      <c r="B4151" t="s">
        <v>691</v>
      </c>
      <c r="C4151" t="s">
        <v>688</v>
      </c>
      <c r="D4151">
        <v>0.32</v>
      </c>
      <c r="E4151">
        <v>39</v>
      </c>
      <c r="F4151">
        <v>0.127</v>
      </c>
    </row>
    <row r="4152" spans="1:6" x14ac:dyDescent="0.2">
      <c r="A4152" t="s">
        <v>679</v>
      </c>
      <c r="B4152" t="s">
        <v>691</v>
      </c>
      <c r="C4152" t="s">
        <v>688</v>
      </c>
      <c r="D4152">
        <v>0.32</v>
      </c>
      <c r="E4152">
        <v>40</v>
      </c>
      <c r="F4152">
        <v>0.127</v>
      </c>
    </row>
    <row r="4153" spans="1:6" x14ac:dyDescent="0.2">
      <c r="A4153" t="s">
        <v>679</v>
      </c>
      <c r="B4153" t="s">
        <v>691</v>
      </c>
      <c r="C4153" t="s">
        <v>688</v>
      </c>
      <c r="D4153">
        <v>0.32</v>
      </c>
      <c r="E4153">
        <v>41</v>
      </c>
      <c r="F4153">
        <v>0.128</v>
      </c>
    </row>
    <row r="4154" spans="1:6" x14ac:dyDescent="0.2">
      <c r="A4154" t="s">
        <v>679</v>
      </c>
      <c r="B4154" t="s">
        <v>691</v>
      </c>
      <c r="C4154" t="s">
        <v>688</v>
      </c>
      <c r="D4154">
        <v>0.32</v>
      </c>
      <c r="E4154">
        <v>42</v>
      </c>
      <c r="F4154">
        <v>0.129</v>
      </c>
    </row>
    <row r="4155" spans="1:6" x14ac:dyDescent="0.2">
      <c r="A4155" t="s">
        <v>679</v>
      </c>
      <c r="B4155" t="s">
        <v>691</v>
      </c>
      <c r="C4155" t="s">
        <v>688</v>
      </c>
      <c r="D4155">
        <v>0.32</v>
      </c>
      <c r="E4155">
        <v>43</v>
      </c>
      <c r="F4155">
        <v>0.129</v>
      </c>
    </row>
    <row r="4156" spans="1:6" x14ac:dyDescent="0.2">
      <c r="A4156" t="s">
        <v>679</v>
      </c>
      <c r="B4156" t="s">
        <v>691</v>
      </c>
      <c r="C4156" t="s">
        <v>688</v>
      </c>
      <c r="D4156">
        <v>0.32</v>
      </c>
      <c r="E4156">
        <v>44</v>
      </c>
      <c r="F4156">
        <v>0.13</v>
      </c>
    </row>
    <row r="4157" spans="1:6" x14ac:dyDescent="0.2">
      <c r="A4157" t="s">
        <v>679</v>
      </c>
      <c r="B4157" t="s">
        <v>691</v>
      </c>
      <c r="C4157" t="s">
        <v>688</v>
      </c>
      <c r="D4157">
        <v>0.32</v>
      </c>
      <c r="E4157">
        <v>45</v>
      </c>
      <c r="F4157">
        <v>0.13</v>
      </c>
    </row>
    <row r="4158" spans="1:6" x14ac:dyDescent="0.2">
      <c r="A4158" t="s">
        <v>679</v>
      </c>
      <c r="B4158" t="s">
        <v>691</v>
      </c>
      <c r="C4158" t="s">
        <v>688</v>
      </c>
      <c r="D4158">
        <v>0.32</v>
      </c>
      <c r="E4158">
        <v>46</v>
      </c>
      <c r="F4158">
        <v>0.13100000000000001</v>
      </c>
    </row>
    <row r="4159" spans="1:6" x14ac:dyDescent="0.2">
      <c r="A4159" t="s">
        <v>679</v>
      </c>
      <c r="B4159" t="s">
        <v>691</v>
      </c>
      <c r="C4159" t="s">
        <v>688</v>
      </c>
      <c r="D4159">
        <v>0.33</v>
      </c>
      <c r="E4159">
        <v>22</v>
      </c>
      <c r="F4159">
        <v>0.11600000000000001</v>
      </c>
    </row>
    <row r="4160" spans="1:6" x14ac:dyDescent="0.2">
      <c r="A4160" t="s">
        <v>679</v>
      </c>
      <c r="B4160" t="s">
        <v>691</v>
      </c>
      <c r="C4160" t="s">
        <v>688</v>
      </c>
      <c r="D4160">
        <v>0.33</v>
      </c>
      <c r="E4160">
        <v>23</v>
      </c>
      <c r="F4160">
        <v>0.11799999999999999</v>
      </c>
    </row>
    <row r="4161" spans="1:6" x14ac:dyDescent="0.2">
      <c r="A4161" t="s">
        <v>679</v>
      </c>
      <c r="B4161" t="s">
        <v>691</v>
      </c>
      <c r="C4161" t="s">
        <v>688</v>
      </c>
      <c r="D4161">
        <v>0.33</v>
      </c>
      <c r="E4161">
        <v>24</v>
      </c>
      <c r="F4161">
        <v>0.11899999999999999</v>
      </c>
    </row>
    <row r="4162" spans="1:6" x14ac:dyDescent="0.2">
      <c r="A4162" t="s">
        <v>679</v>
      </c>
      <c r="B4162" t="s">
        <v>691</v>
      </c>
      <c r="C4162" t="s">
        <v>688</v>
      </c>
      <c r="D4162">
        <v>0.33</v>
      </c>
      <c r="E4162">
        <v>25</v>
      </c>
      <c r="F4162">
        <v>0.11899999999999999</v>
      </c>
    </row>
    <row r="4163" spans="1:6" x14ac:dyDescent="0.2">
      <c r="A4163" t="s">
        <v>679</v>
      </c>
      <c r="B4163" t="s">
        <v>691</v>
      </c>
      <c r="C4163" t="s">
        <v>688</v>
      </c>
      <c r="D4163">
        <v>0.33</v>
      </c>
      <c r="E4163">
        <v>26</v>
      </c>
      <c r="F4163">
        <v>0.12</v>
      </c>
    </row>
    <row r="4164" spans="1:6" x14ac:dyDescent="0.2">
      <c r="A4164" t="s">
        <v>679</v>
      </c>
      <c r="B4164" t="s">
        <v>691</v>
      </c>
      <c r="C4164" t="s">
        <v>688</v>
      </c>
      <c r="D4164">
        <v>0.33</v>
      </c>
      <c r="E4164">
        <v>27</v>
      </c>
      <c r="F4164">
        <v>0.121</v>
      </c>
    </row>
    <row r="4165" spans="1:6" x14ac:dyDescent="0.2">
      <c r="A4165" t="s">
        <v>679</v>
      </c>
      <c r="B4165" t="s">
        <v>691</v>
      </c>
      <c r="C4165" t="s">
        <v>688</v>
      </c>
      <c r="D4165">
        <v>0.33</v>
      </c>
      <c r="E4165">
        <v>28</v>
      </c>
      <c r="F4165">
        <v>0.121</v>
      </c>
    </row>
    <row r="4166" spans="1:6" x14ac:dyDescent="0.2">
      <c r="A4166" t="s">
        <v>679</v>
      </c>
      <c r="B4166" t="s">
        <v>691</v>
      </c>
      <c r="C4166" t="s">
        <v>688</v>
      </c>
      <c r="D4166">
        <v>0.33</v>
      </c>
      <c r="E4166">
        <v>29</v>
      </c>
      <c r="F4166">
        <v>0.122</v>
      </c>
    </row>
    <row r="4167" spans="1:6" x14ac:dyDescent="0.2">
      <c r="A4167" t="s">
        <v>679</v>
      </c>
      <c r="B4167" t="s">
        <v>691</v>
      </c>
      <c r="C4167" t="s">
        <v>688</v>
      </c>
      <c r="D4167">
        <v>0.33</v>
      </c>
      <c r="E4167">
        <v>30</v>
      </c>
      <c r="F4167">
        <v>0.123</v>
      </c>
    </row>
    <row r="4168" spans="1:6" x14ac:dyDescent="0.2">
      <c r="A4168" t="s">
        <v>679</v>
      </c>
      <c r="B4168" t="s">
        <v>691</v>
      </c>
      <c r="C4168" t="s">
        <v>688</v>
      </c>
      <c r="D4168">
        <v>0.33</v>
      </c>
      <c r="E4168">
        <v>31</v>
      </c>
      <c r="F4168">
        <v>0.123</v>
      </c>
    </row>
    <row r="4169" spans="1:6" x14ac:dyDescent="0.2">
      <c r="A4169" t="s">
        <v>679</v>
      </c>
      <c r="B4169" t="s">
        <v>691</v>
      </c>
      <c r="C4169" t="s">
        <v>688</v>
      </c>
      <c r="D4169">
        <v>0.33</v>
      </c>
      <c r="E4169">
        <v>32</v>
      </c>
      <c r="F4169">
        <v>0.124</v>
      </c>
    </row>
    <row r="4170" spans="1:6" x14ac:dyDescent="0.2">
      <c r="A4170" t="s">
        <v>679</v>
      </c>
      <c r="B4170" t="s">
        <v>691</v>
      </c>
      <c r="C4170" t="s">
        <v>688</v>
      </c>
      <c r="D4170">
        <v>0.33</v>
      </c>
      <c r="E4170">
        <v>33</v>
      </c>
      <c r="F4170">
        <v>0.125</v>
      </c>
    </row>
    <row r="4171" spans="1:6" x14ac:dyDescent="0.2">
      <c r="A4171" t="s">
        <v>679</v>
      </c>
      <c r="B4171" t="s">
        <v>691</v>
      </c>
      <c r="C4171" t="s">
        <v>688</v>
      </c>
      <c r="D4171">
        <v>0.33</v>
      </c>
      <c r="E4171">
        <v>34</v>
      </c>
      <c r="F4171">
        <v>0.126</v>
      </c>
    </row>
    <row r="4172" spans="1:6" x14ac:dyDescent="0.2">
      <c r="A4172" t="s">
        <v>679</v>
      </c>
      <c r="B4172" t="s">
        <v>691</v>
      </c>
      <c r="C4172" t="s">
        <v>688</v>
      </c>
      <c r="D4172">
        <v>0.33</v>
      </c>
      <c r="E4172">
        <v>35</v>
      </c>
      <c r="F4172">
        <v>0.127</v>
      </c>
    </row>
    <row r="4173" spans="1:6" x14ac:dyDescent="0.2">
      <c r="A4173" t="s">
        <v>679</v>
      </c>
      <c r="B4173" t="s">
        <v>691</v>
      </c>
      <c r="C4173" t="s">
        <v>688</v>
      </c>
      <c r="D4173">
        <v>0.33</v>
      </c>
      <c r="E4173">
        <v>36</v>
      </c>
      <c r="F4173">
        <v>0.128</v>
      </c>
    </row>
    <row r="4174" spans="1:6" x14ac:dyDescent="0.2">
      <c r="A4174" t="s">
        <v>679</v>
      </c>
      <c r="B4174" t="s">
        <v>691</v>
      </c>
      <c r="C4174" t="s">
        <v>688</v>
      </c>
      <c r="D4174">
        <v>0.33</v>
      </c>
      <c r="E4174">
        <v>37</v>
      </c>
      <c r="F4174">
        <v>0.128</v>
      </c>
    </row>
    <row r="4175" spans="1:6" x14ac:dyDescent="0.2">
      <c r="A4175" t="s">
        <v>679</v>
      </c>
      <c r="B4175" t="s">
        <v>691</v>
      </c>
      <c r="C4175" t="s">
        <v>688</v>
      </c>
      <c r="D4175">
        <v>0.33</v>
      </c>
      <c r="E4175">
        <v>38</v>
      </c>
      <c r="F4175">
        <v>0.129</v>
      </c>
    </row>
    <row r="4176" spans="1:6" x14ac:dyDescent="0.2">
      <c r="A4176" t="s">
        <v>679</v>
      </c>
      <c r="B4176" t="s">
        <v>691</v>
      </c>
      <c r="C4176" t="s">
        <v>688</v>
      </c>
      <c r="D4176">
        <v>0.33</v>
      </c>
      <c r="E4176">
        <v>39</v>
      </c>
      <c r="F4176">
        <v>0.13</v>
      </c>
    </row>
    <row r="4177" spans="1:6" x14ac:dyDescent="0.2">
      <c r="A4177" t="s">
        <v>679</v>
      </c>
      <c r="B4177" t="s">
        <v>691</v>
      </c>
      <c r="C4177" t="s">
        <v>688</v>
      </c>
      <c r="D4177">
        <v>0.33</v>
      </c>
      <c r="E4177">
        <v>40</v>
      </c>
      <c r="F4177">
        <v>0.13100000000000001</v>
      </c>
    </row>
    <row r="4178" spans="1:6" x14ac:dyDescent="0.2">
      <c r="A4178" t="s">
        <v>679</v>
      </c>
      <c r="B4178" t="s">
        <v>691</v>
      </c>
      <c r="C4178" t="s">
        <v>688</v>
      </c>
      <c r="D4178">
        <v>0.33</v>
      </c>
      <c r="E4178">
        <v>41</v>
      </c>
      <c r="F4178">
        <v>0.13100000000000001</v>
      </c>
    </row>
    <row r="4179" spans="1:6" x14ac:dyDescent="0.2">
      <c r="A4179" t="s">
        <v>679</v>
      </c>
      <c r="B4179" t="s">
        <v>691</v>
      </c>
      <c r="C4179" t="s">
        <v>688</v>
      </c>
      <c r="D4179">
        <v>0.33</v>
      </c>
      <c r="E4179">
        <v>42</v>
      </c>
      <c r="F4179">
        <v>0.13200000000000001</v>
      </c>
    </row>
    <row r="4180" spans="1:6" x14ac:dyDescent="0.2">
      <c r="A4180" t="s">
        <v>679</v>
      </c>
      <c r="B4180" t="s">
        <v>691</v>
      </c>
      <c r="C4180" t="s">
        <v>688</v>
      </c>
      <c r="D4180">
        <v>0.33</v>
      </c>
      <c r="E4180">
        <v>43</v>
      </c>
      <c r="F4180">
        <v>0.13200000000000001</v>
      </c>
    </row>
    <row r="4181" spans="1:6" x14ac:dyDescent="0.2">
      <c r="A4181" t="s">
        <v>679</v>
      </c>
      <c r="B4181" t="s">
        <v>691</v>
      </c>
      <c r="C4181" t="s">
        <v>688</v>
      </c>
      <c r="D4181">
        <v>0.33</v>
      </c>
      <c r="E4181">
        <v>44</v>
      </c>
      <c r="F4181">
        <v>0.13300000000000001</v>
      </c>
    </row>
    <row r="4182" spans="1:6" x14ac:dyDescent="0.2">
      <c r="A4182" t="s">
        <v>679</v>
      </c>
      <c r="B4182" t="s">
        <v>691</v>
      </c>
      <c r="C4182" t="s">
        <v>688</v>
      </c>
      <c r="D4182">
        <v>0.33</v>
      </c>
      <c r="E4182">
        <v>45</v>
      </c>
      <c r="F4182">
        <v>0.13400000000000001</v>
      </c>
    </row>
    <row r="4183" spans="1:6" x14ac:dyDescent="0.2">
      <c r="A4183" t="s">
        <v>679</v>
      </c>
      <c r="B4183" t="s">
        <v>691</v>
      </c>
      <c r="C4183" t="s">
        <v>688</v>
      </c>
      <c r="D4183">
        <v>0.33</v>
      </c>
      <c r="E4183">
        <v>46</v>
      </c>
      <c r="F4183">
        <v>0.13400000000000001</v>
      </c>
    </row>
    <row r="4184" spans="1:6" x14ac:dyDescent="0.2">
      <c r="A4184" t="s">
        <v>679</v>
      </c>
      <c r="B4184" t="s">
        <v>691</v>
      </c>
      <c r="C4184" t="s">
        <v>688</v>
      </c>
      <c r="D4184">
        <v>0.33</v>
      </c>
      <c r="E4184">
        <v>47</v>
      </c>
      <c r="F4184">
        <v>0.13400000000000001</v>
      </c>
    </row>
    <row r="4185" spans="1:6" x14ac:dyDescent="0.2">
      <c r="A4185" t="s">
        <v>679</v>
      </c>
      <c r="B4185" t="s">
        <v>691</v>
      </c>
      <c r="C4185" t="s">
        <v>688</v>
      </c>
      <c r="D4185">
        <v>0.33</v>
      </c>
      <c r="E4185">
        <v>48</v>
      </c>
      <c r="F4185">
        <v>0.13500000000000001</v>
      </c>
    </row>
    <row r="4186" spans="1:6" x14ac:dyDescent="0.2">
      <c r="A4186" t="s">
        <v>679</v>
      </c>
      <c r="B4186" t="s">
        <v>691</v>
      </c>
      <c r="C4186" t="s">
        <v>688</v>
      </c>
      <c r="D4186">
        <v>0.33</v>
      </c>
      <c r="E4186">
        <v>49</v>
      </c>
      <c r="F4186">
        <v>0.13500000000000001</v>
      </c>
    </row>
    <row r="4187" spans="1:6" x14ac:dyDescent="0.2">
      <c r="A4187" t="s">
        <v>679</v>
      </c>
      <c r="B4187" t="s">
        <v>691</v>
      </c>
      <c r="C4187" t="s">
        <v>688</v>
      </c>
      <c r="D4187">
        <v>0.34</v>
      </c>
      <c r="E4187">
        <v>22</v>
      </c>
      <c r="F4187">
        <v>0.12</v>
      </c>
    </row>
    <row r="4188" spans="1:6" x14ac:dyDescent="0.2">
      <c r="A4188" t="s">
        <v>679</v>
      </c>
      <c r="B4188" t="s">
        <v>691</v>
      </c>
      <c r="C4188" t="s">
        <v>688</v>
      </c>
      <c r="D4188">
        <v>0.34</v>
      </c>
      <c r="E4188">
        <v>23</v>
      </c>
      <c r="F4188">
        <v>0.122</v>
      </c>
    </row>
    <row r="4189" spans="1:6" x14ac:dyDescent="0.2">
      <c r="A4189" t="s">
        <v>679</v>
      </c>
      <c r="B4189" t="s">
        <v>691</v>
      </c>
      <c r="C4189" t="s">
        <v>688</v>
      </c>
      <c r="D4189">
        <v>0.34</v>
      </c>
      <c r="E4189">
        <v>24</v>
      </c>
      <c r="F4189">
        <v>0.122</v>
      </c>
    </row>
    <row r="4190" spans="1:6" x14ac:dyDescent="0.2">
      <c r="A4190" t="s">
        <v>679</v>
      </c>
      <c r="B4190" t="s">
        <v>691</v>
      </c>
      <c r="C4190" t="s">
        <v>688</v>
      </c>
      <c r="D4190">
        <v>0.34</v>
      </c>
      <c r="E4190">
        <v>25</v>
      </c>
      <c r="F4190">
        <v>0.123</v>
      </c>
    </row>
    <row r="4191" spans="1:6" x14ac:dyDescent="0.2">
      <c r="A4191" t="s">
        <v>679</v>
      </c>
      <c r="B4191" t="s">
        <v>691</v>
      </c>
      <c r="C4191" t="s">
        <v>688</v>
      </c>
      <c r="D4191">
        <v>0.34</v>
      </c>
      <c r="E4191">
        <v>26</v>
      </c>
      <c r="F4191">
        <v>0.124</v>
      </c>
    </row>
    <row r="4192" spans="1:6" x14ac:dyDescent="0.2">
      <c r="A4192" t="s">
        <v>679</v>
      </c>
      <c r="B4192" t="s">
        <v>691</v>
      </c>
      <c r="C4192" t="s">
        <v>688</v>
      </c>
      <c r="D4192">
        <v>0.34</v>
      </c>
      <c r="E4192">
        <v>27</v>
      </c>
      <c r="F4192">
        <v>0.124</v>
      </c>
    </row>
    <row r="4193" spans="1:6" x14ac:dyDescent="0.2">
      <c r="A4193" t="s">
        <v>679</v>
      </c>
      <c r="B4193" t="s">
        <v>691</v>
      </c>
      <c r="C4193" t="s">
        <v>688</v>
      </c>
      <c r="D4193">
        <v>0.34</v>
      </c>
      <c r="E4193">
        <v>28</v>
      </c>
      <c r="F4193">
        <v>0.125</v>
      </c>
    </row>
    <row r="4194" spans="1:6" x14ac:dyDescent="0.2">
      <c r="A4194" t="s">
        <v>679</v>
      </c>
      <c r="B4194" t="s">
        <v>691</v>
      </c>
      <c r="C4194" t="s">
        <v>688</v>
      </c>
      <c r="D4194">
        <v>0.34</v>
      </c>
      <c r="E4194">
        <v>29</v>
      </c>
      <c r="F4194">
        <v>0.126</v>
      </c>
    </row>
    <row r="4195" spans="1:6" x14ac:dyDescent="0.2">
      <c r="A4195" t="s">
        <v>679</v>
      </c>
      <c r="B4195" t="s">
        <v>691</v>
      </c>
      <c r="C4195" t="s">
        <v>688</v>
      </c>
      <c r="D4195">
        <v>0.34</v>
      </c>
      <c r="E4195">
        <v>30</v>
      </c>
      <c r="F4195">
        <v>0.126</v>
      </c>
    </row>
    <row r="4196" spans="1:6" x14ac:dyDescent="0.2">
      <c r="A4196" t="s">
        <v>679</v>
      </c>
      <c r="B4196" t="s">
        <v>691</v>
      </c>
      <c r="C4196" t="s">
        <v>688</v>
      </c>
      <c r="D4196">
        <v>0.34</v>
      </c>
      <c r="E4196">
        <v>31</v>
      </c>
      <c r="F4196">
        <v>0.127</v>
      </c>
    </row>
    <row r="4197" spans="1:6" x14ac:dyDescent="0.2">
      <c r="A4197" t="s">
        <v>679</v>
      </c>
      <c r="B4197" t="s">
        <v>691</v>
      </c>
      <c r="C4197" t="s">
        <v>688</v>
      </c>
      <c r="D4197">
        <v>0.34</v>
      </c>
      <c r="E4197">
        <v>32</v>
      </c>
      <c r="F4197">
        <v>0.128</v>
      </c>
    </row>
    <row r="4198" spans="1:6" x14ac:dyDescent="0.2">
      <c r="A4198" t="s">
        <v>679</v>
      </c>
      <c r="B4198" t="s">
        <v>691</v>
      </c>
      <c r="C4198" t="s">
        <v>688</v>
      </c>
      <c r="D4198">
        <v>0.34</v>
      </c>
      <c r="E4198">
        <v>33</v>
      </c>
      <c r="F4198">
        <v>0.128</v>
      </c>
    </row>
    <row r="4199" spans="1:6" x14ac:dyDescent="0.2">
      <c r="A4199" t="s">
        <v>679</v>
      </c>
      <c r="B4199" t="s">
        <v>691</v>
      </c>
      <c r="C4199" t="s">
        <v>688</v>
      </c>
      <c r="D4199">
        <v>0.34</v>
      </c>
      <c r="E4199">
        <v>34</v>
      </c>
      <c r="F4199">
        <v>0.129</v>
      </c>
    </row>
    <row r="4200" spans="1:6" x14ac:dyDescent="0.2">
      <c r="A4200" t="s">
        <v>679</v>
      </c>
      <c r="B4200" t="s">
        <v>691</v>
      </c>
      <c r="C4200" t="s">
        <v>688</v>
      </c>
      <c r="D4200">
        <v>0.34</v>
      </c>
      <c r="E4200">
        <v>35</v>
      </c>
      <c r="F4200">
        <v>0.13</v>
      </c>
    </row>
    <row r="4201" spans="1:6" x14ac:dyDescent="0.2">
      <c r="A4201" t="s">
        <v>679</v>
      </c>
      <c r="B4201" t="s">
        <v>691</v>
      </c>
      <c r="C4201" t="s">
        <v>688</v>
      </c>
      <c r="D4201">
        <v>0.34</v>
      </c>
      <c r="E4201">
        <v>36</v>
      </c>
      <c r="F4201">
        <v>0.13100000000000001</v>
      </c>
    </row>
    <row r="4202" spans="1:6" x14ac:dyDescent="0.2">
      <c r="A4202" t="s">
        <v>679</v>
      </c>
      <c r="B4202" t="s">
        <v>691</v>
      </c>
      <c r="C4202" t="s">
        <v>688</v>
      </c>
      <c r="D4202">
        <v>0.34</v>
      </c>
      <c r="E4202">
        <v>37</v>
      </c>
      <c r="F4202">
        <v>0.13100000000000001</v>
      </c>
    </row>
    <row r="4203" spans="1:6" x14ac:dyDescent="0.2">
      <c r="A4203" t="s">
        <v>679</v>
      </c>
      <c r="B4203" t="s">
        <v>691</v>
      </c>
      <c r="C4203" t="s">
        <v>688</v>
      </c>
      <c r="D4203">
        <v>0.34</v>
      </c>
      <c r="E4203">
        <v>38</v>
      </c>
      <c r="F4203">
        <v>0.13200000000000001</v>
      </c>
    </row>
    <row r="4204" spans="1:6" x14ac:dyDescent="0.2">
      <c r="A4204" t="s">
        <v>679</v>
      </c>
      <c r="B4204" t="s">
        <v>691</v>
      </c>
      <c r="C4204" t="s">
        <v>688</v>
      </c>
      <c r="D4204">
        <v>0.34</v>
      </c>
      <c r="E4204">
        <v>39</v>
      </c>
      <c r="F4204">
        <v>0.13300000000000001</v>
      </c>
    </row>
    <row r="4205" spans="1:6" x14ac:dyDescent="0.2">
      <c r="A4205" t="s">
        <v>679</v>
      </c>
      <c r="B4205" t="s">
        <v>691</v>
      </c>
      <c r="C4205" t="s">
        <v>688</v>
      </c>
      <c r="D4205">
        <v>0.34</v>
      </c>
      <c r="E4205">
        <v>40</v>
      </c>
      <c r="F4205">
        <v>0.13400000000000001</v>
      </c>
    </row>
    <row r="4206" spans="1:6" x14ac:dyDescent="0.2">
      <c r="A4206" t="s">
        <v>679</v>
      </c>
      <c r="B4206" t="s">
        <v>691</v>
      </c>
      <c r="C4206" t="s">
        <v>688</v>
      </c>
      <c r="D4206">
        <v>0.34</v>
      </c>
      <c r="E4206">
        <v>41</v>
      </c>
      <c r="F4206">
        <v>0.13400000000000001</v>
      </c>
    </row>
    <row r="4207" spans="1:6" x14ac:dyDescent="0.2">
      <c r="A4207" t="s">
        <v>679</v>
      </c>
      <c r="B4207" t="s">
        <v>691</v>
      </c>
      <c r="C4207" t="s">
        <v>688</v>
      </c>
      <c r="D4207">
        <v>0.34</v>
      </c>
      <c r="E4207">
        <v>42</v>
      </c>
      <c r="F4207">
        <v>0.13500000000000001</v>
      </c>
    </row>
    <row r="4208" spans="1:6" x14ac:dyDescent="0.2">
      <c r="A4208" t="s">
        <v>679</v>
      </c>
      <c r="B4208" t="s">
        <v>691</v>
      </c>
      <c r="C4208" t="s">
        <v>688</v>
      </c>
      <c r="D4208">
        <v>0.34</v>
      </c>
      <c r="E4208">
        <v>43</v>
      </c>
      <c r="F4208">
        <v>0.13600000000000001</v>
      </c>
    </row>
    <row r="4209" spans="1:6" x14ac:dyDescent="0.2">
      <c r="A4209" t="s">
        <v>679</v>
      </c>
      <c r="B4209" t="s">
        <v>691</v>
      </c>
      <c r="C4209" t="s">
        <v>688</v>
      </c>
      <c r="D4209">
        <v>0.34</v>
      </c>
      <c r="E4209">
        <v>44</v>
      </c>
      <c r="F4209">
        <v>0.13600000000000001</v>
      </c>
    </row>
    <row r="4210" spans="1:6" x14ac:dyDescent="0.2">
      <c r="A4210" t="s">
        <v>679</v>
      </c>
      <c r="B4210" t="s">
        <v>691</v>
      </c>
      <c r="C4210" t="s">
        <v>688</v>
      </c>
      <c r="D4210">
        <v>0.34</v>
      </c>
      <c r="E4210">
        <v>45</v>
      </c>
      <c r="F4210">
        <v>0.13700000000000001</v>
      </c>
    </row>
    <row r="4211" spans="1:6" x14ac:dyDescent="0.2">
      <c r="A4211" t="s">
        <v>679</v>
      </c>
      <c r="B4211" t="s">
        <v>691</v>
      </c>
      <c r="C4211" t="s">
        <v>688</v>
      </c>
      <c r="D4211">
        <v>0.34</v>
      </c>
      <c r="E4211">
        <v>46</v>
      </c>
      <c r="F4211">
        <v>0.13700000000000001</v>
      </c>
    </row>
    <row r="4212" spans="1:6" x14ac:dyDescent="0.2">
      <c r="A4212" t="s">
        <v>679</v>
      </c>
      <c r="B4212" t="s">
        <v>691</v>
      </c>
      <c r="C4212" t="s">
        <v>688</v>
      </c>
      <c r="D4212">
        <v>0.34</v>
      </c>
      <c r="E4212">
        <v>47</v>
      </c>
      <c r="F4212">
        <v>0.13800000000000001</v>
      </c>
    </row>
    <row r="4213" spans="1:6" x14ac:dyDescent="0.2">
      <c r="A4213" t="s">
        <v>679</v>
      </c>
      <c r="B4213" t="s">
        <v>691</v>
      </c>
      <c r="C4213" t="s">
        <v>688</v>
      </c>
      <c r="D4213">
        <v>0.34</v>
      </c>
      <c r="E4213">
        <v>48</v>
      </c>
      <c r="F4213">
        <v>0.13800000000000001</v>
      </c>
    </row>
    <row r="4214" spans="1:6" x14ac:dyDescent="0.2">
      <c r="A4214" t="s">
        <v>679</v>
      </c>
      <c r="B4214" t="s">
        <v>691</v>
      </c>
      <c r="C4214" t="s">
        <v>688</v>
      </c>
      <c r="D4214">
        <v>0.34</v>
      </c>
      <c r="E4214">
        <v>49</v>
      </c>
      <c r="F4214">
        <v>0.13900000000000001</v>
      </c>
    </row>
    <row r="4215" spans="1:6" x14ac:dyDescent="0.2">
      <c r="A4215" t="s">
        <v>679</v>
      </c>
      <c r="B4215" t="s">
        <v>691</v>
      </c>
      <c r="C4215" t="s">
        <v>688</v>
      </c>
      <c r="D4215">
        <v>0.35</v>
      </c>
      <c r="E4215">
        <v>22</v>
      </c>
      <c r="F4215">
        <v>0.125</v>
      </c>
    </row>
    <row r="4216" spans="1:6" x14ac:dyDescent="0.2">
      <c r="A4216" t="s">
        <v>679</v>
      </c>
      <c r="B4216" t="s">
        <v>691</v>
      </c>
      <c r="C4216" t="s">
        <v>688</v>
      </c>
      <c r="D4216">
        <v>0.35</v>
      </c>
      <c r="E4216">
        <v>23</v>
      </c>
      <c r="F4216">
        <v>0.126</v>
      </c>
    </row>
    <row r="4217" spans="1:6" x14ac:dyDescent="0.2">
      <c r="A4217" t="s">
        <v>679</v>
      </c>
      <c r="B4217" t="s">
        <v>691</v>
      </c>
      <c r="C4217" t="s">
        <v>688</v>
      </c>
      <c r="D4217">
        <v>0.35</v>
      </c>
      <c r="E4217">
        <v>24</v>
      </c>
      <c r="F4217">
        <v>0.126</v>
      </c>
    </row>
    <row r="4218" spans="1:6" x14ac:dyDescent="0.2">
      <c r="A4218" t="s">
        <v>679</v>
      </c>
      <c r="B4218" t="s">
        <v>691</v>
      </c>
      <c r="C4218" t="s">
        <v>688</v>
      </c>
      <c r="D4218">
        <v>0.35</v>
      </c>
      <c r="E4218">
        <v>25</v>
      </c>
      <c r="F4218">
        <v>0.127</v>
      </c>
    </row>
    <row r="4219" spans="1:6" x14ac:dyDescent="0.2">
      <c r="A4219" t="s">
        <v>679</v>
      </c>
      <c r="B4219" t="s">
        <v>691</v>
      </c>
      <c r="C4219" t="s">
        <v>688</v>
      </c>
      <c r="D4219">
        <v>0.35</v>
      </c>
      <c r="E4219">
        <v>26</v>
      </c>
      <c r="F4219">
        <v>0.127</v>
      </c>
    </row>
    <row r="4220" spans="1:6" x14ac:dyDescent="0.2">
      <c r="A4220" t="s">
        <v>679</v>
      </c>
      <c r="B4220" t="s">
        <v>691</v>
      </c>
      <c r="C4220" t="s">
        <v>688</v>
      </c>
      <c r="D4220">
        <v>0.35</v>
      </c>
      <c r="E4220">
        <v>27</v>
      </c>
      <c r="F4220">
        <v>0.128</v>
      </c>
    </row>
    <row r="4221" spans="1:6" x14ac:dyDescent="0.2">
      <c r="A4221" t="s">
        <v>679</v>
      </c>
      <c r="B4221" t="s">
        <v>691</v>
      </c>
      <c r="C4221" t="s">
        <v>688</v>
      </c>
      <c r="D4221">
        <v>0.35</v>
      </c>
      <c r="E4221">
        <v>28</v>
      </c>
      <c r="F4221">
        <v>0.128</v>
      </c>
    </row>
    <row r="4222" spans="1:6" x14ac:dyDescent="0.2">
      <c r="A4222" t="s">
        <v>679</v>
      </c>
      <c r="B4222" t="s">
        <v>691</v>
      </c>
      <c r="C4222" t="s">
        <v>688</v>
      </c>
      <c r="D4222">
        <v>0.35</v>
      </c>
      <c r="E4222">
        <v>29</v>
      </c>
      <c r="F4222">
        <v>0.129</v>
      </c>
    </row>
    <row r="4223" spans="1:6" x14ac:dyDescent="0.2">
      <c r="A4223" t="s">
        <v>679</v>
      </c>
      <c r="B4223" t="s">
        <v>691</v>
      </c>
      <c r="C4223" t="s">
        <v>688</v>
      </c>
      <c r="D4223">
        <v>0.35</v>
      </c>
      <c r="E4223">
        <v>30</v>
      </c>
      <c r="F4223">
        <v>0.13</v>
      </c>
    </row>
    <row r="4224" spans="1:6" x14ac:dyDescent="0.2">
      <c r="A4224" t="s">
        <v>679</v>
      </c>
      <c r="B4224" t="s">
        <v>691</v>
      </c>
      <c r="C4224" t="s">
        <v>688</v>
      </c>
      <c r="D4224">
        <v>0.35</v>
      </c>
      <c r="E4224">
        <v>31</v>
      </c>
      <c r="F4224">
        <v>0.13</v>
      </c>
    </row>
    <row r="4225" spans="1:6" x14ac:dyDescent="0.2">
      <c r="A4225" t="s">
        <v>679</v>
      </c>
      <c r="B4225" t="s">
        <v>691</v>
      </c>
      <c r="C4225" t="s">
        <v>688</v>
      </c>
      <c r="D4225">
        <v>0.35</v>
      </c>
      <c r="E4225">
        <v>32</v>
      </c>
      <c r="F4225">
        <v>0.13100000000000001</v>
      </c>
    </row>
    <row r="4226" spans="1:6" x14ac:dyDescent="0.2">
      <c r="A4226" t="s">
        <v>679</v>
      </c>
      <c r="B4226" t="s">
        <v>691</v>
      </c>
      <c r="C4226" t="s">
        <v>688</v>
      </c>
      <c r="D4226">
        <v>0.35</v>
      </c>
      <c r="E4226">
        <v>33</v>
      </c>
      <c r="F4226">
        <v>0.13200000000000001</v>
      </c>
    </row>
    <row r="4227" spans="1:6" x14ac:dyDescent="0.2">
      <c r="A4227" t="s">
        <v>679</v>
      </c>
      <c r="B4227" t="s">
        <v>691</v>
      </c>
      <c r="C4227" t="s">
        <v>688</v>
      </c>
      <c r="D4227">
        <v>0.35</v>
      </c>
      <c r="E4227">
        <v>34</v>
      </c>
      <c r="F4227">
        <v>0.13200000000000001</v>
      </c>
    </row>
    <row r="4228" spans="1:6" x14ac:dyDescent="0.2">
      <c r="A4228" t="s">
        <v>679</v>
      </c>
      <c r="B4228" t="s">
        <v>691</v>
      </c>
      <c r="C4228" t="s">
        <v>688</v>
      </c>
      <c r="D4228">
        <v>0.35</v>
      </c>
      <c r="E4228">
        <v>35</v>
      </c>
      <c r="F4228">
        <v>0.13300000000000001</v>
      </c>
    </row>
    <row r="4229" spans="1:6" x14ac:dyDescent="0.2">
      <c r="A4229" t="s">
        <v>679</v>
      </c>
      <c r="B4229" t="s">
        <v>691</v>
      </c>
      <c r="C4229" t="s">
        <v>688</v>
      </c>
      <c r="D4229">
        <v>0.35</v>
      </c>
      <c r="E4229">
        <v>36</v>
      </c>
      <c r="F4229">
        <v>0.13400000000000001</v>
      </c>
    </row>
    <row r="4230" spans="1:6" x14ac:dyDescent="0.2">
      <c r="A4230" t="s">
        <v>679</v>
      </c>
      <c r="B4230" t="s">
        <v>691</v>
      </c>
      <c r="C4230" t="s">
        <v>688</v>
      </c>
      <c r="D4230">
        <v>0.35</v>
      </c>
      <c r="E4230">
        <v>37</v>
      </c>
      <c r="F4230">
        <v>0.13500000000000001</v>
      </c>
    </row>
    <row r="4231" spans="1:6" x14ac:dyDescent="0.2">
      <c r="A4231" t="s">
        <v>679</v>
      </c>
      <c r="B4231" t="s">
        <v>691</v>
      </c>
      <c r="C4231" t="s">
        <v>688</v>
      </c>
      <c r="D4231">
        <v>0.35</v>
      </c>
      <c r="E4231">
        <v>38</v>
      </c>
      <c r="F4231">
        <v>0.13500000000000001</v>
      </c>
    </row>
    <row r="4232" spans="1:6" x14ac:dyDescent="0.2">
      <c r="A4232" t="s">
        <v>679</v>
      </c>
      <c r="B4232" t="s">
        <v>691</v>
      </c>
      <c r="C4232" t="s">
        <v>688</v>
      </c>
      <c r="D4232">
        <v>0.35</v>
      </c>
      <c r="E4232">
        <v>39</v>
      </c>
      <c r="F4232">
        <v>0.13600000000000001</v>
      </c>
    </row>
    <row r="4233" spans="1:6" x14ac:dyDescent="0.2">
      <c r="A4233" t="s">
        <v>679</v>
      </c>
      <c r="B4233" t="s">
        <v>691</v>
      </c>
      <c r="C4233" t="s">
        <v>688</v>
      </c>
      <c r="D4233">
        <v>0.35</v>
      </c>
      <c r="E4233">
        <v>40</v>
      </c>
      <c r="F4233">
        <v>0.13700000000000001</v>
      </c>
    </row>
    <row r="4234" spans="1:6" x14ac:dyDescent="0.2">
      <c r="A4234" t="s">
        <v>679</v>
      </c>
      <c r="B4234" t="s">
        <v>691</v>
      </c>
      <c r="C4234" t="s">
        <v>688</v>
      </c>
      <c r="D4234">
        <v>0.35</v>
      </c>
      <c r="E4234">
        <v>41</v>
      </c>
      <c r="F4234">
        <v>0.13700000000000001</v>
      </c>
    </row>
    <row r="4235" spans="1:6" x14ac:dyDescent="0.2">
      <c r="A4235" t="s">
        <v>679</v>
      </c>
      <c r="B4235" t="s">
        <v>691</v>
      </c>
      <c r="C4235" t="s">
        <v>688</v>
      </c>
      <c r="D4235">
        <v>0.35</v>
      </c>
      <c r="E4235">
        <v>42</v>
      </c>
      <c r="F4235">
        <v>0.13800000000000001</v>
      </c>
    </row>
    <row r="4236" spans="1:6" x14ac:dyDescent="0.2">
      <c r="A4236" t="s">
        <v>679</v>
      </c>
      <c r="B4236" t="s">
        <v>691</v>
      </c>
      <c r="C4236" t="s">
        <v>688</v>
      </c>
      <c r="D4236">
        <v>0.35</v>
      </c>
      <c r="E4236">
        <v>43</v>
      </c>
      <c r="F4236">
        <v>0.13900000000000001</v>
      </c>
    </row>
    <row r="4237" spans="1:6" x14ac:dyDescent="0.2">
      <c r="A4237" t="s">
        <v>679</v>
      </c>
      <c r="B4237" t="s">
        <v>691</v>
      </c>
      <c r="C4237" t="s">
        <v>688</v>
      </c>
      <c r="D4237">
        <v>0.35</v>
      </c>
      <c r="E4237">
        <v>44</v>
      </c>
      <c r="F4237">
        <v>0.13900000000000001</v>
      </c>
    </row>
    <row r="4238" spans="1:6" x14ac:dyDescent="0.2">
      <c r="A4238" t="s">
        <v>679</v>
      </c>
      <c r="B4238" t="s">
        <v>691</v>
      </c>
      <c r="C4238" t="s">
        <v>688</v>
      </c>
      <c r="D4238">
        <v>0.35</v>
      </c>
      <c r="E4238">
        <v>45</v>
      </c>
      <c r="F4238">
        <v>0.14000000000000001</v>
      </c>
    </row>
    <row r="4239" spans="1:6" x14ac:dyDescent="0.2">
      <c r="A4239" t="s">
        <v>679</v>
      </c>
      <c r="B4239" t="s">
        <v>691</v>
      </c>
      <c r="C4239" t="s">
        <v>688</v>
      </c>
      <c r="D4239">
        <v>0.35</v>
      </c>
      <c r="E4239">
        <v>46</v>
      </c>
      <c r="F4239">
        <v>0.14000000000000001</v>
      </c>
    </row>
    <row r="4240" spans="1:6" x14ac:dyDescent="0.2">
      <c r="A4240" t="s">
        <v>679</v>
      </c>
      <c r="B4240" t="s">
        <v>691</v>
      </c>
      <c r="C4240" t="s">
        <v>688</v>
      </c>
      <c r="D4240">
        <v>0.35</v>
      </c>
      <c r="E4240">
        <v>47</v>
      </c>
      <c r="F4240">
        <v>0.14099999999999999</v>
      </c>
    </row>
    <row r="4241" spans="1:6" x14ac:dyDescent="0.2">
      <c r="A4241" t="s">
        <v>679</v>
      </c>
      <c r="B4241" t="s">
        <v>691</v>
      </c>
      <c r="C4241" t="s">
        <v>688</v>
      </c>
      <c r="D4241">
        <v>0.35</v>
      </c>
      <c r="E4241">
        <v>48</v>
      </c>
      <c r="F4241">
        <v>0.14099999999999999</v>
      </c>
    </row>
    <row r="4242" spans="1:6" x14ac:dyDescent="0.2">
      <c r="A4242" t="s">
        <v>679</v>
      </c>
      <c r="B4242" t="s">
        <v>691</v>
      </c>
      <c r="C4242" t="s">
        <v>688</v>
      </c>
      <c r="D4242">
        <v>0.35</v>
      </c>
      <c r="E4242">
        <v>49</v>
      </c>
      <c r="F4242">
        <v>0.14199999999999999</v>
      </c>
    </row>
    <row r="4243" spans="1:6" x14ac:dyDescent="0.2">
      <c r="A4243" t="s">
        <v>679</v>
      </c>
      <c r="B4243" t="s">
        <v>691</v>
      </c>
      <c r="C4243" t="s">
        <v>688</v>
      </c>
      <c r="D4243">
        <v>0.36</v>
      </c>
      <c r="E4243">
        <v>23</v>
      </c>
      <c r="F4243">
        <v>0.13</v>
      </c>
    </row>
    <row r="4244" spans="1:6" x14ac:dyDescent="0.2">
      <c r="A4244" t="s">
        <v>679</v>
      </c>
      <c r="B4244" t="s">
        <v>691</v>
      </c>
      <c r="C4244" t="s">
        <v>688</v>
      </c>
      <c r="D4244">
        <v>0.36</v>
      </c>
      <c r="E4244">
        <v>24</v>
      </c>
      <c r="F4244">
        <v>0.13</v>
      </c>
    </row>
    <row r="4245" spans="1:6" x14ac:dyDescent="0.2">
      <c r="A4245" t="s">
        <v>679</v>
      </c>
      <c r="B4245" t="s">
        <v>691</v>
      </c>
      <c r="C4245" t="s">
        <v>688</v>
      </c>
      <c r="D4245">
        <v>0.36</v>
      </c>
      <c r="E4245">
        <v>25</v>
      </c>
      <c r="F4245">
        <v>0.13100000000000001</v>
      </c>
    </row>
    <row r="4246" spans="1:6" x14ac:dyDescent="0.2">
      <c r="A4246" t="s">
        <v>679</v>
      </c>
      <c r="B4246" t="s">
        <v>691</v>
      </c>
      <c r="C4246" t="s">
        <v>688</v>
      </c>
      <c r="D4246">
        <v>0.36</v>
      </c>
      <c r="E4246">
        <v>26</v>
      </c>
      <c r="F4246">
        <v>0.13100000000000001</v>
      </c>
    </row>
    <row r="4247" spans="1:6" x14ac:dyDescent="0.2">
      <c r="A4247" t="s">
        <v>679</v>
      </c>
      <c r="B4247" t="s">
        <v>691</v>
      </c>
      <c r="C4247" t="s">
        <v>688</v>
      </c>
      <c r="D4247">
        <v>0.36</v>
      </c>
      <c r="E4247">
        <v>27</v>
      </c>
      <c r="F4247">
        <v>0.13200000000000001</v>
      </c>
    </row>
    <row r="4248" spans="1:6" x14ac:dyDescent="0.2">
      <c r="A4248" t="s">
        <v>679</v>
      </c>
      <c r="B4248" t="s">
        <v>691</v>
      </c>
      <c r="C4248" t="s">
        <v>688</v>
      </c>
      <c r="D4248">
        <v>0.36</v>
      </c>
      <c r="E4248">
        <v>28</v>
      </c>
      <c r="F4248">
        <v>0.13200000000000001</v>
      </c>
    </row>
    <row r="4249" spans="1:6" x14ac:dyDescent="0.2">
      <c r="A4249" t="s">
        <v>679</v>
      </c>
      <c r="B4249" t="s">
        <v>691</v>
      </c>
      <c r="C4249" t="s">
        <v>688</v>
      </c>
      <c r="D4249">
        <v>0.36</v>
      </c>
      <c r="E4249">
        <v>29</v>
      </c>
      <c r="F4249">
        <v>0.13300000000000001</v>
      </c>
    </row>
    <row r="4250" spans="1:6" x14ac:dyDescent="0.2">
      <c r="A4250" t="s">
        <v>679</v>
      </c>
      <c r="B4250" t="s">
        <v>691</v>
      </c>
      <c r="C4250" t="s">
        <v>688</v>
      </c>
      <c r="D4250">
        <v>0.36</v>
      </c>
      <c r="E4250">
        <v>30</v>
      </c>
      <c r="F4250">
        <v>0.13300000000000001</v>
      </c>
    </row>
    <row r="4251" spans="1:6" x14ac:dyDescent="0.2">
      <c r="A4251" t="s">
        <v>679</v>
      </c>
      <c r="B4251" t="s">
        <v>691</v>
      </c>
      <c r="C4251" t="s">
        <v>688</v>
      </c>
      <c r="D4251">
        <v>0.36</v>
      </c>
      <c r="E4251">
        <v>31</v>
      </c>
      <c r="F4251">
        <v>0.13400000000000001</v>
      </c>
    </row>
    <row r="4252" spans="1:6" x14ac:dyDescent="0.2">
      <c r="A4252" t="s">
        <v>679</v>
      </c>
      <c r="B4252" t="s">
        <v>691</v>
      </c>
      <c r="C4252" t="s">
        <v>688</v>
      </c>
      <c r="D4252">
        <v>0.36</v>
      </c>
      <c r="E4252">
        <v>32</v>
      </c>
      <c r="F4252">
        <v>0.13400000000000001</v>
      </c>
    </row>
    <row r="4253" spans="1:6" x14ac:dyDescent="0.2">
      <c r="A4253" t="s">
        <v>679</v>
      </c>
      <c r="B4253" t="s">
        <v>691</v>
      </c>
      <c r="C4253" t="s">
        <v>688</v>
      </c>
      <c r="D4253">
        <v>0.36</v>
      </c>
      <c r="E4253">
        <v>33</v>
      </c>
      <c r="F4253">
        <v>0.13500000000000001</v>
      </c>
    </row>
    <row r="4254" spans="1:6" x14ac:dyDescent="0.2">
      <c r="A4254" t="s">
        <v>679</v>
      </c>
      <c r="B4254" t="s">
        <v>691</v>
      </c>
      <c r="C4254" t="s">
        <v>688</v>
      </c>
      <c r="D4254">
        <v>0.36</v>
      </c>
      <c r="E4254">
        <v>34</v>
      </c>
      <c r="F4254">
        <v>0.13600000000000001</v>
      </c>
    </row>
    <row r="4255" spans="1:6" x14ac:dyDescent="0.2">
      <c r="A4255" t="s">
        <v>679</v>
      </c>
      <c r="B4255" t="s">
        <v>691</v>
      </c>
      <c r="C4255" t="s">
        <v>688</v>
      </c>
      <c r="D4255">
        <v>0.36</v>
      </c>
      <c r="E4255">
        <v>35</v>
      </c>
      <c r="F4255">
        <v>0.13600000000000001</v>
      </c>
    </row>
    <row r="4256" spans="1:6" x14ac:dyDescent="0.2">
      <c r="A4256" t="s">
        <v>679</v>
      </c>
      <c r="B4256" t="s">
        <v>691</v>
      </c>
      <c r="C4256" t="s">
        <v>688</v>
      </c>
      <c r="D4256">
        <v>0.36</v>
      </c>
      <c r="E4256">
        <v>36</v>
      </c>
      <c r="F4256">
        <v>0.13700000000000001</v>
      </c>
    </row>
    <row r="4257" spans="1:6" x14ac:dyDescent="0.2">
      <c r="A4257" t="s">
        <v>679</v>
      </c>
      <c r="B4257" t="s">
        <v>691</v>
      </c>
      <c r="C4257" t="s">
        <v>688</v>
      </c>
      <c r="D4257">
        <v>0.36</v>
      </c>
      <c r="E4257">
        <v>37</v>
      </c>
      <c r="F4257">
        <v>0.13800000000000001</v>
      </c>
    </row>
    <row r="4258" spans="1:6" x14ac:dyDescent="0.2">
      <c r="A4258" t="s">
        <v>679</v>
      </c>
      <c r="B4258" t="s">
        <v>691</v>
      </c>
      <c r="C4258" t="s">
        <v>688</v>
      </c>
      <c r="D4258">
        <v>0.36</v>
      </c>
      <c r="E4258">
        <v>38</v>
      </c>
      <c r="F4258">
        <v>0.13900000000000001</v>
      </c>
    </row>
    <row r="4259" spans="1:6" x14ac:dyDescent="0.2">
      <c r="A4259" t="s">
        <v>679</v>
      </c>
      <c r="B4259" t="s">
        <v>691</v>
      </c>
      <c r="C4259" t="s">
        <v>688</v>
      </c>
      <c r="D4259">
        <v>0.36</v>
      </c>
      <c r="E4259">
        <v>39</v>
      </c>
      <c r="F4259">
        <v>0.13900000000000001</v>
      </c>
    </row>
    <row r="4260" spans="1:6" x14ac:dyDescent="0.2">
      <c r="A4260" t="s">
        <v>679</v>
      </c>
      <c r="B4260" t="s">
        <v>691</v>
      </c>
      <c r="C4260" t="s">
        <v>688</v>
      </c>
      <c r="D4260">
        <v>0.36</v>
      </c>
      <c r="E4260">
        <v>40</v>
      </c>
      <c r="F4260">
        <v>0.14000000000000001</v>
      </c>
    </row>
    <row r="4261" spans="1:6" x14ac:dyDescent="0.2">
      <c r="A4261" t="s">
        <v>679</v>
      </c>
      <c r="B4261" t="s">
        <v>691</v>
      </c>
      <c r="C4261" t="s">
        <v>688</v>
      </c>
      <c r="D4261">
        <v>0.36</v>
      </c>
      <c r="E4261">
        <v>41</v>
      </c>
      <c r="F4261">
        <v>0.14099999999999999</v>
      </c>
    </row>
    <row r="4262" spans="1:6" x14ac:dyDescent="0.2">
      <c r="A4262" t="s">
        <v>679</v>
      </c>
      <c r="B4262" t="s">
        <v>691</v>
      </c>
      <c r="C4262" t="s">
        <v>688</v>
      </c>
      <c r="D4262">
        <v>0.36</v>
      </c>
      <c r="E4262">
        <v>42</v>
      </c>
      <c r="F4262">
        <v>0.14099999999999999</v>
      </c>
    </row>
    <row r="4263" spans="1:6" x14ac:dyDescent="0.2">
      <c r="A4263" t="s">
        <v>679</v>
      </c>
      <c r="B4263" t="s">
        <v>691</v>
      </c>
      <c r="C4263" t="s">
        <v>688</v>
      </c>
      <c r="D4263">
        <v>0.36</v>
      </c>
      <c r="E4263">
        <v>43</v>
      </c>
      <c r="F4263">
        <v>0.14199999999999999</v>
      </c>
    </row>
    <row r="4264" spans="1:6" x14ac:dyDescent="0.2">
      <c r="A4264" t="s">
        <v>679</v>
      </c>
      <c r="B4264" t="s">
        <v>691</v>
      </c>
      <c r="C4264" t="s">
        <v>688</v>
      </c>
      <c r="D4264">
        <v>0.36</v>
      </c>
      <c r="E4264">
        <v>44</v>
      </c>
      <c r="F4264">
        <v>0.14199999999999999</v>
      </c>
    </row>
    <row r="4265" spans="1:6" x14ac:dyDescent="0.2">
      <c r="A4265" t="s">
        <v>679</v>
      </c>
      <c r="B4265" t="s">
        <v>691</v>
      </c>
      <c r="C4265" t="s">
        <v>688</v>
      </c>
      <c r="D4265">
        <v>0.36</v>
      </c>
      <c r="E4265">
        <v>45</v>
      </c>
      <c r="F4265">
        <v>0.14299999999999999</v>
      </c>
    </row>
    <row r="4266" spans="1:6" x14ac:dyDescent="0.2">
      <c r="A4266" t="s">
        <v>679</v>
      </c>
      <c r="B4266" t="s">
        <v>691</v>
      </c>
      <c r="C4266" t="s">
        <v>688</v>
      </c>
      <c r="D4266">
        <v>0.36</v>
      </c>
      <c r="E4266">
        <v>46</v>
      </c>
      <c r="F4266">
        <v>0.14299999999999999</v>
      </c>
    </row>
    <row r="4267" spans="1:6" x14ac:dyDescent="0.2">
      <c r="A4267" t="s">
        <v>679</v>
      </c>
      <c r="B4267" t="s">
        <v>691</v>
      </c>
      <c r="C4267" t="s">
        <v>688</v>
      </c>
      <c r="D4267">
        <v>0.36</v>
      </c>
      <c r="E4267">
        <v>47</v>
      </c>
      <c r="F4267">
        <v>0.14399999999999999</v>
      </c>
    </row>
    <row r="4268" spans="1:6" x14ac:dyDescent="0.2">
      <c r="A4268" t="s">
        <v>679</v>
      </c>
      <c r="B4268" t="s">
        <v>691</v>
      </c>
      <c r="C4268" t="s">
        <v>688</v>
      </c>
      <c r="D4268">
        <v>0.36</v>
      </c>
      <c r="E4268">
        <v>48</v>
      </c>
      <c r="F4268">
        <v>0.14399999999999999</v>
      </c>
    </row>
    <row r="4269" spans="1:6" x14ac:dyDescent="0.2">
      <c r="A4269" t="s">
        <v>679</v>
      </c>
      <c r="B4269" t="s">
        <v>691</v>
      </c>
      <c r="C4269" t="s">
        <v>688</v>
      </c>
      <c r="D4269">
        <v>0.36</v>
      </c>
      <c r="E4269">
        <v>49</v>
      </c>
      <c r="F4269">
        <v>0.14499999999999999</v>
      </c>
    </row>
    <row r="4270" spans="1:6" x14ac:dyDescent="0.2">
      <c r="A4270" t="s">
        <v>679</v>
      </c>
      <c r="B4270" t="s">
        <v>691</v>
      </c>
      <c r="C4270" t="s">
        <v>688</v>
      </c>
      <c r="D4270">
        <v>0.37</v>
      </c>
      <c r="E4270">
        <v>24</v>
      </c>
      <c r="F4270">
        <v>0.13400000000000001</v>
      </c>
    </row>
    <row r="4271" spans="1:6" x14ac:dyDescent="0.2">
      <c r="A4271" t="s">
        <v>679</v>
      </c>
      <c r="B4271" t="s">
        <v>691</v>
      </c>
      <c r="C4271" t="s">
        <v>688</v>
      </c>
      <c r="D4271">
        <v>0.37</v>
      </c>
      <c r="E4271">
        <v>25</v>
      </c>
      <c r="F4271">
        <v>0.13500000000000001</v>
      </c>
    </row>
    <row r="4272" spans="1:6" x14ac:dyDescent="0.2">
      <c r="A4272" t="s">
        <v>679</v>
      </c>
      <c r="B4272" t="s">
        <v>691</v>
      </c>
      <c r="C4272" t="s">
        <v>688</v>
      </c>
      <c r="D4272">
        <v>0.37</v>
      </c>
      <c r="E4272">
        <v>26</v>
      </c>
      <c r="F4272">
        <v>0.13500000000000001</v>
      </c>
    </row>
    <row r="4273" spans="1:6" x14ac:dyDescent="0.2">
      <c r="A4273" t="s">
        <v>679</v>
      </c>
      <c r="B4273" t="s">
        <v>691</v>
      </c>
      <c r="C4273" t="s">
        <v>688</v>
      </c>
      <c r="D4273">
        <v>0.37</v>
      </c>
      <c r="E4273">
        <v>27</v>
      </c>
      <c r="F4273">
        <v>0.13500000000000001</v>
      </c>
    </row>
    <row r="4274" spans="1:6" x14ac:dyDescent="0.2">
      <c r="A4274" t="s">
        <v>679</v>
      </c>
      <c r="B4274" t="s">
        <v>691</v>
      </c>
      <c r="C4274" t="s">
        <v>688</v>
      </c>
      <c r="D4274">
        <v>0.37</v>
      </c>
      <c r="E4274">
        <v>28</v>
      </c>
      <c r="F4274">
        <v>0.13600000000000001</v>
      </c>
    </row>
    <row r="4275" spans="1:6" x14ac:dyDescent="0.2">
      <c r="A4275" t="s">
        <v>679</v>
      </c>
      <c r="B4275" t="s">
        <v>691</v>
      </c>
      <c r="C4275" t="s">
        <v>688</v>
      </c>
      <c r="D4275">
        <v>0.37</v>
      </c>
      <c r="E4275">
        <v>29</v>
      </c>
      <c r="F4275">
        <v>0.13600000000000001</v>
      </c>
    </row>
    <row r="4276" spans="1:6" x14ac:dyDescent="0.2">
      <c r="A4276" t="s">
        <v>679</v>
      </c>
      <c r="B4276" t="s">
        <v>691</v>
      </c>
      <c r="C4276" t="s">
        <v>688</v>
      </c>
      <c r="D4276">
        <v>0.37</v>
      </c>
      <c r="E4276">
        <v>30</v>
      </c>
      <c r="F4276">
        <v>0.13600000000000001</v>
      </c>
    </row>
    <row r="4277" spans="1:6" x14ac:dyDescent="0.2">
      <c r="A4277" t="s">
        <v>679</v>
      </c>
      <c r="B4277" t="s">
        <v>691</v>
      </c>
      <c r="C4277" t="s">
        <v>688</v>
      </c>
      <c r="D4277">
        <v>0.37</v>
      </c>
      <c r="E4277">
        <v>31</v>
      </c>
      <c r="F4277">
        <v>0.13700000000000001</v>
      </c>
    </row>
    <row r="4278" spans="1:6" x14ac:dyDescent="0.2">
      <c r="A4278" t="s">
        <v>679</v>
      </c>
      <c r="B4278" t="s">
        <v>691</v>
      </c>
      <c r="C4278" t="s">
        <v>688</v>
      </c>
      <c r="D4278">
        <v>0.37</v>
      </c>
      <c r="E4278">
        <v>32</v>
      </c>
      <c r="F4278">
        <v>0.13800000000000001</v>
      </c>
    </row>
    <row r="4279" spans="1:6" x14ac:dyDescent="0.2">
      <c r="A4279" t="s">
        <v>679</v>
      </c>
      <c r="B4279" t="s">
        <v>691</v>
      </c>
      <c r="C4279" t="s">
        <v>688</v>
      </c>
      <c r="D4279">
        <v>0.37</v>
      </c>
      <c r="E4279">
        <v>33</v>
      </c>
      <c r="F4279">
        <v>0.13800000000000001</v>
      </c>
    </row>
    <row r="4280" spans="1:6" x14ac:dyDescent="0.2">
      <c r="A4280" t="s">
        <v>679</v>
      </c>
      <c r="B4280" t="s">
        <v>691</v>
      </c>
      <c r="C4280" t="s">
        <v>688</v>
      </c>
      <c r="D4280">
        <v>0.37</v>
      </c>
      <c r="E4280">
        <v>34</v>
      </c>
      <c r="F4280">
        <v>0.13900000000000001</v>
      </c>
    </row>
    <row r="4281" spans="1:6" x14ac:dyDescent="0.2">
      <c r="A4281" t="s">
        <v>679</v>
      </c>
      <c r="B4281" t="s">
        <v>691</v>
      </c>
      <c r="C4281" t="s">
        <v>688</v>
      </c>
      <c r="D4281">
        <v>0.37</v>
      </c>
      <c r="E4281">
        <v>35</v>
      </c>
      <c r="F4281">
        <v>0.14000000000000001</v>
      </c>
    </row>
    <row r="4282" spans="1:6" x14ac:dyDescent="0.2">
      <c r="A4282" t="s">
        <v>679</v>
      </c>
      <c r="B4282" t="s">
        <v>691</v>
      </c>
      <c r="C4282" t="s">
        <v>688</v>
      </c>
      <c r="D4282">
        <v>0.37</v>
      </c>
      <c r="E4282">
        <v>36</v>
      </c>
      <c r="F4282">
        <v>0.14000000000000001</v>
      </c>
    </row>
    <row r="4283" spans="1:6" x14ac:dyDescent="0.2">
      <c r="A4283" t="s">
        <v>679</v>
      </c>
      <c r="B4283" t="s">
        <v>691</v>
      </c>
      <c r="C4283" t="s">
        <v>688</v>
      </c>
      <c r="D4283">
        <v>0.37</v>
      </c>
      <c r="E4283">
        <v>37</v>
      </c>
      <c r="F4283">
        <v>0.14099999999999999</v>
      </c>
    </row>
    <row r="4284" spans="1:6" x14ac:dyDescent="0.2">
      <c r="A4284" t="s">
        <v>679</v>
      </c>
      <c r="B4284" t="s">
        <v>691</v>
      </c>
      <c r="C4284" t="s">
        <v>688</v>
      </c>
      <c r="D4284">
        <v>0.37</v>
      </c>
      <c r="E4284">
        <v>38</v>
      </c>
      <c r="F4284">
        <v>0.14199999999999999</v>
      </c>
    </row>
    <row r="4285" spans="1:6" x14ac:dyDescent="0.2">
      <c r="A4285" t="s">
        <v>679</v>
      </c>
      <c r="B4285" t="s">
        <v>691</v>
      </c>
      <c r="C4285" t="s">
        <v>688</v>
      </c>
      <c r="D4285">
        <v>0.37</v>
      </c>
      <c r="E4285">
        <v>39</v>
      </c>
      <c r="F4285">
        <v>0.14199999999999999</v>
      </c>
    </row>
    <row r="4286" spans="1:6" x14ac:dyDescent="0.2">
      <c r="A4286" t="s">
        <v>679</v>
      </c>
      <c r="B4286" t="s">
        <v>691</v>
      </c>
      <c r="C4286" t="s">
        <v>688</v>
      </c>
      <c r="D4286">
        <v>0.37</v>
      </c>
      <c r="E4286">
        <v>40</v>
      </c>
      <c r="F4286">
        <v>0.14299999999999999</v>
      </c>
    </row>
    <row r="4287" spans="1:6" x14ac:dyDescent="0.2">
      <c r="A4287" t="s">
        <v>679</v>
      </c>
      <c r="B4287" t="s">
        <v>691</v>
      </c>
      <c r="C4287" t="s">
        <v>688</v>
      </c>
      <c r="D4287">
        <v>0.37</v>
      </c>
      <c r="E4287">
        <v>41</v>
      </c>
      <c r="F4287">
        <v>0.14399999999999999</v>
      </c>
    </row>
    <row r="4288" spans="1:6" x14ac:dyDescent="0.2">
      <c r="A4288" t="s">
        <v>679</v>
      </c>
      <c r="B4288" t="s">
        <v>691</v>
      </c>
      <c r="C4288" t="s">
        <v>688</v>
      </c>
      <c r="D4288">
        <v>0.37</v>
      </c>
      <c r="E4288">
        <v>42</v>
      </c>
      <c r="F4288">
        <v>0.14399999999999999</v>
      </c>
    </row>
    <row r="4289" spans="1:6" x14ac:dyDescent="0.2">
      <c r="A4289" t="s">
        <v>679</v>
      </c>
      <c r="B4289" t="s">
        <v>691</v>
      </c>
      <c r="C4289" t="s">
        <v>688</v>
      </c>
      <c r="D4289">
        <v>0.37</v>
      </c>
      <c r="E4289">
        <v>43</v>
      </c>
      <c r="F4289">
        <v>0.14499999999999999</v>
      </c>
    </row>
    <row r="4290" spans="1:6" x14ac:dyDescent="0.2">
      <c r="A4290" t="s">
        <v>679</v>
      </c>
      <c r="B4290" t="s">
        <v>691</v>
      </c>
      <c r="C4290" t="s">
        <v>688</v>
      </c>
      <c r="D4290">
        <v>0.37</v>
      </c>
      <c r="E4290">
        <v>44</v>
      </c>
      <c r="F4290">
        <v>0.14499999999999999</v>
      </c>
    </row>
    <row r="4291" spans="1:6" x14ac:dyDescent="0.2">
      <c r="A4291" t="s">
        <v>679</v>
      </c>
      <c r="B4291" t="s">
        <v>691</v>
      </c>
      <c r="C4291" t="s">
        <v>688</v>
      </c>
      <c r="D4291">
        <v>0.37</v>
      </c>
      <c r="E4291">
        <v>45</v>
      </c>
      <c r="F4291">
        <v>0.14599999999999999</v>
      </c>
    </row>
    <row r="4292" spans="1:6" x14ac:dyDescent="0.2">
      <c r="A4292" t="s">
        <v>679</v>
      </c>
      <c r="B4292" t="s">
        <v>691</v>
      </c>
      <c r="C4292" t="s">
        <v>688</v>
      </c>
      <c r="D4292">
        <v>0.37</v>
      </c>
      <c r="E4292">
        <v>46</v>
      </c>
      <c r="F4292">
        <v>0.14599999999999999</v>
      </c>
    </row>
    <row r="4293" spans="1:6" x14ac:dyDescent="0.2">
      <c r="A4293" t="s">
        <v>679</v>
      </c>
      <c r="B4293" t="s">
        <v>691</v>
      </c>
      <c r="C4293" t="s">
        <v>688</v>
      </c>
      <c r="D4293">
        <v>0.37</v>
      </c>
      <c r="E4293">
        <v>47</v>
      </c>
      <c r="F4293">
        <v>0.14699999999999999</v>
      </c>
    </row>
    <row r="4294" spans="1:6" x14ac:dyDescent="0.2">
      <c r="A4294" t="s">
        <v>679</v>
      </c>
      <c r="B4294" t="s">
        <v>691</v>
      </c>
      <c r="C4294" t="s">
        <v>688</v>
      </c>
      <c r="D4294">
        <v>0.37</v>
      </c>
      <c r="E4294">
        <v>48</v>
      </c>
      <c r="F4294">
        <v>0.14699999999999999</v>
      </c>
    </row>
    <row r="4295" spans="1:6" x14ac:dyDescent="0.2">
      <c r="A4295" t="s">
        <v>679</v>
      </c>
      <c r="B4295" t="s">
        <v>691</v>
      </c>
      <c r="C4295" t="s">
        <v>688</v>
      </c>
      <c r="D4295">
        <v>0.37</v>
      </c>
      <c r="E4295">
        <v>49</v>
      </c>
      <c r="F4295">
        <v>0.14799999999999999</v>
      </c>
    </row>
    <row r="4296" spans="1:6" x14ac:dyDescent="0.2">
      <c r="A4296" t="s">
        <v>679</v>
      </c>
      <c r="B4296" t="s">
        <v>691</v>
      </c>
      <c r="C4296" t="s">
        <v>688</v>
      </c>
      <c r="D4296">
        <v>0.38</v>
      </c>
      <c r="E4296">
        <v>26</v>
      </c>
      <c r="F4296">
        <v>0.13900000000000001</v>
      </c>
    </row>
    <row r="4297" spans="1:6" x14ac:dyDescent="0.2">
      <c r="A4297" t="s">
        <v>679</v>
      </c>
      <c r="B4297" t="s">
        <v>691</v>
      </c>
      <c r="C4297" t="s">
        <v>688</v>
      </c>
      <c r="D4297">
        <v>0.38</v>
      </c>
      <c r="E4297">
        <v>27</v>
      </c>
      <c r="F4297">
        <v>0.13900000000000001</v>
      </c>
    </row>
    <row r="4298" spans="1:6" x14ac:dyDescent="0.2">
      <c r="A4298" t="s">
        <v>679</v>
      </c>
      <c r="B4298" t="s">
        <v>691</v>
      </c>
      <c r="C4298" t="s">
        <v>688</v>
      </c>
      <c r="D4298">
        <v>0.38</v>
      </c>
      <c r="E4298">
        <v>28</v>
      </c>
      <c r="F4298">
        <v>0.13900000000000001</v>
      </c>
    </row>
    <row r="4299" spans="1:6" x14ac:dyDescent="0.2">
      <c r="A4299" t="s">
        <v>679</v>
      </c>
      <c r="B4299" t="s">
        <v>691</v>
      </c>
      <c r="C4299" t="s">
        <v>688</v>
      </c>
      <c r="D4299">
        <v>0.38</v>
      </c>
      <c r="E4299">
        <v>29</v>
      </c>
      <c r="F4299">
        <v>0.14000000000000001</v>
      </c>
    </row>
    <row r="4300" spans="1:6" x14ac:dyDescent="0.2">
      <c r="A4300" t="s">
        <v>679</v>
      </c>
      <c r="B4300" t="s">
        <v>691</v>
      </c>
      <c r="C4300" t="s">
        <v>688</v>
      </c>
      <c r="D4300">
        <v>0.38</v>
      </c>
      <c r="E4300">
        <v>30</v>
      </c>
      <c r="F4300">
        <v>0.14000000000000001</v>
      </c>
    </row>
    <row r="4301" spans="1:6" x14ac:dyDescent="0.2">
      <c r="A4301" t="s">
        <v>679</v>
      </c>
      <c r="B4301" t="s">
        <v>691</v>
      </c>
      <c r="C4301" t="s">
        <v>688</v>
      </c>
      <c r="D4301">
        <v>0.38</v>
      </c>
      <c r="E4301">
        <v>31</v>
      </c>
      <c r="F4301">
        <v>0.14000000000000001</v>
      </c>
    </row>
    <row r="4302" spans="1:6" x14ac:dyDescent="0.2">
      <c r="A4302" t="s">
        <v>679</v>
      </c>
      <c r="B4302" t="s">
        <v>691</v>
      </c>
      <c r="C4302" t="s">
        <v>688</v>
      </c>
      <c r="D4302">
        <v>0.38</v>
      </c>
      <c r="E4302">
        <v>32</v>
      </c>
      <c r="F4302">
        <v>0.14099999999999999</v>
      </c>
    </row>
    <row r="4303" spans="1:6" x14ac:dyDescent="0.2">
      <c r="A4303" t="s">
        <v>679</v>
      </c>
      <c r="B4303" t="s">
        <v>691</v>
      </c>
      <c r="C4303" t="s">
        <v>688</v>
      </c>
      <c r="D4303">
        <v>0.38</v>
      </c>
      <c r="E4303">
        <v>33</v>
      </c>
      <c r="F4303">
        <v>0.14099999999999999</v>
      </c>
    </row>
    <row r="4304" spans="1:6" x14ac:dyDescent="0.2">
      <c r="A4304" t="s">
        <v>679</v>
      </c>
      <c r="B4304" t="s">
        <v>691</v>
      </c>
      <c r="C4304" t="s">
        <v>688</v>
      </c>
      <c r="D4304">
        <v>0.38</v>
      </c>
      <c r="E4304">
        <v>34</v>
      </c>
      <c r="F4304">
        <v>0.14199999999999999</v>
      </c>
    </row>
    <row r="4305" spans="1:6" x14ac:dyDescent="0.2">
      <c r="A4305" t="s">
        <v>679</v>
      </c>
      <c r="B4305" t="s">
        <v>691</v>
      </c>
      <c r="C4305" t="s">
        <v>688</v>
      </c>
      <c r="D4305">
        <v>0.38</v>
      </c>
      <c r="E4305">
        <v>35</v>
      </c>
      <c r="F4305">
        <v>0.14299999999999999</v>
      </c>
    </row>
    <row r="4306" spans="1:6" x14ac:dyDescent="0.2">
      <c r="A4306" t="s">
        <v>679</v>
      </c>
      <c r="B4306" t="s">
        <v>691</v>
      </c>
      <c r="C4306" t="s">
        <v>688</v>
      </c>
      <c r="D4306">
        <v>0.38</v>
      </c>
      <c r="E4306">
        <v>36</v>
      </c>
      <c r="F4306">
        <v>0.14299999999999999</v>
      </c>
    </row>
    <row r="4307" spans="1:6" x14ac:dyDescent="0.2">
      <c r="A4307" t="s">
        <v>679</v>
      </c>
      <c r="B4307" t="s">
        <v>691</v>
      </c>
      <c r="C4307" t="s">
        <v>688</v>
      </c>
      <c r="D4307">
        <v>0.38</v>
      </c>
      <c r="E4307">
        <v>37</v>
      </c>
      <c r="F4307">
        <v>0.14399999999999999</v>
      </c>
    </row>
    <row r="4308" spans="1:6" x14ac:dyDescent="0.2">
      <c r="A4308" t="s">
        <v>679</v>
      </c>
      <c r="B4308" t="s">
        <v>691</v>
      </c>
      <c r="C4308" t="s">
        <v>688</v>
      </c>
      <c r="D4308">
        <v>0.38</v>
      </c>
      <c r="E4308">
        <v>38</v>
      </c>
      <c r="F4308">
        <v>0.14499999999999999</v>
      </c>
    </row>
    <row r="4309" spans="1:6" x14ac:dyDescent="0.2">
      <c r="A4309" t="s">
        <v>679</v>
      </c>
      <c r="B4309" t="s">
        <v>691</v>
      </c>
      <c r="C4309" t="s">
        <v>688</v>
      </c>
      <c r="D4309">
        <v>0.38</v>
      </c>
      <c r="E4309">
        <v>39</v>
      </c>
      <c r="F4309">
        <v>0.14499999999999999</v>
      </c>
    </row>
    <row r="4310" spans="1:6" x14ac:dyDescent="0.2">
      <c r="A4310" t="s">
        <v>679</v>
      </c>
      <c r="B4310" t="s">
        <v>691</v>
      </c>
      <c r="C4310" t="s">
        <v>688</v>
      </c>
      <c r="D4310">
        <v>0.38</v>
      </c>
      <c r="E4310">
        <v>40</v>
      </c>
      <c r="F4310">
        <v>0.14599999999999999</v>
      </c>
    </row>
    <row r="4311" spans="1:6" x14ac:dyDescent="0.2">
      <c r="A4311" t="s">
        <v>679</v>
      </c>
      <c r="B4311" t="s">
        <v>691</v>
      </c>
      <c r="C4311" t="s">
        <v>688</v>
      </c>
      <c r="D4311">
        <v>0.38</v>
      </c>
      <c r="E4311">
        <v>41</v>
      </c>
      <c r="F4311">
        <v>0.14699999999999999</v>
      </c>
    </row>
    <row r="4312" spans="1:6" x14ac:dyDescent="0.2">
      <c r="A4312" t="s">
        <v>679</v>
      </c>
      <c r="B4312" t="s">
        <v>691</v>
      </c>
      <c r="C4312" t="s">
        <v>688</v>
      </c>
      <c r="D4312">
        <v>0.38</v>
      </c>
      <c r="E4312">
        <v>42</v>
      </c>
      <c r="F4312">
        <v>0.14699999999999999</v>
      </c>
    </row>
    <row r="4313" spans="1:6" x14ac:dyDescent="0.2">
      <c r="A4313" t="s">
        <v>679</v>
      </c>
      <c r="B4313" t="s">
        <v>691</v>
      </c>
      <c r="C4313" t="s">
        <v>688</v>
      </c>
      <c r="D4313">
        <v>0.38</v>
      </c>
      <c r="E4313">
        <v>43</v>
      </c>
      <c r="F4313">
        <v>0.14799999999999999</v>
      </c>
    </row>
    <row r="4314" spans="1:6" x14ac:dyDescent="0.2">
      <c r="A4314" t="s">
        <v>679</v>
      </c>
      <c r="B4314" t="s">
        <v>691</v>
      </c>
      <c r="C4314" t="s">
        <v>688</v>
      </c>
      <c r="D4314">
        <v>0.38</v>
      </c>
      <c r="E4314">
        <v>44</v>
      </c>
      <c r="F4314">
        <v>0.14799999999999999</v>
      </c>
    </row>
    <row r="4315" spans="1:6" x14ac:dyDescent="0.2">
      <c r="A4315" t="s">
        <v>679</v>
      </c>
      <c r="B4315" t="s">
        <v>691</v>
      </c>
      <c r="C4315" t="s">
        <v>688</v>
      </c>
      <c r="D4315">
        <v>0.38</v>
      </c>
      <c r="E4315">
        <v>45</v>
      </c>
      <c r="F4315">
        <v>0.14899999999999999</v>
      </c>
    </row>
    <row r="4316" spans="1:6" x14ac:dyDescent="0.2">
      <c r="A4316" t="s">
        <v>679</v>
      </c>
      <c r="B4316" t="s">
        <v>691</v>
      </c>
      <c r="C4316" t="s">
        <v>688</v>
      </c>
      <c r="D4316">
        <v>0.38</v>
      </c>
      <c r="E4316">
        <v>46</v>
      </c>
      <c r="F4316">
        <v>0.14899999999999999</v>
      </c>
    </row>
    <row r="4317" spans="1:6" x14ac:dyDescent="0.2">
      <c r="A4317" t="s">
        <v>679</v>
      </c>
      <c r="B4317" t="s">
        <v>691</v>
      </c>
      <c r="C4317" t="s">
        <v>688</v>
      </c>
      <c r="D4317">
        <v>0.38</v>
      </c>
      <c r="E4317">
        <v>47</v>
      </c>
      <c r="F4317">
        <v>0.15</v>
      </c>
    </row>
    <row r="4318" spans="1:6" x14ac:dyDescent="0.2">
      <c r="A4318" t="s">
        <v>679</v>
      </c>
      <c r="B4318" t="s">
        <v>691</v>
      </c>
      <c r="C4318" t="s">
        <v>688</v>
      </c>
      <c r="D4318">
        <v>0.38</v>
      </c>
      <c r="E4318">
        <v>48</v>
      </c>
      <c r="F4318">
        <v>0.15</v>
      </c>
    </row>
    <row r="4319" spans="1:6" x14ac:dyDescent="0.2">
      <c r="A4319" t="s">
        <v>679</v>
      </c>
      <c r="B4319" t="s">
        <v>691</v>
      </c>
      <c r="C4319" t="s">
        <v>688</v>
      </c>
      <c r="D4319">
        <v>0.38</v>
      </c>
      <c r="E4319">
        <v>49</v>
      </c>
      <c r="F4319">
        <v>0.151</v>
      </c>
    </row>
    <row r="4320" spans="1:6" x14ac:dyDescent="0.2">
      <c r="A4320" t="s">
        <v>679</v>
      </c>
      <c r="B4320" t="s">
        <v>691</v>
      </c>
      <c r="C4320" t="s">
        <v>688</v>
      </c>
      <c r="D4320">
        <v>0.39</v>
      </c>
      <c r="E4320">
        <v>26</v>
      </c>
      <c r="F4320">
        <v>0.14299999999999999</v>
      </c>
    </row>
    <row r="4321" spans="1:6" x14ac:dyDescent="0.2">
      <c r="A4321" t="s">
        <v>679</v>
      </c>
      <c r="B4321" t="s">
        <v>691</v>
      </c>
      <c r="C4321" t="s">
        <v>688</v>
      </c>
      <c r="D4321">
        <v>0.39</v>
      </c>
      <c r="E4321">
        <v>27</v>
      </c>
      <c r="F4321">
        <v>0.14299999999999999</v>
      </c>
    </row>
    <row r="4322" spans="1:6" x14ac:dyDescent="0.2">
      <c r="A4322" t="s">
        <v>679</v>
      </c>
      <c r="B4322" t="s">
        <v>691</v>
      </c>
      <c r="C4322" t="s">
        <v>688</v>
      </c>
      <c r="D4322">
        <v>0.39</v>
      </c>
      <c r="E4322">
        <v>28</v>
      </c>
      <c r="F4322">
        <v>0.14299999999999999</v>
      </c>
    </row>
    <row r="4323" spans="1:6" x14ac:dyDescent="0.2">
      <c r="A4323" t="s">
        <v>679</v>
      </c>
      <c r="B4323" t="s">
        <v>691</v>
      </c>
      <c r="C4323" t="s">
        <v>688</v>
      </c>
      <c r="D4323">
        <v>0.39</v>
      </c>
      <c r="E4323">
        <v>29</v>
      </c>
      <c r="F4323">
        <v>0.14299999999999999</v>
      </c>
    </row>
    <row r="4324" spans="1:6" x14ac:dyDescent="0.2">
      <c r="A4324" t="s">
        <v>679</v>
      </c>
      <c r="B4324" t="s">
        <v>691</v>
      </c>
      <c r="C4324" t="s">
        <v>688</v>
      </c>
      <c r="D4324">
        <v>0.39</v>
      </c>
      <c r="E4324">
        <v>30</v>
      </c>
      <c r="F4324">
        <v>0.14299999999999999</v>
      </c>
    </row>
    <row r="4325" spans="1:6" x14ac:dyDescent="0.2">
      <c r="A4325" t="s">
        <v>679</v>
      </c>
      <c r="B4325" t="s">
        <v>691</v>
      </c>
      <c r="C4325" t="s">
        <v>688</v>
      </c>
      <c r="D4325">
        <v>0.39</v>
      </c>
      <c r="E4325">
        <v>31</v>
      </c>
      <c r="F4325">
        <v>0.14399999999999999</v>
      </c>
    </row>
    <row r="4326" spans="1:6" x14ac:dyDescent="0.2">
      <c r="A4326" t="s">
        <v>679</v>
      </c>
      <c r="B4326" t="s">
        <v>691</v>
      </c>
      <c r="C4326" t="s">
        <v>688</v>
      </c>
      <c r="D4326">
        <v>0.39</v>
      </c>
      <c r="E4326">
        <v>32</v>
      </c>
      <c r="F4326">
        <v>0.14399999999999999</v>
      </c>
    </row>
    <row r="4327" spans="1:6" x14ac:dyDescent="0.2">
      <c r="A4327" t="s">
        <v>679</v>
      </c>
      <c r="B4327" t="s">
        <v>691</v>
      </c>
      <c r="C4327" t="s">
        <v>688</v>
      </c>
      <c r="D4327">
        <v>0.39</v>
      </c>
      <c r="E4327">
        <v>33</v>
      </c>
      <c r="F4327">
        <v>0.14499999999999999</v>
      </c>
    </row>
    <row r="4328" spans="1:6" x14ac:dyDescent="0.2">
      <c r="A4328" t="s">
        <v>679</v>
      </c>
      <c r="B4328" t="s">
        <v>691</v>
      </c>
      <c r="C4328" t="s">
        <v>688</v>
      </c>
      <c r="D4328">
        <v>0.39</v>
      </c>
      <c r="E4328">
        <v>34</v>
      </c>
      <c r="F4328">
        <v>0.14499999999999999</v>
      </c>
    </row>
    <row r="4329" spans="1:6" x14ac:dyDescent="0.2">
      <c r="A4329" t="s">
        <v>679</v>
      </c>
      <c r="B4329" t="s">
        <v>691</v>
      </c>
      <c r="C4329" t="s">
        <v>688</v>
      </c>
      <c r="D4329">
        <v>0.39</v>
      </c>
      <c r="E4329">
        <v>35</v>
      </c>
      <c r="F4329">
        <v>0.14599999999999999</v>
      </c>
    </row>
    <row r="4330" spans="1:6" x14ac:dyDescent="0.2">
      <c r="A4330" t="s">
        <v>679</v>
      </c>
      <c r="B4330" t="s">
        <v>691</v>
      </c>
      <c r="C4330" t="s">
        <v>688</v>
      </c>
      <c r="D4330">
        <v>0.39</v>
      </c>
      <c r="E4330">
        <v>36</v>
      </c>
      <c r="F4330">
        <v>0.14699999999999999</v>
      </c>
    </row>
    <row r="4331" spans="1:6" x14ac:dyDescent="0.2">
      <c r="A4331" t="s">
        <v>679</v>
      </c>
      <c r="B4331" t="s">
        <v>691</v>
      </c>
      <c r="C4331" t="s">
        <v>688</v>
      </c>
      <c r="D4331">
        <v>0.39</v>
      </c>
      <c r="E4331">
        <v>37</v>
      </c>
      <c r="F4331">
        <v>0.14699999999999999</v>
      </c>
    </row>
    <row r="4332" spans="1:6" x14ac:dyDescent="0.2">
      <c r="A4332" t="s">
        <v>679</v>
      </c>
      <c r="B4332" t="s">
        <v>691</v>
      </c>
      <c r="C4332" t="s">
        <v>688</v>
      </c>
      <c r="D4332">
        <v>0.39</v>
      </c>
      <c r="E4332">
        <v>38</v>
      </c>
      <c r="F4332">
        <v>0.14799999999999999</v>
      </c>
    </row>
    <row r="4333" spans="1:6" x14ac:dyDescent="0.2">
      <c r="A4333" t="s">
        <v>679</v>
      </c>
      <c r="B4333" t="s">
        <v>691</v>
      </c>
      <c r="C4333" t="s">
        <v>688</v>
      </c>
      <c r="D4333">
        <v>0.39</v>
      </c>
      <c r="E4333">
        <v>39</v>
      </c>
      <c r="F4333">
        <v>0.14799999999999999</v>
      </c>
    </row>
    <row r="4334" spans="1:6" x14ac:dyDescent="0.2">
      <c r="A4334" t="s">
        <v>679</v>
      </c>
      <c r="B4334" t="s">
        <v>691</v>
      </c>
      <c r="C4334" t="s">
        <v>688</v>
      </c>
      <c r="D4334">
        <v>0.39</v>
      </c>
      <c r="E4334">
        <v>40</v>
      </c>
      <c r="F4334">
        <v>0.14899999999999999</v>
      </c>
    </row>
    <row r="4335" spans="1:6" x14ac:dyDescent="0.2">
      <c r="A4335" t="s">
        <v>679</v>
      </c>
      <c r="B4335" t="s">
        <v>691</v>
      </c>
      <c r="C4335" t="s">
        <v>688</v>
      </c>
      <c r="D4335">
        <v>0.39</v>
      </c>
      <c r="E4335">
        <v>41</v>
      </c>
      <c r="F4335">
        <v>0.15</v>
      </c>
    </row>
    <row r="4336" spans="1:6" x14ac:dyDescent="0.2">
      <c r="A4336" t="s">
        <v>679</v>
      </c>
      <c r="B4336" t="s">
        <v>691</v>
      </c>
      <c r="C4336" t="s">
        <v>688</v>
      </c>
      <c r="D4336">
        <v>0.39</v>
      </c>
      <c r="E4336">
        <v>42</v>
      </c>
      <c r="F4336">
        <v>0.15</v>
      </c>
    </row>
    <row r="4337" spans="1:6" x14ac:dyDescent="0.2">
      <c r="A4337" t="s">
        <v>679</v>
      </c>
      <c r="B4337" t="s">
        <v>691</v>
      </c>
      <c r="C4337" t="s">
        <v>688</v>
      </c>
      <c r="D4337">
        <v>0.39</v>
      </c>
      <c r="E4337">
        <v>43</v>
      </c>
      <c r="F4337">
        <v>0.151</v>
      </c>
    </row>
    <row r="4338" spans="1:6" x14ac:dyDescent="0.2">
      <c r="A4338" t="s">
        <v>679</v>
      </c>
      <c r="B4338" t="s">
        <v>691</v>
      </c>
      <c r="C4338" t="s">
        <v>688</v>
      </c>
      <c r="D4338">
        <v>0.39</v>
      </c>
      <c r="E4338">
        <v>44</v>
      </c>
      <c r="F4338">
        <v>0.152</v>
      </c>
    </row>
    <row r="4339" spans="1:6" x14ac:dyDescent="0.2">
      <c r="A4339" t="s">
        <v>679</v>
      </c>
      <c r="B4339" t="s">
        <v>691</v>
      </c>
      <c r="C4339" t="s">
        <v>688</v>
      </c>
      <c r="D4339">
        <v>0.39</v>
      </c>
      <c r="E4339">
        <v>45</v>
      </c>
      <c r="F4339">
        <v>0.152</v>
      </c>
    </row>
    <row r="4340" spans="1:6" x14ac:dyDescent="0.2">
      <c r="A4340" t="s">
        <v>679</v>
      </c>
      <c r="B4340" t="s">
        <v>691</v>
      </c>
      <c r="C4340" t="s">
        <v>688</v>
      </c>
      <c r="D4340">
        <v>0.39</v>
      </c>
      <c r="E4340">
        <v>46</v>
      </c>
      <c r="F4340">
        <v>0.153</v>
      </c>
    </row>
    <row r="4341" spans="1:6" x14ac:dyDescent="0.2">
      <c r="A4341" t="s">
        <v>679</v>
      </c>
      <c r="B4341" t="s">
        <v>691</v>
      </c>
      <c r="C4341" t="s">
        <v>688</v>
      </c>
      <c r="D4341">
        <v>0.39</v>
      </c>
      <c r="E4341">
        <v>47</v>
      </c>
      <c r="F4341">
        <v>0.153</v>
      </c>
    </row>
    <row r="4342" spans="1:6" x14ac:dyDescent="0.2">
      <c r="A4342" t="s">
        <v>679</v>
      </c>
      <c r="B4342" t="s">
        <v>691</v>
      </c>
      <c r="C4342" t="s">
        <v>688</v>
      </c>
      <c r="D4342">
        <v>0.39</v>
      </c>
      <c r="E4342">
        <v>48</v>
      </c>
      <c r="F4342">
        <v>0.154</v>
      </c>
    </row>
    <row r="4343" spans="1:6" x14ac:dyDescent="0.2">
      <c r="A4343" t="s">
        <v>679</v>
      </c>
      <c r="B4343" t="s">
        <v>691</v>
      </c>
      <c r="C4343" t="s">
        <v>688</v>
      </c>
      <c r="D4343">
        <v>0.39</v>
      </c>
      <c r="E4343">
        <v>49</v>
      </c>
      <c r="F4343">
        <v>0.154</v>
      </c>
    </row>
    <row r="4344" spans="1:6" x14ac:dyDescent="0.2">
      <c r="A4344" t="s">
        <v>679</v>
      </c>
      <c r="B4344" t="s">
        <v>691</v>
      </c>
      <c r="C4344" t="s">
        <v>688</v>
      </c>
      <c r="D4344">
        <v>0.4</v>
      </c>
      <c r="E4344">
        <v>27</v>
      </c>
      <c r="F4344">
        <v>0.14599999999999999</v>
      </c>
    </row>
    <row r="4345" spans="1:6" x14ac:dyDescent="0.2">
      <c r="A4345" t="s">
        <v>679</v>
      </c>
      <c r="B4345" t="s">
        <v>691</v>
      </c>
      <c r="C4345" t="s">
        <v>688</v>
      </c>
      <c r="D4345">
        <v>0.4</v>
      </c>
      <c r="E4345">
        <v>28</v>
      </c>
      <c r="F4345">
        <v>0.14699999999999999</v>
      </c>
    </row>
    <row r="4346" spans="1:6" x14ac:dyDescent="0.2">
      <c r="A4346" t="s">
        <v>679</v>
      </c>
      <c r="B4346" t="s">
        <v>691</v>
      </c>
      <c r="C4346" t="s">
        <v>688</v>
      </c>
      <c r="D4346">
        <v>0.4</v>
      </c>
      <c r="E4346">
        <v>29</v>
      </c>
      <c r="F4346">
        <v>0.14699999999999999</v>
      </c>
    </row>
    <row r="4347" spans="1:6" x14ac:dyDescent="0.2">
      <c r="A4347" t="s">
        <v>679</v>
      </c>
      <c r="B4347" t="s">
        <v>691</v>
      </c>
      <c r="C4347" t="s">
        <v>688</v>
      </c>
      <c r="D4347">
        <v>0.4</v>
      </c>
      <c r="E4347">
        <v>30</v>
      </c>
      <c r="F4347">
        <v>0.14699999999999999</v>
      </c>
    </row>
    <row r="4348" spans="1:6" x14ac:dyDescent="0.2">
      <c r="A4348" t="s">
        <v>679</v>
      </c>
      <c r="B4348" t="s">
        <v>691</v>
      </c>
      <c r="C4348" t="s">
        <v>688</v>
      </c>
      <c r="D4348">
        <v>0.4</v>
      </c>
      <c r="E4348">
        <v>31</v>
      </c>
      <c r="F4348">
        <v>0.14699999999999999</v>
      </c>
    </row>
    <row r="4349" spans="1:6" x14ac:dyDescent="0.2">
      <c r="A4349" t="s">
        <v>679</v>
      </c>
      <c r="B4349" t="s">
        <v>691</v>
      </c>
      <c r="C4349" t="s">
        <v>688</v>
      </c>
      <c r="D4349">
        <v>0.4</v>
      </c>
      <c r="E4349">
        <v>32</v>
      </c>
      <c r="F4349">
        <v>0.14799999999999999</v>
      </c>
    </row>
    <row r="4350" spans="1:6" x14ac:dyDescent="0.2">
      <c r="A4350" t="s">
        <v>679</v>
      </c>
      <c r="B4350" t="s">
        <v>691</v>
      </c>
      <c r="C4350" t="s">
        <v>688</v>
      </c>
      <c r="D4350">
        <v>0.4</v>
      </c>
      <c r="E4350">
        <v>33</v>
      </c>
      <c r="F4350">
        <v>0.14799999999999999</v>
      </c>
    </row>
    <row r="4351" spans="1:6" x14ac:dyDescent="0.2">
      <c r="A4351" t="s">
        <v>679</v>
      </c>
      <c r="B4351" t="s">
        <v>691</v>
      </c>
      <c r="C4351" t="s">
        <v>688</v>
      </c>
      <c r="D4351">
        <v>0.4</v>
      </c>
      <c r="E4351">
        <v>34</v>
      </c>
      <c r="F4351">
        <v>0.14899999999999999</v>
      </c>
    </row>
    <row r="4352" spans="1:6" x14ac:dyDescent="0.2">
      <c r="A4352" t="s">
        <v>679</v>
      </c>
      <c r="B4352" t="s">
        <v>691</v>
      </c>
      <c r="C4352" t="s">
        <v>688</v>
      </c>
      <c r="D4352">
        <v>0.4</v>
      </c>
      <c r="E4352">
        <v>35</v>
      </c>
      <c r="F4352">
        <v>0.14899999999999999</v>
      </c>
    </row>
    <row r="4353" spans="1:6" x14ac:dyDescent="0.2">
      <c r="A4353" t="s">
        <v>679</v>
      </c>
      <c r="B4353" t="s">
        <v>691</v>
      </c>
      <c r="C4353" t="s">
        <v>688</v>
      </c>
      <c r="D4353">
        <v>0.4</v>
      </c>
      <c r="E4353">
        <v>36</v>
      </c>
      <c r="F4353">
        <v>0.15</v>
      </c>
    </row>
    <row r="4354" spans="1:6" x14ac:dyDescent="0.2">
      <c r="A4354" t="s">
        <v>679</v>
      </c>
      <c r="B4354" t="s">
        <v>691</v>
      </c>
      <c r="C4354" t="s">
        <v>688</v>
      </c>
      <c r="D4354">
        <v>0.4</v>
      </c>
      <c r="E4354">
        <v>37</v>
      </c>
      <c r="F4354">
        <v>0.15</v>
      </c>
    </row>
    <row r="4355" spans="1:6" x14ac:dyDescent="0.2">
      <c r="A4355" t="s">
        <v>679</v>
      </c>
      <c r="B4355" t="s">
        <v>691</v>
      </c>
      <c r="C4355" t="s">
        <v>688</v>
      </c>
      <c r="D4355">
        <v>0.4</v>
      </c>
      <c r="E4355">
        <v>38</v>
      </c>
      <c r="F4355">
        <v>0.151</v>
      </c>
    </row>
    <row r="4356" spans="1:6" x14ac:dyDescent="0.2">
      <c r="A4356" t="s">
        <v>679</v>
      </c>
      <c r="B4356" t="s">
        <v>691</v>
      </c>
      <c r="C4356" t="s">
        <v>688</v>
      </c>
      <c r="D4356">
        <v>0.4</v>
      </c>
      <c r="E4356">
        <v>39</v>
      </c>
      <c r="F4356">
        <v>0.152</v>
      </c>
    </row>
    <row r="4357" spans="1:6" x14ac:dyDescent="0.2">
      <c r="A4357" t="s">
        <v>679</v>
      </c>
      <c r="B4357" t="s">
        <v>691</v>
      </c>
      <c r="C4357" t="s">
        <v>688</v>
      </c>
      <c r="D4357">
        <v>0.4</v>
      </c>
      <c r="E4357">
        <v>40</v>
      </c>
      <c r="F4357">
        <v>0.152</v>
      </c>
    </row>
    <row r="4358" spans="1:6" x14ac:dyDescent="0.2">
      <c r="A4358" t="s">
        <v>679</v>
      </c>
      <c r="B4358" t="s">
        <v>691</v>
      </c>
      <c r="C4358" t="s">
        <v>688</v>
      </c>
      <c r="D4358">
        <v>0.4</v>
      </c>
      <c r="E4358">
        <v>41</v>
      </c>
      <c r="F4358">
        <v>0.153</v>
      </c>
    </row>
    <row r="4359" spans="1:6" x14ac:dyDescent="0.2">
      <c r="A4359" t="s">
        <v>679</v>
      </c>
      <c r="B4359" t="s">
        <v>691</v>
      </c>
      <c r="C4359" t="s">
        <v>688</v>
      </c>
      <c r="D4359">
        <v>0.4</v>
      </c>
      <c r="E4359">
        <v>42</v>
      </c>
      <c r="F4359">
        <v>0.153</v>
      </c>
    </row>
    <row r="4360" spans="1:6" x14ac:dyDescent="0.2">
      <c r="A4360" t="s">
        <v>679</v>
      </c>
      <c r="B4360" t="s">
        <v>691</v>
      </c>
      <c r="C4360" t="s">
        <v>688</v>
      </c>
      <c r="D4360">
        <v>0.4</v>
      </c>
      <c r="E4360">
        <v>43</v>
      </c>
      <c r="F4360">
        <v>0.154</v>
      </c>
    </row>
    <row r="4361" spans="1:6" x14ac:dyDescent="0.2">
      <c r="A4361" t="s">
        <v>679</v>
      </c>
      <c r="B4361" t="s">
        <v>691</v>
      </c>
      <c r="C4361" t="s">
        <v>688</v>
      </c>
      <c r="D4361">
        <v>0.4</v>
      </c>
      <c r="E4361">
        <v>44</v>
      </c>
      <c r="F4361">
        <v>0.155</v>
      </c>
    </row>
    <row r="4362" spans="1:6" x14ac:dyDescent="0.2">
      <c r="A4362" t="s">
        <v>679</v>
      </c>
      <c r="B4362" t="s">
        <v>691</v>
      </c>
      <c r="C4362" t="s">
        <v>688</v>
      </c>
      <c r="D4362">
        <v>0.4</v>
      </c>
      <c r="E4362">
        <v>45</v>
      </c>
      <c r="F4362">
        <v>0.155</v>
      </c>
    </row>
    <row r="4363" spans="1:6" x14ac:dyDescent="0.2">
      <c r="A4363" t="s">
        <v>679</v>
      </c>
      <c r="B4363" t="s">
        <v>691</v>
      </c>
      <c r="C4363" t="s">
        <v>688</v>
      </c>
      <c r="D4363">
        <v>0.4</v>
      </c>
      <c r="E4363">
        <v>46</v>
      </c>
      <c r="F4363">
        <v>0.156</v>
      </c>
    </row>
    <row r="4364" spans="1:6" x14ac:dyDescent="0.2">
      <c r="A4364" t="s">
        <v>679</v>
      </c>
      <c r="B4364" t="s">
        <v>691</v>
      </c>
      <c r="C4364" t="s">
        <v>688</v>
      </c>
      <c r="D4364">
        <v>0.4</v>
      </c>
      <c r="E4364">
        <v>47</v>
      </c>
      <c r="F4364">
        <v>0.156</v>
      </c>
    </row>
    <row r="4365" spans="1:6" x14ac:dyDescent="0.2">
      <c r="A4365" t="s">
        <v>679</v>
      </c>
      <c r="B4365" t="s">
        <v>691</v>
      </c>
      <c r="C4365" t="s">
        <v>688</v>
      </c>
      <c r="D4365">
        <v>0.4</v>
      </c>
      <c r="E4365">
        <v>48</v>
      </c>
      <c r="F4365">
        <v>0.157</v>
      </c>
    </row>
    <row r="4366" spans="1:6" x14ac:dyDescent="0.2">
      <c r="A4366" t="s">
        <v>679</v>
      </c>
      <c r="B4366" t="s">
        <v>691</v>
      </c>
      <c r="C4366" t="s">
        <v>688</v>
      </c>
      <c r="D4366">
        <v>0.4</v>
      </c>
      <c r="E4366">
        <v>49</v>
      </c>
      <c r="F4366">
        <v>0.157</v>
      </c>
    </row>
    <row r="4367" spans="1:6" x14ac:dyDescent="0.2">
      <c r="A4367" t="s">
        <v>679</v>
      </c>
      <c r="B4367" t="s">
        <v>691</v>
      </c>
      <c r="C4367" t="s">
        <v>688</v>
      </c>
      <c r="D4367">
        <v>0.41</v>
      </c>
      <c r="E4367">
        <v>29</v>
      </c>
      <c r="F4367">
        <v>0.15</v>
      </c>
    </row>
    <row r="4368" spans="1:6" x14ac:dyDescent="0.2">
      <c r="A4368" t="s">
        <v>679</v>
      </c>
      <c r="B4368" t="s">
        <v>691</v>
      </c>
      <c r="C4368" t="s">
        <v>688</v>
      </c>
      <c r="D4368">
        <v>0.41</v>
      </c>
      <c r="E4368">
        <v>30</v>
      </c>
      <c r="F4368">
        <v>0.151</v>
      </c>
    </row>
    <row r="4369" spans="1:6" x14ac:dyDescent="0.2">
      <c r="A4369" t="s">
        <v>679</v>
      </c>
      <c r="B4369" t="s">
        <v>691</v>
      </c>
      <c r="C4369" t="s">
        <v>688</v>
      </c>
      <c r="D4369">
        <v>0.41</v>
      </c>
      <c r="E4369">
        <v>31</v>
      </c>
      <c r="F4369">
        <v>0.151</v>
      </c>
    </row>
    <row r="4370" spans="1:6" x14ac:dyDescent="0.2">
      <c r="A4370" t="s">
        <v>679</v>
      </c>
      <c r="B4370" t="s">
        <v>691</v>
      </c>
      <c r="C4370" t="s">
        <v>688</v>
      </c>
      <c r="D4370">
        <v>0.41</v>
      </c>
      <c r="E4370">
        <v>32</v>
      </c>
      <c r="F4370">
        <v>0.151</v>
      </c>
    </row>
    <row r="4371" spans="1:6" x14ac:dyDescent="0.2">
      <c r="A4371" t="s">
        <v>679</v>
      </c>
      <c r="B4371" t="s">
        <v>691</v>
      </c>
      <c r="C4371" t="s">
        <v>688</v>
      </c>
      <c r="D4371">
        <v>0.41</v>
      </c>
      <c r="E4371">
        <v>33</v>
      </c>
      <c r="F4371">
        <v>0.152</v>
      </c>
    </row>
    <row r="4372" spans="1:6" x14ac:dyDescent="0.2">
      <c r="A4372" t="s">
        <v>679</v>
      </c>
      <c r="B4372" t="s">
        <v>691</v>
      </c>
      <c r="C4372" t="s">
        <v>688</v>
      </c>
      <c r="D4372">
        <v>0.41</v>
      </c>
      <c r="E4372">
        <v>34</v>
      </c>
      <c r="F4372">
        <v>0.152</v>
      </c>
    </row>
    <row r="4373" spans="1:6" x14ac:dyDescent="0.2">
      <c r="A4373" t="s">
        <v>679</v>
      </c>
      <c r="B4373" t="s">
        <v>691</v>
      </c>
      <c r="C4373" t="s">
        <v>688</v>
      </c>
      <c r="D4373">
        <v>0.41</v>
      </c>
      <c r="E4373">
        <v>35</v>
      </c>
      <c r="F4373">
        <v>0.153</v>
      </c>
    </row>
    <row r="4374" spans="1:6" x14ac:dyDescent="0.2">
      <c r="A4374" t="s">
        <v>679</v>
      </c>
      <c r="B4374" t="s">
        <v>691</v>
      </c>
      <c r="C4374" t="s">
        <v>688</v>
      </c>
      <c r="D4374">
        <v>0.41</v>
      </c>
      <c r="E4374">
        <v>36</v>
      </c>
      <c r="F4374">
        <v>0.153</v>
      </c>
    </row>
    <row r="4375" spans="1:6" x14ac:dyDescent="0.2">
      <c r="A4375" t="s">
        <v>679</v>
      </c>
      <c r="B4375" t="s">
        <v>691</v>
      </c>
      <c r="C4375" t="s">
        <v>688</v>
      </c>
      <c r="D4375">
        <v>0.41</v>
      </c>
      <c r="E4375">
        <v>37</v>
      </c>
      <c r="F4375">
        <v>0.154</v>
      </c>
    </row>
    <row r="4376" spans="1:6" x14ac:dyDescent="0.2">
      <c r="A4376" t="s">
        <v>679</v>
      </c>
      <c r="B4376" t="s">
        <v>691</v>
      </c>
      <c r="C4376" t="s">
        <v>688</v>
      </c>
      <c r="D4376">
        <v>0.41</v>
      </c>
      <c r="E4376">
        <v>38</v>
      </c>
      <c r="F4376">
        <v>0.154</v>
      </c>
    </row>
    <row r="4377" spans="1:6" x14ac:dyDescent="0.2">
      <c r="A4377" t="s">
        <v>679</v>
      </c>
      <c r="B4377" t="s">
        <v>691</v>
      </c>
      <c r="C4377" t="s">
        <v>688</v>
      </c>
      <c r="D4377">
        <v>0.41</v>
      </c>
      <c r="E4377">
        <v>39</v>
      </c>
      <c r="F4377">
        <v>0.155</v>
      </c>
    </row>
    <row r="4378" spans="1:6" x14ac:dyDescent="0.2">
      <c r="A4378" t="s">
        <v>679</v>
      </c>
      <c r="B4378" t="s">
        <v>691</v>
      </c>
      <c r="C4378" t="s">
        <v>688</v>
      </c>
      <c r="D4378">
        <v>0.41</v>
      </c>
      <c r="E4378">
        <v>40</v>
      </c>
      <c r="F4378">
        <v>0.155</v>
      </c>
    </row>
    <row r="4379" spans="1:6" x14ac:dyDescent="0.2">
      <c r="A4379" t="s">
        <v>679</v>
      </c>
      <c r="B4379" t="s">
        <v>691</v>
      </c>
      <c r="C4379" t="s">
        <v>688</v>
      </c>
      <c r="D4379">
        <v>0.41</v>
      </c>
      <c r="E4379">
        <v>41</v>
      </c>
      <c r="F4379">
        <v>0.156</v>
      </c>
    </row>
    <row r="4380" spans="1:6" x14ac:dyDescent="0.2">
      <c r="A4380" t="s">
        <v>679</v>
      </c>
      <c r="B4380" t="s">
        <v>691</v>
      </c>
      <c r="C4380" t="s">
        <v>688</v>
      </c>
      <c r="D4380">
        <v>0.41</v>
      </c>
      <c r="E4380">
        <v>42</v>
      </c>
      <c r="F4380">
        <v>0.157</v>
      </c>
    </row>
    <row r="4381" spans="1:6" x14ac:dyDescent="0.2">
      <c r="A4381" t="s">
        <v>679</v>
      </c>
      <c r="B4381" t="s">
        <v>691</v>
      </c>
      <c r="C4381" t="s">
        <v>688</v>
      </c>
      <c r="D4381">
        <v>0.41</v>
      </c>
      <c r="E4381">
        <v>43</v>
      </c>
      <c r="F4381">
        <v>0.157</v>
      </c>
    </row>
    <row r="4382" spans="1:6" x14ac:dyDescent="0.2">
      <c r="A4382" t="s">
        <v>679</v>
      </c>
      <c r="B4382" t="s">
        <v>691</v>
      </c>
      <c r="C4382" t="s">
        <v>688</v>
      </c>
      <c r="D4382">
        <v>0.41</v>
      </c>
      <c r="E4382">
        <v>44</v>
      </c>
      <c r="F4382">
        <v>0.158</v>
      </c>
    </row>
    <row r="4383" spans="1:6" x14ac:dyDescent="0.2">
      <c r="A4383" t="s">
        <v>679</v>
      </c>
      <c r="B4383" t="s">
        <v>691</v>
      </c>
      <c r="C4383" t="s">
        <v>688</v>
      </c>
      <c r="D4383">
        <v>0.41</v>
      </c>
      <c r="E4383">
        <v>45</v>
      </c>
      <c r="F4383">
        <v>0.158</v>
      </c>
    </row>
    <row r="4384" spans="1:6" x14ac:dyDescent="0.2">
      <c r="A4384" t="s">
        <v>679</v>
      </c>
      <c r="B4384" t="s">
        <v>691</v>
      </c>
      <c r="C4384" t="s">
        <v>688</v>
      </c>
      <c r="D4384">
        <v>0.41</v>
      </c>
      <c r="E4384">
        <v>46</v>
      </c>
      <c r="F4384">
        <v>0.159</v>
      </c>
    </row>
    <row r="4385" spans="1:6" x14ac:dyDescent="0.2">
      <c r="A4385" t="s">
        <v>679</v>
      </c>
      <c r="B4385" t="s">
        <v>691</v>
      </c>
      <c r="C4385" t="s">
        <v>688</v>
      </c>
      <c r="D4385">
        <v>0.41</v>
      </c>
      <c r="E4385">
        <v>47</v>
      </c>
      <c r="F4385">
        <v>0.159</v>
      </c>
    </row>
    <row r="4386" spans="1:6" x14ac:dyDescent="0.2">
      <c r="A4386" t="s">
        <v>679</v>
      </c>
      <c r="B4386" t="s">
        <v>691</v>
      </c>
      <c r="C4386" t="s">
        <v>688</v>
      </c>
      <c r="D4386">
        <v>0.41</v>
      </c>
      <c r="E4386">
        <v>48</v>
      </c>
      <c r="F4386">
        <v>0.16</v>
      </c>
    </row>
    <row r="4387" spans="1:6" x14ac:dyDescent="0.2">
      <c r="A4387" t="s">
        <v>679</v>
      </c>
      <c r="B4387" t="s">
        <v>691</v>
      </c>
      <c r="C4387" t="s">
        <v>688</v>
      </c>
      <c r="D4387">
        <v>0.41</v>
      </c>
      <c r="E4387">
        <v>49</v>
      </c>
      <c r="F4387">
        <v>0.16</v>
      </c>
    </row>
    <row r="4388" spans="1:6" x14ac:dyDescent="0.2">
      <c r="A4388" t="s">
        <v>679</v>
      </c>
      <c r="B4388" t="s">
        <v>691</v>
      </c>
      <c r="C4388" t="s">
        <v>688</v>
      </c>
      <c r="D4388">
        <v>0.42</v>
      </c>
      <c r="E4388">
        <v>30</v>
      </c>
      <c r="F4388">
        <v>0.154</v>
      </c>
    </row>
    <row r="4389" spans="1:6" x14ac:dyDescent="0.2">
      <c r="A4389" t="s">
        <v>679</v>
      </c>
      <c r="B4389" t="s">
        <v>691</v>
      </c>
      <c r="C4389" t="s">
        <v>688</v>
      </c>
      <c r="D4389">
        <v>0.42</v>
      </c>
      <c r="E4389">
        <v>31</v>
      </c>
      <c r="F4389">
        <v>0.154</v>
      </c>
    </row>
    <row r="4390" spans="1:6" x14ac:dyDescent="0.2">
      <c r="A4390" t="s">
        <v>679</v>
      </c>
      <c r="B4390" t="s">
        <v>691</v>
      </c>
      <c r="C4390" t="s">
        <v>688</v>
      </c>
      <c r="D4390">
        <v>0.42</v>
      </c>
      <c r="E4390">
        <v>32</v>
      </c>
      <c r="F4390">
        <v>0.155</v>
      </c>
    </row>
    <row r="4391" spans="1:6" x14ac:dyDescent="0.2">
      <c r="A4391" t="s">
        <v>679</v>
      </c>
      <c r="B4391" t="s">
        <v>691</v>
      </c>
      <c r="C4391" t="s">
        <v>688</v>
      </c>
      <c r="D4391">
        <v>0.42</v>
      </c>
      <c r="E4391">
        <v>33</v>
      </c>
      <c r="F4391">
        <v>0.155</v>
      </c>
    </row>
    <row r="4392" spans="1:6" x14ac:dyDescent="0.2">
      <c r="A4392" t="s">
        <v>679</v>
      </c>
      <c r="B4392" t="s">
        <v>691</v>
      </c>
      <c r="C4392" t="s">
        <v>688</v>
      </c>
      <c r="D4392">
        <v>0.42</v>
      </c>
      <c r="E4392">
        <v>34</v>
      </c>
      <c r="F4392">
        <v>0.155</v>
      </c>
    </row>
    <row r="4393" spans="1:6" x14ac:dyDescent="0.2">
      <c r="A4393" t="s">
        <v>679</v>
      </c>
      <c r="B4393" t="s">
        <v>691</v>
      </c>
      <c r="C4393" t="s">
        <v>688</v>
      </c>
      <c r="D4393">
        <v>0.42</v>
      </c>
      <c r="E4393">
        <v>35</v>
      </c>
      <c r="F4393">
        <v>0.156</v>
      </c>
    </row>
    <row r="4394" spans="1:6" x14ac:dyDescent="0.2">
      <c r="A4394" t="s">
        <v>679</v>
      </c>
      <c r="B4394" t="s">
        <v>691</v>
      </c>
      <c r="C4394" t="s">
        <v>688</v>
      </c>
      <c r="D4394">
        <v>0.42</v>
      </c>
      <c r="E4394">
        <v>36</v>
      </c>
      <c r="F4394">
        <v>0.156</v>
      </c>
    </row>
    <row r="4395" spans="1:6" x14ac:dyDescent="0.2">
      <c r="A4395" t="s">
        <v>679</v>
      </c>
      <c r="B4395" t="s">
        <v>691</v>
      </c>
      <c r="C4395" t="s">
        <v>688</v>
      </c>
      <c r="D4395">
        <v>0.42</v>
      </c>
      <c r="E4395">
        <v>37</v>
      </c>
      <c r="F4395">
        <v>0.157</v>
      </c>
    </row>
    <row r="4396" spans="1:6" x14ac:dyDescent="0.2">
      <c r="A4396" t="s">
        <v>679</v>
      </c>
      <c r="B4396" t="s">
        <v>691</v>
      </c>
      <c r="C4396" t="s">
        <v>688</v>
      </c>
      <c r="D4396">
        <v>0.42</v>
      </c>
      <c r="E4396">
        <v>38</v>
      </c>
      <c r="F4396">
        <v>0.157</v>
      </c>
    </row>
    <row r="4397" spans="1:6" x14ac:dyDescent="0.2">
      <c r="A4397" t="s">
        <v>679</v>
      </c>
      <c r="B4397" t="s">
        <v>691</v>
      </c>
      <c r="C4397" t="s">
        <v>688</v>
      </c>
      <c r="D4397">
        <v>0.42</v>
      </c>
      <c r="E4397">
        <v>39</v>
      </c>
      <c r="F4397">
        <v>0.158</v>
      </c>
    </row>
    <row r="4398" spans="1:6" x14ac:dyDescent="0.2">
      <c r="A4398" t="s">
        <v>679</v>
      </c>
      <c r="B4398" t="s">
        <v>691</v>
      </c>
      <c r="C4398" t="s">
        <v>688</v>
      </c>
      <c r="D4398">
        <v>0.42</v>
      </c>
      <c r="E4398">
        <v>40</v>
      </c>
      <c r="F4398">
        <v>0.159</v>
      </c>
    </row>
    <row r="4399" spans="1:6" x14ac:dyDescent="0.2">
      <c r="A4399" t="s">
        <v>679</v>
      </c>
      <c r="B4399" t="s">
        <v>691</v>
      </c>
      <c r="C4399" t="s">
        <v>688</v>
      </c>
      <c r="D4399">
        <v>0.42</v>
      </c>
      <c r="E4399">
        <v>41</v>
      </c>
      <c r="F4399">
        <v>0.159</v>
      </c>
    </row>
    <row r="4400" spans="1:6" x14ac:dyDescent="0.2">
      <c r="A4400" t="s">
        <v>679</v>
      </c>
      <c r="B4400" t="s">
        <v>691</v>
      </c>
      <c r="C4400" t="s">
        <v>688</v>
      </c>
      <c r="D4400">
        <v>0.42</v>
      </c>
      <c r="E4400">
        <v>42</v>
      </c>
      <c r="F4400">
        <v>0.16</v>
      </c>
    </row>
    <row r="4401" spans="1:6" x14ac:dyDescent="0.2">
      <c r="A4401" t="s">
        <v>679</v>
      </c>
      <c r="B4401" t="s">
        <v>691</v>
      </c>
      <c r="C4401" t="s">
        <v>688</v>
      </c>
      <c r="D4401">
        <v>0.42</v>
      </c>
      <c r="E4401">
        <v>43</v>
      </c>
      <c r="F4401">
        <v>0.16</v>
      </c>
    </row>
    <row r="4402" spans="1:6" x14ac:dyDescent="0.2">
      <c r="A4402" t="s">
        <v>679</v>
      </c>
      <c r="B4402" t="s">
        <v>691</v>
      </c>
      <c r="C4402" t="s">
        <v>688</v>
      </c>
      <c r="D4402">
        <v>0.42</v>
      </c>
      <c r="E4402">
        <v>44</v>
      </c>
      <c r="F4402">
        <v>0.161</v>
      </c>
    </row>
    <row r="4403" spans="1:6" x14ac:dyDescent="0.2">
      <c r="A4403" t="s">
        <v>679</v>
      </c>
      <c r="B4403" t="s">
        <v>691</v>
      </c>
      <c r="C4403" t="s">
        <v>688</v>
      </c>
      <c r="D4403">
        <v>0.42</v>
      </c>
      <c r="E4403">
        <v>45</v>
      </c>
      <c r="F4403">
        <v>0.161</v>
      </c>
    </row>
    <row r="4404" spans="1:6" x14ac:dyDescent="0.2">
      <c r="A4404" t="s">
        <v>679</v>
      </c>
      <c r="B4404" t="s">
        <v>691</v>
      </c>
      <c r="C4404" t="s">
        <v>688</v>
      </c>
      <c r="D4404">
        <v>0.42</v>
      </c>
      <c r="E4404">
        <v>46</v>
      </c>
      <c r="F4404">
        <v>0.16200000000000001</v>
      </c>
    </row>
    <row r="4405" spans="1:6" x14ac:dyDescent="0.2">
      <c r="A4405" t="s">
        <v>679</v>
      </c>
      <c r="B4405" t="s">
        <v>691</v>
      </c>
      <c r="C4405" t="s">
        <v>688</v>
      </c>
      <c r="D4405">
        <v>0.42</v>
      </c>
      <c r="E4405">
        <v>47</v>
      </c>
      <c r="F4405">
        <v>0.16200000000000001</v>
      </c>
    </row>
    <row r="4406" spans="1:6" x14ac:dyDescent="0.2">
      <c r="A4406" t="s">
        <v>679</v>
      </c>
      <c r="B4406" t="s">
        <v>691</v>
      </c>
      <c r="C4406" t="s">
        <v>688</v>
      </c>
      <c r="D4406">
        <v>0.42</v>
      </c>
      <c r="E4406">
        <v>48</v>
      </c>
      <c r="F4406">
        <v>0.16300000000000001</v>
      </c>
    </row>
    <row r="4407" spans="1:6" x14ac:dyDescent="0.2">
      <c r="A4407" t="s">
        <v>679</v>
      </c>
      <c r="B4407" t="s">
        <v>691</v>
      </c>
      <c r="C4407" t="s">
        <v>688</v>
      </c>
      <c r="D4407">
        <v>0.42</v>
      </c>
      <c r="E4407">
        <v>49</v>
      </c>
      <c r="F4407">
        <v>0.16300000000000001</v>
      </c>
    </row>
    <row r="4408" spans="1:6" x14ac:dyDescent="0.2">
      <c r="A4408" t="s">
        <v>679</v>
      </c>
      <c r="B4408" t="s">
        <v>691</v>
      </c>
      <c r="C4408" t="s">
        <v>688</v>
      </c>
      <c r="D4408">
        <v>0.43</v>
      </c>
      <c r="E4408">
        <v>32</v>
      </c>
      <c r="F4408">
        <v>0.158</v>
      </c>
    </row>
    <row r="4409" spans="1:6" x14ac:dyDescent="0.2">
      <c r="A4409" t="s">
        <v>679</v>
      </c>
      <c r="B4409" t="s">
        <v>691</v>
      </c>
      <c r="C4409" t="s">
        <v>688</v>
      </c>
      <c r="D4409">
        <v>0.43</v>
      </c>
      <c r="E4409">
        <v>33</v>
      </c>
      <c r="F4409">
        <v>0.159</v>
      </c>
    </row>
    <row r="4410" spans="1:6" x14ac:dyDescent="0.2">
      <c r="A4410" t="s">
        <v>679</v>
      </c>
      <c r="B4410" t="s">
        <v>691</v>
      </c>
      <c r="C4410" t="s">
        <v>688</v>
      </c>
      <c r="D4410">
        <v>0.43</v>
      </c>
      <c r="E4410">
        <v>34</v>
      </c>
      <c r="F4410">
        <v>0.159</v>
      </c>
    </row>
    <row r="4411" spans="1:6" x14ac:dyDescent="0.2">
      <c r="A4411" t="s">
        <v>679</v>
      </c>
      <c r="B4411" t="s">
        <v>691</v>
      </c>
      <c r="C4411" t="s">
        <v>688</v>
      </c>
      <c r="D4411">
        <v>0.43</v>
      </c>
      <c r="E4411">
        <v>35</v>
      </c>
      <c r="F4411">
        <v>0.159</v>
      </c>
    </row>
    <row r="4412" spans="1:6" x14ac:dyDescent="0.2">
      <c r="A4412" t="s">
        <v>679</v>
      </c>
      <c r="B4412" t="s">
        <v>691</v>
      </c>
      <c r="C4412" t="s">
        <v>688</v>
      </c>
      <c r="D4412">
        <v>0.43</v>
      </c>
      <c r="E4412">
        <v>36</v>
      </c>
      <c r="F4412">
        <v>0.16</v>
      </c>
    </row>
    <row r="4413" spans="1:6" x14ac:dyDescent="0.2">
      <c r="A4413" t="s">
        <v>679</v>
      </c>
      <c r="B4413" t="s">
        <v>691</v>
      </c>
      <c r="C4413" t="s">
        <v>688</v>
      </c>
      <c r="D4413">
        <v>0.43</v>
      </c>
      <c r="E4413">
        <v>37</v>
      </c>
      <c r="F4413">
        <v>0.16</v>
      </c>
    </row>
    <row r="4414" spans="1:6" x14ac:dyDescent="0.2">
      <c r="A4414" t="s">
        <v>679</v>
      </c>
      <c r="B4414" t="s">
        <v>691</v>
      </c>
      <c r="C4414" t="s">
        <v>688</v>
      </c>
      <c r="D4414">
        <v>0.43</v>
      </c>
      <c r="E4414">
        <v>38</v>
      </c>
      <c r="F4414">
        <v>0.161</v>
      </c>
    </row>
    <row r="4415" spans="1:6" x14ac:dyDescent="0.2">
      <c r="A4415" t="s">
        <v>679</v>
      </c>
      <c r="B4415" t="s">
        <v>691</v>
      </c>
      <c r="C4415" t="s">
        <v>688</v>
      </c>
      <c r="D4415">
        <v>0.43</v>
      </c>
      <c r="E4415">
        <v>39</v>
      </c>
      <c r="F4415">
        <v>0.161</v>
      </c>
    </row>
    <row r="4416" spans="1:6" x14ac:dyDescent="0.2">
      <c r="A4416" t="s">
        <v>679</v>
      </c>
      <c r="B4416" t="s">
        <v>691</v>
      </c>
      <c r="C4416" t="s">
        <v>688</v>
      </c>
      <c r="D4416">
        <v>0.43</v>
      </c>
      <c r="E4416">
        <v>40</v>
      </c>
      <c r="F4416">
        <v>0.16200000000000001</v>
      </c>
    </row>
    <row r="4417" spans="1:6" x14ac:dyDescent="0.2">
      <c r="A4417" t="s">
        <v>679</v>
      </c>
      <c r="B4417" t="s">
        <v>691</v>
      </c>
      <c r="C4417" t="s">
        <v>688</v>
      </c>
      <c r="D4417">
        <v>0.43</v>
      </c>
      <c r="E4417">
        <v>41</v>
      </c>
      <c r="F4417">
        <v>0.16200000000000001</v>
      </c>
    </row>
    <row r="4418" spans="1:6" x14ac:dyDescent="0.2">
      <c r="A4418" t="s">
        <v>679</v>
      </c>
      <c r="B4418" t="s">
        <v>691</v>
      </c>
      <c r="C4418" t="s">
        <v>688</v>
      </c>
      <c r="D4418">
        <v>0.43</v>
      </c>
      <c r="E4418">
        <v>42</v>
      </c>
      <c r="F4418">
        <v>0.16300000000000001</v>
      </c>
    </row>
    <row r="4419" spans="1:6" x14ac:dyDescent="0.2">
      <c r="A4419" t="s">
        <v>679</v>
      </c>
      <c r="B4419" t="s">
        <v>691</v>
      </c>
      <c r="C4419" t="s">
        <v>688</v>
      </c>
      <c r="D4419">
        <v>0.43</v>
      </c>
      <c r="E4419">
        <v>43</v>
      </c>
      <c r="F4419">
        <v>0.16400000000000001</v>
      </c>
    </row>
    <row r="4420" spans="1:6" x14ac:dyDescent="0.2">
      <c r="A4420" t="s">
        <v>679</v>
      </c>
      <c r="B4420" t="s">
        <v>691</v>
      </c>
      <c r="C4420" t="s">
        <v>688</v>
      </c>
      <c r="D4420">
        <v>0.43</v>
      </c>
      <c r="E4420">
        <v>44</v>
      </c>
      <c r="F4420">
        <v>0.16400000000000001</v>
      </c>
    </row>
    <row r="4421" spans="1:6" x14ac:dyDescent="0.2">
      <c r="A4421" t="s">
        <v>679</v>
      </c>
      <c r="B4421" t="s">
        <v>691</v>
      </c>
      <c r="C4421" t="s">
        <v>688</v>
      </c>
      <c r="D4421">
        <v>0.43</v>
      </c>
      <c r="E4421">
        <v>45</v>
      </c>
      <c r="F4421">
        <v>0.16500000000000001</v>
      </c>
    </row>
    <row r="4422" spans="1:6" x14ac:dyDescent="0.2">
      <c r="A4422" t="s">
        <v>679</v>
      </c>
      <c r="B4422" t="s">
        <v>691</v>
      </c>
      <c r="C4422" t="s">
        <v>688</v>
      </c>
      <c r="D4422">
        <v>0.43</v>
      </c>
      <c r="E4422">
        <v>46</v>
      </c>
      <c r="F4422">
        <v>0.16500000000000001</v>
      </c>
    </row>
    <row r="4423" spans="1:6" x14ac:dyDescent="0.2">
      <c r="A4423" t="s">
        <v>679</v>
      </c>
      <c r="B4423" t="s">
        <v>691</v>
      </c>
      <c r="C4423" t="s">
        <v>688</v>
      </c>
      <c r="D4423">
        <v>0.43</v>
      </c>
      <c r="E4423">
        <v>47</v>
      </c>
      <c r="F4423">
        <v>0.16600000000000001</v>
      </c>
    </row>
    <row r="4424" spans="1:6" x14ac:dyDescent="0.2">
      <c r="A4424" t="s">
        <v>679</v>
      </c>
      <c r="B4424" t="s">
        <v>691</v>
      </c>
      <c r="C4424" t="s">
        <v>688</v>
      </c>
      <c r="D4424">
        <v>0.43</v>
      </c>
      <c r="E4424">
        <v>48</v>
      </c>
      <c r="F4424">
        <v>0.16600000000000001</v>
      </c>
    </row>
    <row r="4425" spans="1:6" x14ac:dyDescent="0.2">
      <c r="A4425" t="s">
        <v>679</v>
      </c>
      <c r="B4425" t="s">
        <v>691</v>
      </c>
      <c r="C4425" t="s">
        <v>688</v>
      </c>
      <c r="D4425">
        <v>0.43</v>
      </c>
      <c r="E4425">
        <v>49</v>
      </c>
      <c r="F4425">
        <v>0.16700000000000001</v>
      </c>
    </row>
    <row r="4426" spans="1:6" x14ac:dyDescent="0.2">
      <c r="A4426" t="s">
        <v>679</v>
      </c>
      <c r="B4426" t="s">
        <v>691</v>
      </c>
      <c r="C4426" t="s">
        <v>688</v>
      </c>
      <c r="D4426">
        <v>0.44</v>
      </c>
      <c r="E4426">
        <v>33</v>
      </c>
      <c r="F4426">
        <v>0.16200000000000001</v>
      </c>
    </row>
    <row r="4427" spans="1:6" x14ac:dyDescent="0.2">
      <c r="A4427" t="s">
        <v>679</v>
      </c>
      <c r="B4427" t="s">
        <v>691</v>
      </c>
      <c r="C4427" t="s">
        <v>688</v>
      </c>
      <c r="D4427">
        <v>0.44</v>
      </c>
      <c r="E4427">
        <v>34</v>
      </c>
      <c r="F4427">
        <v>0.16200000000000001</v>
      </c>
    </row>
    <row r="4428" spans="1:6" x14ac:dyDescent="0.2">
      <c r="A4428" t="s">
        <v>679</v>
      </c>
      <c r="B4428" t="s">
        <v>691</v>
      </c>
      <c r="C4428" t="s">
        <v>688</v>
      </c>
      <c r="D4428">
        <v>0.44</v>
      </c>
      <c r="E4428">
        <v>35</v>
      </c>
      <c r="F4428">
        <v>0.16300000000000001</v>
      </c>
    </row>
    <row r="4429" spans="1:6" x14ac:dyDescent="0.2">
      <c r="A4429" t="s">
        <v>679</v>
      </c>
      <c r="B4429" t="s">
        <v>691</v>
      </c>
      <c r="C4429" t="s">
        <v>688</v>
      </c>
      <c r="D4429">
        <v>0.44</v>
      </c>
      <c r="E4429">
        <v>36</v>
      </c>
      <c r="F4429">
        <v>0.16300000000000001</v>
      </c>
    </row>
    <row r="4430" spans="1:6" x14ac:dyDescent="0.2">
      <c r="A4430" t="s">
        <v>679</v>
      </c>
      <c r="B4430" t="s">
        <v>691</v>
      </c>
      <c r="C4430" t="s">
        <v>688</v>
      </c>
      <c r="D4430">
        <v>0.44</v>
      </c>
      <c r="E4430">
        <v>37</v>
      </c>
      <c r="F4430">
        <v>0.16400000000000001</v>
      </c>
    </row>
    <row r="4431" spans="1:6" x14ac:dyDescent="0.2">
      <c r="A4431" t="s">
        <v>679</v>
      </c>
      <c r="B4431" t="s">
        <v>691</v>
      </c>
      <c r="C4431" t="s">
        <v>688</v>
      </c>
      <c r="D4431">
        <v>0.44</v>
      </c>
      <c r="E4431">
        <v>38</v>
      </c>
      <c r="F4431">
        <v>0.16400000000000001</v>
      </c>
    </row>
    <row r="4432" spans="1:6" x14ac:dyDescent="0.2">
      <c r="A4432" t="s">
        <v>679</v>
      </c>
      <c r="B4432" t="s">
        <v>691</v>
      </c>
      <c r="C4432" t="s">
        <v>688</v>
      </c>
      <c r="D4432">
        <v>0.44</v>
      </c>
      <c r="E4432">
        <v>39</v>
      </c>
      <c r="F4432">
        <v>0.16500000000000001</v>
      </c>
    </row>
    <row r="4433" spans="1:6" x14ac:dyDescent="0.2">
      <c r="A4433" t="s">
        <v>679</v>
      </c>
      <c r="B4433" t="s">
        <v>691</v>
      </c>
      <c r="C4433" t="s">
        <v>688</v>
      </c>
      <c r="D4433">
        <v>0.44</v>
      </c>
      <c r="E4433">
        <v>40</v>
      </c>
      <c r="F4433">
        <v>0.16500000000000001</v>
      </c>
    </row>
    <row r="4434" spans="1:6" x14ac:dyDescent="0.2">
      <c r="A4434" t="s">
        <v>679</v>
      </c>
      <c r="B4434" t="s">
        <v>691</v>
      </c>
      <c r="C4434" t="s">
        <v>688</v>
      </c>
      <c r="D4434">
        <v>0.44</v>
      </c>
      <c r="E4434">
        <v>41</v>
      </c>
      <c r="F4434">
        <v>0.16600000000000001</v>
      </c>
    </row>
    <row r="4435" spans="1:6" x14ac:dyDescent="0.2">
      <c r="A4435" t="s">
        <v>679</v>
      </c>
      <c r="B4435" t="s">
        <v>691</v>
      </c>
      <c r="C4435" t="s">
        <v>688</v>
      </c>
      <c r="D4435">
        <v>0.44</v>
      </c>
      <c r="E4435">
        <v>42</v>
      </c>
      <c r="F4435">
        <v>0.16600000000000001</v>
      </c>
    </row>
    <row r="4436" spans="1:6" x14ac:dyDescent="0.2">
      <c r="A4436" t="s">
        <v>679</v>
      </c>
      <c r="B4436" t="s">
        <v>691</v>
      </c>
      <c r="C4436" t="s">
        <v>688</v>
      </c>
      <c r="D4436">
        <v>0.44</v>
      </c>
      <c r="E4436">
        <v>43</v>
      </c>
      <c r="F4436">
        <v>0.16700000000000001</v>
      </c>
    </row>
    <row r="4437" spans="1:6" x14ac:dyDescent="0.2">
      <c r="A4437" t="s">
        <v>679</v>
      </c>
      <c r="B4437" t="s">
        <v>691</v>
      </c>
      <c r="C4437" t="s">
        <v>688</v>
      </c>
      <c r="D4437">
        <v>0.44</v>
      </c>
      <c r="E4437">
        <v>44</v>
      </c>
      <c r="F4437">
        <v>0.16700000000000001</v>
      </c>
    </row>
    <row r="4438" spans="1:6" x14ac:dyDescent="0.2">
      <c r="A4438" t="s">
        <v>679</v>
      </c>
      <c r="B4438" t="s">
        <v>691</v>
      </c>
      <c r="C4438" t="s">
        <v>688</v>
      </c>
      <c r="D4438">
        <v>0.44</v>
      </c>
      <c r="E4438">
        <v>45</v>
      </c>
      <c r="F4438">
        <v>0.16800000000000001</v>
      </c>
    </row>
    <row r="4439" spans="1:6" x14ac:dyDescent="0.2">
      <c r="A4439" t="s">
        <v>679</v>
      </c>
      <c r="B4439" t="s">
        <v>691</v>
      </c>
      <c r="C4439" t="s">
        <v>688</v>
      </c>
      <c r="D4439">
        <v>0.44</v>
      </c>
      <c r="E4439">
        <v>46</v>
      </c>
      <c r="F4439">
        <v>0.16800000000000001</v>
      </c>
    </row>
    <row r="4440" spans="1:6" x14ac:dyDescent="0.2">
      <c r="A4440" t="s">
        <v>679</v>
      </c>
      <c r="B4440" t="s">
        <v>691</v>
      </c>
      <c r="C4440" t="s">
        <v>688</v>
      </c>
      <c r="D4440">
        <v>0.44</v>
      </c>
      <c r="E4440">
        <v>47</v>
      </c>
      <c r="F4440">
        <v>0.16900000000000001</v>
      </c>
    </row>
    <row r="4441" spans="1:6" x14ac:dyDescent="0.2">
      <c r="A4441" t="s">
        <v>679</v>
      </c>
      <c r="B4441" t="s">
        <v>691</v>
      </c>
      <c r="C4441" t="s">
        <v>688</v>
      </c>
      <c r="D4441">
        <v>0.44</v>
      </c>
      <c r="E4441">
        <v>48</v>
      </c>
      <c r="F4441">
        <v>0.17</v>
      </c>
    </row>
    <row r="4442" spans="1:6" x14ac:dyDescent="0.2">
      <c r="A4442" t="s">
        <v>679</v>
      </c>
      <c r="B4442" t="s">
        <v>691</v>
      </c>
      <c r="C4442" t="s">
        <v>688</v>
      </c>
      <c r="D4442">
        <v>0.44</v>
      </c>
      <c r="E4442">
        <v>49</v>
      </c>
      <c r="F4442">
        <v>0.17</v>
      </c>
    </row>
    <row r="4443" spans="1:6" x14ac:dyDescent="0.2">
      <c r="A4443" t="s">
        <v>679</v>
      </c>
      <c r="B4443" t="s">
        <v>691</v>
      </c>
      <c r="C4443" t="s">
        <v>688</v>
      </c>
      <c r="D4443">
        <v>0.45</v>
      </c>
      <c r="E4443">
        <v>35</v>
      </c>
      <c r="F4443">
        <v>0.16600000000000001</v>
      </c>
    </row>
    <row r="4444" spans="1:6" x14ac:dyDescent="0.2">
      <c r="A4444" t="s">
        <v>679</v>
      </c>
      <c r="B4444" t="s">
        <v>691</v>
      </c>
      <c r="C4444" t="s">
        <v>688</v>
      </c>
      <c r="D4444">
        <v>0.45</v>
      </c>
      <c r="E4444">
        <v>36</v>
      </c>
      <c r="F4444">
        <v>0.16700000000000001</v>
      </c>
    </row>
    <row r="4445" spans="1:6" x14ac:dyDescent="0.2">
      <c r="A4445" t="s">
        <v>679</v>
      </c>
      <c r="B4445" t="s">
        <v>691</v>
      </c>
      <c r="C4445" t="s">
        <v>688</v>
      </c>
      <c r="D4445">
        <v>0.45</v>
      </c>
      <c r="E4445">
        <v>37</v>
      </c>
      <c r="F4445">
        <v>0.16700000000000001</v>
      </c>
    </row>
    <row r="4446" spans="1:6" x14ac:dyDescent="0.2">
      <c r="A4446" t="s">
        <v>679</v>
      </c>
      <c r="B4446" t="s">
        <v>691</v>
      </c>
      <c r="C4446" t="s">
        <v>688</v>
      </c>
      <c r="D4446">
        <v>0.45</v>
      </c>
      <c r="E4446">
        <v>38</v>
      </c>
      <c r="F4446">
        <v>0.16800000000000001</v>
      </c>
    </row>
    <row r="4447" spans="1:6" x14ac:dyDescent="0.2">
      <c r="A4447" t="s">
        <v>679</v>
      </c>
      <c r="B4447" t="s">
        <v>691</v>
      </c>
      <c r="C4447" t="s">
        <v>688</v>
      </c>
      <c r="D4447">
        <v>0.45</v>
      </c>
      <c r="E4447">
        <v>39</v>
      </c>
      <c r="F4447">
        <v>0.16800000000000001</v>
      </c>
    </row>
    <row r="4448" spans="1:6" x14ac:dyDescent="0.2">
      <c r="A4448" t="s">
        <v>679</v>
      </c>
      <c r="B4448" t="s">
        <v>691</v>
      </c>
      <c r="C4448" t="s">
        <v>688</v>
      </c>
      <c r="D4448">
        <v>0.45</v>
      </c>
      <c r="E4448">
        <v>40</v>
      </c>
      <c r="F4448">
        <v>0.16900000000000001</v>
      </c>
    </row>
    <row r="4449" spans="1:6" x14ac:dyDescent="0.2">
      <c r="A4449" t="s">
        <v>679</v>
      </c>
      <c r="B4449" t="s">
        <v>691</v>
      </c>
      <c r="C4449" t="s">
        <v>688</v>
      </c>
      <c r="D4449">
        <v>0.45</v>
      </c>
      <c r="E4449">
        <v>41</v>
      </c>
      <c r="F4449">
        <v>0.16900000000000001</v>
      </c>
    </row>
    <row r="4450" spans="1:6" x14ac:dyDescent="0.2">
      <c r="A4450" t="s">
        <v>679</v>
      </c>
      <c r="B4450" t="s">
        <v>691</v>
      </c>
      <c r="C4450" t="s">
        <v>688</v>
      </c>
      <c r="D4450">
        <v>0.45</v>
      </c>
      <c r="E4450">
        <v>42</v>
      </c>
      <c r="F4450">
        <v>0.17</v>
      </c>
    </row>
    <row r="4451" spans="1:6" x14ac:dyDescent="0.2">
      <c r="A4451" t="s">
        <v>679</v>
      </c>
      <c r="B4451" t="s">
        <v>691</v>
      </c>
      <c r="C4451" t="s">
        <v>688</v>
      </c>
      <c r="D4451">
        <v>0.45</v>
      </c>
      <c r="E4451">
        <v>43</v>
      </c>
      <c r="F4451">
        <v>0.17</v>
      </c>
    </row>
    <row r="4452" spans="1:6" x14ac:dyDescent="0.2">
      <c r="A4452" t="s">
        <v>679</v>
      </c>
      <c r="B4452" t="s">
        <v>691</v>
      </c>
      <c r="C4452" t="s">
        <v>688</v>
      </c>
      <c r="D4452">
        <v>0.45</v>
      </c>
      <c r="E4452">
        <v>44</v>
      </c>
      <c r="F4452">
        <v>0.17100000000000001</v>
      </c>
    </row>
    <row r="4453" spans="1:6" x14ac:dyDescent="0.2">
      <c r="A4453" t="s">
        <v>679</v>
      </c>
      <c r="B4453" t="s">
        <v>691</v>
      </c>
      <c r="C4453" t="s">
        <v>688</v>
      </c>
      <c r="D4453">
        <v>0.45</v>
      </c>
      <c r="E4453">
        <v>45</v>
      </c>
      <c r="F4453">
        <v>0.17100000000000001</v>
      </c>
    </row>
    <row r="4454" spans="1:6" x14ac:dyDescent="0.2">
      <c r="A4454" t="s">
        <v>679</v>
      </c>
      <c r="B4454" t="s">
        <v>691</v>
      </c>
      <c r="C4454" t="s">
        <v>688</v>
      </c>
      <c r="D4454">
        <v>0.45</v>
      </c>
      <c r="E4454">
        <v>46</v>
      </c>
      <c r="F4454">
        <v>0.17199999999999999</v>
      </c>
    </row>
    <row r="4455" spans="1:6" x14ac:dyDescent="0.2">
      <c r="A4455" t="s">
        <v>679</v>
      </c>
      <c r="B4455" t="s">
        <v>691</v>
      </c>
      <c r="C4455" t="s">
        <v>688</v>
      </c>
      <c r="D4455">
        <v>0.45</v>
      </c>
      <c r="E4455">
        <v>47</v>
      </c>
      <c r="F4455">
        <v>0.17199999999999999</v>
      </c>
    </row>
    <row r="4456" spans="1:6" x14ac:dyDescent="0.2">
      <c r="A4456" t="s">
        <v>679</v>
      </c>
      <c r="B4456" t="s">
        <v>691</v>
      </c>
      <c r="C4456" t="s">
        <v>688</v>
      </c>
      <c r="D4456">
        <v>0.45</v>
      </c>
      <c r="E4456">
        <v>48</v>
      </c>
      <c r="F4456">
        <v>0.17299999999999999</v>
      </c>
    </row>
    <row r="4457" spans="1:6" x14ac:dyDescent="0.2">
      <c r="A4457" t="s">
        <v>679</v>
      </c>
      <c r="B4457" t="s">
        <v>691</v>
      </c>
      <c r="C4457" t="s">
        <v>688</v>
      </c>
      <c r="D4457">
        <v>0.45</v>
      </c>
      <c r="E4457">
        <v>49</v>
      </c>
      <c r="F4457">
        <v>0.17299999999999999</v>
      </c>
    </row>
    <row r="4458" spans="1:6" x14ac:dyDescent="0.2">
      <c r="A4458" t="s">
        <v>679</v>
      </c>
      <c r="B4458" t="s">
        <v>691</v>
      </c>
      <c r="C4458" t="s">
        <v>688</v>
      </c>
      <c r="D4458">
        <v>0.46</v>
      </c>
      <c r="E4458">
        <v>37</v>
      </c>
      <c r="F4458">
        <v>0.17100000000000001</v>
      </c>
    </row>
    <row r="4459" spans="1:6" x14ac:dyDescent="0.2">
      <c r="A4459" t="s">
        <v>679</v>
      </c>
      <c r="B4459" t="s">
        <v>691</v>
      </c>
      <c r="C4459" t="s">
        <v>688</v>
      </c>
      <c r="D4459">
        <v>0.46</v>
      </c>
      <c r="E4459">
        <v>38</v>
      </c>
      <c r="F4459">
        <v>0.17100000000000001</v>
      </c>
    </row>
    <row r="4460" spans="1:6" x14ac:dyDescent="0.2">
      <c r="A4460" t="s">
        <v>679</v>
      </c>
      <c r="B4460" t="s">
        <v>691</v>
      </c>
      <c r="C4460" t="s">
        <v>688</v>
      </c>
      <c r="D4460">
        <v>0.46</v>
      </c>
      <c r="E4460">
        <v>39</v>
      </c>
      <c r="F4460">
        <v>0.17199999999999999</v>
      </c>
    </row>
    <row r="4461" spans="1:6" x14ac:dyDescent="0.2">
      <c r="A4461" t="s">
        <v>679</v>
      </c>
      <c r="B4461" t="s">
        <v>691</v>
      </c>
      <c r="C4461" t="s">
        <v>688</v>
      </c>
      <c r="D4461">
        <v>0.46</v>
      </c>
      <c r="E4461">
        <v>40</v>
      </c>
      <c r="F4461">
        <v>0.17199999999999999</v>
      </c>
    </row>
    <row r="4462" spans="1:6" x14ac:dyDescent="0.2">
      <c r="A4462" t="s">
        <v>679</v>
      </c>
      <c r="B4462" t="s">
        <v>691</v>
      </c>
      <c r="C4462" t="s">
        <v>688</v>
      </c>
      <c r="D4462">
        <v>0.46</v>
      </c>
      <c r="E4462">
        <v>41</v>
      </c>
      <c r="F4462">
        <v>0.17299999999999999</v>
      </c>
    </row>
    <row r="4463" spans="1:6" x14ac:dyDescent="0.2">
      <c r="A4463" t="s">
        <v>679</v>
      </c>
      <c r="B4463" t="s">
        <v>691</v>
      </c>
      <c r="C4463" t="s">
        <v>688</v>
      </c>
      <c r="D4463">
        <v>0.46</v>
      </c>
      <c r="E4463">
        <v>42</v>
      </c>
      <c r="F4463">
        <v>0.17299999999999999</v>
      </c>
    </row>
    <row r="4464" spans="1:6" x14ac:dyDescent="0.2">
      <c r="A4464" t="s">
        <v>679</v>
      </c>
      <c r="B4464" t="s">
        <v>691</v>
      </c>
      <c r="C4464" t="s">
        <v>688</v>
      </c>
      <c r="D4464">
        <v>0.46</v>
      </c>
      <c r="E4464">
        <v>43</v>
      </c>
      <c r="F4464">
        <v>0.17399999999999999</v>
      </c>
    </row>
    <row r="4465" spans="1:6" x14ac:dyDescent="0.2">
      <c r="A4465" t="s">
        <v>679</v>
      </c>
      <c r="B4465" t="s">
        <v>691</v>
      </c>
      <c r="C4465" t="s">
        <v>688</v>
      </c>
      <c r="D4465">
        <v>0.46</v>
      </c>
      <c r="E4465">
        <v>44</v>
      </c>
      <c r="F4465">
        <v>0.17399999999999999</v>
      </c>
    </row>
    <row r="4466" spans="1:6" x14ac:dyDescent="0.2">
      <c r="A4466" t="s">
        <v>679</v>
      </c>
      <c r="B4466" t="s">
        <v>691</v>
      </c>
      <c r="C4466" t="s">
        <v>688</v>
      </c>
      <c r="D4466">
        <v>0.46</v>
      </c>
      <c r="E4466">
        <v>45</v>
      </c>
      <c r="F4466">
        <v>0.17499999999999999</v>
      </c>
    </row>
    <row r="4467" spans="1:6" x14ac:dyDescent="0.2">
      <c r="A4467" t="s">
        <v>679</v>
      </c>
      <c r="B4467" t="s">
        <v>691</v>
      </c>
      <c r="C4467" t="s">
        <v>688</v>
      </c>
      <c r="D4467">
        <v>0.46</v>
      </c>
      <c r="E4467">
        <v>46</v>
      </c>
      <c r="F4467">
        <v>0.17499999999999999</v>
      </c>
    </row>
    <row r="4468" spans="1:6" x14ac:dyDescent="0.2">
      <c r="A4468" t="s">
        <v>679</v>
      </c>
      <c r="B4468" t="s">
        <v>691</v>
      </c>
      <c r="C4468" t="s">
        <v>688</v>
      </c>
      <c r="D4468">
        <v>0.46</v>
      </c>
      <c r="E4468">
        <v>47</v>
      </c>
      <c r="F4468">
        <v>0.17599999999999999</v>
      </c>
    </row>
    <row r="4469" spans="1:6" x14ac:dyDescent="0.2">
      <c r="A4469" t="s">
        <v>679</v>
      </c>
      <c r="B4469" t="s">
        <v>691</v>
      </c>
      <c r="C4469" t="s">
        <v>688</v>
      </c>
      <c r="D4469">
        <v>0.46</v>
      </c>
      <c r="E4469">
        <v>48</v>
      </c>
      <c r="F4469">
        <v>0.17699999999999999</v>
      </c>
    </row>
    <row r="4470" spans="1:6" x14ac:dyDescent="0.2">
      <c r="A4470" t="s">
        <v>679</v>
      </c>
      <c r="B4470" t="s">
        <v>691</v>
      </c>
      <c r="C4470" t="s">
        <v>688</v>
      </c>
      <c r="D4470">
        <v>0.46</v>
      </c>
      <c r="E4470">
        <v>49</v>
      </c>
      <c r="F4470">
        <v>0.17699999999999999</v>
      </c>
    </row>
    <row r="4471" spans="1:6" x14ac:dyDescent="0.2">
      <c r="A4471" t="s">
        <v>679</v>
      </c>
      <c r="B4471" t="s">
        <v>691</v>
      </c>
      <c r="C4471" t="s">
        <v>688</v>
      </c>
      <c r="D4471">
        <v>0.47</v>
      </c>
      <c r="E4471">
        <v>39</v>
      </c>
      <c r="F4471">
        <v>0.17499999999999999</v>
      </c>
    </row>
    <row r="4472" spans="1:6" x14ac:dyDescent="0.2">
      <c r="A4472" t="s">
        <v>679</v>
      </c>
      <c r="B4472" t="s">
        <v>691</v>
      </c>
      <c r="C4472" t="s">
        <v>688</v>
      </c>
      <c r="D4472">
        <v>0.47</v>
      </c>
      <c r="E4472">
        <v>40</v>
      </c>
      <c r="F4472">
        <v>0.17599999999999999</v>
      </c>
    </row>
    <row r="4473" spans="1:6" x14ac:dyDescent="0.2">
      <c r="A4473" t="s">
        <v>679</v>
      </c>
      <c r="B4473" t="s">
        <v>691</v>
      </c>
      <c r="C4473" t="s">
        <v>688</v>
      </c>
      <c r="D4473">
        <v>0.47</v>
      </c>
      <c r="E4473">
        <v>41</v>
      </c>
      <c r="F4473">
        <v>0.17599999999999999</v>
      </c>
    </row>
    <row r="4474" spans="1:6" x14ac:dyDescent="0.2">
      <c r="A4474" t="s">
        <v>679</v>
      </c>
      <c r="B4474" t="s">
        <v>691</v>
      </c>
      <c r="C4474" t="s">
        <v>688</v>
      </c>
      <c r="D4474">
        <v>0.47</v>
      </c>
      <c r="E4474">
        <v>42</v>
      </c>
      <c r="F4474">
        <v>0.17699999999999999</v>
      </c>
    </row>
    <row r="4475" spans="1:6" x14ac:dyDescent="0.2">
      <c r="A4475" t="s">
        <v>679</v>
      </c>
      <c r="B4475" t="s">
        <v>691</v>
      </c>
      <c r="C4475" t="s">
        <v>688</v>
      </c>
      <c r="D4475">
        <v>0.47</v>
      </c>
      <c r="E4475">
        <v>43</v>
      </c>
      <c r="F4475">
        <v>0.17699999999999999</v>
      </c>
    </row>
    <row r="4476" spans="1:6" x14ac:dyDescent="0.2">
      <c r="A4476" t="s">
        <v>679</v>
      </c>
      <c r="B4476" t="s">
        <v>691</v>
      </c>
      <c r="C4476" t="s">
        <v>688</v>
      </c>
      <c r="D4476">
        <v>0.47</v>
      </c>
      <c r="E4476">
        <v>44</v>
      </c>
      <c r="F4476">
        <v>0.17799999999999999</v>
      </c>
    </row>
    <row r="4477" spans="1:6" x14ac:dyDescent="0.2">
      <c r="A4477" t="s">
        <v>679</v>
      </c>
      <c r="B4477" t="s">
        <v>691</v>
      </c>
      <c r="C4477" t="s">
        <v>688</v>
      </c>
      <c r="D4477">
        <v>0.47</v>
      </c>
      <c r="E4477">
        <v>45</v>
      </c>
      <c r="F4477">
        <v>0.17899999999999999</v>
      </c>
    </row>
    <row r="4478" spans="1:6" x14ac:dyDescent="0.2">
      <c r="A4478" t="s">
        <v>679</v>
      </c>
      <c r="B4478" t="s">
        <v>691</v>
      </c>
      <c r="C4478" t="s">
        <v>688</v>
      </c>
      <c r="D4478">
        <v>0.47</v>
      </c>
      <c r="E4478">
        <v>46</v>
      </c>
      <c r="F4478">
        <v>0.17899999999999999</v>
      </c>
    </row>
    <row r="4479" spans="1:6" x14ac:dyDescent="0.2">
      <c r="A4479" t="s">
        <v>679</v>
      </c>
      <c r="B4479" t="s">
        <v>691</v>
      </c>
      <c r="C4479" t="s">
        <v>688</v>
      </c>
      <c r="D4479">
        <v>0.47</v>
      </c>
      <c r="E4479">
        <v>47</v>
      </c>
      <c r="F4479">
        <v>0.18</v>
      </c>
    </row>
    <row r="4480" spans="1:6" x14ac:dyDescent="0.2">
      <c r="A4480" t="s">
        <v>679</v>
      </c>
      <c r="B4480" t="s">
        <v>691</v>
      </c>
      <c r="C4480" t="s">
        <v>688</v>
      </c>
      <c r="D4480">
        <v>0.47</v>
      </c>
      <c r="E4480">
        <v>48</v>
      </c>
      <c r="F4480">
        <v>0.18</v>
      </c>
    </row>
    <row r="4481" spans="1:6" x14ac:dyDescent="0.2">
      <c r="A4481" t="s">
        <v>679</v>
      </c>
      <c r="B4481" t="s">
        <v>691</v>
      </c>
      <c r="C4481" t="s">
        <v>688</v>
      </c>
      <c r="D4481">
        <v>0.47</v>
      </c>
      <c r="E4481">
        <v>49</v>
      </c>
      <c r="F4481">
        <v>0.18099999999999999</v>
      </c>
    </row>
    <row r="4482" spans="1:6" x14ac:dyDescent="0.2">
      <c r="A4482" t="s">
        <v>679</v>
      </c>
      <c r="B4482" t="s">
        <v>691</v>
      </c>
      <c r="C4482" t="s">
        <v>688</v>
      </c>
      <c r="D4482">
        <v>0.48</v>
      </c>
      <c r="E4482">
        <v>43</v>
      </c>
      <c r="F4482">
        <v>0.18099999999999999</v>
      </c>
    </row>
    <row r="4483" spans="1:6" x14ac:dyDescent="0.2">
      <c r="A4483" t="s">
        <v>679</v>
      </c>
      <c r="B4483" t="s">
        <v>691</v>
      </c>
      <c r="C4483" t="s">
        <v>688</v>
      </c>
      <c r="D4483">
        <v>0.48</v>
      </c>
      <c r="E4483">
        <v>44</v>
      </c>
      <c r="F4483">
        <v>0.182</v>
      </c>
    </row>
    <row r="4484" spans="1:6" x14ac:dyDescent="0.2">
      <c r="A4484" t="s">
        <v>679</v>
      </c>
      <c r="B4484" t="s">
        <v>691</v>
      </c>
      <c r="C4484" t="s">
        <v>688</v>
      </c>
      <c r="D4484">
        <v>0.48</v>
      </c>
      <c r="E4484">
        <v>45</v>
      </c>
      <c r="F4484">
        <v>0.182</v>
      </c>
    </row>
    <row r="4485" spans="1:6" x14ac:dyDescent="0.2">
      <c r="A4485" t="s">
        <v>679</v>
      </c>
      <c r="B4485" t="s">
        <v>691</v>
      </c>
      <c r="C4485" t="s">
        <v>688</v>
      </c>
      <c r="D4485">
        <v>0.48</v>
      </c>
      <c r="E4485">
        <v>46</v>
      </c>
      <c r="F4485">
        <v>0.183</v>
      </c>
    </row>
    <row r="4486" spans="1:6" x14ac:dyDescent="0.2">
      <c r="A4486" t="s">
        <v>679</v>
      </c>
      <c r="B4486" t="s">
        <v>691</v>
      </c>
      <c r="C4486" t="s">
        <v>688</v>
      </c>
      <c r="D4486">
        <v>0.48</v>
      </c>
      <c r="E4486">
        <v>47</v>
      </c>
      <c r="F4486">
        <v>0.184</v>
      </c>
    </row>
    <row r="4487" spans="1:6" x14ac:dyDescent="0.2">
      <c r="A4487" t="s">
        <v>679</v>
      </c>
      <c r="B4487" t="s">
        <v>691</v>
      </c>
      <c r="C4487" t="s">
        <v>688</v>
      </c>
      <c r="D4487">
        <v>0.48</v>
      </c>
      <c r="E4487">
        <v>48</v>
      </c>
      <c r="F4487">
        <v>0.184</v>
      </c>
    </row>
    <row r="4488" spans="1:6" x14ac:dyDescent="0.2">
      <c r="A4488" t="s">
        <v>679</v>
      </c>
      <c r="B4488" t="s">
        <v>691</v>
      </c>
      <c r="C4488" t="s">
        <v>688</v>
      </c>
      <c r="D4488">
        <v>0.48</v>
      </c>
      <c r="E4488">
        <v>49</v>
      </c>
      <c r="F4488">
        <v>0.185</v>
      </c>
    </row>
    <row r="4489" spans="1:6" x14ac:dyDescent="0.2">
      <c r="A4489" t="s">
        <v>679</v>
      </c>
      <c r="B4489" t="s">
        <v>691</v>
      </c>
      <c r="C4489" t="s">
        <v>688</v>
      </c>
      <c r="D4489">
        <v>0.49</v>
      </c>
      <c r="E4489">
        <v>44</v>
      </c>
      <c r="F4489">
        <v>0.186</v>
      </c>
    </row>
    <row r="4490" spans="1:6" x14ac:dyDescent="0.2">
      <c r="A4490" t="s">
        <v>679</v>
      </c>
      <c r="B4490" t="s">
        <v>691</v>
      </c>
      <c r="C4490" t="s">
        <v>688</v>
      </c>
      <c r="D4490">
        <v>0.49</v>
      </c>
      <c r="E4490">
        <v>45</v>
      </c>
      <c r="F4490">
        <v>0.186</v>
      </c>
    </row>
    <row r="4491" spans="1:6" x14ac:dyDescent="0.2">
      <c r="A4491" t="s">
        <v>679</v>
      </c>
      <c r="B4491" t="s">
        <v>691</v>
      </c>
      <c r="C4491" t="s">
        <v>688</v>
      </c>
      <c r="D4491">
        <v>0.49</v>
      </c>
      <c r="E4491">
        <v>46</v>
      </c>
      <c r="F4491">
        <v>0.187</v>
      </c>
    </row>
    <row r="4492" spans="1:6" x14ac:dyDescent="0.2">
      <c r="A4492" t="s">
        <v>679</v>
      </c>
      <c r="B4492" t="s">
        <v>691</v>
      </c>
      <c r="C4492" t="s">
        <v>688</v>
      </c>
      <c r="D4492">
        <v>0.49</v>
      </c>
      <c r="E4492">
        <v>47</v>
      </c>
      <c r="F4492">
        <v>0.188</v>
      </c>
    </row>
    <row r="4493" spans="1:6" x14ac:dyDescent="0.2">
      <c r="A4493" t="s">
        <v>679</v>
      </c>
      <c r="B4493" t="s">
        <v>691</v>
      </c>
      <c r="C4493" t="s">
        <v>688</v>
      </c>
      <c r="D4493">
        <v>0.49</v>
      </c>
      <c r="E4493">
        <v>48</v>
      </c>
      <c r="F4493">
        <v>0.188</v>
      </c>
    </row>
    <row r="4494" spans="1:6" x14ac:dyDescent="0.2">
      <c r="A4494" t="s">
        <v>679</v>
      </c>
      <c r="B4494" t="s">
        <v>691</v>
      </c>
      <c r="C4494" t="s">
        <v>688</v>
      </c>
      <c r="D4494">
        <v>0.49</v>
      </c>
      <c r="E4494">
        <v>49</v>
      </c>
      <c r="F4494">
        <v>0.189</v>
      </c>
    </row>
    <row r="4495" spans="1:6" x14ac:dyDescent="0.2">
      <c r="A4495" t="s">
        <v>679</v>
      </c>
      <c r="B4495" t="s">
        <v>691</v>
      </c>
      <c r="C4495" t="s">
        <v>688</v>
      </c>
      <c r="D4495">
        <v>0.5</v>
      </c>
      <c r="E4495">
        <v>47</v>
      </c>
      <c r="F4495">
        <v>0.192</v>
      </c>
    </row>
    <row r="4496" spans="1:6" x14ac:dyDescent="0.2">
      <c r="A4496" t="s">
        <v>679</v>
      </c>
      <c r="B4496" t="s">
        <v>691</v>
      </c>
      <c r="C4496" t="s">
        <v>688</v>
      </c>
      <c r="D4496">
        <v>0.5</v>
      </c>
      <c r="E4496">
        <v>48</v>
      </c>
      <c r="F4496">
        <v>0.193</v>
      </c>
    </row>
    <row r="4497" spans="1:6" x14ac:dyDescent="0.2">
      <c r="A4497" t="s">
        <v>679</v>
      </c>
      <c r="B4497" t="s">
        <v>691</v>
      </c>
      <c r="C4497" t="s">
        <v>688</v>
      </c>
      <c r="D4497">
        <v>0.5</v>
      </c>
      <c r="E4497">
        <v>49</v>
      </c>
      <c r="F4497">
        <v>0.193</v>
      </c>
    </row>
    <row r="4498" spans="1:6" x14ac:dyDescent="0.2">
      <c r="A4498" t="s">
        <v>679</v>
      </c>
      <c r="B4498" t="s">
        <v>692</v>
      </c>
      <c r="C4498" t="s">
        <v>688</v>
      </c>
      <c r="D4498">
        <v>0.19500000000000001</v>
      </c>
      <c r="E4498">
        <v>20</v>
      </c>
      <c r="F4498">
        <v>5.1999999999999998E-2</v>
      </c>
    </row>
    <row r="4499" spans="1:6" x14ac:dyDescent="0.2">
      <c r="A4499" t="s">
        <v>679</v>
      </c>
      <c r="B4499" t="s">
        <v>692</v>
      </c>
      <c r="C4499" t="s">
        <v>688</v>
      </c>
      <c r="D4499">
        <v>0.19500000000000001</v>
      </c>
      <c r="E4499">
        <v>21</v>
      </c>
      <c r="F4499">
        <v>5.6000000000000001E-2</v>
      </c>
    </row>
    <row r="4500" spans="1:6" x14ac:dyDescent="0.2">
      <c r="A4500" t="s">
        <v>679</v>
      </c>
      <c r="B4500" t="s">
        <v>692</v>
      </c>
      <c r="C4500" t="s">
        <v>688</v>
      </c>
      <c r="D4500">
        <v>0.19500000000000001</v>
      </c>
      <c r="E4500">
        <v>22</v>
      </c>
      <c r="F4500">
        <v>5.8999999999999997E-2</v>
      </c>
    </row>
    <row r="4501" spans="1:6" x14ac:dyDescent="0.2">
      <c r="A4501" t="s">
        <v>679</v>
      </c>
      <c r="B4501" t="s">
        <v>692</v>
      </c>
      <c r="C4501" t="s">
        <v>688</v>
      </c>
      <c r="D4501">
        <v>0.21</v>
      </c>
      <c r="E4501">
        <v>20</v>
      </c>
      <c r="F4501">
        <v>5.8999999999999997E-2</v>
      </c>
    </row>
    <row r="4502" spans="1:6" x14ac:dyDescent="0.2">
      <c r="A4502" t="s">
        <v>679</v>
      </c>
      <c r="B4502" t="s">
        <v>692</v>
      </c>
      <c r="C4502" t="s">
        <v>688</v>
      </c>
      <c r="D4502">
        <v>0.21</v>
      </c>
      <c r="E4502">
        <v>21</v>
      </c>
      <c r="F4502">
        <v>6.3E-2</v>
      </c>
    </row>
    <row r="4503" spans="1:6" x14ac:dyDescent="0.2">
      <c r="A4503" t="s">
        <v>679</v>
      </c>
      <c r="B4503" t="s">
        <v>692</v>
      </c>
      <c r="C4503" t="s">
        <v>688</v>
      </c>
      <c r="D4503">
        <v>0.21</v>
      </c>
      <c r="E4503">
        <v>22</v>
      </c>
      <c r="F4503">
        <v>6.6000000000000003E-2</v>
      </c>
    </row>
    <row r="4504" spans="1:6" x14ac:dyDescent="0.2">
      <c r="A4504" t="s">
        <v>679</v>
      </c>
      <c r="B4504" t="s">
        <v>692</v>
      </c>
      <c r="C4504" t="s">
        <v>688</v>
      </c>
      <c r="D4504">
        <v>0.21</v>
      </c>
      <c r="E4504">
        <v>23</v>
      </c>
      <c r="F4504">
        <v>6.9000000000000006E-2</v>
      </c>
    </row>
    <row r="4505" spans="1:6" x14ac:dyDescent="0.2">
      <c r="A4505" t="s">
        <v>679</v>
      </c>
      <c r="B4505" t="s">
        <v>692</v>
      </c>
      <c r="C4505" t="s">
        <v>688</v>
      </c>
      <c r="D4505">
        <v>0.21</v>
      </c>
      <c r="E4505">
        <v>24</v>
      </c>
      <c r="F4505">
        <v>7.0999999999999994E-2</v>
      </c>
    </row>
    <row r="4506" spans="1:6" x14ac:dyDescent="0.2">
      <c r="A4506" t="s">
        <v>679</v>
      </c>
      <c r="B4506" t="s">
        <v>692</v>
      </c>
      <c r="C4506" t="s">
        <v>688</v>
      </c>
      <c r="D4506">
        <v>0.22500000000000001</v>
      </c>
      <c r="E4506">
        <v>20</v>
      </c>
      <c r="F4506">
        <v>6.5000000000000002E-2</v>
      </c>
    </row>
    <row r="4507" spans="1:6" x14ac:dyDescent="0.2">
      <c r="A4507" t="s">
        <v>679</v>
      </c>
      <c r="B4507" t="s">
        <v>692</v>
      </c>
      <c r="C4507" t="s">
        <v>688</v>
      </c>
      <c r="D4507">
        <v>0.22500000000000001</v>
      </c>
      <c r="E4507">
        <v>21</v>
      </c>
      <c r="F4507">
        <v>6.9000000000000006E-2</v>
      </c>
    </row>
    <row r="4508" spans="1:6" x14ac:dyDescent="0.2">
      <c r="A4508" t="s">
        <v>679</v>
      </c>
      <c r="B4508" t="s">
        <v>692</v>
      </c>
      <c r="C4508" t="s">
        <v>688</v>
      </c>
      <c r="D4508">
        <v>0.22500000000000001</v>
      </c>
      <c r="E4508">
        <v>22</v>
      </c>
      <c r="F4508">
        <v>7.2999999999999995E-2</v>
      </c>
    </row>
    <row r="4509" spans="1:6" x14ac:dyDescent="0.2">
      <c r="A4509" t="s">
        <v>679</v>
      </c>
      <c r="B4509" t="s">
        <v>692</v>
      </c>
      <c r="C4509" t="s">
        <v>688</v>
      </c>
      <c r="D4509">
        <v>0.22500000000000001</v>
      </c>
      <c r="E4509">
        <v>23</v>
      </c>
      <c r="F4509">
        <v>7.5999999999999998E-2</v>
      </c>
    </row>
    <row r="4510" spans="1:6" x14ac:dyDescent="0.2">
      <c r="A4510" t="s">
        <v>679</v>
      </c>
      <c r="B4510" t="s">
        <v>692</v>
      </c>
      <c r="C4510" t="s">
        <v>688</v>
      </c>
      <c r="D4510">
        <v>0.22500000000000001</v>
      </c>
      <c r="E4510">
        <v>24</v>
      </c>
      <c r="F4510">
        <v>7.9000000000000001E-2</v>
      </c>
    </row>
    <row r="4511" spans="1:6" x14ac:dyDescent="0.2">
      <c r="A4511" t="s">
        <v>679</v>
      </c>
      <c r="B4511" t="s">
        <v>692</v>
      </c>
      <c r="C4511" t="s">
        <v>688</v>
      </c>
      <c r="D4511">
        <v>0.22500000000000001</v>
      </c>
      <c r="E4511">
        <v>25</v>
      </c>
      <c r="F4511">
        <v>8.1000000000000003E-2</v>
      </c>
    </row>
    <row r="4512" spans="1:6" x14ac:dyDescent="0.2">
      <c r="A4512" t="s">
        <v>679</v>
      </c>
      <c r="B4512" t="s">
        <v>692</v>
      </c>
      <c r="C4512" t="s">
        <v>688</v>
      </c>
      <c r="D4512">
        <v>0.22500000000000001</v>
      </c>
      <c r="E4512">
        <v>26</v>
      </c>
      <c r="F4512">
        <v>8.2000000000000003E-2</v>
      </c>
    </row>
    <row r="4513" spans="1:6" x14ac:dyDescent="0.2">
      <c r="A4513" t="s">
        <v>679</v>
      </c>
      <c r="B4513" t="s">
        <v>692</v>
      </c>
      <c r="C4513" t="s">
        <v>688</v>
      </c>
      <c r="D4513">
        <v>0.22500000000000001</v>
      </c>
      <c r="E4513">
        <v>27</v>
      </c>
      <c r="F4513">
        <v>8.4000000000000005E-2</v>
      </c>
    </row>
    <row r="4514" spans="1:6" x14ac:dyDescent="0.2">
      <c r="A4514" t="s">
        <v>679</v>
      </c>
      <c r="B4514" t="s">
        <v>692</v>
      </c>
      <c r="C4514" t="s">
        <v>688</v>
      </c>
      <c r="D4514">
        <v>0.24</v>
      </c>
      <c r="E4514">
        <v>20</v>
      </c>
      <c r="F4514">
        <v>7.1999999999999995E-2</v>
      </c>
    </row>
    <row r="4515" spans="1:6" x14ac:dyDescent="0.2">
      <c r="A4515" t="s">
        <v>679</v>
      </c>
      <c r="B4515" t="s">
        <v>692</v>
      </c>
      <c r="C4515" t="s">
        <v>688</v>
      </c>
      <c r="D4515">
        <v>0.24</v>
      </c>
      <c r="E4515">
        <v>21</v>
      </c>
      <c r="F4515">
        <v>7.5999999999999998E-2</v>
      </c>
    </row>
    <row r="4516" spans="1:6" x14ac:dyDescent="0.2">
      <c r="A4516" t="s">
        <v>679</v>
      </c>
      <c r="B4516" t="s">
        <v>692</v>
      </c>
      <c r="C4516" t="s">
        <v>688</v>
      </c>
      <c r="D4516">
        <v>0.24</v>
      </c>
      <c r="E4516">
        <v>22</v>
      </c>
      <c r="F4516">
        <v>0.08</v>
      </c>
    </row>
    <row r="4517" spans="1:6" x14ac:dyDescent="0.2">
      <c r="A4517" t="s">
        <v>679</v>
      </c>
      <c r="B4517" t="s">
        <v>692</v>
      </c>
      <c r="C4517" t="s">
        <v>688</v>
      </c>
      <c r="D4517">
        <v>0.24</v>
      </c>
      <c r="E4517">
        <v>23</v>
      </c>
      <c r="F4517">
        <v>8.3000000000000004E-2</v>
      </c>
    </row>
    <row r="4518" spans="1:6" x14ac:dyDescent="0.2">
      <c r="A4518" t="s">
        <v>679</v>
      </c>
      <c r="B4518" t="s">
        <v>692</v>
      </c>
      <c r="C4518" t="s">
        <v>688</v>
      </c>
      <c r="D4518">
        <v>0.24</v>
      </c>
      <c r="E4518">
        <v>24</v>
      </c>
      <c r="F4518">
        <v>8.5999999999999993E-2</v>
      </c>
    </row>
    <row r="4519" spans="1:6" x14ac:dyDescent="0.2">
      <c r="A4519" t="s">
        <v>679</v>
      </c>
      <c r="B4519" t="s">
        <v>692</v>
      </c>
      <c r="C4519" t="s">
        <v>688</v>
      </c>
      <c r="D4519">
        <v>0.24</v>
      </c>
      <c r="E4519">
        <v>25</v>
      </c>
      <c r="F4519">
        <v>8.7999999999999995E-2</v>
      </c>
    </row>
    <row r="4520" spans="1:6" x14ac:dyDescent="0.2">
      <c r="A4520" t="s">
        <v>679</v>
      </c>
      <c r="B4520" t="s">
        <v>692</v>
      </c>
      <c r="C4520" t="s">
        <v>688</v>
      </c>
      <c r="D4520">
        <v>0.24</v>
      </c>
      <c r="E4520">
        <v>26</v>
      </c>
      <c r="F4520">
        <v>8.8999999999999996E-2</v>
      </c>
    </row>
    <row r="4521" spans="1:6" x14ac:dyDescent="0.2">
      <c r="A4521" t="s">
        <v>679</v>
      </c>
      <c r="B4521" t="s">
        <v>692</v>
      </c>
      <c r="C4521" t="s">
        <v>688</v>
      </c>
      <c r="D4521">
        <v>0.24</v>
      </c>
      <c r="E4521">
        <v>27</v>
      </c>
      <c r="F4521">
        <v>0.09</v>
      </c>
    </row>
    <row r="4522" spans="1:6" x14ac:dyDescent="0.2">
      <c r="A4522" t="s">
        <v>679</v>
      </c>
      <c r="B4522" t="s">
        <v>692</v>
      </c>
      <c r="C4522" t="s">
        <v>688</v>
      </c>
      <c r="D4522">
        <v>0.255</v>
      </c>
      <c r="E4522">
        <v>20</v>
      </c>
      <c r="F4522">
        <v>7.8E-2</v>
      </c>
    </row>
    <row r="4523" spans="1:6" x14ac:dyDescent="0.2">
      <c r="A4523" t="s">
        <v>679</v>
      </c>
      <c r="B4523" t="s">
        <v>692</v>
      </c>
      <c r="C4523" t="s">
        <v>688</v>
      </c>
      <c r="D4523">
        <v>0.255</v>
      </c>
      <c r="E4523">
        <v>21</v>
      </c>
      <c r="F4523">
        <v>8.2000000000000003E-2</v>
      </c>
    </row>
    <row r="4524" spans="1:6" x14ac:dyDescent="0.2">
      <c r="A4524" t="s">
        <v>679</v>
      </c>
      <c r="B4524" t="s">
        <v>692</v>
      </c>
      <c r="C4524" t="s">
        <v>688</v>
      </c>
      <c r="D4524">
        <v>0.255</v>
      </c>
      <c r="E4524">
        <v>22</v>
      </c>
      <c r="F4524">
        <v>8.5999999999999993E-2</v>
      </c>
    </row>
    <row r="4525" spans="1:6" x14ac:dyDescent="0.2">
      <c r="A4525" t="s">
        <v>679</v>
      </c>
      <c r="B4525" t="s">
        <v>692</v>
      </c>
      <c r="C4525" t="s">
        <v>688</v>
      </c>
      <c r="D4525">
        <v>0.255</v>
      </c>
      <c r="E4525">
        <v>23</v>
      </c>
      <c r="F4525">
        <v>8.8999999999999996E-2</v>
      </c>
    </row>
    <row r="4526" spans="1:6" x14ac:dyDescent="0.2">
      <c r="A4526" t="s">
        <v>679</v>
      </c>
      <c r="B4526" t="s">
        <v>692</v>
      </c>
      <c r="C4526" t="s">
        <v>688</v>
      </c>
      <c r="D4526">
        <v>0.255</v>
      </c>
      <c r="E4526">
        <v>24</v>
      </c>
      <c r="F4526">
        <v>9.1999999999999998E-2</v>
      </c>
    </row>
    <row r="4527" spans="1:6" x14ac:dyDescent="0.2">
      <c r="A4527" t="s">
        <v>679</v>
      </c>
      <c r="B4527" t="s">
        <v>692</v>
      </c>
      <c r="C4527" t="s">
        <v>688</v>
      </c>
      <c r="D4527">
        <v>0.255</v>
      </c>
      <c r="E4527">
        <v>25</v>
      </c>
      <c r="F4527">
        <v>9.4E-2</v>
      </c>
    </row>
    <row r="4528" spans="1:6" x14ac:dyDescent="0.2">
      <c r="A4528" t="s">
        <v>679</v>
      </c>
      <c r="B4528" t="s">
        <v>692</v>
      </c>
      <c r="C4528" t="s">
        <v>688</v>
      </c>
      <c r="D4528">
        <v>0.255</v>
      </c>
      <c r="E4528">
        <v>26</v>
      </c>
      <c r="F4528">
        <v>9.6000000000000002E-2</v>
      </c>
    </row>
    <row r="4529" spans="1:6" x14ac:dyDescent="0.2">
      <c r="A4529" t="s">
        <v>679</v>
      </c>
      <c r="B4529" t="s">
        <v>692</v>
      </c>
      <c r="C4529" t="s">
        <v>688</v>
      </c>
      <c r="D4529">
        <v>0.255</v>
      </c>
      <c r="E4529">
        <v>27</v>
      </c>
      <c r="F4529">
        <v>9.7000000000000003E-2</v>
      </c>
    </row>
    <row r="4530" spans="1:6" x14ac:dyDescent="0.2">
      <c r="A4530" t="s">
        <v>679</v>
      </c>
      <c r="B4530" t="s">
        <v>692</v>
      </c>
      <c r="C4530" t="s">
        <v>688</v>
      </c>
      <c r="D4530">
        <v>0.255</v>
      </c>
      <c r="E4530">
        <v>28</v>
      </c>
      <c r="F4530">
        <v>9.8000000000000004E-2</v>
      </c>
    </row>
    <row r="4531" spans="1:6" x14ac:dyDescent="0.2">
      <c r="A4531" t="s">
        <v>679</v>
      </c>
      <c r="B4531" t="s">
        <v>692</v>
      </c>
      <c r="C4531" t="s">
        <v>688</v>
      </c>
      <c r="D4531">
        <v>0.27</v>
      </c>
      <c r="E4531">
        <v>20</v>
      </c>
      <c r="F4531">
        <v>8.4000000000000005E-2</v>
      </c>
    </row>
    <row r="4532" spans="1:6" x14ac:dyDescent="0.2">
      <c r="A4532" t="s">
        <v>679</v>
      </c>
      <c r="B4532" t="s">
        <v>692</v>
      </c>
      <c r="C4532" t="s">
        <v>688</v>
      </c>
      <c r="D4532">
        <v>0.27</v>
      </c>
      <c r="E4532">
        <v>21</v>
      </c>
      <c r="F4532">
        <v>8.8999999999999996E-2</v>
      </c>
    </row>
    <row r="4533" spans="1:6" x14ac:dyDescent="0.2">
      <c r="A4533" t="s">
        <v>679</v>
      </c>
      <c r="B4533" t="s">
        <v>692</v>
      </c>
      <c r="C4533" t="s">
        <v>688</v>
      </c>
      <c r="D4533">
        <v>0.27</v>
      </c>
      <c r="E4533">
        <v>22</v>
      </c>
      <c r="F4533">
        <v>9.2999999999999999E-2</v>
      </c>
    </row>
    <row r="4534" spans="1:6" x14ac:dyDescent="0.2">
      <c r="A4534" t="s">
        <v>679</v>
      </c>
      <c r="B4534" t="s">
        <v>692</v>
      </c>
      <c r="C4534" t="s">
        <v>688</v>
      </c>
      <c r="D4534">
        <v>0.27</v>
      </c>
      <c r="E4534">
        <v>23</v>
      </c>
      <c r="F4534">
        <v>9.6000000000000002E-2</v>
      </c>
    </row>
    <row r="4535" spans="1:6" x14ac:dyDescent="0.2">
      <c r="A4535" t="s">
        <v>679</v>
      </c>
      <c r="B4535" t="s">
        <v>692</v>
      </c>
      <c r="C4535" t="s">
        <v>688</v>
      </c>
      <c r="D4535">
        <v>0.27</v>
      </c>
      <c r="E4535">
        <v>24</v>
      </c>
      <c r="F4535">
        <v>9.9000000000000005E-2</v>
      </c>
    </row>
    <row r="4536" spans="1:6" x14ac:dyDescent="0.2">
      <c r="A4536" t="s">
        <v>679</v>
      </c>
      <c r="B4536" t="s">
        <v>692</v>
      </c>
      <c r="C4536" t="s">
        <v>688</v>
      </c>
      <c r="D4536">
        <v>0.27</v>
      </c>
      <c r="E4536">
        <v>25</v>
      </c>
      <c r="F4536">
        <v>0.10100000000000001</v>
      </c>
    </row>
    <row r="4537" spans="1:6" x14ac:dyDescent="0.2">
      <c r="A4537" t="s">
        <v>679</v>
      </c>
      <c r="B4537" t="s">
        <v>692</v>
      </c>
      <c r="C4537" t="s">
        <v>688</v>
      </c>
      <c r="D4537">
        <v>0.27</v>
      </c>
      <c r="E4537">
        <v>26</v>
      </c>
      <c r="F4537">
        <v>0.10199999999999999</v>
      </c>
    </row>
    <row r="4538" spans="1:6" x14ac:dyDescent="0.2">
      <c r="A4538" t="s">
        <v>679</v>
      </c>
      <c r="B4538" t="s">
        <v>692</v>
      </c>
      <c r="C4538" t="s">
        <v>688</v>
      </c>
      <c r="D4538">
        <v>0.27</v>
      </c>
      <c r="E4538">
        <v>27</v>
      </c>
      <c r="F4538">
        <v>0.10299999999999999</v>
      </c>
    </row>
    <row r="4539" spans="1:6" x14ac:dyDescent="0.2">
      <c r="A4539" t="s">
        <v>679</v>
      </c>
      <c r="B4539" t="s">
        <v>692</v>
      </c>
      <c r="C4539" t="s">
        <v>688</v>
      </c>
      <c r="D4539">
        <v>0.27</v>
      </c>
      <c r="E4539">
        <v>28</v>
      </c>
      <c r="F4539">
        <v>0.104</v>
      </c>
    </row>
    <row r="4540" spans="1:6" x14ac:dyDescent="0.2">
      <c r="A4540" t="s">
        <v>679</v>
      </c>
      <c r="B4540" t="s">
        <v>692</v>
      </c>
      <c r="C4540" t="s">
        <v>688</v>
      </c>
      <c r="D4540">
        <v>0.27</v>
      </c>
      <c r="E4540">
        <v>29</v>
      </c>
      <c r="F4540">
        <v>0.105</v>
      </c>
    </row>
    <row r="4541" spans="1:6" x14ac:dyDescent="0.2">
      <c r="A4541" t="s">
        <v>679</v>
      </c>
      <c r="B4541" t="s">
        <v>692</v>
      </c>
      <c r="C4541" t="s">
        <v>688</v>
      </c>
      <c r="D4541">
        <v>0.27</v>
      </c>
      <c r="E4541">
        <v>30</v>
      </c>
      <c r="F4541">
        <v>0.106</v>
      </c>
    </row>
    <row r="4542" spans="1:6" x14ac:dyDescent="0.2">
      <c r="A4542" t="s">
        <v>679</v>
      </c>
      <c r="B4542" t="s">
        <v>692</v>
      </c>
      <c r="C4542" t="s">
        <v>688</v>
      </c>
      <c r="D4542">
        <v>0.27</v>
      </c>
      <c r="E4542">
        <v>31</v>
      </c>
      <c r="F4542">
        <v>0.107</v>
      </c>
    </row>
    <row r="4543" spans="1:6" x14ac:dyDescent="0.2">
      <c r="A4543" t="s">
        <v>679</v>
      </c>
      <c r="B4543" t="s">
        <v>692</v>
      </c>
      <c r="C4543" t="s">
        <v>688</v>
      </c>
      <c r="D4543">
        <v>0.28499999999999998</v>
      </c>
      <c r="E4543">
        <v>20</v>
      </c>
      <c r="F4543">
        <v>9.0999999999999998E-2</v>
      </c>
    </row>
    <row r="4544" spans="1:6" x14ac:dyDescent="0.2">
      <c r="A4544" t="s">
        <v>679</v>
      </c>
      <c r="B4544" t="s">
        <v>692</v>
      </c>
      <c r="C4544" t="s">
        <v>688</v>
      </c>
      <c r="D4544">
        <v>0.28499999999999998</v>
      </c>
      <c r="E4544">
        <v>21</v>
      </c>
      <c r="F4544">
        <v>9.5000000000000001E-2</v>
      </c>
    </row>
    <row r="4545" spans="1:6" x14ac:dyDescent="0.2">
      <c r="A4545" t="s">
        <v>679</v>
      </c>
      <c r="B4545" t="s">
        <v>692</v>
      </c>
      <c r="C4545" t="s">
        <v>688</v>
      </c>
      <c r="D4545">
        <v>0.28499999999999998</v>
      </c>
      <c r="E4545">
        <v>22</v>
      </c>
      <c r="F4545">
        <v>9.9000000000000005E-2</v>
      </c>
    </row>
    <row r="4546" spans="1:6" x14ac:dyDescent="0.2">
      <c r="A4546" t="s">
        <v>679</v>
      </c>
      <c r="B4546" t="s">
        <v>692</v>
      </c>
      <c r="C4546" t="s">
        <v>688</v>
      </c>
      <c r="D4546">
        <v>0.28499999999999998</v>
      </c>
      <c r="E4546">
        <v>23</v>
      </c>
      <c r="F4546">
        <v>0.10199999999999999</v>
      </c>
    </row>
    <row r="4547" spans="1:6" x14ac:dyDescent="0.2">
      <c r="A4547" t="s">
        <v>679</v>
      </c>
      <c r="B4547" t="s">
        <v>692</v>
      </c>
      <c r="C4547" t="s">
        <v>688</v>
      </c>
      <c r="D4547">
        <v>0.28499999999999998</v>
      </c>
      <c r="E4547">
        <v>24</v>
      </c>
      <c r="F4547">
        <v>0.105</v>
      </c>
    </row>
    <row r="4548" spans="1:6" x14ac:dyDescent="0.2">
      <c r="A4548" t="s">
        <v>679</v>
      </c>
      <c r="B4548" t="s">
        <v>692</v>
      </c>
      <c r="C4548" t="s">
        <v>688</v>
      </c>
      <c r="D4548">
        <v>0.28499999999999998</v>
      </c>
      <c r="E4548">
        <v>25</v>
      </c>
      <c r="F4548">
        <v>0.107</v>
      </c>
    </row>
    <row r="4549" spans="1:6" x14ac:dyDescent="0.2">
      <c r="A4549" t="s">
        <v>679</v>
      </c>
      <c r="B4549" t="s">
        <v>692</v>
      </c>
      <c r="C4549" t="s">
        <v>688</v>
      </c>
      <c r="D4549">
        <v>0.28499999999999998</v>
      </c>
      <c r="E4549">
        <v>26</v>
      </c>
      <c r="F4549">
        <v>0.109</v>
      </c>
    </row>
    <row r="4550" spans="1:6" x14ac:dyDescent="0.2">
      <c r="A4550" t="s">
        <v>679</v>
      </c>
      <c r="B4550" t="s">
        <v>692</v>
      </c>
      <c r="C4550" t="s">
        <v>688</v>
      </c>
      <c r="D4550">
        <v>0.28499999999999998</v>
      </c>
      <c r="E4550">
        <v>27</v>
      </c>
      <c r="F4550">
        <v>0.11</v>
      </c>
    </row>
    <row r="4551" spans="1:6" x14ac:dyDescent="0.2">
      <c r="A4551" t="s">
        <v>679</v>
      </c>
      <c r="B4551" t="s">
        <v>692</v>
      </c>
      <c r="C4551" t="s">
        <v>688</v>
      </c>
      <c r="D4551">
        <v>0.28499999999999998</v>
      </c>
      <c r="E4551">
        <v>28</v>
      </c>
      <c r="F4551">
        <v>0.111</v>
      </c>
    </row>
    <row r="4552" spans="1:6" x14ac:dyDescent="0.2">
      <c r="A4552" t="s">
        <v>679</v>
      </c>
      <c r="B4552" t="s">
        <v>692</v>
      </c>
      <c r="C4552" t="s">
        <v>688</v>
      </c>
      <c r="D4552">
        <v>0.28499999999999998</v>
      </c>
      <c r="E4552">
        <v>29</v>
      </c>
      <c r="F4552">
        <v>0.111</v>
      </c>
    </row>
    <row r="4553" spans="1:6" x14ac:dyDescent="0.2">
      <c r="A4553" t="s">
        <v>679</v>
      </c>
      <c r="B4553" t="s">
        <v>692</v>
      </c>
      <c r="C4553" t="s">
        <v>688</v>
      </c>
      <c r="D4553">
        <v>0.28499999999999998</v>
      </c>
      <c r="E4553">
        <v>30</v>
      </c>
      <c r="F4553">
        <v>0.112</v>
      </c>
    </row>
    <row r="4554" spans="1:6" x14ac:dyDescent="0.2">
      <c r="A4554" t="s">
        <v>679</v>
      </c>
      <c r="B4554" t="s">
        <v>692</v>
      </c>
      <c r="C4554" t="s">
        <v>688</v>
      </c>
      <c r="D4554">
        <v>0.28499999999999998</v>
      </c>
      <c r="E4554">
        <v>31</v>
      </c>
      <c r="F4554">
        <v>0.113</v>
      </c>
    </row>
    <row r="4555" spans="1:6" x14ac:dyDescent="0.2">
      <c r="A4555" t="s">
        <v>679</v>
      </c>
      <c r="B4555" t="s">
        <v>692</v>
      </c>
      <c r="C4555" t="s">
        <v>688</v>
      </c>
      <c r="D4555">
        <v>0.28499999999999998</v>
      </c>
      <c r="E4555">
        <v>32</v>
      </c>
      <c r="F4555">
        <v>0.114</v>
      </c>
    </row>
    <row r="4556" spans="1:6" x14ac:dyDescent="0.2">
      <c r="A4556" t="s">
        <v>679</v>
      </c>
      <c r="B4556" t="s">
        <v>692</v>
      </c>
      <c r="C4556" t="s">
        <v>688</v>
      </c>
      <c r="D4556">
        <v>0.28499999999999998</v>
      </c>
      <c r="E4556">
        <v>33</v>
      </c>
      <c r="F4556">
        <v>0.114</v>
      </c>
    </row>
    <row r="4557" spans="1:6" x14ac:dyDescent="0.2">
      <c r="A4557" t="s">
        <v>679</v>
      </c>
      <c r="B4557" t="s">
        <v>692</v>
      </c>
      <c r="C4557" t="s">
        <v>688</v>
      </c>
      <c r="D4557">
        <v>0.3</v>
      </c>
      <c r="E4557">
        <v>20</v>
      </c>
      <c r="F4557">
        <v>9.7000000000000003E-2</v>
      </c>
    </row>
    <row r="4558" spans="1:6" x14ac:dyDescent="0.2">
      <c r="A4558" t="s">
        <v>679</v>
      </c>
      <c r="B4558" t="s">
        <v>692</v>
      </c>
      <c r="C4558" t="s">
        <v>688</v>
      </c>
      <c r="D4558">
        <v>0.3</v>
      </c>
      <c r="E4558">
        <v>21</v>
      </c>
      <c r="F4558">
        <v>0.10199999999999999</v>
      </c>
    </row>
    <row r="4559" spans="1:6" x14ac:dyDescent="0.2">
      <c r="A4559" t="s">
        <v>679</v>
      </c>
      <c r="B4559" t="s">
        <v>692</v>
      </c>
      <c r="C4559" t="s">
        <v>688</v>
      </c>
      <c r="D4559">
        <v>0.3</v>
      </c>
      <c r="E4559">
        <v>22</v>
      </c>
      <c r="F4559">
        <v>0.105</v>
      </c>
    </row>
    <row r="4560" spans="1:6" x14ac:dyDescent="0.2">
      <c r="A4560" t="s">
        <v>679</v>
      </c>
      <c r="B4560" t="s">
        <v>692</v>
      </c>
      <c r="C4560" t="s">
        <v>688</v>
      </c>
      <c r="D4560">
        <v>0.3</v>
      </c>
      <c r="E4560">
        <v>23</v>
      </c>
      <c r="F4560">
        <v>0.109</v>
      </c>
    </row>
    <row r="4561" spans="1:6" x14ac:dyDescent="0.2">
      <c r="A4561" t="s">
        <v>679</v>
      </c>
      <c r="B4561" t="s">
        <v>692</v>
      </c>
      <c r="C4561" t="s">
        <v>688</v>
      </c>
      <c r="D4561">
        <v>0.3</v>
      </c>
      <c r="E4561">
        <v>24</v>
      </c>
      <c r="F4561">
        <v>0.111</v>
      </c>
    </row>
    <row r="4562" spans="1:6" x14ac:dyDescent="0.2">
      <c r="A4562" t="s">
        <v>679</v>
      </c>
      <c r="B4562" t="s">
        <v>692</v>
      </c>
      <c r="C4562" t="s">
        <v>688</v>
      </c>
      <c r="D4562">
        <v>0.3</v>
      </c>
      <c r="E4562">
        <v>25</v>
      </c>
      <c r="F4562">
        <v>0.113</v>
      </c>
    </row>
    <row r="4563" spans="1:6" x14ac:dyDescent="0.2">
      <c r="A4563" t="s">
        <v>679</v>
      </c>
      <c r="B4563" t="s">
        <v>692</v>
      </c>
      <c r="C4563" t="s">
        <v>688</v>
      </c>
      <c r="D4563">
        <v>0.3</v>
      </c>
      <c r="E4563">
        <v>26</v>
      </c>
      <c r="F4563">
        <v>0.115</v>
      </c>
    </row>
    <row r="4564" spans="1:6" x14ac:dyDescent="0.2">
      <c r="A4564" t="s">
        <v>679</v>
      </c>
      <c r="B4564" t="s">
        <v>692</v>
      </c>
      <c r="C4564" t="s">
        <v>688</v>
      </c>
      <c r="D4564">
        <v>0.3</v>
      </c>
      <c r="E4564">
        <v>27</v>
      </c>
      <c r="F4564">
        <v>0.11600000000000001</v>
      </c>
    </row>
    <row r="4565" spans="1:6" x14ac:dyDescent="0.2">
      <c r="A4565" t="s">
        <v>679</v>
      </c>
      <c r="B4565" t="s">
        <v>692</v>
      </c>
      <c r="C4565" t="s">
        <v>688</v>
      </c>
      <c r="D4565">
        <v>0.3</v>
      </c>
      <c r="E4565">
        <v>28</v>
      </c>
      <c r="F4565">
        <v>0.11700000000000001</v>
      </c>
    </row>
    <row r="4566" spans="1:6" x14ac:dyDescent="0.2">
      <c r="A4566" t="s">
        <v>679</v>
      </c>
      <c r="B4566" t="s">
        <v>692</v>
      </c>
      <c r="C4566" t="s">
        <v>688</v>
      </c>
      <c r="D4566">
        <v>0.3</v>
      </c>
      <c r="E4566">
        <v>29</v>
      </c>
      <c r="F4566">
        <v>0.11700000000000001</v>
      </c>
    </row>
    <row r="4567" spans="1:6" x14ac:dyDescent="0.2">
      <c r="A4567" t="s">
        <v>679</v>
      </c>
      <c r="B4567" t="s">
        <v>692</v>
      </c>
      <c r="C4567" t="s">
        <v>688</v>
      </c>
      <c r="D4567">
        <v>0.3</v>
      </c>
      <c r="E4567">
        <v>30</v>
      </c>
      <c r="F4567">
        <v>0.11799999999999999</v>
      </c>
    </row>
    <row r="4568" spans="1:6" x14ac:dyDescent="0.2">
      <c r="A4568" t="s">
        <v>679</v>
      </c>
      <c r="B4568" t="s">
        <v>692</v>
      </c>
      <c r="C4568" t="s">
        <v>688</v>
      </c>
      <c r="D4568">
        <v>0.3</v>
      </c>
      <c r="E4568">
        <v>31</v>
      </c>
      <c r="F4568">
        <v>0.11899999999999999</v>
      </c>
    </row>
    <row r="4569" spans="1:6" x14ac:dyDescent="0.2">
      <c r="A4569" t="s">
        <v>679</v>
      </c>
      <c r="B4569" t="s">
        <v>692</v>
      </c>
      <c r="C4569" t="s">
        <v>688</v>
      </c>
      <c r="D4569">
        <v>0.3</v>
      </c>
      <c r="E4569">
        <v>32</v>
      </c>
      <c r="F4569">
        <v>0.11899999999999999</v>
      </c>
    </row>
    <row r="4570" spans="1:6" x14ac:dyDescent="0.2">
      <c r="A4570" t="s">
        <v>679</v>
      </c>
      <c r="B4570" t="s">
        <v>692</v>
      </c>
      <c r="C4570" t="s">
        <v>688</v>
      </c>
      <c r="D4570">
        <v>0.3</v>
      </c>
      <c r="E4570">
        <v>33</v>
      </c>
      <c r="F4570">
        <v>0.12</v>
      </c>
    </row>
    <row r="4571" spans="1:6" x14ac:dyDescent="0.2">
      <c r="A4571" t="s">
        <v>679</v>
      </c>
      <c r="B4571" t="s">
        <v>692</v>
      </c>
      <c r="C4571" t="s">
        <v>688</v>
      </c>
      <c r="D4571">
        <v>0.3</v>
      </c>
      <c r="E4571">
        <v>34</v>
      </c>
      <c r="F4571">
        <v>0.121</v>
      </c>
    </row>
    <row r="4572" spans="1:6" x14ac:dyDescent="0.2">
      <c r="A4572" t="s">
        <v>679</v>
      </c>
      <c r="B4572" t="s">
        <v>692</v>
      </c>
      <c r="C4572" t="s">
        <v>688</v>
      </c>
      <c r="D4572">
        <v>0.3</v>
      </c>
      <c r="E4572">
        <v>35</v>
      </c>
      <c r="F4572">
        <v>0.121</v>
      </c>
    </row>
    <row r="4573" spans="1:6" x14ac:dyDescent="0.2">
      <c r="A4573" t="s">
        <v>679</v>
      </c>
      <c r="B4573" t="s">
        <v>692</v>
      </c>
      <c r="C4573" t="s">
        <v>688</v>
      </c>
      <c r="D4573">
        <v>0.3</v>
      </c>
      <c r="E4573">
        <v>36</v>
      </c>
      <c r="F4573">
        <v>0.122</v>
      </c>
    </row>
    <row r="4574" spans="1:6" x14ac:dyDescent="0.2">
      <c r="A4574" t="s">
        <v>679</v>
      </c>
      <c r="B4574" t="s">
        <v>692</v>
      </c>
      <c r="C4574" t="s">
        <v>688</v>
      </c>
      <c r="D4574">
        <v>0.3</v>
      </c>
      <c r="E4574">
        <v>37</v>
      </c>
      <c r="F4574">
        <v>0.122</v>
      </c>
    </row>
    <row r="4575" spans="1:6" x14ac:dyDescent="0.2">
      <c r="A4575" t="s">
        <v>679</v>
      </c>
      <c r="B4575" t="s">
        <v>692</v>
      </c>
      <c r="C4575" t="s">
        <v>688</v>
      </c>
      <c r="D4575">
        <v>0.3</v>
      </c>
      <c r="E4575">
        <v>38</v>
      </c>
      <c r="F4575">
        <v>0.123</v>
      </c>
    </row>
    <row r="4576" spans="1:6" x14ac:dyDescent="0.2">
      <c r="A4576" t="s">
        <v>679</v>
      </c>
      <c r="B4576" t="s">
        <v>692</v>
      </c>
      <c r="C4576" t="s">
        <v>688</v>
      </c>
      <c r="D4576">
        <v>0.3</v>
      </c>
      <c r="E4576">
        <v>39</v>
      </c>
      <c r="F4576">
        <v>0.124</v>
      </c>
    </row>
    <row r="4577" spans="1:6" x14ac:dyDescent="0.2">
      <c r="A4577" t="s">
        <v>679</v>
      </c>
      <c r="B4577" t="s">
        <v>692</v>
      </c>
      <c r="C4577" t="s">
        <v>688</v>
      </c>
      <c r="D4577">
        <v>0.3</v>
      </c>
      <c r="E4577">
        <v>40</v>
      </c>
      <c r="F4577">
        <v>0.124</v>
      </c>
    </row>
    <row r="4578" spans="1:6" x14ac:dyDescent="0.2">
      <c r="A4578" t="s">
        <v>679</v>
      </c>
      <c r="B4578" t="s">
        <v>692</v>
      </c>
      <c r="C4578" t="s">
        <v>688</v>
      </c>
      <c r="D4578">
        <v>0.3</v>
      </c>
      <c r="E4578">
        <v>41</v>
      </c>
      <c r="F4578">
        <v>0.125</v>
      </c>
    </row>
    <row r="4579" spans="1:6" x14ac:dyDescent="0.2">
      <c r="A4579" t="s">
        <v>679</v>
      </c>
      <c r="B4579" t="s">
        <v>692</v>
      </c>
      <c r="C4579" t="s">
        <v>688</v>
      </c>
      <c r="D4579">
        <v>0.3</v>
      </c>
      <c r="E4579">
        <v>42</v>
      </c>
      <c r="F4579">
        <v>0.125</v>
      </c>
    </row>
    <row r="4580" spans="1:6" x14ac:dyDescent="0.2">
      <c r="A4580" t="s">
        <v>679</v>
      </c>
      <c r="B4580" t="s">
        <v>692</v>
      </c>
      <c r="C4580" t="s">
        <v>688</v>
      </c>
      <c r="D4580">
        <v>0.315</v>
      </c>
      <c r="E4580">
        <v>20</v>
      </c>
      <c r="F4580">
        <v>0.10299999999999999</v>
      </c>
    </row>
    <row r="4581" spans="1:6" x14ac:dyDescent="0.2">
      <c r="A4581" t="s">
        <v>679</v>
      </c>
      <c r="B4581" t="s">
        <v>692</v>
      </c>
      <c r="C4581" t="s">
        <v>688</v>
      </c>
      <c r="D4581">
        <v>0.315</v>
      </c>
      <c r="E4581">
        <v>21</v>
      </c>
      <c r="F4581">
        <v>0.108</v>
      </c>
    </row>
    <row r="4582" spans="1:6" x14ac:dyDescent="0.2">
      <c r="A4582" t="s">
        <v>679</v>
      </c>
      <c r="B4582" t="s">
        <v>692</v>
      </c>
      <c r="C4582" t="s">
        <v>688</v>
      </c>
      <c r="D4582">
        <v>0.315</v>
      </c>
      <c r="E4582">
        <v>22</v>
      </c>
      <c r="F4582">
        <v>0.112</v>
      </c>
    </row>
    <row r="4583" spans="1:6" x14ac:dyDescent="0.2">
      <c r="A4583" t="s">
        <v>679</v>
      </c>
      <c r="B4583" t="s">
        <v>692</v>
      </c>
      <c r="C4583" t="s">
        <v>688</v>
      </c>
      <c r="D4583">
        <v>0.315</v>
      </c>
      <c r="E4583">
        <v>23</v>
      </c>
      <c r="F4583">
        <v>0.115</v>
      </c>
    </row>
    <row r="4584" spans="1:6" x14ac:dyDescent="0.2">
      <c r="A4584" t="s">
        <v>679</v>
      </c>
      <c r="B4584" t="s">
        <v>692</v>
      </c>
      <c r="C4584" t="s">
        <v>688</v>
      </c>
      <c r="D4584">
        <v>0.315</v>
      </c>
      <c r="E4584">
        <v>24</v>
      </c>
      <c r="F4584">
        <v>0.11799999999999999</v>
      </c>
    </row>
    <row r="4585" spans="1:6" x14ac:dyDescent="0.2">
      <c r="A4585" t="s">
        <v>679</v>
      </c>
      <c r="B4585" t="s">
        <v>692</v>
      </c>
      <c r="C4585" t="s">
        <v>688</v>
      </c>
      <c r="D4585">
        <v>0.315</v>
      </c>
      <c r="E4585">
        <v>25</v>
      </c>
      <c r="F4585">
        <v>0.12</v>
      </c>
    </row>
    <row r="4586" spans="1:6" x14ac:dyDescent="0.2">
      <c r="A4586" t="s">
        <v>679</v>
      </c>
      <c r="B4586" t="s">
        <v>692</v>
      </c>
      <c r="C4586" t="s">
        <v>688</v>
      </c>
      <c r="D4586">
        <v>0.315</v>
      </c>
      <c r="E4586">
        <v>26</v>
      </c>
      <c r="F4586">
        <v>0.121</v>
      </c>
    </row>
    <row r="4587" spans="1:6" x14ac:dyDescent="0.2">
      <c r="A4587" t="s">
        <v>679</v>
      </c>
      <c r="B4587" t="s">
        <v>692</v>
      </c>
      <c r="C4587" t="s">
        <v>688</v>
      </c>
      <c r="D4587">
        <v>0.315</v>
      </c>
      <c r="E4587">
        <v>27</v>
      </c>
      <c r="F4587">
        <v>0.122</v>
      </c>
    </row>
    <row r="4588" spans="1:6" x14ac:dyDescent="0.2">
      <c r="A4588" t="s">
        <v>679</v>
      </c>
      <c r="B4588" t="s">
        <v>692</v>
      </c>
      <c r="C4588" t="s">
        <v>688</v>
      </c>
      <c r="D4588">
        <v>0.315</v>
      </c>
      <c r="E4588">
        <v>28</v>
      </c>
      <c r="F4588">
        <v>0.123</v>
      </c>
    </row>
    <row r="4589" spans="1:6" x14ac:dyDescent="0.2">
      <c r="A4589" t="s">
        <v>679</v>
      </c>
      <c r="B4589" t="s">
        <v>692</v>
      </c>
      <c r="C4589" t="s">
        <v>688</v>
      </c>
      <c r="D4589">
        <v>0.315</v>
      </c>
      <c r="E4589">
        <v>29</v>
      </c>
      <c r="F4589">
        <v>0.123</v>
      </c>
    </row>
    <row r="4590" spans="1:6" x14ac:dyDescent="0.2">
      <c r="A4590" t="s">
        <v>679</v>
      </c>
      <c r="B4590" t="s">
        <v>692</v>
      </c>
      <c r="C4590" t="s">
        <v>688</v>
      </c>
      <c r="D4590">
        <v>0.315</v>
      </c>
      <c r="E4590">
        <v>30</v>
      </c>
      <c r="F4590">
        <v>0.124</v>
      </c>
    </row>
    <row r="4591" spans="1:6" x14ac:dyDescent="0.2">
      <c r="A4591" t="s">
        <v>679</v>
      </c>
      <c r="B4591" t="s">
        <v>692</v>
      </c>
      <c r="C4591" t="s">
        <v>688</v>
      </c>
      <c r="D4591">
        <v>0.315</v>
      </c>
      <c r="E4591">
        <v>31</v>
      </c>
      <c r="F4591">
        <v>0.124</v>
      </c>
    </row>
    <row r="4592" spans="1:6" x14ac:dyDescent="0.2">
      <c r="A4592" t="s">
        <v>679</v>
      </c>
      <c r="B4592" t="s">
        <v>692</v>
      </c>
      <c r="C4592" t="s">
        <v>688</v>
      </c>
      <c r="D4592">
        <v>0.315</v>
      </c>
      <c r="E4592">
        <v>32</v>
      </c>
      <c r="F4592">
        <v>0.125</v>
      </c>
    </row>
    <row r="4593" spans="1:6" x14ac:dyDescent="0.2">
      <c r="A4593" t="s">
        <v>679</v>
      </c>
      <c r="B4593" t="s">
        <v>692</v>
      </c>
      <c r="C4593" t="s">
        <v>688</v>
      </c>
      <c r="D4593">
        <v>0.315</v>
      </c>
      <c r="E4593">
        <v>33</v>
      </c>
      <c r="F4593">
        <v>0.126</v>
      </c>
    </row>
    <row r="4594" spans="1:6" x14ac:dyDescent="0.2">
      <c r="A4594" t="s">
        <v>679</v>
      </c>
      <c r="B4594" t="s">
        <v>692</v>
      </c>
      <c r="C4594" t="s">
        <v>688</v>
      </c>
      <c r="D4594">
        <v>0.315</v>
      </c>
      <c r="E4594">
        <v>34</v>
      </c>
      <c r="F4594">
        <v>0.126</v>
      </c>
    </row>
    <row r="4595" spans="1:6" x14ac:dyDescent="0.2">
      <c r="A4595" t="s">
        <v>679</v>
      </c>
      <c r="B4595" t="s">
        <v>692</v>
      </c>
      <c r="C4595" t="s">
        <v>688</v>
      </c>
      <c r="D4595">
        <v>0.315</v>
      </c>
      <c r="E4595">
        <v>35</v>
      </c>
      <c r="F4595">
        <v>0.127</v>
      </c>
    </row>
    <row r="4596" spans="1:6" x14ac:dyDescent="0.2">
      <c r="A4596" t="s">
        <v>679</v>
      </c>
      <c r="B4596" t="s">
        <v>692</v>
      </c>
      <c r="C4596" t="s">
        <v>688</v>
      </c>
      <c r="D4596">
        <v>0.315</v>
      </c>
      <c r="E4596">
        <v>36</v>
      </c>
      <c r="F4596">
        <v>0.127</v>
      </c>
    </row>
    <row r="4597" spans="1:6" x14ac:dyDescent="0.2">
      <c r="A4597" t="s">
        <v>679</v>
      </c>
      <c r="B4597" t="s">
        <v>692</v>
      </c>
      <c r="C4597" t="s">
        <v>688</v>
      </c>
      <c r="D4597">
        <v>0.315</v>
      </c>
      <c r="E4597">
        <v>37</v>
      </c>
      <c r="F4597">
        <v>0.128</v>
      </c>
    </row>
    <row r="4598" spans="1:6" x14ac:dyDescent="0.2">
      <c r="A4598" t="s">
        <v>679</v>
      </c>
      <c r="B4598" t="s">
        <v>692</v>
      </c>
      <c r="C4598" t="s">
        <v>688</v>
      </c>
      <c r="D4598">
        <v>0.315</v>
      </c>
      <c r="E4598">
        <v>38</v>
      </c>
      <c r="F4598">
        <v>0.128</v>
      </c>
    </row>
    <row r="4599" spans="1:6" x14ac:dyDescent="0.2">
      <c r="A4599" t="s">
        <v>679</v>
      </c>
      <c r="B4599" t="s">
        <v>692</v>
      </c>
      <c r="C4599" t="s">
        <v>688</v>
      </c>
      <c r="D4599">
        <v>0.315</v>
      </c>
      <c r="E4599">
        <v>39</v>
      </c>
      <c r="F4599">
        <v>0.129</v>
      </c>
    </row>
    <row r="4600" spans="1:6" x14ac:dyDescent="0.2">
      <c r="A4600" t="s">
        <v>679</v>
      </c>
      <c r="B4600" t="s">
        <v>692</v>
      </c>
      <c r="C4600" t="s">
        <v>688</v>
      </c>
      <c r="D4600">
        <v>0.315</v>
      </c>
      <c r="E4600">
        <v>40</v>
      </c>
      <c r="F4600">
        <v>0.129</v>
      </c>
    </row>
    <row r="4601" spans="1:6" x14ac:dyDescent="0.2">
      <c r="A4601" t="s">
        <v>679</v>
      </c>
      <c r="B4601" t="s">
        <v>692</v>
      </c>
      <c r="C4601" t="s">
        <v>688</v>
      </c>
      <c r="D4601">
        <v>0.315</v>
      </c>
      <c r="E4601">
        <v>41</v>
      </c>
      <c r="F4601">
        <v>0.13</v>
      </c>
    </row>
    <row r="4602" spans="1:6" x14ac:dyDescent="0.2">
      <c r="A4602" t="s">
        <v>679</v>
      </c>
      <c r="B4602" t="s">
        <v>692</v>
      </c>
      <c r="C4602" t="s">
        <v>688</v>
      </c>
      <c r="D4602">
        <v>0.315</v>
      </c>
      <c r="E4602">
        <v>42</v>
      </c>
      <c r="F4602">
        <v>0.13</v>
      </c>
    </row>
    <row r="4603" spans="1:6" x14ac:dyDescent="0.2">
      <c r="A4603" t="s">
        <v>679</v>
      </c>
      <c r="B4603" t="s">
        <v>692</v>
      </c>
      <c r="C4603" t="s">
        <v>688</v>
      </c>
      <c r="D4603">
        <v>0.33</v>
      </c>
      <c r="E4603">
        <v>20</v>
      </c>
      <c r="F4603">
        <v>0.11</v>
      </c>
    </row>
    <row r="4604" spans="1:6" x14ac:dyDescent="0.2">
      <c r="A4604" t="s">
        <v>679</v>
      </c>
      <c r="B4604" t="s">
        <v>692</v>
      </c>
      <c r="C4604" t="s">
        <v>688</v>
      </c>
      <c r="D4604">
        <v>0.33</v>
      </c>
      <c r="E4604">
        <v>21</v>
      </c>
      <c r="F4604">
        <v>0.114</v>
      </c>
    </row>
    <row r="4605" spans="1:6" x14ac:dyDescent="0.2">
      <c r="A4605" t="s">
        <v>679</v>
      </c>
      <c r="B4605" t="s">
        <v>692</v>
      </c>
      <c r="C4605" t="s">
        <v>688</v>
      </c>
      <c r="D4605">
        <v>0.33</v>
      </c>
      <c r="E4605">
        <v>22</v>
      </c>
      <c r="F4605">
        <v>0.11799999999999999</v>
      </c>
    </row>
    <row r="4606" spans="1:6" x14ac:dyDescent="0.2">
      <c r="A4606" t="s">
        <v>679</v>
      </c>
      <c r="B4606" t="s">
        <v>692</v>
      </c>
      <c r="C4606" t="s">
        <v>688</v>
      </c>
      <c r="D4606">
        <v>0.33</v>
      </c>
      <c r="E4606">
        <v>23</v>
      </c>
      <c r="F4606">
        <v>0.121</v>
      </c>
    </row>
    <row r="4607" spans="1:6" x14ac:dyDescent="0.2">
      <c r="A4607" t="s">
        <v>679</v>
      </c>
      <c r="B4607" t="s">
        <v>692</v>
      </c>
      <c r="C4607" t="s">
        <v>688</v>
      </c>
      <c r="D4607">
        <v>0.33</v>
      </c>
      <c r="E4607">
        <v>24</v>
      </c>
      <c r="F4607">
        <v>0.124</v>
      </c>
    </row>
    <row r="4608" spans="1:6" x14ac:dyDescent="0.2">
      <c r="A4608" t="s">
        <v>679</v>
      </c>
      <c r="B4608" t="s">
        <v>692</v>
      </c>
      <c r="C4608" t="s">
        <v>688</v>
      </c>
      <c r="D4608">
        <v>0.33</v>
      </c>
      <c r="E4608">
        <v>25</v>
      </c>
      <c r="F4608">
        <v>0.126</v>
      </c>
    </row>
    <row r="4609" spans="1:6" x14ac:dyDescent="0.2">
      <c r="A4609" t="s">
        <v>679</v>
      </c>
      <c r="B4609" t="s">
        <v>692</v>
      </c>
      <c r="C4609" t="s">
        <v>688</v>
      </c>
      <c r="D4609">
        <v>0.33</v>
      </c>
      <c r="E4609">
        <v>26</v>
      </c>
      <c r="F4609">
        <v>0.127</v>
      </c>
    </row>
    <row r="4610" spans="1:6" x14ac:dyDescent="0.2">
      <c r="A4610" t="s">
        <v>679</v>
      </c>
      <c r="B4610" t="s">
        <v>692</v>
      </c>
      <c r="C4610" t="s">
        <v>688</v>
      </c>
      <c r="D4610">
        <v>0.33</v>
      </c>
      <c r="E4610">
        <v>27</v>
      </c>
      <c r="F4610">
        <v>0.128</v>
      </c>
    </row>
    <row r="4611" spans="1:6" x14ac:dyDescent="0.2">
      <c r="A4611" t="s">
        <v>679</v>
      </c>
      <c r="B4611" t="s">
        <v>692</v>
      </c>
      <c r="C4611" t="s">
        <v>688</v>
      </c>
      <c r="D4611">
        <v>0.33</v>
      </c>
      <c r="E4611">
        <v>28</v>
      </c>
      <c r="F4611">
        <v>0.128</v>
      </c>
    </row>
    <row r="4612" spans="1:6" x14ac:dyDescent="0.2">
      <c r="A4612" t="s">
        <v>679</v>
      </c>
      <c r="B4612" t="s">
        <v>692</v>
      </c>
      <c r="C4612" t="s">
        <v>688</v>
      </c>
      <c r="D4612">
        <v>0.33</v>
      </c>
      <c r="E4612">
        <v>29</v>
      </c>
      <c r="F4612">
        <v>0.129</v>
      </c>
    </row>
    <row r="4613" spans="1:6" x14ac:dyDescent="0.2">
      <c r="A4613" t="s">
        <v>679</v>
      </c>
      <c r="B4613" t="s">
        <v>692</v>
      </c>
      <c r="C4613" t="s">
        <v>688</v>
      </c>
      <c r="D4613">
        <v>0.33</v>
      </c>
      <c r="E4613">
        <v>30</v>
      </c>
      <c r="F4613">
        <v>0.129</v>
      </c>
    </row>
    <row r="4614" spans="1:6" x14ac:dyDescent="0.2">
      <c r="A4614" t="s">
        <v>679</v>
      </c>
      <c r="B4614" t="s">
        <v>692</v>
      </c>
      <c r="C4614" t="s">
        <v>688</v>
      </c>
      <c r="D4614">
        <v>0.33</v>
      </c>
      <c r="E4614">
        <v>31</v>
      </c>
      <c r="F4614">
        <v>0.13</v>
      </c>
    </row>
    <row r="4615" spans="1:6" x14ac:dyDescent="0.2">
      <c r="A4615" t="s">
        <v>679</v>
      </c>
      <c r="B4615" t="s">
        <v>692</v>
      </c>
      <c r="C4615" t="s">
        <v>688</v>
      </c>
      <c r="D4615">
        <v>0.33</v>
      </c>
      <c r="E4615">
        <v>32</v>
      </c>
      <c r="F4615">
        <v>0.13100000000000001</v>
      </c>
    </row>
    <row r="4616" spans="1:6" x14ac:dyDescent="0.2">
      <c r="A4616" t="s">
        <v>679</v>
      </c>
      <c r="B4616" t="s">
        <v>692</v>
      </c>
      <c r="C4616" t="s">
        <v>688</v>
      </c>
      <c r="D4616">
        <v>0.33</v>
      </c>
      <c r="E4616">
        <v>33</v>
      </c>
      <c r="F4616">
        <v>0.13100000000000001</v>
      </c>
    </row>
    <row r="4617" spans="1:6" x14ac:dyDescent="0.2">
      <c r="A4617" t="s">
        <v>679</v>
      </c>
      <c r="B4617" t="s">
        <v>692</v>
      </c>
      <c r="C4617" t="s">
        <v>688</v>
      </c>
      <c r="D4617">
        <v>0.33</v>
      </c>
      <c r="E4617">
        <v>34</v>
      </c>
      <c r="F4617">
        <v>0.13200000000000001</v>
      </c>
    </row>
    <row r="4618" spans="1:6" x14ac:dyDescent="0.2">
      <c r="A4618" t="s">
        <v>679</v>
      </c>
      <c r="B4618" t="s">
        <v>692</v>
      </c>
      <c r="C4618" t="s">
        <v>688</v>
      </c>
      <c r="D4618">
        <v>0.33</v>
      </c>
      <c r="E4618">
        <v>35</v>
      </c>
      <c r="F4618">
        <v>0.13200000000000001</v>
      </c>
    </row>
    <row r="4619" spans="1:6" x14ac:dyDescent="0.2">
      <c r="A4619" t="s">
        <v>679</v>
      </c>
      <c r="B4619" t="s">
        <v>692</v>
      </c>
      <c r="C4619" t="s">
        <v>688</v>
      </c>
      <c r="D4619">
        <v>0.33</v>
      </c>
      <c r="E4619">
        <v>36</v>
      </c>
      <c r="F4619">
        <v>0.13300000000000001</v>
      </c>
    </row>
    <row r="4620" spans="1:6" x14ac:dyDescent="0.2">
      <c r="A4620" t="s">
        <v>679</v>
      </c>
      <c r="B4620" t="s">
        <v>692</v>
      </c>
      <c r="C4620" t="s">
        <v>688</v>
      </c>
      <c r="D4620">
        <v>0.33</v>
      </c>
      <c r="E4620">
        <v>37</v>
      </c>
      <c r="F4620">
        <v>0.13300000000000001</v>
      </c>
    </row>
    <row r="4621" spans="1:6" x14ac:dyDescent="0.2">
      <c r="A4621" t="s">
        <v>679</v>
      </c>
      <c r="B4621" t="s">
        <v>692</v>
      </c>
      <c r="C4621" t="s">
        <v>688</v>
      </c>
      <c r="D4621">
        <v>0.33</v>
      </c>
      <c r="E4621">
        <v>38</v>
      </c>
      <c r="F4621">
        <v>0.13400000000000001</v>
      </c>
    </row>
    <row r="4622" spans="1:6" x14ac:dyDescent="0.2">
      <c r="A4622" t="s">
        <v>679</v>
      </c>
      <c r="B4622" t="s">
        <v>692</v>
      </c>
      <c r="C4622" t="s">
        <v>688</v>
      </c>
      <c r="D4622">
        <v>0.33</v>
      </c>
      <c r="E4622">
        <v>39</v>
      </c>
      <c r="F4622">
        <v>0.13400000000000001</v>
      </c>
    </row>
    <row r="4623" spans="1:6" x14ac:dyDescent="0.2">
      <c r="A4623" t="s">
        <v>679</v>
      </c>
      <c r="B4623" t="s">
        <v>692</v>
      </c>
      <c r="C4623" t="s">
        <v>688</v>
      </c>
      <c r="D4623">
        <v>0.33</v>
      </c>
      <c r="E4623">
        <v>40</v>
      </c>
      <c r="F4623">
        <v>0.13500000000000001</v>
      </c>
    </row>
    <row r="4624" spans="1:6" x14ac:dyDescent="0.2">
      <c r="A4624" t="s">
        <v>679</v>
      </c>
      <c r="B4624" t="s">
        <v>692</v>
      </c>
      <c r="C4624" t="s">
        <v>688</v>
      </c>
      <c r="D4624">
        <v>0.33</v>
      </c>
      <c r="E4624">
        <v>41</v>
      </c>
      <c r="F4624">
        <v>0.13500000000000001</v>
      </c>
    </row>
    <row r="4625" spans="1:6" x14ac:dyDescent="0.2">
      <c r="A4625" t="s">
        <v>679</v>
      </c>
      <c r="B4625" t="s">
        <v>692</v>
      </c>
      <c r="C4625" t="s">
        <v>688</v>
      </c>
      <c r="D4625">
        <v>0.33</v>
      </c>
      <c r="E4625">
        <v>42</v>
      </c>
      <c r="F4625">
        <v>0.13600000000000001</v>
      </c>
    </row>
    <row r="4626" spans="1:6" x14ac:dyDescent="0.2">
      <c r="A4626" t="s">
        <v>679</v>
      </c>
      <c r="B4626" t="s">
        <v>692</v>
      </c>
      <c r="C4626" t="s">
        <v>688</v>
      </c>
      <c r="D4626">
        <v>0.34499999999999997</v>
      </c>
      <c r="E4626">
        <v>20</v>
      </c>
      <c r="F4626">
        <v>0.11600000000000001</v>
      </c>
    </row>
    <row r="4627" spans="1:6" x14ac:dyDescent="0.2">
      <c r="A4627" t="s">
        <v>679</v>
      </c>
      <c r="B4627" t="s">
        <v>692</v>
      </c>
      <c r="C4627" t="s">
        <v>688</v>
      </c>
      <c r="D4627">
        <v>0.34499999999999997</v>
      </c>
      <c r="E4627">
        <v>21</v>
      </c>
      <c r="F4627">
        <v>0.121</v>
      </c>
    </row>
    <row r="4628" spans="1:6" x14ac:dyDescent="0.2">
      <c r="A4628" t="s">
        <v>679</v>
      </c>
      <c r="B4628" t="s">
        <v>692</v>
      </c>
      <c r="C4628" t="s">
        <v>688</v>
      </c>
      <c r="D4628">
        <v>0.34499999999999997</v>
      </c>
      <c r="E4628">
        <v>22</v>
      </c>
      <c r="F4628">
        <v>0.124</v>
      </c>
    </row>
    <row r="4629" spans="1:6" x14ac:dyDescent="0.2">
      <c r="A4629" t="s">
        <v>679</v>
      </c>
      <c r="B4629" t="s">
        <v>692</v>
      </c>
      <c r="C4629" t="s">
        <v>688</v>
      </c>
      <c r="D4629">
        <v>0.34499999999999997</v>
      </c>
      <c r="E4629">
        <v>23</v>
      </c>
      <c r="F4629">
        <v>0.127</v>
      </c>
    </row>
    <row r="4630" spans="1:6" x14ac:dyDescent="0.2">
      <c r="A4630" t="s">
        <v>679</v>
      </c>
      <c r="B4630" t="s">
        <v>692</v>
      </c>
      <c r="C4630" t="s">
        <v>688</v>
      </c>
      <c r="D4630">
        <v>0.34499999999999997</v>
      </c>
      <c r="E4630">
        <v>24</v>
      </c>
      <c r="F4630">
        <v>0.13</v>
      </c>
    </row>
    <row r="4631" spans="1:6" x14ac:dyDescent="0.2">
      <c r="A4631" t="s">
        <v>679</v>
      </c>
      <c r="B4631" t="s">
        <v>692</v>
      </c>
      <c r="C4631" t="s">
        <v>688</v>
      </c>
      <c r="D4631">
        <v>0.34499999999999997</v>
      </c>
      <c r="E4631">
        <v>25</v>
      </c>
      <c r="F4631">
        <v>0.13200000000000001</v>
      </c>
    </row>
    <row r="4632" spans="1:6" x14ac:dyDescent="0.2">
      <c r="A4632" t="s">
        <v>679</v>
      </c>
      <c r="B4632" t="s">
        <v>692</v>
      </c>
      <c r="C4632" t="s">
        <v>688</v>
      </c>
      <c r="D4632">
        <v>0.34499999999999997</v>
      </c>
      <c r="E4632">
        <v>26</v>
      </c>
      <c r="F4632">
        <v>0.13300000000000001</v>
      </c>
    </row>
    <row r="4633" spans="1:6" x14ac:dyDescent="0.2">
      <c r="A4633" t="s">
        <v>679</v>
      </c>
      <c r="B4633" t="s">
        <v>692</v>
      </c>
      <c r="C4633" t="s">
        <v>688</v>
      </c>
      <c r="D4633">
        <v>0.34499999999999997</v>
      </c>
      <c r="E4633">
        <v>27</v>
      </c>
      <c r="F4633">
        <v>0.13400000000000001</v>
      </c>
    </row>
    <row r="4634" spans="1:6" x14ac:dyDescent="0.2">
      <c r="A4634" t="s">
        <v>679</v>
      </c>
      <c r="B4634" t="s">
        <v>692</v>
      </c>
      <c r="C4634" t="s">
        <v>688</v>
      </c>
      <c r="D4634">
        <v>0.34499999999999997</v>
      </c>
      <c r="E4634">
        <v>28</v>
      </c>
      <c r="F4634">
        <v>0.13400000000000001</v>
      </c>
    </row>
    <row r="4635" spans="1:6" x14ac:dyDescent="0.2">
      <c r="A4635" t="s">
        <v>679</v>
      </c>
      <c r="B4635" t="s">
        <v>692</v>
      </c>
      <c r="C4635" t="s">
        <v>688</v>
      </c>
      <c r="D4635">
        <v>0.34499999999999997</v>
      </c>
      <c r="E4635">
        <v>29</v>
      </c>
      <c r="F4635">
        <v>0.13500000000000001</v>
      </c>
    </row>
    <row r="4636" spans="1:6" x14ac:dyDescent="0.2">
      <c r="A4636" t="s">
        <v>679</v>
      </c>
      <c r="B4636" t="s">
        <v>692</v>
      </c>
      <c r="C4636" t="s">
        <v>688</v>
      </c>
      <c r="D4636">
        <v>0.34499999999999997</v>
      </c>
      <c r="E4636">
        <v>30</v>
      </c>
      <c r="F4636">
        <v>0.13500000000000001</v>
      </c>
    </row>
    <row r="4637" spans="1:6" x14ac:dyDescent="0.2">
      <c r="A4637" t="s">
        <v>679</v>
      </c>
      <c r="B4637" t="s">
        <v>692</v>
      </c>
      <c r="C4637" t="s">
        <v>688</v>
      </c>
      <c r="D4637">
        <v>0.34499999999999997</v>
      </c>
      <c r="E4637">
        <v>31</v>
      </c>
      <c r="F4637">
        <v>0.13600000000000001</v>
      </c>
    </row>
    <row r="4638" spans="1:6" x14ac:dyDescent="0.2">
      <c r="A4638" t="s">
        <v>679</v>
      </c>
      <c r="B4638" t="s">
        <v>692</v>
      </c>
      <c r="C4638" t="s">
        <v>688</v>
      </c>
      <c r="D4638">
        <v>0.34499999999999997</v>
      </c>
      <c r="E4638">
        <v>32</v>
      </c>
      <c r="F4638">
        <v>0.13600000000000001</v>
      </c>
    </row>
    <row r="4639" spans="1:6" x14ac:dyDescent="0.2">
      <c r="A4639" t="s">
        <v>679</v>
      </c>
      <c r="B4639" t="s">
        <v>692</v>
      </c>
      <c r="C4639" t="s">
        <v>688</v>
      </c>
      <c r="D4639">
        <v>0.34499999999999997</v>
      </c>
      <c r="E4639">
        <v>33</v>
      </c>
      <c r="F4639">
        <v>0.13700000000000001</v>
      </c>
    </row>
    <row r="4640" spans="1:6" x14ac:dyDescent="0.2">
      <c r="A4640" t="s">
        <v>679</v>
      </c>
      <c r="B4640" t="s">
        <v>692</v>
      </c>
      <c r="C4640" t="s">
        <v>688</v>
      </c>
      <c r="D4640">
        <v>0.34499999999999997</v>
      </c>
      <c r="E4640">
        <v>34</v>
      </c>
      <c r="F4640">
        <v>0.13700000000000001</v>
      </c>
    </row>
    <row r="4641" spans="1:6" x14ac:dyDescent="0.2">
      <c r="A4641" t="s">
        <v>679</v>
      </c>
      <c r="B4641" t="s">
        <v>692</v>
      </c>
      <c r="C4641" t="s">
        <v>688</v>
      </c>
      <c r="D4641">
        <v>0.34499999999999997</v>
      </c>
      <c r="E4641">
        <v>35</v>
      </c>
      <c r="F4641">
        <v>0.13800000000000001</v>
      </c>
    </row>
    <row r="4642" spans="1:6" x14ac:dyDescent="0.2">
      <c r="A4642" t="s">
        <v>679</v>
      </c>
      <c r="B4642" t="s">
        <v>692</v>
      </c>
      <c r="C4642" t="s">
        <v>688</v>
      </c>
      <c r="D4642">
        <v>0.34499999999999997</v>
      </c>
      <c r="E4642">
        <v>36</v>
      </c>
      <c r="F4642">
        <v>0.13800000000000001</v>
      </c>
    </row>
    <row r="4643" spans="1:6" x14ac:dyDescent="0.2">
      <c r="A4643" t="s">
        <v>679</v>
      </c>
      <c r="B4643" t="s">
        <v>692</v>
      </c>
      <c r="C4643" t="s">
        <v>688</v>
      </c>
      <c r="D4643">
        <v>0.34499999999999997</v>
      </c>
      <c r="E4643">
        <v>37</v>
      </c>
      <c r="F4643">
        <v>0.13900000000000001</v>
      </c>
    </row>
    <row r="4644" spans="1:6" x14ac:dyDescent="0.2">
      <c r="A4644" t="s">
        <v>679</v>
      </c>
      <c r="B4644" t="s">
        <v>692</v>
      </c>
      <c r="C4644" t="s">
        <v>688</v>
      </c>
      <c r="D4644">
        <v>0.34499999999999997</v>
      </c>
      <c r="E4644">
        <v>38</v>
      </c>
      <c r="F4644">
        <v>0.13900000000000001</v>
      </c>
    </row>
    <row r="4645" spans="1:6" x14ac:dyDescent="0.2">
      <c r="A4645" t="s">
        <v>679</v>
      </c>
      <c r="B4645" t="s">
        <v>692</v>
      </c>
      <c r="C4645" t="s">
        <v>688</v>
      </c>
      <c r="D4645">
        <v>0.34499999999999997</v>
      </c>
      <c r="E4645">
        <v>39</v>
      </c>
      <c r="F4645">
        <v>0.14000000000000001</v>
      </c>
    </row>
    <row r="4646" spans="1:6" x14ac:dyDescent="0.2">
      <c r="A4646" t="s">
        <v>679</v>
      </c>
      <c r="B4646" t="s">
        <v>692</v>
      </c>
      <c r="C4646" t="s">
        <v>688</v>
      </c>
      <c r="D4646">
        <v>0.34499999999999997</v>
      </c>
      <c r="E4646">
        <v>40</v>
      </c>
      <c r="F4646">
        <v>0.14000000000000001</v>
      </c>
    </row>
    <row r="4647" spans="1:6" x14ac:dyDescent="0.2">
      <c r="A4647" t="s">
        <v>679</v>
      </c>
      <c r="B4647" t="s">
        <v>692</v>
      </c>
      <c r="C4647" t="s">
        <v>688</v>
      </c>
      <c r="D4647">
        <v>0.34499999999999997</v>
      </c>
      <c r="E4647">
        <v>41</v>
      </c>
      <c r="F4647">
        <v>0.14000000000000001</v>
      </c>
    </row>
    <row r="4648" spans="1:6" x14ac:dyDescent="0.2">
      <c r="A4648" t="s">
        <v>679</v>
      </c>
      <c r="B4648" t="s">
        <v>692</v>
      </c>
      <c r="C4648" t="s">
        <v>688</v>
      </c>
      <c r="D4648">
        <v>0.34499999999999997</v>
      </c>
      <c r="E4648">
        <v>42</v>
      </c>
      <c r="F4648">
        <v>0.14099999999999999</v>
      </c>
    </row>
    <row r="4649" spans="1:6" x14ac:dyDescent="0.2">
      <c r="A4649" t="s">
        <v>679</v>
      </c>
      <c r="B4649" t="s">
        <v>692</v>
      </c>
      <c r="C4649" t="s">
        <v>688</v>
      </c>
      <c r="D4649">
        <v>0.34499999999999997</v>
      </c>
      <c r="E4649">
        <v>43</v>
      </c>
      <c r="F4649">
        <v>0.14099999999999999</v>
      </c>
    </row>
    <row r="4650" spans="1:6" x14ac:dyDescent="0.2">
      <c r="A4650" t="s">
        <v>679</v>
      </c>
      <c r="B4650" t="s">
        <v>692</v>
      </c>
      <c r="C4650" t="s">
        <v>688</v>
      </c>
      <c r="D4650">
        <v>0.34499999999999997</v>
      </c>
      <c r="E4650">
        <v>44</v>
      </c>
      <c r="F4650">
        <v>0.14199999999999999</v>
      </c>
    </row>
    <row r="4651" spans="1:6" x14ac:dyDescent="0.2">
      <c r="A4651" t="s">
        <v>679</v>
      </c>
      <c r="B4651" t="s">
        <v>692</v>
      </c>
      <c r="C4651" t="s">
        <v>688</v>
      </c>
      <c r="D4651">
        <v>0.34499999999999997</v>
      </c>
      <c r="E4651">
        <v>45</v>
      </c>
      <c r="F4651">
        <v>0.14199999999999999</v>
      </c>
    </row>
    <row r="4652" spans="1:6" x14ac:dyDescent="0.2">
      <c r="A4652" t="s">
        <v>679</v>
      </c>
      <c r="B4652" t="s">
        <v>692</v>
      </c>
      <c r="C4652" t="s">
        <v>688</v>
      </c>
      <c r="D4652">
        <v>0.34499999999999997</v>
      </c>
      <c r="E4652">
        <v>46</v>
      </c>
      <c r="F4652">
        <v>0.14199999999999999</v>
      </c>
    </row>
    <row r="4653" spans="1:6" x14ac:dyDescent="0.2">
      <c r="A4653" t="s">
        <v>679</v>
      </c>
      <c r="B4653" t="s">
        <v>692</v>
      </c>
      <c r="C4653" t="s">
        <v>688</v>
      </c>
      <c r="D4653">
        <v>0.36</v>
      </c>
      <c r="E4653">
        <v>20</v>
      </c>
      <c r="F4653">
        <v>0.123</v>
      </c>
    </row>
    <row r="4654" spans="1:6" x14ac:dyDescent="0.2">
      <c r="A4654" t="s">
        <v>679</v>
      </c>
      <c r="B4654" t="s">
        <v>692</v>
      </c>
      <c r="C4654" t="s">
        <v>688</v>
      </c>
      <c r="D4654">
        <v>0.36</v>
      </c>
      <c r="E4654">
        <v>21</v>
      </c>
      <c r="F4654">
        <v>0.127</v>
      </c>
    </row>
    <row r="4655" spans="1:6" x14ac:dyDescent="0.2">
      <c r="A4655" t="s">
        <v>679</v>
      </c>
      <c r="B4655" t="s">
        <v>692</v>
      </c>
      <c r="C4655" t="s">
        <v>688</v>
      </c>
      <c r="D4655">
        <v>0.36</v>
      </c>
      <c r="E4655">
        <v>22</v>
      </c>
      <c r="F4655">
        <v>0.13</v>
      </c>
    </row>
    <row r="4656" spans="1:6" x14ac:dyDescent="0.2">
      <c r="A4656" t="s">
        <v>679</v>
      </c>
      <c r="B4656" t="s">
        <v>692</v>
      </c>
      <c r="C4656" t="s">
        <v>688</v>
      </c>
      <c r="D4656">
        <v>0.36</v>
      </c>
      <c r="E4656">
        <v>23</v>
      </c>
      <c r="F4656">
        <v>0.13400000000000001</v>
      </c>
    </row>
    <row r="4657" spans="1:6" x14ac:dyDescent="0.2">
      <c r="A4657" t="s">
        <v>679</v>
      </c>
      <c r="B4657" t="s">
        <v>692</v>
      </c>
      <c r="C4657" t="s">
        <v>688</v>
      </c>
      <c r="D4657">
        <v>0.36</v>
      </c>
      <c r="E4657">
        <v>24</v>
      </c>
      <c r="F4657">
        <v>0.13600000000000001</v>
      </c>
    </row>
    <row r="4658" spans="1:6" x14ac:dyDescent="0.2">
      <c r="A4658" t="s">
        <v>679</v>
      </c>
      <c r="B4658" t="s">
        <v>692</v>
      </c>
      <c r="C4658" t="s">
        <v>688</v>
      </c>
      <c r="D4658">
        <v>0.36</v>
      </c>
      <c r="E4658">
        <v>25</v>
      </c>
      <c r="F4658">
        <v>0.13800000000000001</v>
      </c>
    </row>
    <row r="4659" spans="1:6" x14ac:dyDescent="0.2">
      <c r="A4659" t="s">
        <v>679</v>
      </c>
      <c r="B4659" t="s">
        <v>692</v>
      </c>
      <c r="C4659" t="s">
        <v>688</v>
      </c>
      <c r="D4659">
        <v>0.36</v>
      </c>
      <c r="E4659">
        <v>26</v>
      </c>
      <c r="F4659">
        <v>0.13900000000000001</v>
      </c>
    </row>
    <row r="4660" spans="1:6" x14ac:dyDescent="0.2">
      <c r="A4660" t="s">
        <v>679</v>
      </c>
      <c r="B4660" t="s">
        <v>692</v>
      </c>
      <c r="C4660" t="s">
        <v>688</v>
      </c>
      <c r="D4660">
        <v>0.36</v>
      </c>
      <c r="E4660">
        <v>27</v>
      </c>
      <c r="F4660">
        <v>0.14000000000000001</v>
      </c>
    </row>
    <row r="4661" spans="1:6" x14ac:dyDescent="0.2">
      <c r="A4661" t="s">
        <v>679</v>
      </c>
      <c r="B4661" t="s">
        <v>692</v>
      </c>
      <c r="C4661" t="s">
        <v>688</v>
      </c>
      <c r="D4661">
        <v>0.36</v>
      </c>
      <c r="E4661">
        <v>28</v>
      </c>
      <c r="F4661">
        <v>0.14000000000000001</v>
      </c>
    </row>
    <row r="4662" spans="1:6" x14ac:dyDescent="0.2">
      <c r="A4662" t="s">
        <v>679</v>
      </c>
      <c r="B4662" t="s">
        <v>692</v>
      </c>
      <c r="C4662" t="s">
        <v>688</v>
      </c>
      <c r="D4662">
        <v>0.36</v>
      </c>
      <c r="E4662">
        <v>29</v>
      </c>
      <c r="F4662">
        <v>0.14000000000000001</v>
      </c>
    </row>
    <row r="4663" spans="1:6" x14ac:dyDescent="0.2">
      <c r="A4663" t="s">
        <v>679</v>
      </c>
      <c r="B4663" t="s">
        <v>692</v>
      </c>
      <c r="C4663" t="s">
        <v>688</v>
      </c>
      <c r="D4663">
        <v>0.36</v>
      </c>
      <c r="E4663">
        <v>30</v>
      </c>
      <c r="F4663">
        <v>0.14099999999999999</v>
      </c>
    </row>
    <row r="4664" spans="1:6" x14ac:dyDescent="0.2">
      <c r="A4664" t="s">
        <v>679</v>
      </c>
      <c r="B4664" t="s">
        <v>692</v>
      </c>
      <c r="C4664" t="s">
        <v>688</v>
      </c>
      <c r="D4664">
        <v>0.36</v>
      </c>
      <c r="E4664">
        <v>31</v>
      </c>
      <c r="F4664">
        <v>0.14099999999999999</v>
      </c>
    </row>
    <row r="4665" spans="1:6" x14ac:dyDescent="0.2">
      <c r="A4665" t="s">
        <v>679</v>
      </c>
      <c r="B4665" t="s">
        <v>692</v>
      </c>
      <c r="C4665" t="s">
        <v>688</v>
      </c>
      <c r="D4665">
        <v>0.36</v>
      </c>
      <c r="E4665">
        <v>32</v>
      </c>
      <c r="F4665">
        <v>0.14199999999999999</v>
      </c>
    </row>
    <row r="4666" spans="1:6" x14ac:dyDescent="0.2">
      <c r="A4666" t="s">
        <v>679</v>
      </c>
      <c r="B4666" t="s">
        <v>692</v>
      </c>
      <c r="C4666" t="s">
        <v>688</v>
      </c>
      <c r="D4666">
        <v>0.36</v>
      </c>
      <c r="E4666">
        <v>33</v>
      </c>
      <c r="F4666">
        <v>0.14199999999999999</v>
      </c>
    </row>
    <row r="4667" spans="1:6" x14ac:dyDescent="0.2">
      <c r="A4667" t="s">
        <v>679</v>
      </c>
      <c r="B4667" t="s">
        <v>692</v>
      </c>
      <c r="C4667" t="s">
        <v>688</v>
      </c>
      <c r="D4667">
        <v>0.36</v>
      </c>
      <c r="E4667">
        <v>34</v>
      </c>
      <c r="F4667">
        <v>0.14299999999999999</v>
      </c>
    </row>
    <row r="4668" spans="1:6" x14ac:dyDescent="0.2">
      <c r="A4668" t="s">
        <v>679</v>
      </c>
      <c r="B4668" t="s">
        <v>692</v>
      </c>
      <c r="C4668" t="s">
        <v>688</v>
      </c>
      <c r="D4668">
        <v>0.36</v>
      </c>
      <c r="E4668">
        <v>35</v>
      </c>
      <c r="F4668">
        <v>0.14299999999999999</v>
      </c>
    </row>
    <row r="4669" spans="1:6" x14ac:dyDescent="0.2">
      <c r="A4669" t="s">
        <v>679</v>
      </c>
      <c r="B4669" t="s">
        <v>692</v>
      </c>
      <c r="C4669" t="s">
        <v>688</v>
      </c>
      <c r="D4669">
        <v>0.36</v>
      </c>
      <c r="E4669">
        <v>36</v>
      </c>
      <c r="F4669">
        <v>0.14299999999999999</v>
      </c>
    </row>
    <row r="4670" spans="1:6" x14ac:dyDescent="0.2">
      <c r="A4670" t="s">
        <v>679</v>
      </c>
      <c r="B4670" t="s">
        <v>692</v>
      </c>
      <c r="C4670" t="s">
        <v>688</v>
      </c>
      <c r="D4670">
        <v>0.36</v>
      </c>
      <c r="E4670">
        <v>37</v>
      </c>
      <c r="F4670">
        <v>0.14399999999999999</v>
      </c>
    </row>
    <row r="4671" spans="1:6" x14ac:dyDescent="0.2">
      <c r="A4671" t="s">
        <v>679</v>
      </c>
      <c r="B4671" t="s">
        <v>692</v>
      </c>
      <c r="C4671" t="s">
        <v>688</v>
      </c>
      <c r="D4671">
        <v>0.36</v>
      </c>
      <c r="E4671">
        <v>38</v>
      </c>
      <c r="F4671">
        <v>0.14399999999999999</v>
      </c>
    </row>
    <row r="4672" spans="1:6" x14ac:dyDescent="0.2">
      <c r="A4672" t="s">
        <v>679</v>
      </c>
      <c r="B4672" t="s">
        <v>692</v>
      </c>
      <c r="C4672" t="s">
        <v>688</v>
      </c>
      <c r="D4672">
        <v>0.36</v>
      </c>
      <c r="E4672">
        <v>39</v>
      </c>
      <c r="F4672">
        <v>0.14499999999999999</v>
      </c>
    </row>
    <row r="4673" spans="1:6" x14ac:dyDescent="0.2">
      <c r="A4673" t="s">
        <v>679</v>
      </c>
      <c r="B4673" t="s">
        <v>692</v>
      </c>
      <c r="C4673" t="s">
        <v>688</v>
      </c>
      <c r="D4673">
        <v>0.36</v>
      </c>
      <c r="E4673">
        <v>40</v>
      </c>
      <c r="F4673">
        <v>0.14499999999999999</v>
      </c>
    </row>
    <row r="4674" spans="1:6" x14ac:dyDescent="0.2">
      <c r="A4674" t="s">
        <v>679</v>
      </c>
      <c r="B4674" t="s">
        <v>692</v>
      </c>
      <c r="C4674" t="s">
        <v>688</v>
      </c>
      <c r="D4674">
        <v>0.36</v>
      </c>
      <c r="E4674">
        <v>41</v>
      </c>
      <c r="F4674">
        <v>0.14599999999999999</v>
      </c>
    </row>
    <row r="4675" spans="1:6" x14ac:dyDescent="0.2">
      <c r="A4675" t="s">
        <v>679</v>
      </c>
      <c r="B4675" t="s">
        <v>692</v>
      </c>
      <c r="C4675" t="s">
        <v>688</v>
      </c>
      <c r="D4675">
        <v>0.36</v>
      </c>
      <c r="E4675">
        <v>42</v>
      </c>
      <c r="F4675">
        <v>0.14599999999999999</v>
      </c>
    </row>
    <row r="4676" spans="1:6" x14ac:dyDescent="0.2">
      <c r="A4676" t="s">
        <v>679</v>
      </c>
      <c r="B4676" t="s">
        <v>692</v>
      </c>
      <c r="C4676" t="s">
        <v>688</v>
      </c>
      <c r="D4676">
        <v>0.36</v>
      </c>
      <c r="E4676">
        <v>43</v>
      </c>
      <c r="F4676">
        <v>0.14599999999999999</v>
      </c>
    </row>
    <row r="4677" spans="1:6" x14ac:dyDescent="0.2">
      <c r="A4677" t="s">
        <v>679</v>
      </c>
      <c r="B4677" t="s">
        <v>692</v>
      </c>
      <c r="C4677" t="s">
        <v>688</v>
      </c>
      <c r="D4677">
        <v>0.36</v>
      </c>
      <c r="E4677">
        <v>44</v>
      </c>
      <c r="F4677">
        <v>0.14699999999999999</v>
      </c>
    </row>
    <row r="4678" spans="1:6" x14ac:dyDescent="0.2">
      <c r="A4678" t="s">
        <v>679</v>
      </c>
      <c r="B4678" t="s">
        <v>692</v>
      </c>
      <c r="C4678" t="s">
        <v>688</v>
      </c>
      <c r="D4678">
        <v>0.36</v>
      </c>
      <c r="E4678">
        <v>45</v>
      </c>
      <c r="F4678">
        <v>0.14699999999999999</v>
      </c>
    </row>
    <row r="4679" spans="1:6" x14ac:dyDescent="0.2">
      <c r="A4679" t="s">
        <v>679</v>
      </c>
      <c r="B4679" t="s">
        <v>692</v>
      </c>
      <c r="C4679" t="s">
        <v>688</v>
      </c>
      <c r="D4679">
        <v>0.36</v>
      </c>
      <c r="E4679">
        <v>46</v>
      </c>
      <c r="F4679">
        <v>0.14699999999999999</v>
      </c>
    </row>
    <row r="4680" spans="1:6" x14ac:dyDescent="0.2">
      <c r="A4680" t="s">
        <v>679</v>
      </c>
      <c r="B4680" t="s">
        <v>692</v>
      </c>
      <c r="C4680" t="s">
        <v>688</v>
      </c>
      <c r="D4680">
        <v>0.36</v>
      </c>
      <c r="E4680">
        <v>47</v>
      </c>
      <c r="F4680">
        <v>0.14799999999999999</v>
      </c>
    </row>
    <row r="4681" spans="1:6" x14ac:dyDescent="0.2">
      <c r="A4681" t="s">
        <v>679</v>
      </c>
      <c r="B4681" t="s">
        <v>692</v>
      </c>
      <c r="C4681" t="s">
        <v>688</v>
      </c>
      <c r="D4681">
        <v>0.36</v>
      </c>
      <c r="E4681">
        <v>48</v>
      </c>
      <c r="F4681">
        <v>0.14799999999999999</v>
      </c>
    </row>
    <row r="4682" spans="1:6" x14ac:dyDescent="0.2">
      <c r="A4682" t="s">
        <v>679</v>
      </c>
      <c r="B4682" t="s">
        <v>692</v>
      </c>
      <c r="C4682" t="s">
        <v>688</v>
      </c>
      <c r="D4682">
        <v>0.36</v>
      </c>
      <c r="E4682">
        <v>49</v>
      </c>
      <c r="F4682">
        <v>0.14799999999999999</v>
      </c>
    </row>
    <row r="4683" spans="1:6" x14ac:dyDescent="0.2">
      <c r="A4683" t="s">
        <v>679</v>
      </c>
      <c r="B4683" t="s">
        <v>692</v>
      </c>
      <c r="C4683" t="s">
        <v>688</v>
      </c>
      <c r="D4683">
        <v>0.375</v>
      </c>
      <c r="E4683">
        <v>20</v>
      </c>
      <c r="F4683">
        <v>0.129</v>
      </c>
    </row>
    <row r="4684" spans="1:6" x14ac:dyDescent="0.2">
      <c r="A4684" t="s">
        <v>679</v>
      </c>
      <c r="B4684" t="s">
        <v>692</v>
      </c>
      <c r="C4684" t="s">
        <v>688</v>
      </c>
      <c r="D4684">
        <v>0.375</v>
      </c>
      <c r="E4684">
        <v>21</v>
      </c>
      <c r="F4684">
        <v>0.13300000000000001</v>
      </c>
    </row>
    <row r="4685" spans="1:6" x14ac:dyDescent="0.2">
      <c r="A4685" t="s">
        <v>679</v>
      </c>
      <c r="B4685" t="s">
        <v>692</v>
      </c>
      <c r="C4685" t="s">
        <v>688</v>
      </c>
      <c r="D4685">
        <v>0.375</v>
      </c>
      <c r="E4685">
        <v>22</v>
      </c>
      <c r="F4685">
        <v>0.13700000000000001</v>
      </c>
    </row>
    <row r="4686" spans="1:6" x14ac:dyDescent="0.2">
      <c r="A4686" t="s">
        <v>679</v>
      </c>
      <c r="B4686" t="s">
        <v>692</v>
      </c>
      <c r="C4686" t="s">
        <v>688</v>
      </c>
      <c r="D4686">
        <v>0.375</v>
      </c>
      <c r="E4686">
        <v>23</v>
      </c>
      <c r="F4686">
        <v>0.14000000000000001</v>
      </c>
    </row>
    <row r="4687" spans="1:6" x14ac:dyDescent="0.2">
      <c r="A4687" t="s">
        <v>679</v>
      </c>
      <c r="B4687" t="s">
        <v>692</v>
      </c>
      <c r="C4687" t="s">
        <v>688</v>
      </c>
      <c r="D4687">
        <v>0.375</v>
      </c>
      <c r="E4687">
        <v>24</v>
      </c>
      <c r="F4687">
        <v>0.14199999999999999</v>
      </c>
    </row>
    <row r="4688" spans="1:6" x14ac:dyDescent="0.2">
      <c r="A4688" t="s">
        <v>679</v>
      </c>
      <c r="B4688" t="s">
        <v>692</v>
      </c>
      <c r="C4688" t="s">
        <v>688</v>
      </c>
      <c r="D4688">
        <v>0.375</v>
      </c>
      <c r="E4688">
        <v>25</v>
      </c>
      <c r="F4688">
        <v>0.14399999999999999</v>
      </c>
    </row>
    <row r="4689" spans="1:6" x14ac:dyDescent="0.2">
      <c r="A4689" t="s">
        <v>679</v>
      </c>
      <c r="B4689" t="s">
        <v>692</v>
      </c>
      <c r="C4689" t="s">
        <v>688</v>
      </c>
      <c r="D4689">
        <v>0.375</v>
      </c>
      <c r="E4689">
        <v>26</v>
      </c>
      <c r="F4689">
        <v>0.14499999999999999</v>
      </c>
    </row>
    <row r="4690" spans="1:6" x14ac:dyDescent="0.2">
      <c r="A4690" t="s">
        <v>679</v>
      </c>
      <c r="B4690" t="s">
        <v>692</v>
      </c>
      <c r="C4690" t="s">
        <v>688</v>
      </c>
      <c r="D4690">
        <v>0.375</v>
      </c>
      <c r="E4690">
        <v>27</v>
      </c>
      <c r="F4690">
        <v>0.14599999999999999</v>
      </c>
    </row>
    <row r="4691" spans="1:6" x14ac:dyDescent="0.2">
      <c r="A4691" t="s">
        <v>679</v>
      </c>
      <c r="B4691" t="s">
        <v>692</v>
      </c>
      <c r="C4691" t="s">
        <v>688</v>
      </c>
      <c r="D4691">
        <v>0.375</v>
      </c>
      <c r="E4691">
        <v>28</v>
      </c>
      <c r="F4691">
        <v>0.14599999999999999</v>
      </c>
    </row>
    <row r="4692" spans="1:6" x14ac:dyDescent="0.2">
      <c r="A4692" t="s">
        <v>679</v>
      </c>
      <c r="B4692" t="s">
        <v>692</v>
      </c>
      <c r="C4692" t="s">
        <v>688</v>
      </c>
      <c r="D4692">
        <v>0.375</v>
      </c>
      <c r="E4692">
        <v>29</v>
      </c>
      <c r="F4692">
        <v>0.14599999999999999</v>
      </c>
    </row>
    <row r="4693" spans="1:6" x14ac:dyDescent="0.2">
      <c r="A4693" t="s">
        <v>679</v>
      </c>
      <c r="B4693" t="s">
        <v>692</v>
      </c>
      <c r="C4693" t="s">
        <v>688</v>
      </c>
      <c r="D4693">
        <v>0.375</v>
      </c>
      <c r="E4693">
        <v>30</v>
      </c>
      <c r="F4693">
        <v>0.14599999999999999</v>
      </c>
    </row>
    <row r="4694" spans="1:6" x14ac:dyDescent="0.2">
      <c r="A4694" t="s">
        <v>679</v>
      </c>
      <c r="B4694" t="s">
        <v>692</v>
      </c>
      <c r="C4694" t="s">
        <v>688</v>
      </c>
      <c r="D4694">
        <v>0.375</v>
      </c>
      <c r="E4694">
        <v>31</v>
      </c>
      <c r="F4694">
        <v>0.14699999999999999</v>
      </c>
    </row>
    <row r="4695" spans="1:6" x14ac:dyDescent="0.2">
      <c r="A4695" t="s">
        <v>679</v>
      </c>
      <c r="B4695" t="s">
        <v>692</v>
      </c>
      <c r="C4695" t="s">
        <v>688</v>
      </c>
      <c r="D4695">
        <v>0.375</v>
      </c>
      <c r="E4695">
        <v>32</v>
      </c>
      <c r="F4695">
        <v>0.14699999999999999</v>
      </c>
    </row>
    <row r="4696" spans="1:6" x14ac:dyDescent="0.2">
      <c r="A4696" t="s">
        <v>679</v>
      </c>
      <c r="B4696" t="s">
        <v>692</v>
      </c>
      <c r="C4696" t="s">
        <v>688</v>
      </c>
      <c r="D4696">
        <v>0.375</v>
      </c>
      <c r="E4696">
        <v>33</v>
      </c>
      <c r="F4696">
        <v>0.14699999999999999</v>
      </c>
    </row>
    <row r="4697" spans="1:6" x14ac:dyDescent="0.2">
      <c r="A4697" t="s">
        <v>679</v>
      </c>
      <c r="B4697" t="s">
        <v>692</v>
      </c>
      <c r="C4697" t="s">
        <v>688</v>
      </c>
      <c r="D4697">
        <v>0.375</v>
      </c>
      <c r="E4697">
        <v>34</v>
      </c>
      <c r="F4697">
        <v>0.14799999999999999</v>
      </c>
    </row>
    <row r="4698" spans="1:6" x14ac:dyDescent="0.2">
      <c r="A4698" t="s">
        <v>679</v>
      </c>
      <c r="B4698" t="s">
        <v>692</v>
      </c>
      <c r="C4698" t="s">
        <v>688</v>
      </c>
      <c r="D4698">
        <v>0.375</v>
      </c>
      <c r="E4698">
        <v>35</v>
      </c>
      <c r="F4698">
        <v>0.14799999999999999</v>
      </c>
    </row>
    <row r="4699" spans="1:6" x14ac:dyDescent="0.2">
      <c r="A4699" t="s">
        <v>679</v>
      </c>
      <c r="B4699" t="s">
        <v>692</v>
      </c>
      <c r="C4699" t="s">
        <v>688</v>
      </c>
      <c r="D4699">
        <v>0.375</v>
      </c>
      <c r="E4699">
        <v>36</v>
      </c>
      <c r="F4699">
        <v>0.14899999999999999</v>
      </c>
    </row>
    <row r="4700" spans="1:6" x14ac:dyDescent="0.2">
      <c r="A4700" t="s">
        <v>679</v>
      </c>
      <c r="B4700" t="s">
        <v>692</v>
      </c>
      <c r="C4700" t="s">
        <v>688</v>
      </c>
      <c r="D4700">
        <v>0.375</v>
      </c>
      <c r="E4700">
        <v>37</v>
      </c>
      <c r="F4700">
        <v>0.14899999999999999</v>
      </c>
    </row>
    <row r="4701" spans="1:6" x14ac:dyDescent="0.2">
      <c r="A4701" t="s">
        <v>679</v>
      </c>
      <c r="B4701" t="s">
        <v>692</v>
      </c>
      <c r="C4701" t="s">
        <v>688</v>
      </c>
      <c r="D4701">
        <v>0.375</v>
      </c>
      <c r="E4701">
        <v>38</v>
      </c>
      <c r="F4701">
        <v>0.15</v>
      </c>
    </row>
    <row r="4702" spans="1:6" x14ac:dyDescent="0.2">
      <c r="A4702" t="s">
        <v>679</v>
      </c>
      <c r="B4702" t="s">
        <v>692</v>
      </c>
      <c r="C4702" t="s">
        <v>688</v>
      </c>
      <c r="D4702">
        <v>0.375</v>
      </c>
      <c r="E4702">
        <v>39</v>
      </c>
      <c r="F4702">
        <v>0.15</v>
      </c>
    </row>
    <row r="4703" spans="1:6" x14ac:dyDescent="0.2">
      <c r="A4703" t="s">
        <v>679</v>
      </c>
      <c r="B4703" t="s">
        <v>692</v>
      </c>
      <c r="C4703" t="s">
        <v>688</v>
      </c>
      <c r="D4703">
        <v>0.375</v>
      </c>
      <c r="E4703">
        <v>40</v>
      </c>
      <c r="F4703">
        <v>0.15</v>
      </c>
    </row>
    <row r="4704" spans="1:6" x14ac:dyDescent="0.2">
      <c r="A4704" t="s">
        <v>679</v>
      </c>
      <c r="B4704" t="s">
        <v>692</v>
      </c>
      <c r="C4704" t="s">
        <v>688</v>
      </c>
      <c r="D4704">
        <v>0.375</v>
      </c>
      <c r="E4704">
        <v>41</v>
      </c>
      <c r="F4704">
        <v>0.151</v>
      </c>
    </row>
    <row r="4705" spans="1:6" x14ac:dyDescent="0.2">
      <c r="A4705" t="s">
        <v>679</v>
      </c>
      <c r="B4705" t="s">
        <v>692</v>
      </c>
      <c r="C4705" t="s">
        <v>688</v>
      </c>
      <c r="D4705">
        <v>0.375</v>
      </c>
      <c r="E4705">
        <v>42</v>
      </c>
      <c r="F4705">
        <v>0.151</v>
      </c>
    </row>
    <row r="4706" spans="1:6" x14ac:dyDescent="0.2">
      <c r="A4706" t="s">
        <v>679</v>
      </c>
      <c r="B4706" t="s">
        <v>692</v>
      </c>
      <c r="C4706" t="s">
        <v>688</v>
      </c>
      <c r="D4706">
        <v>0.375</v>
      </c>
      <c r="E4706">
        <v>43</v>
      </c>
      <c r="F4706">
        <v>0.152</v>
      </c>
    </row>
    <row r="4707" spans="1:6" x14ac:dyDescent="0.2">
      <c r="A4707" t="s">
        <v>679</v>
      </c>
      <c r="B4707" t="s">
        <v>692</v>
      </c>
      <c r="C4707" t="s">
        <v>688</v>
      </c>
      <c r="D4707">
        <v>0.375</v>
      </c>
      <c r="E4707">
        <v>44</v>
      </c>
      <c r="F4707">
        <v>0.152</v>
      </c>
    </row>
    <row r="4708" spans="1:6" x14ac:dyDescent="0.2">
      <c r="A4708" t="s">
        <v>679</v>
      </c>
      <c r="B4708" t="s">
        <v>692</v>
      </c>
      <c r="C4708" t="s">
        <v>688</v>
      </c>
      <c r="D4708">
        <v>0.375</v>
      </c>
      <c r="E4708">
        <v>45</v>
      </c>
      <c r="F4708">
        <v>0.152</v>
      </c>
    </row>
    <row r="4709" spans="1:6" x14ac:dyDescent="0.2">
      <c r="A4709" t="s">
        <v>679</v>
      </c>
      <c r="B4709" t="s">
        <v>692</v>
      </c>
      <c r="C4709" t="s">
        <v>688</v>
      </c>
      <c r="D4709">
        <v>0.375</v>
      </c>
      <c r="E4709">
        <v>46</v>
      </c>
      <c r="F4709">
        <v>0.153</v>
      </c>
    </row>
    <row r="4710" spans="1:6" x14ac:dyDescent="0.2">
      <c r="A4710" t="s">
        <v>679</v>
      </c>
      <c r="B4710" t="s">
        <v>692</v>
      </c>
      <c r="C4710" t="s">
        <v>688</v>
      </c>
      <c r="D4710">
        <v>0.375</v>
      </c>
      <c r="E4710">
        <v>47</v>
      </c>
      <c r="F4710">
        <v>0.153</v>
      </c>
    </row>
    <row r="4711" spans="1:6" x14ac:dyDescent="0.2">
      <c r="A4711" t="s">
        <v>679</v>
      </c>
      <c r="B4711" t="s">
        <v>692</v>
      </c>
      <c r="C4711" t="s">
        <v>688</v>
      </c>
      <c r="D4711">
        <v>0.375</v>
      </c>
      <c r="E4711">
        <v>48</v>
      </c>
      <c r="F4711">
        <v>0.153</v>
      </c>
    </row>
    <row r="4712" spans="1:6" x14ac:dyDescent="0.2">
      <c r="A4712" t="s">
        <v>679</v>
      </c>
      <c r="B4712" t="s">
        <v>692</v>
      </c>
      <c r="C4712" t="s">
        <v>688</v>
      </c>
      <c r="D4712">
        <v>0.375</v>
      </c>
      <c r="E4712">
        <v>49</v>
      </c>
      <c r="F4712">
        <v>0.154</v>
      </c>
    </row>
    <row r="4713" spans="1:6" x14ac:dyDescent="0.2">
      <c r="A4713" t="s">
        <v>679</v>
      </c>
      <c r="B4713" t="s">
        <v>692</v>
      </c>
      <c r="C4713" t="s">
        <v>688</v>
      </c>
      <c r="D4713">
        <v>0.39</v>
      </c>
      <c r="E4713">
        <v>20</v>
      </c>
      <c r="F4713">
        <v>0.13600000000000001</v>
      </c>
    </row>
    <row r="4714" spans="1:6" x14ac:dyDescent="0.2">
      <c r="A4714" t="s">
        <v>679</v>
      </c>
      <c r="B4714" t="s">
        <v>692</v>
      </c>
      <c r="C4714" t="s">
        <v>688</v>
      </c>
      <c r="D4714">
        <v>0.39</v>
      </c>
      <c r="E4714">
        <v>21</v>
      </c>
      <c r="F4714">
        <v>0.14000000000000001</v>
      </c>
    </row>
    <row r="4715" spans="1:6" x14ac:dyDescent="0.2">
      <c r="A4715" t="s">
        <v>679</v>
      </c>
      <c r="B4715" t="s">
        <v>692</v>
      </c>
      <c r="C4715" t="s">
        <v>688</v>
      </c>
      <c r="D4715">
        <v>0.39</v>
      </c>
      <c r="E4715">
        <v>22</v>
      </c>
      <c r="F4715">
        <v>0.14299999999999999</v>
      </c>
    </row>
    <row r="4716" spans="1:6" x14ac:dyDescent="0.2">
      <c r="A4716" t="s">
        <v>679</v>
      </c>
      <c r="B4716" t="s">
        <v>692</v>
      </c>
      <c r="C4716" t="s">
        <v>688</v>
      </c>
      <c r="D4716">
        <v>0.39</v>
      </c>
      <c r="E4716">
        <v>23</v>
      </c>
      <c r="F4716">
        <v>0.14599999999999999</v>
      </c>
    </row>
    <row r="4717" spans="1:6" x14ac:dyDescent="0.2">
      <c r="A4717" t="s">
        <v>679</v>
      </c>
      <c r="B4717" t="s">
        <v>692</v>
      </c>
      <c r="C4717" t="s">
        <v>688</v>
      </c>
      <c r="D4717">
        <v>0.39</v>
      </c>
      <c r="E4717">
        <v>24</v>
      </c>
      <c r="F4717">
        <v>0.14799999999999999</v>
      </c>
    </row>
    <row r="4718" spans="1:6" x14ac:dyDescent="0.2">
      <c r="A4718" t="s">
        <v>679</v>
      </c>
      <c r="B4718" t="s">
        <v>692</v>
      </c>
      <c r="C4718" t="s">
        <v>688</v>
      </c>
      <c r="D4718">
        <v>0.39</v>
      </c>
      <c r="E4718">
        <v>25</v>
      </c>
      <c r="F4718">
        <v>0.15</v>
      </c>
    </row>
    <row r="4719" spans="1:6" x14ac:dyDescent="0.2">
      <c r="A4719" t="s">
        <v>679</v>
      </c>
      <c r="B4719" t="s">
        <v>692</v>
      </c>
      <c r="C4719" t="s">
        <v>688</v>
      </c>
      <c r="D4719">
        <v>0.39</v>
      </c>
      <c r="E4719">
        <v>26</v>
      </c>
      <c r="F4719">
        <v>0.151</v>
      </c>
    </row>
    <row r="4720" spans="1:6" x14ac:dyDescent="0.2">
      <c r="A4720" t="s">
        <v>679</v>
      </c>
      <c r="B4720" t="s">
        <v>692</v>
      </c>
      <c r="C4720" t="s">
        <v>688</v>
      </c>
      <c r="D4720">
        <v>0.39</v>
      </c>
      <c r="E4720">
        <v>27</v>
      </c>
      <c r="F4720">
        <v>0.151</v>
      </c>
    </row>
    <row r="4721" spans="1:6" x14ac:dyDescent="0.2">
      <c r="A4721" t="s">
        <v>679</v>
      </c>
      <c r="B4721" t="s">
        <v>692</v>
      </c>
      <c r="C4721" t="s">
        <v>688</v>
      </c>
      <c r="D4721">
        <v>0.39</v>
      </c>
      <c r="E4721">
        <v>28</v>
      </c>
      <c r="F4721">
        <v>0.152</v>
      </c>
    </row>
    <row r="4722" spans="1:6" x14ac:dyDescent="0.2">
      <c r="A4722" t="s">
        <v>679</v>
      </c>
      <c r="B4722" t="s">
        <v>692</v>
      </c>
      <c r="C4722" t="s">
        <v>688</v>
      </c>
      <c r="D4722">
        <v>0.39</v>
      </c>
      <c r="E4722">
        <v>29</v>
      </c>
      <c r="F4722">
        <v>0.152</v>
      </c>
    </row>
    <row r="4723" spans="1:6" x14ac:dyDescent="0.2">
      <c r="A4723" t="s">
        <v>679</v>
      </c>
      <c r="B4723" t="s">
        <v>692</v>
      </c>
      <c r="C4723" t="s">
        <v>688</v>
      </c>
      <c r="D4723">
        <v>0.39</v>
      </c>
      <c r="E4723">
        <v>30</v>
      </c>
      <c r="F4723">
        <v>0.152</v>
      </c>
    </row>
    <row r="4724" spans="1:6" x14ac:dyDescent="0.2">
      <c r="A4724" t="s">
        <v>679</v>
      </c>
      <c r="B4724" t="s">
        <v>692</v>
      </c>
      <c r="C4724" t="s">
        <v>688</v>
      </c>
      <c r="D4724">
        <v>0.39</v>
      </c>
      <c r="E4724">
        <v>31</v>
      </c>
      <c r="F4724">
        <v>0.152</v>
      </c>
    </row>
    <row r="4725" spans="1:6" x14ac:dyDescent="0.2">
      <c r="A4725" t="s">
        <v>679</v>
      </c>
      <c r="B4725" t="s">
        <v>692</v>
      </c>
      <c r="C4725" t="s">
        <v>688</v>
      </c>
      <c r="D4725">
        <v>0.39</v>
      </c>
      <c r="E4725">
        <v>32</v>
      </c>
      <c r="F4725">
        <v>0.153</v>
      </c>
    </row>
    <row r="4726" spans="1:6" x14ac:dyDescent="0.2">
      <c r="A4726" t="s">
        <v>679</v>
      </c>
      <c r="B4726" t="s">
        <v>692</v>
      </c>
      <c r="C4726" t="s">
        <v>688</v>
      </c>
      <c r="D4726">
        <v>0.39</v>
      </c>
      <c r="E4726">
        <v>33</v>
      </c>
      <c r="F4726">
        <v>0.153</v>
      </c>
    </row>
    <row r="4727" spans="1:6" x14ac:dyDescent="0.2">
      <c r="A4727" t="s">
        <v>679</v>
      </c>
      <c r="B4727" t="s">
        <v>692</v>
      </c>
      <c r="C4727" t="s">
        <v>688</v>
      </c>
      <c r="D4727">
        <v>0.39</v>
      </c>
      <c r="E4727">
        <v>34</v>
      </c>
      <c r="F4727">
        <v>0.153</v>
      </c>
    </row>
    <row r="4728" spans="1:6" x14ac:dyDescent="0.2">
      <c r="A4728" t="s">
        <v>679</v>
      </c>
      <c r="B4728" t="s">
        <v>692</v>
      </c>
      <c r="C4728" t="s">
        <v>688</v>
      </c>
      <c r="D4728">
        <v>0.39</v>
      </c>
      <c r="E4728">
        <v>35</v>
      </c>
      <c r="F4728">
        <v>0.154</v>
      </c>
    </row>
    <row r="4729" spans="1:6" x14ac:dyDescent="0.2">
      <c r="A4729" t="s">
        <v>679</v>
      </c>
      <c r="B4729" t="s">
        <v>692</v>
      </c>
      <c r="C4729" t="s">
        <v>688</v>
      </c>
      <c r="D4729">
        <v>0.39</v>
      </c>
      <c r="E4729">
        <v>36</v>
      </c>
      <c r="F4729">
        <v>0.154</v>
      </c>
    </row>
    <row r="4730" spans="1:6" x14ac:dyDescent="0.2">
      <c r="A4730" t="s">
        <v>679</v>
      </c>
      <c r="B4730" t="s">
        <v>692</v>
      </c>
      <c r="C4730" t="s">
        <v>688</v>
      </c>
      <c r="D4730">
        <v>0.39</v>
      </c>
      <c r="E4730">
        <v>37</v>
      </c>
      <c r="F4730">
        <v>0.154</v>
      </c>
    </row>
    <row r="4731" spans="1:6" x14ac:dyDescent="0.2">
      <c r="A4731" t="s">
        <v>679</v>
      </c>
      <c r="B4731" t="s">
        <v>692</v>
      </c>
      <c r="C4731" t="s">
        <v>688</v>
      </c>
      <c r="D4731">
        <v>0.39</v>
      </c>
      <c r="E4731">
        <v>38</v>
      </c>
      <c r="F4731">
        <v>0.155</v>
      </c>
    </row>
    <row r="4732" spans="1:6" x14ac:dyDescent="0.2">
      <c r="A4732" t="s">
        <v>679</v>
      </c>
      <c r="B4732" t="s">
        <v>692</v>
      </c>
      <c r="C4732" t="s">
        <v>688</v>
      </c>
      <c r="D4732">
        <v>0.39</v>
      </c>
      <c r="E4732">
        <v>39</v>
      </c>
      <c r="F4732">
        <v>0.155</v>
      </c>
    </row>
    <row r="4733" spans="1:6" x14ac:dyDescent="0.2">
      <c r="A4733" t="s">
        <v>679</v>
      </c>
      <c r="B4733" t="s">
        <v>692</v>
      </c>
      <c r="C4733" t="s">
        <v>688</v>
      </c>
      <c r="D4733">
        <v>0.39</v>
      </c>
      <c r="E4733">
        <v>40</v>
      </c>
      <c r="F4733">
        <v>0.156</v>
      </c>
    </row>
    <row r="4734" spans="1:6" x14ac:dyDescent="0.2">
      <c r="A4734" t="s">
        <v>679</v>
      </c>
      <c r="B4734" t="s">
        <v>692</v>
      </c>
      <c r="C4734" t="s">
        <v>688</v>
      </c>
      <c r="D4734">
        <v>0.39</v>
      </c>
      <c r="E4734">
        <v>41</v>
      </c>
      <c r="F4734">
        <v>0.156</v>
      </c>
    </row>
    <row r="4735" spans="1:6" x14ac:dyDescent="0.2">
      <c r="A4735" t="s">
        <v>679</v>
      </c>
      <c r="B4735" t="s">
        <v>692</v>
      </c>
      <c r="C4735" t="s">
        <v>688</v>
      </c>
      <c r="D4735">
        <v>0.39</v>
      </c>
      <c r="E4735">
        <v>42</v>
      </c>
      <c r="F4735">
        <v>0.156</v>
      </c>
    </row>
    <row r="4736" spans="1:6" x14ac:dyDescent="0.2">
      <c r="A4736" t="s">
        <v>679</v>
      </c>
      <c r="B4736" t="s">
        <v>692</v>
      </c>
      <c r="C4736" t="s">
        <v>688</v>
      </c>
      <c r="D4736">
        <v>0.39</v>
      </c>
      <c r="E4736">
        <v>43</v>
      </c>
      <c r="F4736">
        <v>0.157</v>
      </c>
    </row>
    <row r="4737" spans="1:6" x14ac:dyDescent="0.2">
      <c r="A4737" t="s">
        <v>679</v>
      </c>
      <c r="B4737" t="s">
        <v>692</v>
      </c>
      <c r="C4737" t="s">
        <v>688</v>
      </c>
      <c r="D4737">
        <v>0.39</v>
      </c>
      <c r="E4737">
        <v>44</v>
      </c>
      <c r="F4737">
        <v>0.157</v>
      </c>
    </row>
    <row r="4738" spans="1:6" x14ac:dyDescent="0.2">
      <c r="A4738" t="s">
        <v>679</v>
      </c>
      <c r="B4738" t="s">
        <v>692</v>
      </c>
      <c r="C4738" t="s">
        <v>688</v>
      </c>
      <c r="D4738">
        <v>0.39</v>
      </c>
      <c r="E4738">
        <v>45</v>
      </c>
      <c r="F4738">
        <v>0.157</v>
      </c>
    </row>
    <row r="4739" spans="1:6" x14ac:dyDescent="0.2">
      <c r="A4739" t="s">
        <v>679</v>
      </c>
      <c r="B4739" t="s">
        <v>692</v>
      </c>
      <c r="C4739" t="s">
        <v>688</v>
      </c>
      <c r="D4739">
        <v>0.39</v>
      </c>
      <c r="E4739">
        <v>46</v>
      </c>
      <c r="F4739">
        <v>0.158</v>
      </c>
    </row>
    <row r="4740" spans="1:6" x14ac:dyDescent="0.2">
      <c r="A4740" t="s">
        <v>679</v>
      </c>
      <c r="B4740" t="s">
        <v>692</v>
      </c>
      <c r="C4740" t="s">
        <v>688</v>
      </c>
      <c r="D4740">
        <v>0.39</v>
      </c>
      <c r="E4740">
        <v>47</v>
      </c>
      <c r="F4740">
        <v>0.158</v>
      </c>
    </row>
    <row r="4741" spans="1:6" x14ac:dyDescent="0.2">
      <c r="A4741" t="s">
        <v>679</v>
      </c>
      <c r="B4741" t="s">
        <v>692</v>
      </c>
      <c r="C4741" t="s">
        <v>688</v>
      </c>
      <c r="D4741">
        <v>0.39</v>
      </c>
      <c r="E4741">
        <v>48</v>
      </c>
      <c r="F4741">
        <v>0.158</v>
      </c>
    </row>
    <row r="4742" spans="1:6" x14ac:dyDescent="0.2">
      <c r="A4742" t="s">
        <v>679</v>
      </c>
      <c r="B4742" t="s">
        <v>692</v>
      </c>
      <c r="C4742" t="s">
        <v>688</v>
      </c>
      <c r="D4742">
        <v>0.39</v>
      </c>
      <c r="E4742">
        <v>49</v>
      </c>
      <c r="F4742">
        <v>0.159</v>
      </c>
    </row>
    <row r="4743" spans="1:6" x14ac:dyDescent="0.2">
      <c r="A4743" t="s">
        <v>679</v>
      </c>
      <c r="B4743" t="s">
        <v>692</v>
      </c>
      <c r="C4743" t="s">
        <v>688</v>
      </c>
      <c r="D4743">
        <v>0.40500000000000003</v>
      </c>
      <c r="E4743">
        <v>20</v>
      </c>
      <c r="F4743">
        <v>0.14199999999999999</v>
      </c>
    </row>
    <row r="4744" spans="1:6" x14ac:dyDescent="0.2">
      <c r="A4744" t="s">
        <v>679</v>
      </c>
      <c r="B4744" t="s">
        <v>692</v>
      </c>
      <c r="C4744" t="s">
        <v>688</v>
      </c>
      <c r="D4744">
        <v>0.40500000000000003</v>
      </c>
      <c r="E4744">
        <v>21</v>
      </c>
      <c r="F4744">
        <v>0.14599999999999999</v>
      </c>
    </row>
    <row r="4745" spans="1:6" x14ac:dyDescent="0.2">
      <c r="A4745" t="s">
        <v>679</v>
      </c>
      <c r="B4745" t="s">
        <v>692</v>
      </c>
      <c r="C4745" t="s">
        <v>688</v>
      </c>
      <c r="D4745">
        <v>0.40500000000000003</v>
      </c>
      <c r="E4745">
        <v>22</v>
      </c>
      <c r="F4745">
        <v>0.14899999999999999</v>
      </c>
    </row>
    <row r="4746" spans="1:6" x14ac:dyDescent="0.2">
      <c r="A4746" t="s">
        <v>679</v>
      </c>
      <c r="B4746" t="s">
        <v>692</v>
      </c>
      <c r="C4746" t="s">
        <v>688</v>
      </c>
      <c r="D4746">
        <v>0.40500000000000003</v>
      </c>
      <c r="E4746">
        <v>23</v>
      </c>
      <c r="F4746">
        <v>0.152</v>
      </c>
    </row>
    <row r="4747" spans="1:6" x14ac:dyDescent="0.2">
      <c r="A4747" t="s">
        <v>679</v>
      </c>
      <c r="B4747" t="s">
        <v>692</v>
      </c>
      <c r="C4747" t="s">
        <v>688</v>
      </c>
      <c r="D4747">
        <v>0.40500000000000003</v>
      </c>
      <c r="E4747">
        <v>24</v>
      </c>
      <c r="F4747">
        <v>0.155</v>
      </c>
    </row>
    <row r="4748" spans="1:6" x14ac:dyDescent="0.2">
      <c r="A4748" t="s">
        <v>679</v>
      </c>
      <c r="B4748" t="s">
        <v>692</v>
      </c>
      <c r="C4748" t="s">
        <v>688</v>
      </c>
      <c r="D4748">
        <v>0.40500000000000003</v>
      </c>
      <c r="E4748">
        <v>25</v>
      </c>
      <c r="F4748">
        <v>0.156</v>
      </c>
    </row>
    <row r="4749" spans="1:6" x14ac:dyDescent="0.2">
      <c r="A4749" t="s">
        <v>679</v>
      </c>
      <c r="B4749" t="s">
        <v>692</v>
      </c>
      <c r="C4749" t="s">
        <v>688</v>
      </c>
      <c r="D4749">
        <v>0.40500000000000003</v>
      </c>
      <c r="E4749">
        <v>26</v>
      </c>
      <c r="F4749">
        <v>0.157</v>
      </c>
    </row>
    <row r="4750" spans="1:6" x14ac:dyDescent="0.2">
      <c r="A4750" t="s">
        <v>679</v>
      </c>
      <c r="B4750" t="s">
        <v>692</v>
      </c>
      <c r="C4750" t="s">
        <v>688</v>
      </c>
      <c r="D4750">
        <v>0.40500000000000003</v>
      </c>
      <c r="E4750">
        <v>27</v>
      </c>
      <c r="F4750">
        <v>0.157</v>
      </c>
    </row>
    <row r="4751" spans="1:6" x14ac:dyDescent="0.2">
      <c r="A4751" t="s">
        <v>679</v>
      </c>
      <c r="B4751" t="s">
        <v>692</v>
      </c>
      <c r="C4751" t="s">
        <v>688</v>
      </c>
      <c r="D4751">
        <v>0.40500000000000003</v>
      </c>
      <c r="E4751">
        <v>28</v>
      </c>
      <c r="F4751">
        <v>0.158</v>
      </c>
    </row>
    <row r="4752" spans="1:6" x14ac:dyDescent="0.2">
      <c r="A4752" t="s">
        <v>679</v>
      </c>
      <c r="B4752" t="s">
        <v>692</v>
      </c>
      <c r="C4752" t="s">
        <v>688</v>
      </c>
      <c r="D4752">
        <v>0.40500000000000003</v>
      </c>
      <c r="E4752">
        <v>29</v>
      </c>
      <c r="F4752">
        <v>0.158</v>
      </c>
    </row>
    <row r="4753" spans="1:6" x14ac:dyDescent="0.2">
      <c r="A4753" t="s">
        <v>679</v>
      </c>
      <c r="B4753" t="s">
        <v>692</v>
      </c>
      <c r="C4753" t="s">
        <v>688</v>
      </c>
      <c r="D4753">
        <v>0.40500000000000003</v>
      </c>
      <c r="E4753">
        <v>30</v>
      </c>
      <c r="F4753">
        <v>0.158</v>
      </c>
    </row>
    <row r="4754" spans="1:6" x14ac:dyDescent="0.2">
      <c r="A4754" t="s">
        <v>679</v>
      </c>
      <c r="B4754" t="s">
        <v>692</v>
      </c>
      <c r="C4754" t="s">
        <v>688</v>
      </c>
      <c r="D4754">
        <v>0.40500000000000003</v>
      </c>
      <c r="E4754">
        <v>31</v>
      </c>
      <c r="F4754">
        <v>0.158</v>
      </c>
    </row>
    <row r="4755" spans="1:6" x14ac:dyDescent="0.2">
      <c r="A4755" t="s">
        <v>679</v>
      </c>
      <c r="B4755" t="s">
        <v>692</v>
      </c>
      <c r="C4755" t="s">
        <v>688</v>
      </c>
      <c r="D4755">
        <v>0.40500000000000003</v>
      </c>
      <c r="E4755">
        <v>32</v>
      </c>
      <c r="F4755">
        <v>0.158</v>
      </c>
    </row>
    <row r="4756" spans="1:6" x14ac:dyDescent="0.2">
      <c r="A4756" t="s">
        <v>679</v>
      </c>
      <c r="B4756" t="s">
        <v>692</v>
      </c>
      <c r="C4756" t="s">
        <v>688</v>
      </c>
      <c r="D4756">
        <v>0.40500000000000003</v>
      </c>
      <c r="E4756">
        <v>33</v>
      </c>
      <c r="F4756">
        <v>0.158</v>
      </c>
    </row>
    <row r="4757" spans="1:6" x14ac:dyDescent="0.2">
      <c r="A4757" t="s">
        <v>679</v>
      </c>
      <c r="B4757" t="s">
        <v>692</v>
      </c>
      <c r="C4757" t="s">
        <v>688</v>
      </c>
      <c r="D4757">
        <v>0.40500000000000003</v>
      </c>
      <c r="E4757">
        <v>34</v>
      </c>
      <c r="F4757">
        <v>0.159</v>
      </c>
    </row>
    <row r="4758" spans="1:6" x14ac:dyDescent="0.2">
      <c r="A4758" t="s">
        <v>679</v>
      </c>
      <c r="B4758" t="s">
        <v>692</v>
      </c>
      <c r="C4758" t="s">
        <v>688</v>
      </c>
      <c r="D4758">
        <v>0.40500000000000003</v>
      </c>
      <c r="E4758">
        <v>35</v>
      </c>
      <c r="F4758">
        <v>0.159</v>
      </c>
    </row>
    <row r="4759" spans="1:6" x14ac:dyDescent="0.2">
      <c r="A4759" t="s">
        <v>679</v>
      </c>
      <c r="B4759" t="s">
        <v>692</v>
      </c>
      <c r="C4759" t="s">
        <v>688</v>
      </c>
      <c r="D4759">
        <v>0.40500000000000003</v>
      </c>
      <c r="E4759">
        <v>36</v>
      </c>
      <c r="F4759">
        <v>0.159</v>
      </c>
    </row>
    <row r="4760" spans="1:6" x14ac:dyDescent="0.2">
      <c r="A4760" t="s">
        <v>679</v>
      </c>
      <c r="B4760" t="s">
        <v>692</v>
      </c>
      <c r="C4760" t="s">
        <v>688</v>
      </c>
      <c r="D4760">
        <v>0.40500000000000003</v>
      </c>
      <c r="E4760">
        <v>37</v>
      </c>
      <c r="F4760">
        <v>0.16</v>
      </c>
    </row>
    <row r="4761" spans="1:6" x14ac:dyDescent="0.2">
      <c r="A4761" t="s">
        <v>679</v>
      </c>
      <c r="B4761" t="s">
        <v>692</v>
      </c>
      <c r="C4761" t="s">
        <v>688</v>
      </c>
      <c r="D4761">
        <v>0.40500000000000003</v>
      </c>
      <c r="E4761">
        <v>38</v>
      </c>
      <c r="F4761">
        <v>0.16</v>
      </c>
    </row>
    <row r="4762" spans="1:6" x14ac:dyDescent="0.2">
      <c r="A4762" t="s">
        <v>679</v>
      </c>
      <c r="B4762" t="s">
        <v>692</v>
      </c>
      <c r="C4762" t="s">
        <v>688</v>
      </c>
      <c r="D4762">
        <v>0.40500000000000003</v>
      </c>
      <c r="E4762">
        <v>39</v>
      </c>
      <c r="F4762">
        <v>0.16</v>
      </c>
    </row>
    <row r="4763" spans="1:6" x14ac:dyDescent="0.2">
      <c r="A4763" t="s">
        <v>679</v>
      </c>
      <c r="B4763" t="s">
        <v>692</v>
      </c>
      <c r="C4763" t="s">
        <v>688</v>
      </c>
      <c r="D4763">
        <v>0.40500000000000003</v>
      </c>
      <c r="E4763">
        <v>40</v>
      </c>
      <c r="F4763">
        <v>0.161</v>
      </c>
    </row>
    <row r="4764" spans="1:6" x14ac:dyDescent="0.2">
      <c r="A4764" t="s">
        <v>679</v>
      </c>
      <c r="B4764" t="s">
        <v>692</v>
      </c>
      <c r="C4764" t="s">
        <v>688</v>
      </c>
      <c r="D4764">
        <v>0.40500000000000003</v>
      </c>
      <c r="E4764">
        <v>41</v>
      </c>
      <c r="F4764">
        <v>0.161</v>
      </c>
    </row>
    <row r="4765" spans="1:6" x14ac:dyDescent="0.2">
      <c r="A4765" t="s">
        <v>679</v>
      </c>
      <c r="B4765" t="s">
        <v>692</v>
      </c>
      <c r="C4765" t="s">
        <v>688</v>
      </c>
      <c r="D4765">
        <v>0.40500000000000003</v>
      </c>
      <c r="E4765">
        <v>42</v>
      </c>
      <c r="F4765">
        <v>0.161</v>
      </c>
    </row>
    <row r="4766" spans="1:6" x14ac:dyDescent="0.2">
      <c r="A4766" t="s">
        <v>679</v>
      </c>
      <c r="B4766" t="s">
        <v>692</v>
      </c>
      <c r="C4766" t="s">
        <v>688</v>
      </c>
      <c r="D4766">
        <v>0.40500000000000003</v>
      </c>
      <c r="E4766">
        <v>43</v>
      </c>
      <c r="F4766">
        <v>0.16200000000000001</v>
      </c>
    </row>
    <row r="4767" spans="1:6" x14ac:dyDescent="0.2">
      <c r="A4767" t="s">
        <v>679</v>
      </c>
      <c r="B4767" t="s">
        <v>692</v>
      </c>
      <c r="C4767" t="s">
        <v>688</v>
      </c>
      <c r="D4767">
        <v>0.40500000000000003</v>
      </c>
      <c r="E4767">
        <v>44</v>
      </c>
      <c r="F4767">
        <v>0.16200000000000001</v>
      </c>
    </row>
    <row r="4768" spans="1:6" x14ac:dyDescent="0.2">
      <c r="A4768" t="s">
        <v>679</v>
      </c>
      <c r="B4768" t="s">
        <v>692</v>
      </c>
      <c r="C4768" t="s">
        <v>688</v>
      </c>
      <c r="D4768">
        <v>0.40500000000000003</v>
      </c>
      <c r="E4768">
        <v>45</v>
      </c>
      <c r="F4768">
        <v>0.16200000000000001</v>
      </c>
    </row>
    <row r="4769" spans="1:6" x14ac:dyDescent="0.2">
      <c r="A4769" t="s">
        <v>679</v>
      </c>
      <c r="B4769" t="s">
        <v>692</v>
      </c>
      <c r="C4769" t="s">
        <v>688</v>
      </c>
      <c r="D4769">
        <v>0.40500000000000003</v>
      </c>
      <c r="E4769">
        <v>46</v>
      </c>
      <c r="F4769">
        <v>0.16300000000000001</v>
      </c>
    </row>
    <row r="4770" spans="1:6" x14ac:dyDescent="0.2">
      <c r="A4770" t="s">
        <v>679</v>
      </c>
      <c r="B4770" t="s">
        <v>692</v>
      </c>
      <c r="C4770" t="s">
        <v>688</v>
      </c>
      <c r="D4770">
        <v>0.40500000000000003</v>
      </c>
      <c r="E4770">
        <v>47</v>
      </c>
      <c r="F4770">
        <v>0.16300000000000001</v>
      </c>
    </row>
    <row r="4771" spans="1:6" x14ac:dyDescent="0.2">
      <c r="A4771" t="s">
        <v>679</v>
      </c>
      <c r="B4771" t="s">
        <v>692</v>
      </c>
      <c r="C4771" t="s">
        <v>688</v>
      </c>
      <c r="D4771">
        <v>0.40500000000000003</v>
      </c>
      <c r="E4771">
        <v>48</v>
      </c>
      <c r="F4771">
        <v>0.16300000000000001</v>
      </c>
    </row>
    <row r="4772" spans="1:6" x14ac:dyDescent="0.2">
      <c r="A4772" t="s">
        <v>679</v>
      </c>
      <c r="B4772" t="s">
        <v>692</v>
      </c>
      <c r="C4772" t="s">
        <v>688</v>
      </c>
      <c r="D4772">
        <v>0.40500000000000003</v>
      </c>
      <c r="E4772">
        <v>49</v>
      </c>
      <c r="F4772">
        <v>0.16400000000000001</v>
      </c>
    </row>
    <row r="4773" spans="1:6" x14ac:dyDescent="0.2">
      <c r="A4773" t="s">
        <v>679</v>
      </c>
      <c r="B4773" t="s">
        <v>692</v>
      </c>
      <c r="C4773" t="s">
        <v>688</v>
      </c>
      <c r="D4773">
        <v>0.42</v>
      </c>
      <c r="E4773">
        <v>23</v>
      </c>
      <c r="F4773">
        <v>0.158</v>
      </c>
    </row>
    <row r="4774" spans="1:6" x14ac:dyDescent="0.2">
      <c r="A4774" t="s">
        <v>679</v>
      </c>
      <c r="B4774" t="s">
        <v>692</v>
      </c>
      <c r="C4774" t="s">
        <v>688</v>
      </c>
      <c r="D4774">
        <v>0.42</v>
      </c>
      <c r="E4774">
        <v>24</v>
      </c>
      <c r="F4774">
        <v>0.161</v>
      </c>
    </row>
    <row r="4775" spans="1:6" x14ac:dyDescent="0.2">
      <c r="A4775" t="s">
        <v>679</v>
      </c>
      <c r="B4775" t="s">
        <v>692</v>
      </c>
      <c r="C4775" t="s">
        <v>688</v>
      </c>
      <c r="D4775">
        <v>0.42</v>
      </c>
      <c r="E4775">
        <v>25</v>
      </c>
      <c r="F4775">
        <v>0.16200000000000001</v>
      </c>
    </row>
    <row r="4776" spans="1:6" x14ac:dyDescent="0.2">
      <c r="A4776" t="s">
        <v>679</v>
      </c>
      <c r="B4776" t="s">
        <v>692</v>
      </c>
      <c r="C4776" t="s">
        <v>688</v>
      </c>
      <c r="D4776">
        <v>0.42</v>
      </c>
      <c r="E4776">
        <v>26</v>
      </c>
      <c r="F4776">
        <v>0.16300000000000001</v>
      </c>
    </row>
    <row r="4777" spans="1:6" x14ac:dyDescent="0.2">
      <c r="A4777" t="s">
        <v>679</v>
      </c>
      <c r="B4777" t="s">
        <v>692</v>
      </c>
      <c r="C4777" t="s">
        <v>688</v>
      </c>
      <c r="D4777">
        <v>0.42</v>
      </c>
      <c r="E4777">
        <v>27</v>
      </c>
      <c r="F4777">
        <v>0.16300000000000001</v>
      </c>
    </row>
    <row r="4778" spans="1:6" x14ac:dyDescent="0.2">
      <c r="A4778" t="s">
        <v>679</v>
      </c>
      <c r="B4778" t="s">
        <v>692</v>
      </c>
      <c r="C4778" t="s">
        <v>688</v>
      </c>
      <c r="D4778">
        <v>0.42</v>
      </c>
      <c r="E4778">
        <v>28</v>
      </c>
      <c r="F4778">
        <v>0.16300000000000001</v>
      </c>
    </row>
    <row r="4779" spans="1:6" x14ac:dyDescent="0.2">
      <c r="A4779" t="s">
        <v>679</v>
      </c>
      <c r="B4779" t="s">
        <v>692</v>
      </c>
      <c r="C4779" t="s">
        <v>688</v>
      </c>
      <c r="D4779">
        <v>0.42</v>
      </c>
      <c r="E4779">
        <v>29</v>
      </c>
      <c r="F4779">
        <v>0.16400000000000001</v>
      </c>
    </row>
    <row r="4780" spans="1:6" x14ac:dyDescent="0.2">
      <c r="A4780" t="s">
        <v>679</v>
      </c>
      <c r="B4780" t="s">
        <v>692</v>
      </c>
      <c r="C4780" t="s">
        <v>688</v>
      </c>
      <c r="D4780">
        <v>0.42</v>
      </c>
      <c r="E4780">
        <v>30</v>
      </c>
      <c r="F4780">
        <v>0.16400000000000001</v>
      </c>
    </row>
    <row r="4781" spans="1:6" x14ac:dyDescent="0.2">
      <c r="A4781" t="s">
        <v>679</v>
      </c>
      <c r="B4781" t="s">
        <v>692</v>
      </c>
      <c r="C4781" t="s">
        <v>688</v>
      </c>
      <c r="D4781">
        <v>0.42</v>
      </c>
      <c r="E4781">
        <v>31</v>
      </c>
      <c r="F4781">
        <v>0.16400000000000001</v>
      </c>
    </row>
    <row r="4782" spans="1:6" x14ac:dyDescent="0.2">
      <c r="A4782" t="s">
        <v>679</v>
      </c>
      <c r="B4782" t="s">
        <v>692</v>
      </c>
      <c r="C4782" t="s">
        <v>688</v>
      </c>
      <c r="D4782">
        <v>0.42</v>
      </c>
      <c r="E4782">
        <v>32</v>
      </c>
      <c r="F4782">
        <v>0.16400000000000001</v>
      </c>
    </row>
    <row r="4783" spans="1:6" x14ac:dyDescent="0.2">
      <c r="A4783" t="s">
        <v>679</v>
      </c>
      <c r="B4783" t="s">
        <v>692</v>
      </c>
      <c r="C4783" t="s">
        <v>688</v>
      </c>
      <c r="D4783">
        <v>0.42</v>
      </c>
      <c r="E4783">
        <v>33</v>
      </c>
      <c r="F4783">
        <v>0.16400000000000001</v>
      </c>
    </row>
    <row r="4784" spans="1:6" x14ac:dyDescent="0.2">
      <c r="A4784" t="s">
        <v>679</v>
      </c>
      <c r="B4784" t="s">
        <v>692</v>
      </c>
      <c r="C4784" t="s">
        <v>688</v>
      </c>
      <c r="D4784">
        <v>0.42</v>
      </c>
      <c r="E4784">
        <v>34</v>
      </c>
      <c r="F4784">
        <v>0.16400000000000001</v>
      </c>
    </row>
    <row r="4785" spans="1:6" x14ac:dyDescent="0.2">
      <c r="A4785" t="s">
        <v>679</v>
      </c>
      <c r="B4785" t="s">
        <v>692</v>
      </c>
      <c r="C4785" t="s">
        <v>688</v>
      </c>
      <c r="D4785">
        <v>0.42</v>
      </c>
      <c r="E4785">
        <v>35</v>
      </c>
      <c r="F4785">
        <v>0.16400000000000001</v>
      </c>
    </row>
    <row r="4786" spans="1:6" x14ac:dyDescent="0.2">
      <c r="A4786" t="s">
        <v>679</v>
      </c>
      <c r="B4786" t="s">
        <v>692</v>
      </c>
      <c r="C4786" t="s">
        <v>688</v>
      </c>
      <c r="D4786">
        <v>0.42</v>
      </c>
      <c r="E4786">
        <v>36</v>
      </c>
      <c r="F4786">
        <v>0.16500000000000001</v>
      </c>
    </row>
    <row r="4787" spans="1:6" x14ac:dyDescent="0.2">
      <c r="A4787" t="s">
        <v>679</v>
      </c>
      <c r="B4787" t="s">
        <v>692</v>
      </c>
      <c r="C4787" t="s">
        <v>688</v>
      </c>
      <c r="D4787">
        <v>0.42</v>
      </c>
      <c r="E4787">
        <v>37</v>
      </c>
      <c r="F4787">
        <v>0.16500000000000001</v>
      </c>
    </row>
    <row r="4788" spans="1:6" x14ac:dyDescent="0.2">
      <c r="A4788" t="s">
        <v>679</v>
      </c>
      <c r="B4788" t="s">
        <v>692</v>
      </c>
      <c r="C4788" t="s">
        <v>688</v>
      </c>
      <c r="D4788">
        <v>0.42</v>
      </c>
      <c r="E4788">
        <v>38</v>
      </c>
      <c r="F4788">
        <v>0.16500000000000001</v>
      </c>
    </row>
    <row r="4789" spans="1:6" x14ac:dyDescent="0.2">
      <c r="A4789" t="s">
        <v>679</v>
      </c>
      <c r="B4789" t="s">
        <v>692</v>
      </c>
      <c r="C4789" t="s">
        <v>688</v>
      </c>
      <c r="D4789">
        <v>0.42</v>
      </c>
      <c r="E4789">
        <v>39</v>
      </c>
      <c r="F4789">
        <v>0.16600000000000001</v>
      </c>
    </row>
    <row r="4790" spans="1:6" x14ac:dyDescent="0.2">
      <c r="A4790" t="s">
        <v>679</v>
      </c>
      <c r="B4790" t="s">
        <v>692</v>
      </c>
      <c r="C4790" t="s">
        <v>688</v>
      </c>
      <c r="D4790">
        <v>0.42</v>
      </c>
      <c r="E4790">
        <v>40</v>
      </c>
      <c r="F4790">
        <v>0.16600000000000001</v>
      </c>
    </row>
    <row r="4791" spans="1:6" x14ac:dyDescent="0.2">
      <c r="A4791" t="s">
        <v>679</v>
      </c>
      <c r="B4791" t="s">
        <v>692</v>
      </c>
      <c r="C4791" t="s">
        <v>688</v>
      </c>
      <c r="D4791">
        <v>0.42</v>
      </c>
      <c r="E4791">
        <v>41</v>
      </c>
      <c r="F4791">
        <v>0.16600000000000001</v>
      </c>
    </row>
    <row r="4792" spans="1:6" x14ac:dyDescent="0.2">
      <c r="A4792" t="s">
        <v>679</v>
      </c>
      <c r="B4792" t="s">
        <v>692</v>
      </c>
      <c r="C4792" t="s">
        <v>688</v>
      </c>
      <c r="D4792">
        <v>0.42</v>
      </c>
      <c r="E4792">
        <v>42</v>
      </c>
      <c r="F4792">
        <v>0.16700000000000001</v>
      </c>
    </row>
    <row r="4793" spans="1:6" x14ac:dyDescent="0.2">
      <c r="A4793" t="s">
        <v>679</v>
      </c>
      <c r="B4793" t="s">
        <v>692</v>
      </c>
      <c r="C4793" t="s">
        <v>688</v>
      </c>
      <c r="D4793">
        <v>0.42</v>
      </c>
      <c r="E4793">
        <v>43</v>
      </c>
      <c r="F4793">
        <v>0.16700000000000001</v>
      </c>
    </row>
    <row r="4794" spans="1:6" x14ac:dyDescent="0.2">
      <c r="A4794" t="s">
        <v>679</v>
      </c>
      <c r="B4794" t="s">
        <v>692</v>
      </c>
      <c r="C4794" t="s">
        <v>688</v>
      </c>
      <c r="D4794">
        <v>0.42</v>
      </c>
      <c r="E4794">
        <v>44</v>
      </c>
      <c r="F4794">
        <v>0.16700000000000001</v>
      </c>
    </row>
    <row r="4795" spans="1:6" x14ac:dyDescent="0.2">
      <c r="A4795" t="s">
        <v>679</v>
      </c>
      <c r="B4795" t="s">
        <v>692</v>
      </c>
      <c r="C4795" t="s">
        <v>688</v>
      </c>
      <c r="D4795">
        <v>0.42</v>
      </c>
      <c r="E4795">
        <v>45</v>
      </c>
      <c r="F4795">
        <v>0.16800000000000001</v>
      </c>
    </row>
    <row r="4796" spans="1:6" x14ac:dyDescent="0.2">
      <c r="A4796" t="s">
        <v>679</v>
      </c>
      <c r="B4796" t="s">
        <v>692</v>
      </c>
      <c r="C4796" t="s">
        <v>688</v>
      </c>
      <c r="D4796">
        <v>0.42</v>
      </c>
      <c r="E4796">
        <v>46</v>
      </c>
      <c r="F4796">
        <v>0.16800000000000001</v>
      </c>
    </row>
    <row r="4797" spans="1:6" x14ac:dyDescent="0.2">
      <c r="A4797" t="s">
        <v>679</v>
      </c>
      <c r="B4797" t="s">
        <v>692</v>
      </c>
      <c r="C4797" t="s">
        <v>688</v>
      </c>
      <c r="D4797">
        <v>0.42</v>
      </c>
      <c r="E4797">
        <v>47</v>
      </c>
      <c r="F4797">
        <v>0.16800000000000001</v>
      </c>
    </row>
    <row r="4798" spans="1:6" x14ac:dyDescent="0.2">
      <c r="A4798" t="s">
        <v>679</v>
      </c>
      <c r="B4798" t="s">
        <v>692</v>
      </c>
      <c r="C4798" t="s">
        <v>688</v>
      </c>
      <c r="D4798">
        <v>0.42</v>
      </c>
      <c r="E4798">
        <v>48</v>
      </c>
      <c r="F4798">
        <v>0.16900000000000001</v>
      </c>
    </row>
    <row r="4799" spans="1:6" x14ac:dyDescent="0.2">
      <c r="A4799" t="s">
        <v>679</v>
      </c>
      <c r="B4799" t="s">
        <v>692</v>
      </c>
      <c r="C4799" t="s">
        <v>688</v>
      </c>
      <c r="D4799">
        <v>0.42</v>
      </c>
      <c r="E4799">
        <v>49</v>
      </c>
      <c r="F4799">
        <v>0.16900000000000001</v>
      </c>
    </row>
    <row r="4800" spans="1:6" x14ac:dyDescent="0.2">
      <c r="A4800" t="s">
        <v>679</v>
      </c>
      <c r="B4800" t="s">
        <v>692</v>
      </c>
      <c r="C4800" t="s">
        <v>688</v>
      </c>
      <c r="D4800">
        <v>0.435</v>
      </c>
      <c r="E4800">
        <v>23</v>
      </c>
      <c r="F4800">
        <v>0.16400000000000001</v>
      </c>
    </row>
    <row r="4801" spans="1:6" x14ac:dyDescent="0.2">
      <c r="A4801" t="s">
        <v>679</v>
      </c>
      <c r="B4801" t="s">
        <v>692</v>
      </c>
      <c r="C4801" t="s">
        <v>688</v>
      </c>
      <c r="D4801">
        <v>0.435</v>
      </c>
      <c r="E4801">
        <v>24</v>
      </c>
      <c r="F4801">
        <v>0.16700000000000001</v>
      </c>
    </row>
    <row r="4802" spans="1:6" x14ac:dyDescent="0.2">
      <c r="A4802" t="s">
        <v>679</v>
      </c>
      <c r="B4802" t="s">
        <v>692</v>
      </c>
      <c r="C4802" t="s">
        <v>688</v>
      </c>
      <c r="D4802">
        <v>0.435</v>
      </c>
      <c r="E4802">
        <v>25</v>
      </c>
      <c r="F4802">
        <v>0.16800000000000001</v>
      </c>
    </row>
    <row r="4803" spans="1:6" x14ac:dyDescent="0.2">
      <c r="A4803" t="s">
        <v>679</v>
      </c>
      <c r="B4803" t="s">
        <v>692</v>
      </c>
      <c r="C4803" t="s">
        <v>688</v>
      </c>
      <c r="D4803">
        <v>0.435</v>
      </c>
      <c r="E4803">
        <v>26</v>
      </c>
      <c r="F4803">
        <v>0.16900000000000001</v>
      </c>
    </row>
    <row r="4804" spans="1:6" x14ac:dyDescent="0.2">
      <c r="A4804" t="s">
        <v>679</v>
      </c>
      <c r="B4804" t="s">
        <v>692</v>
      </c>
      <c r="C4804" t="s">
        <v>688</v>
      </c>
      <c r="D4804">
        <v>0.435</v>
      </c>
      <c r="E4804">
        <v>27</v>
      </c>
      <c r="F4804">
        <v>0.16900000000000001</v>
      </c>
    </row>
    <row r="4805" spans="1:6" x14ac:dyDescent="0.2">
      <c r="A4805" t="s">
        <v>679</v>
      </c>
      <c r="B4805" t="s">
        <v>692</v>
      </c>
      <c r="C4805" t="s">
        <v>688</v>
      </c>
      <c r="D4805">
        <v>0.435</v>
      </c>
      <c r="E4805">
        <v>28</v>
      </c>
      <c r="F4805">
        <v>0.16900000000000001</v>
      </c>
    </row>
    <row r="4806" spans="1:6" x14ac:dyDescent="0.2">
      <c r="A4806" t="s">
        <v>679</v>
      </c>
      <c r="B4806" t="s">
        <v>692</v>
      </c>
      <c r="C4806" t="s">
        <v>688</v>
      </c>
      <c r="D4806">
        <v>0.435</v>
      </c>
      <c r="E4806">
        <v>29</v>
      </c>
      <c r="F4806">
        <v>0.16900000000000001</v>
      </c>
    </row>
    <row r="4807" spans="1:6" x14ac:dyDescent="0.2">
      <c r="A4807" t="s">
        <v>679</v>
      </c>
      <c r="B4807" t="s">
        <v>692</v>
      </c>
      <c r="C4807" t="s">
        <v>688</v>
      </c>
      <c r="D4807">
        <v>0.435</v>
      </c>
      <c r="E4807">
        <v>30</v>
      </c>
      <c r="F4807">
        <v>0.16900000000000001</v>
      </c>
    </row>
    <row r="4808" spans="1:6" x14ac:dyDescent="0.2">
      <c r="A4808" t="s">
        <v>679</v>
      </c>
      <c r="B4808" t="s">
        <v>692</v>
      </c>
      <c r="C4808" t="s">
        <v>688</v>
      </c>
      <c r="D4808">
        <v>0.435</v>
      </c>
      <c r="E4808">
        <v>31</v>
      </c>
      <c r="F4808">
        <v>0.16900000000000001</v>
      </c>
    </row>
    <row r="4809" spans="1:6" x14ac:dyDescent="0.2">
      <c r="A4809" t="s">
        <v>679</v>
      </c>
      <c r="B4809" t="s">
        <v>692</v>
      </c>
      <c r="C4809" t="s">
        <v>688</v>
      </c>
      <c r="D4809">
        <v>0.435</v>
      </c>
      <c r="E4809">
        <v>32</v>
      </c>
      <c r="F4809">
        <v>0.16900000000000001</v>
      </c>
    </row>
    <row r="4810" spans="1:6" x14ac:dyDescent="0.2">
      <c r="A4810" t="s">
        <v>679</v>
      </c>
      <c r="B4810" t="s">
        <v>692</v>
      </c>
      <c r="C4810" t="s">
        <v>688</v>
      </c>
      <c r="D4810">
        <v>0.435</v>
      </c>
      <c r="E4810">
        <v>33</v>
      </c>
      <c r="F4810">
        <v>0.17</v>
      </c>
    </row>
    <row r="4811" spans="1:6" x14ac:dyDescent="0.2">
      <c r="A4811" t="s">
        <v>679</v>
      </c>
      <c r="B4811" t="s">
        <v>692</v>
      </c>
      <c r="C4811" t="s">
        <v>688</v>
      </c>
      <c r="D4811">
        <v>0.435</v>
      </c>
      <c r="E4811">
        <v>34</v>
      </c>
      <c r="F4811">
        <v>0.17</v>
      </c>
    </row>
    <row r="4812" spans="1:6" x14ac:dyDescent="0.2">
      <c r="A4812" t="s">
        <v>679</v>
      </c>
      <c r="B4812" t="s">
        <v>692</v>
      </c>
      <c r="C4812" t="s">
        <v>688</v>
      </c>
      <c r="D4812">
        <v>0.435</v>
      </c>
      <c r="E4812">
        <v>35</v>
      </c>
      <c r="F4812">
        <v>0.17</v>
      </c>
    </row>
    <row r="4813" spans="1:6" x14ac:dyDescent="0.2">
      <c r="A4813" t="s">
        <v>679</v>
      </c>
      <c r="B4813" t="s">
        <v>692</v>
      </c>
      <c r="C4813" t="s">
        <v>688</v>
      </c>
      <c r="D4813">
        <v>0.435</v>
      </c>
      <c r="E4813">
        <v>36</v>
      </c>
      <c r="F4813">
        <v>0.17</v>
      </c>
    </row>
    <row r="4814" spans="1:6" x14ac:dyDescent="0.2">
      <c r="A4814" t="s">
        <v>679</v>
      </c>
      <c r="B4814" t="s">
        <v>692</v>
      </c>
      <c r="C4814" t="s">
        <v>688</v>
      </c>
      <c r="D4814">
        <v>0.435</v>
      </c>
      <c r="E4814">
        <v>37</v>
      </c>
      <c r="F4814">
        <v>0.17</v>
      </c>
    </row>
    <row r="4815" spans="1:6" x14ac:dyDescent="0.2">
      <c r="A4815" t="s">
        <v>679</v>
      </c>
      <c r="B4815" t="s">
        <v>692</v>
      </c>
      <c r="C4815" t="s">
        <v>688</v>
      </c>
      <c r="D4815">
        <v>0.435</v>
      </c>
      <c r="E4815">
        <v>38</v>
      </c>
      <c r="F4815">
        <v>0.17100000000000001</v>
      </c>
    </row>
    <row r="4816" spans="1:6" x14ac:dyDescent="0.2">
      <c r="A4816" t="s">
        <v>679</v>
      </c>
      <c r="B4816" t="s">
        <v>692</v>
      </c>
      <c r="C4816" t="s">
        <v>688</v>
      </c>
      <c r="D4816">
        <v>0.435</v>
      </c>
      <c r="E4816">
        <v>39</v>
      </c>
      <c r="F4816">
        <v>0.17100000000000001</v>
      </c>
    </row>
    <row r="4817" spans="1:6" x14ac:dyDescent="0.2">
      <c r="A4817" t="s">
        <v>679</v>
      </c>
      <c r="B4817" t="s">
        <v>692</v>
      </c>
      <c r="C4817" t="s">
        <v>688</v>
      </c>
      <c r="D4817">
        <v>0.435</v>
      </c>
      <c r="E4817">
        <v>40</v>
      </c>
      <c r="F4817">
        <v>0.17100000000000001</v>
      </c>
    </row>
    <row r="4818" spans="1:6" x14ac:dyDescent="0.2">
      <c r="A4818" t="s">
        <v>679</v>
      </c>
      <c r="B4818" t="s">
        <v>692</v>
      </c>
      <c r="C4818" t="s">
        <v>688</v>
      </c>
      <c r="D4818">
        <v>0.435</v>
      </c>
      <c r="E4818">
        <v>41</v>
      </c>
      <c r="F4818">
        <v>0.17199999999999999</v>
      </c>
    </row>
    <row r="4819" spans="1:6" x14ac:dyDescent="0.2">
      <c r="A4819" t="s">
        <v>679</v>
      </c>
      <c r="B4819" t="s">
        <v>692</v>
      </c>
      <c r="C4819" t="s">
        <v>688</v>
      </c>
      <c r="D4819">
        <v>0.435</v>
      </c>
      <c r="E4819">
        <v>42</v>
      </c>
      <c r="F4819">
        <v>0.17199999999999999</v>
      </c>
    </row>
    <row r="4820" spans="1:6" x14ac:dyDescent="0.2">
      <c r="A4820" t="s">
        <v>679</v>
      </c>
      <c r="B4820" t="s">
        <v>692</v>
      </c>
      <c r="C4820" t="s">
        <v>688</v>
      </c>
      <c r="D4820">
        <v>0.435</v>
      </c>
      <c r="E4820">
        <v>43</v>
      </c>
      <c r="F4820">
        <v>0.17199999999999999</v>
      </c>
    </row>
    <row r="4821" spans="1:6" x14ac:dyDescent="0.2">
      <c r="A4821" t="s">
        <v>679</v>
      </c>
      <c r="B4821" t="s">
        <v>692</v>
      </c>
      <c r="C4821" t="s">
        <v>688</v>
      </c>
      <c r="D4821">
        <v>0.435</v>
      </c>
      <c r="E4821">
        <v>44</v>
      </c>
      <c r="F4821">
        <v>0.17299999999999999</v>
      </c>
    </row>
    <row r="4822" spans="1:6" x14ac:dyDescent="0.2">
      <c r="A4822" t="s">
        <v>679</v>
      </c>
      <c r="B4822" t="s">
        <v>692</v>
      </c>
      <c r="C4822" t="s">
        <v>688</v>
      </c>
      <c r="D4822">
        <v>0.435</v>
      </c>
      <c r="E4822">
        <v>45</v>
      </c>
      <c r="F4822">
        <v>0.17299999999999999</v>
      </c>
    </row>
    <row r="4823" spans="1:6" x14ac:dyDescent="0.2">
      <c r="A4823" t="s">
        <v>679</v>
      </c>
      <c r="B4823" t="s">
        <v>692</v>
      </c>
      <c r="C4823" t="s">
        <v>688</v>
      </c>
      <c r="D4823">
        <v>0.435</v>
      </c>
      <c r="E4823">
        <v>46</v>
      </c>
      <c r="F4823">
        <v>0.17299999999999999</v>
      </c>
    </row>
    <row r="4824" spans="1:6" x14ac:dyDescent="0.2">
      <c r="A4824" t="s">
        <v>679</v>
      </c>
      <c r="B4824" t="s">
        <v>692</v>
      </c>
      <c r="C4824" t="s">
        <v>688</v>
      </c>
      <c r="D4824">
        <v>0.435</v>
      </c>
      <c r="E4824">
        <v>47</v>
      </c>
      <c r="F4824">
        <v>0.17299999999999999</v>
      </c>
    </row>
    <row r="4825" spans="1:6" x14ac:dyDescent="0.2">
      <c r="A4825" t="s">
        <v>679</v>
      </c>
      <c r="B4825" t="s">
        <v>692</v>
      </c>
      <c r="C4825" t="s">
        <v>688</v>
      </c>
      <c r="D4825">
        <v>0.435</v>
      </c>
      <c r="E4825">
        <v>48</v>
      </c>
      <c r="F4825">
        <v>0.17399999999999999</v>
      </c>
    </row>
    <row r="4826" spans="1:6" x14ac:dyDescent="0.2">
      <c r="A4826" t="s">
        <v>679</v>
      </c>
      <c r="B4826" t="s">
        <v>692</v>
      </c>
      <c r="C4826" t="s">
        <v>688</v>
      </c>
      <c r="D4826">
        <v>0.435</v>
      </c>
      <c r="E4826">
        <v>49</v>
      </c>
      <c r="F4826">
        <v>0.17399999999999999</v>
      </c>
    </row>
    <row r="4827" spans="1:6" x14ac:dyDescent="0.2">
      <c r="A4827" t="s">
        <v>679</v>
      </c>
      <c r="B4827" t="s">
        <v>692</v>
      </c>
      <c r="C4827" t="s">
        <v>688</v>
      </c>
      <c r="D4827">
        <v>0.45</v>
      </c>
      <c r="E4827">
        <v>23</v>
      </c>
      <c r="F4827">
        <v>0.17100000000000001</v>
      </c>
    </row>
    <row r="4828" spans="1:6" x14ac:dyDescent="0.2">
      <c r="A4828" t="s">
        <v>679</v>
      </c>
      <c r="B4828" t="s">
        <v>692</v>
      </c>
      <c r="C4828" t="s">
        <v>688</v>
      </c>
      <c r="D4828">
        <v>0.45</v>
      </c>
      <c r="E4828">
        <v>24</v>
      </c>
      <c r="F4828">
        <v>0.17299999999999999</v>
      </c>
    </row>
    <row r="4829" spans="1:6" x14ac:dyDescent="0.2">
      <c r="A4829" t="s">
        <v>679</v>
      </c>
      <c r="B4829" t="s">
        <v>692</v>
      </c>
      <c r="C4829" t="s">
        <v>688</v>
      </c>
      <c r="D4829">
        <v>0.45</v>
      </c>
      <c r="E4829">
        <v>25</v>
      </c>
      <c r="F4829">
        <v>0.17399999999999999</v>
      </c>
    </row>
    <row r="4830" spans="1:6" x14ac:dyDescent="0.2">
      <c r="A4830" t="s">
        <v>679</v>
      </c>
      <c r="B4830" t="s">
        <v>692</v>
      </c>
      <c r="C4830" t="s">
        <v>688</v>
      </c>
      <c r="D4830">
        <v>0.45</v>
      </c>
      <c r="E4830">
        <v>26</v>
      </c>
      <c r="F4830">
        <v>0.17499999999999999</v>
      </c>
    </row>
    <row r="4831" spans="1:6" x14ac:dyDescent="0.2">
      <c r="A4831" t="s">
        <v>679</v>
      </c>
      <c r="B4831" t="s">
        <v>692</v>
      </c>
      <c r="C4831" t="s">
        <v>688</v>
      </c>
      <c r="D4831">
        <v>0.45</v>
      </c>
      <c r="E4831">
        <v>27</v>
      </c>
      <c r="F4831">
        <v>0.17499999999999999</v>
      </c>
    </row>
    <row r="4832" spans="1:6" x14ac:dyDescent="0.2">
      <c r="A4832" t="s">
        <v>679</v>
      </c>
      <c r="B4832" t="s">
        <v>692</v>
      </c>
      <c r="C4832" t="s">
        <v>688</v>
      </c>
      <c r="D4832">
        <v>0.45</v>
      </c>
      <c r="E4832">
        <v>28</v>
      </c>
      <c r="F4832">
        <v>0.17499999999999999</v>
      </c>
    </row>
    <row r="4833" spans="1:6" x14ac:dyDescent="0.2">
      <c r="A4833" t="s">
        <v>679</v>
      </c>
      <c r="B4833" t="s">
        <v>692</v>
      </c>
      <c r="C4833" t="s">
        <v>688</v>
      </c>
      <c r="D4833">
        <v>0.45</v>
      </c>
      <c r="E4833">
        <v>29</v>
      </c>
      <c r="F4833">
        <v>0.17499999999999999</v>
      </c>
    </row>
    <row r="4834" spans="1:6" x14ac:dyDescent="0.2">
      <c r="A4834" t="s">
        <v>679</v>
      </c>
      <c r="B4834" t="s">
        <v>692</v>
      </c>
      <c r="C4834" t="s">
        <v>688</v>
      </c>
      <c r="D4834">
        <v>0.45</v>
      </c>
      <c r="E4834">
        <v>30</v>
      </c>
      <c r="F4834">
        <v>0.17499999999999999</v>
      </c>
    </row>
    <row r="4835" spans="1:6" x14ac:dyDescent="0.2">
      <c r="A4835" t="s">
        <v>679</v>
      </c>
      <c r="B4835" t="s">
        <v>692</v>
      </c>
      <c r="C4835" t="s">
        <v>688</v>
      </c>
      <c r="D4835">
        <v>0.45</v>
      </c>
      <c r="E4835">
        <v>31</v>
      </c>
      <c r="F4835">
        <v>0.17499999999999999</v>
      </c>
    </row>
    <row r="4836" spans="1:6" x14ac:dyDescent="0.2">
      <c r="A4836" t="s">
        <v>679</v>
      </c>
      <c r="B4836" t="s">
        <v>692</v>
      </c>
      <c r="C4836" t="s">
        <v>688</v>
      </c>
      <c r="D4836">
        <v>0.45</v>
      </c>
      <c r="E4836">
        <v>32</v>
      </c>
      <c r="F4836">
        <v>0.17499999999999999</v>
      </c>
    </row>
    <row r="4837" spans="1:6" x14ac:dyDescent="0.2">
      <c r="A4837" t="s">
        <v>679</v>
      </c>
      <c r="B4837" t="s">
        <v>692</v>
      </c>
      <c r="C4837" t="s">
        <v>688</v>
      </c>
      <c r="D4837">
        <v>0.45</v>
      </c>
      <c r="E4837">
        <v>33</v>
      </c>
      <c r="F4837">
        <v>0.17499999999999999</v>
      </c>
    </row>
    <row r="4838" spans="1:6" x14ac:dyDescent="0.2">
      <c r="A4838" t="s">
        <v>679</v>
      </c>
      <c r="B4838" t="s">
        <v>692</v>
      </c>
      <c r="C4838" t="s">
        <v>688</v>
      </c>
      <c r="D4838">
        <v>0.45</v>
      </c>
      <c r="E4838">
        <v>34</v>
      </c>
      <c r="F4838">
        <v>0.17499999999999999</v>
      </c>
    </row>
    <row r="4839" spans="1:6" x14ac:dyDescent="0.2">
      <c r="A4839" t="s">
        <v>679</v>
      </c>
      <c r="B4839" t="s">
        <v>692</v>
      </c>
      <c r="C4839" t="s">
        <v>688</v>
      </c>
      <c r="D4839">
        <v>0.45</v>
      </c>
      <c r="E4839">
        <v>35</v>
      </c>
      <c r="F4839">
        <v>0.17599999999999999</v>
      </c>
    </row>
    <row r="4840" spans="1:6" x14ac:dyDescent="0.2">
      <c r="A4840" t="s">
        <v>679</v>
      </c>
      <c r="B4840" t="s">
        <v>692</v>
      </c>
      <c r="C4840" t="s">
        <v>688</v>
      </c>
      <c r="D4840">
        <v>0.45</v>
      </c>
      <c r="E4840">
        <v>36</v>
      </c>
      <c r="F4840">
        <v>0.17599999999999999</v>
      </c>
    </row>
    <row r="4841" spans="1:6" x14ac:dyDescent="0.2">
      <c r="A4841" t="s">
        <v>679</v>
      </c>
      <c r="B4841" t="s">
        <v>692</v>
      </c>
      <c r="C4841" t="s">
        <v>688</v>
      </c>
      <c r="D4841">
        <v>0.45</v>
      </c>
      <c r="E4841">
        <v>37</v>
      </c>
      <c r="F4841">
        <v>0.17599999999999999</v>
      </c>
    </row>
    <row r="4842" spans="1:6" x14ac:dyDescent="0.2">
      <c r="A4842" t="s">
        <v>679</v>
      </c>
      <c r="B4842" t="s">
        <v>692</v>
      </c>
      <c r="C4842" t="s">
        <v>688</v>
      </c>
      <c r="D4842">
        <v>0.45</v>
      </c>
      <c r="E4842">
        <v>38</v>
      </c>
      <c r="F4842">
        <v>0.17599999999999999</v>
      </c>
    </row>
    <row r="4843" spans="1:6" x14ac:dyDescent="0.2">
      <c r="A4843" t="s">
        <v>679</v>
      </c>
      <c r="B4843" t="s">
        <v>692</v>
      </c>
      <c r="C4843" t="s">
        <v>688</v>
      </c>
      <c r="D4843">
        <v>0.45</v>
      </c>
      <c r="E4843">
        <v>39</v>
      </c>
      <c r="F4843">
        <v>0.17599999999999999</v>
      </c>
    </row>
    <row r="4844" spans="1:6" x14ac:dyDescent="0.2">
      <c r="A4844" t="s">
        <v>679</v>
      </c>
      <c r="B4844" t="s">
        <v>692</v>
      </c>
      <c r="C4844" t="s">
        <v>688</v>
      </c>
      <c r="D4844">
        <v>0.45</v>
      </c>
      <c r="E4844">
        <v>40</v>
      </c>
      <c r="F4844">
        <v>0.17699999999999999</v>
      </c>
    </row>
    <row r="4845" spans="1:6" x14ac:dyDescent="0.2">
      <c r="A4845" t="s">
        <v>679</v>
      </c>
      <c r="B4845" t="s">
        <v>692</v>
      </c>
      <c r="C4845" t="s">
        <v>688</v>
      </c>
      <c r="D4845">
        <v>0.45</v>
      </c>
      <c r="E4845">
        <v>41</v>
      </c>
      <c r="F4845">
        <v>0.17699999999999999</v>
      </c>
    </row>
    <row r="4846" spans="1:6" x14ac:dyDescent="0.2">
      <c r="A4846" t="s">
        <v>679</v>
      </c>
      <c r="B4846" t="s">
        <v>692</v>
      </c>
      <c r="C4846" t="s">
        <v>688</v>
      </c>
      <c r="D4846">
        <v>0.45</v>
      </c>
      <c r="E4846">
        <v>42</v>
      </c>
      <c r="F4846">
        <v>0.17699999999999999</v>
      </c>
    </row>
    <row r="4847" spans="1:6" x14ac:dyDescent="0.2">
      <c r="A4847" t="s">
        <v>679</v>
      </c>
      <c r="B4847" t="s">
        <v>692</v>
      </c>
      <c r="C4847" t="s">
        <v>688</v>
      </c>
      <c r="D4847">
        <v>0.45</v>
      </c>
      <c r="E4847">
        <v>43</v>
      </c>
      <c r="F4847">
        <v>0.17799999999999999</v>
      </c>
    </row>
    <row r="4848" spans="1:6" x14ac:dyDescent="0.2">
      <c r="A4848" t="s">
        <v>679</v>
      </c>
      <c r="B4848" t="s">
        <v>692</v>
      </c>
      <c r="C4848" t="s">
        <v>688</v>
      </c>
      <c r="D4848">
        <v>0.45</v>
      </c>
      <c r="E4848">
        <v>44</v>
      </c>
      <c r="F4848">
        <v>0.17799999999999999</v>
      </c>
    </row>
    <row r="4849" spans="1:6" x14ac:dyDescent="0.2">
      <c r="A4849" t="s">
        <v>679</v>
      </c>
      <c r="B4849" t="s">
        <v>692</v>
      </c>
      <c r="C4849" t="s">
        <v>688</v>
      </c>
      <c r="D4849">
        <v>0.45</v>
      </c>
      <c r="E4849">
        <v>45</v>
      </c>
      <c r="F4849">
        <v>0.17799999999999999</v>
      </c>
    </row>
    <row r="4850" spans="1:6" x14ac:dyDescent="0.2">
      <c r="A4850" t="s">
        <v>679</v>
      </c>
      <c r="B4850" t="s">
        <v>692</v>
      </c>
      <c r="C4850" t="s">
        <v>688</v>
      </c>
      <c r="D4850">
        <v>0.45</v>
      </c>
      <c r="E4850">
        <v>46</v>
      </c>
      <c r="F4850">
        <v>0.17799999999999999</v>
      </c>
    </row>
    <row r="4851" spans="1:6" x14ac:dyDescent="0.2">
      <c r="A4851" t="s">
        <v>679</v>
      </c>
      <c r="B4851" t="s">
        <v>692</v>
      </c>
      <c r="C4851" t="s">
        <v>688</v>
      </c>
      <c r="D4851">
        <v>0.45</v>
      </c>
      <c r="E4851">
        <v>47</v>
      </c>
      <c r="F4851">
        <v>0.17899999999999999</v>
      </c>
    </row>
    <row r="4852" spans="1:6" x14ac:dyDescent="0.2">
      <c r="A4852" t="s">
        <v>679</v>
      </c>
      <c r="B4852" t="s">
        <v>692</v>
      </c>
      <c r="C4852" t="s">
        <v>688</v>
      </c>
      <c r="D4852">
        <v>0.45</v>
      </c>
      <c r="E4852">
        <v>48</v>
      </c>
      <c r="F4852">
        <v>0.17899999999999999</v>
      </c>
    </row>
    <row r="4853" spans="1:6" x14ac:dyDescent="0.2">
      <c r="A4853" t="s">
        <v>679</v>
      </c>
      <c r="B4853" t="s">
        <v>692</v>
      </c>
      <c r="C4853" t="s">
        <v>688</v>
      </c>
      <c r="D4853">
        <v>0.45</v>
      </c>
      <c r="E4853">
        <v>49</v>
      </c>
      <c r="F4853">
        <v>0.17899999999999999</v>
      </c>
    </row>
    <row r="4854" spans="1:6" x14ac:dyDescent="0.2">
      <c r="A4854" t="s">
        <v>679</v>
      </c>
      <c r="B4854" t="s">
        <v>692</v>
      </c>
      <c r="C4854" t="s">
        <v>688</v>
      </c>
      <c r="D4854">
        <v>0.46500000000000002</v>
      </c>
      <c r="E4854">
        <v>23</v>
      </c>
      <c r="F4854">
        <v>0.17699999999999999</v>
      </c>
    </row>
    <row r="4855" spans="1:6" x14ac:dyDescent="0.2">
      <c r="A4855" t="s">
        <v>679</v>
      </c>
      <c r="B4855" t="s">
        <v>692</v>
      </c>
      <c r="C4855" t="s">
        <v>688</v>
      </c>
      <c r="D4855">
        <v>0.46500000000000002</v>
      </c>
      <c r="E4855">
        <v>24</v>
      </c>
      <c r="F4855">
        <v>0.17899999999999999</v>
      </c>
    </row>
    <row r="4856" spans="1:6" x14ac:dyDescent="0.2">
      <c r="A4856" t="s">
        <v>679</v>
      </c>
      <c r="B4856" t="s">
        <v>692</v>
      </c>
      <c r="C4856" t="s">
        <v>688</v>
      </c>
      <c r="D4856">
        <v>0.46500000000000002</v>
      </c>
      <c r="E4856">
        <v>25</v>
      </c>
      <c r="F4856">
        <v>0.18099999999999999</v>
      </c>
    </row>
    <row r="4857" spans="1:6" x14ac:dyDescent="0.2">
      <c r="A4857" t="s">
        <v>679</v>
      </c>
      <c r="B4857" t="s">
        <v>692</v>
      </c>
      <c r="C4857" t="s">
        <v>688</v>
      </c>
      <c r="D4857">
        <v>0.46500000000000002</v>
      </c>
      <c r="E4857">
        <v>26</v>
      </c>
      <c r="F4857">
        <v>0.18099999999999999</v>
      </c>
    </row>
    <row r="4858" spans="1:6" x14ac:dyDescent="0.2">
      <c r="A4858" t="s">
        <v>679</v>
      </c>
      <c r="B4858" t="s">
        <v>692</v>
      </c>
      <c r="C4858" t="s">
        <v>688</v>
      </c>
      <c r="D4858">
        <v>0.46500000000000002</v>
      </c>
      <c r="E4858">
        <v>27</v>
      </c>
      <c r="F4858">
        <v>0.18099999999999999</v>
      </c>
    </row>
    <row r="4859" spans="1:6" x14ac:dyDescent="0.2">
      <c r="A4859" t="s">
        <v>679</v>
      </c>
      <c r="B4859" t="s">
        <v>692</v>
      </c>
      <c r="C4859" t="s">
        <v>688</v>
      </c>
      <c r="D4859">
        <v>0.46500000000000002</v>
      </c>
      <c r="E4859">
        <v>28</v>
      </c>
      <c r="F4859">
        <v>0.18099999999999999</v>
      </c>
    </row>
    <row r="4860" spans="1:6" x14ac:dyDescent="0.2">
      <c r="A4860" t="s">
        <v>679</v>
      </c>
      <c r="B4860" t="s">
        <v>692</v>
      </c>
      <c r="C4860" t="s">
        <v>688</v>
      </c>
      <c r="D4860">
        <v>0.46500000000000002</v>
      </c>
      <c r="E4860">
        <v>29</v>
      </c>
      <c r="F4860">
        <v>0.18099999999999999</v>
      </c>
    </row>
    <row r="4861" spans="1:6" x14ac:dyDescent="0.2">
      <c r="A4861" t="s">
        <v>679</v>
      </c>
      <c r="B4861" t="s">
        <v>692</v>
      </c>
      <c r="C4861" t="s">
        <v>688</v>
      </c>
      <c r="D4861">
        <v>0.46500000000000002</v>
      </c>
      <c r="E4861">
        <v>30</v>
      </c>
      <c r="F4861">
        <v>0.18099999999999999</v>
      </c>
    </row>
    <row r="4862" spans="1:6" x14ac:dyDescent="0.2">
      <c r="A4862" t="s">
        <v>679</v>
      </c>
      <c r="B4862" t="s">
        <v>692</v>
      </c>
      <c r="C4862" t="s">
        <v>688</v>
      </c>
      <c r="D4862">
        <v>0.46500000000000002</v>
      </c>
      <c r="E4862">
        <v>31</v>
      </c>
      <c r="F4862">
        <v>0.18099999999999999</v>
      </c>
    </row>
    <row r="4863" spans="1:6" x14ac:dyDescent="0.2">
      <c r="A4863" t="s">
        <v>679</v>
      </c>
      <c r="B4863" t="s">
        <v>692</v>
      </c>
      <c r="C4863" t="s">
        <v>688</v>
      </c>
      <c r="D4863">
        <v>0.46500000000000002</v>
      </c>
      <c r="E4863">
        <v>32</v>
      </c>
      <c r="F4863">
        <v>0.18099999999999999</v>
      </c>
    </row>
    <row r="4864" spans="1:6" x14ac:dyDescent="0.2">
      <c r="A4864" t="s">
        <v>679</v>
      </c>
      <c r="B4864" t="s">
        <v>692</v>
      </c>
      <c r="C4864" t="s">
        <v>688</v>
      </c>
      <c r="D4864">
        <v>0.46500000000000002</v>
      </c>
      <c r="E4864">
        <v>33</v>
      </c>
      <c r="F4864">
        <v>0.18099999999999999</v>
      </c>
    </row>
    <row r="4865" spans="1:6" x14ac:dyDescent="0.2">
      <c r="A4865" t="s">
        <v>679</v>
      </c>
      <c r="B4865" t="s">
        <v>692</v>
      </c>
      <c r="C4865" t="s">
        <v>688</v>
      </c>
      <c r="D4865">
        <v>0.46500000000000002</v>
      </c>
      <c r="E4865">
        <v>34</v>
      </c>
      <c r="F4865">
        <v>0.18099999999999999</v>
      </c>
    </row>
    <row r="4866" spans="1:6" x14ac:dyDescent="0.2">
      <c r="A4866" t="s">
        <v>679</v>
      </c>
      <c r="B4866" t="s">
        <v>692</v>
      </c>
      <c r="C4866" t="s">
        <v>688</v>
      </c>
      <c r="D4866">
        <v>0.46500000000000002</v>
      </c>
      <c r="E4866">
        <v>35</v>
      </c>
      <c r="F4866">
        <v>0.18099999999999999</v>
      </c>
    </row>
    <row r="4867" spans="1:6" x14ac:dyDescent="0.2">
      <c r="A4867" t="s">
        <v>679</v>
      </c>
      <c r="B4867" t="s">
        <v>692</v>
      </c>
      <c r="C4867" t="s">
        <v>688</v>
      </c>
      <c r="D4867">
        <v>0.46500000000000002</v>
      </c>
      <c r="E4867">
        <v>36</v>
      </c>
      <c r="F4867">
        <v>0.18099999999999999</v>
      </c>
    </row>
    <row r="4868" spans="1:6" x14ac:dyDescent="0.2">
      <c r="A4868" t="s">
        <v>679</v>
      </c>
      <c r="B4868" t="s">
        <v>692</v>
      </c>
      <c r="C4868" t="s">
        <v>688</v>
      </c>
      <c r="D4868">
        <v>0.46500000000000002</v>
      </c>
      <c r="E4868">
        <v>37</v>
      </c>
      <c r="F4868">
        <v>0.182</v>
      </c>
    </row>
    <row r="4869" spans="1:6" x14ac:dyDescent="0.2">
      <c r="A4869" t="s">
        <v>679</v>
      </c>
      <c r="B4869" t="s">
        <v>692</v>
      </c>
      <c r="C4869" t="s">
        <v>688</v>
      </c>
      <c r="D4869">
        <v>0.46500000000000002</v>
      </c>
      <c r="E4869">
        <v>38</v>
      </c>
      <c r="F4869">
        <v>0.182</v>
      </c>
    </row>
    <row r="4870" spans="1:6" x14ac:dyDescent="0.2">
      <c r="A4870" t="s">
        <v>679</v>
      </c>
      <c r="B4870" t="s">
        <v>692</v>
      </c>
      <c r="C4870" t="s">
        <v>688</v>
      </c>
      <c r="D4870">
        <v>0.46500000000000002</v>
      </c>
      <c r="E4870">
        <v>39</v>
      </c>
      <c r="F4870">
        <v>0.182</v>
      </c>
    </row>
    <row r="4871" spans="1:6" x14ac:dyDescent="0.2">
      <c r="A4871" t="s">
        <v>679</v>
      </c>
      <c r="B4871" t="s">
        <v>692</v>
      </c>
      <c r="C4871" t="s">
        <v>688</v>
      </c>
      <c r="D4871">
        <v>0.46500000000000002</v>
      </c>
      <c r="E4871">
        <v>40</v>
      </c>
      <c r="F4871">
        <v>0.182</v>
      </c>
    </row>
    <row r="4872" spans="1:6" x14ac:dyDescent="0.2">
      <c r="A4872" t="s">
        <v>679</v>
      </c>
      <c r="B4872" t="s">
        <v>692</v>
      </c>
      <c r="C4872" t="s">
        <v>688</v>
      </c>
      <c r="D4872">
        <v>0.46500000000000002</v>
      </c>
      <c r="E4872">
        <v>41</v>
      </c>
      <c r="F4872">
        <v>0.182</v>
      </c>
    </row>
    <row r="4873" spans="1:6" x14ac:dyDescent="0.2">
      <c r="A4873" t="s">
        <v>679</v>
      </c>
      <c r="B4873" t="s">
        <v>692</v>
      </c>
      <c r="C4873" t="s">
        <v>688</v>
      </c>
      <c r="D4873">
        <v>0.46500000000000002</v>
      </c>
      <c r="E4873">
        <v>42</v>
      </c>
      <c r="F4873">
        <v>0.183</v>
      </c>
    </row>
    <row r="4874" spans="1:6" x14ac:dyDescent="0.2">
      <c r="A4874" t="s">
        <v>679</v>
      </c>
      <c r="B4874" t="s">
        <v>692</v>
      </c>
      <c r="C4874" t="s">
        <v>688</v>
      </c>
      <c r="D4874">
        <v>0.46500000000000002</v>
      </c>
      <c r="E4874">
        <v>43</v>
      </c>
      <c r="F4874">
        <v>0.183</v>
      </c>
    </row>
    <row r="4875" spans="1:6" x14ac:dyDescent="0.2">
      <c r="A4875" t="s">
        <v>679</v>
      </c>
      <c r="B4875" t="s">
        <v>692</v>
      </c>
      <c r="C4875" t="s">
        <v>688</v>
      </c>
      <c r="D4875">
        <v>0.46500000000000002</v>
      </c>
      <c r="E4875">
        <v>44</v>
      </c>
      <c r="F4875">
        <v>0.183</v>
      </c>
    </row>
    <row r="4876" spans="1:6" x14ac:dyDescent="0.2">
      <c r="A4876" t="s">
        <v>679</v>
      </c>
      <c r="B4876" t="s">
        <v>692</v>
      </c>
      <c r="C4876" t="s">
        <v>688</v>
      </c>
      <c r="D4876">
        <v>0.46500000000000002</v>
      </c>
      <c r="E4876">
        <v>45</v>
      </c>
      <c r="F4876">
        <v>0.184</v>
      </c>
    </row>
    <row r="4877" spans="1:6" x14ac:dyDescent="0.2">
      <c r="A4877" t="s">
        <v>679</v>
      </c>
      <c r="B4877" t="s">
        <v>692</v>
      </c>
      <c r="C4877" t="s">
        <v>688</v>
      </c>
      <c r="D4877">
        <v>0.46500000000000002</v>
      </c>
      <c r="E4877">
        <v>46</v>
      </c>
      <c r="F4877">
        <v>0.184</v>
      </c>
    </row>
    <row r="4878" spans="1:6" x14ac:dyDescent="0.2">
      <c r="A4878" t="s">
        <v>679</v>
      </c>
      <c r="B4878" t="s">
        <v>692</v>
      </c>
      <c r="C4878" t="s">
        <v>688</v>
      </c>
      <c r="D4878">
        <v>0.46500000000000002</v>
      </c>
      <c r="E4878">
        <v>47</v>
      </c>
      <c r="F4878">
        <v>0.184</v>
      </c>
    </row>
    <row r="4879" spans="1:6" x14ac:dyDescent="0.2">
      <c r="A4879" t="s">
        <v>679</v>
      </c>
      <c r="B4879" t="s">
        <v>692</v>
      </c>
      <c r="C4879" t="s">
        <v>688</v>
      </c>
      <c r="D4879">
        <v>0.46500000000000002</v>
      </c>
      <c r="E4879">
        <v>48</v>
      </c>
      <c r="F4879">
        <v>0.185</v>
      </c>
    </row>
    <row r="4880" spans="1:6" x14ac:dyDescent="0.2">
      <c r="A4880" t="s">
        <v>679</v>
      </c>
      <c r="B4880" t="s">
        <v>692</v>
      </c>
      <c r="C4880" t="s">
        <v>688</v>
      </c>
      <c r="D4880">
        <v>0.46500000000000002</v>
      </c>
      <c r="E4880">
        <v>49</v>
      </c>
      <c r="F4880">
        <v>0.185</v>
      </c>
    </row>
    <row r="4881" spans="1:6" x14ac:dyDescent="0.2">
      <c r="A4881" t="s">
        <v>679</v>
      </c>
      <c r="B4881" t="s">
        <v>692</v>
      </c>
      <c r="C4881" t="s">
        <v>688</v>
      </c>
      <c r="D4881">
        <v>0.48</v>
      </c>
      <c r="E4881">
        <v>25</v>
      </c>
      <c r="F4881">
        <v>0.187</v>
      </c>
    </row>
    <row r="4882" spans="1:6" x14ac:dyDescent="0.2">
      <c r="A4882" t="s">
        <v>679</v>
      </c>
      <c r="B4882" t="s">
        <v>692</v>
      </c>
      <c r="C4882" t="s">
        <v>688</v>
      </c>
      <c r="D4882">
        <v>0.48</v>
      </c>
      <c r="E4882">
        <v>26</v>
      </c>
      <c r="F4882">
        <v>0.187</v>
      </c>
    </row>
    <row r="4883" spans="1:6" x14ac:dyDescent="0.2">
      <c r="A4883" t="s">
        <v>679</v>
      </c>
      <c r="B4883" t="s">
        <v>692</v>
      </c>
      <c r="C4883" t="s">
        <v>688</v>
      </c>
      <c r="D4883">
        <v>0.48</v>
      </c>
      <c r="E4883">
        <v>27</v>
      </c>
      <c r="F4883">
        <v>0.187</v>
      </c>
    </row>
    <row r="4884" spans="1:6" x14ac:dyDescent="0.2">
      <c r="A4884" t="s">
        <v>679</v>
      </c>
      <c r="B4884" t="s">
        <v>692</v>
      </c>
      <c r="C4884" t="s">
        <v>688</v>
      </c>
      <c r="D4884">
        <v>0.48</v>
      </c>
      <c r="E4884">
        <v>28</v>
      </c>
      <c r="F4884">
        <v>0.187</v>
      </c>
    </row>
    <row r="4885" spans="1:6" x14ac:dyDescent="0.2">
      <c r="A4885" t="s">
        <v>679</v>
      </c>
      <c r="B4885" t="s">
        <v>692</v>
      </c>
      <c r="C4885" t="s">
        <v>688</v>
      </c>
      <c r="D4885">
        <v>0.48</v>
      </c>
      <c r="E4885">
        <v>29</v>
      </c>
      <c r="F4885">
        <v>0.187</v>
      </c>
    </row>
    <row r="4886" spans="1:6" x14ac:dyDescent="0.2">
      <c r="A4886" t="s">
        <v>679</v>
      </c>
      <c r="B4886" t="s">
        <v>692</v>
      </c>
      <c r="C4886" t="s">
        <v>688</v>
      </c>
      <c r="D4886">
        <v>0.48</v>
      </c>
      <c r="E4886">
        <v>30</v>
      </c>
      <c r="F4886">
        <v>0.187</v>
      </c>
    </row>
    <row r="4887" spans="1:6" x14ac:dyDescent="0.2">
      <c r="A4887" t="s">
        <v>679</v>
      </c>
      <c r="B4887" t="s">
        <v>692</v>
      </c>
      <c r="C4887" t="s">
        <v>688</v>
      </c>
      <c r="D4887">
        <v>0.48</v>
      </c>
      <c r="E4887">
        <v>31</v>
      </c>
      <c r="F4887">
        <v>0.187</v>
      </c>
    </row>
    <row r="4888" spans="1:6" x14ac:dyDescent="0.2">
      <c r="A4888" t="s">
        <v>679</v>
      </c>
      <c r="B4888" t="s">
        <v>692</v>
      </c>
      <c r="C4888" t="s">
        <v>688</v>
      </c>
      <c r="D4888">
        <v>0.48</v>
      </c>
      <c r="E4888">
        <v>32</v>
      </c>
      <c r="F4888">
        <v>0.187</v>
      </c>
    </row>
    <row r="4889" spans="1:6" x14ac:dyDescent="0.2">
      <c r="A4889" t="s">
        <v>679</v>
      </c>
      <c r="B4889" t="s">
        <v>692</v>
      </c>
      <c r="C4889" t="s">
        <v>688</v>
      </c>
      <c r="D4889">
        <v>0.48</v>
      </c>
      <c r="E4889">
        <v>33</v>
      </c>
      <c r="F4889">
        <v>0.187</v>
      </c>
    </row>
    <row r="4890" spans="1:6" x14ac:dyDescent="0.2">
      <c r="A4890" t="s">
        <v>679</v>
      </c>
      <c r="B4890" t="s">
        <v>692</v>
      </c>
      <c r="C4890" t="s">
        <v>688</v>
      </c>
      <c r="D4890">
        <v>0.48</v>
      </c>
      <c r="E4890">
        <v>34</v>
      </c>
      <c r="F4890">
        <v>0.187</v>
      </c>
    </row>
    <row r="4891" spans="1:6" x14ac:dyDescent="0.2">
      <c r="A4891" t="s">
        <v>679</v>
      </c>
      <c r="B4891" t="s">
        <v>692</v>
      </c>
      <c r="C4891" t="s">
        <v>688</v>
      </c>
      <c r="D4891">
        <v>0.48</v>
      </c>
      <c r="E4891">
        <v>35</v>
      </c>
      <c r="F4891">
        <v>0.187</v>
      </c>
    </row>
    <row r="4892" spans="1:6" x14ac:dyDescent="0.2">
      <c r="A4892" t="s">
        <v>679</v>
      </c>
      <c r="B4892" t="s">
        <v>692</v>
      </c>
      <c r="C4892" t="s">
        <v>688</v>
      </c>
      <c r="D4892">
        <v>0.48</v>
      </c>
      <c r="E4892">
        <v>36</v>
      </c>
      <c r="F4892">
        <v>0.187</v>
      </c>
    </row>
    <row r="4893" spans="1:6" x14ac:dyDescent="0.2">
      <c r="A4893" t="s">
        <v>679</v>
      </c>
      <c r="B4893" t="s">
        <v>692</v>
      </c>
      <c r="C4893" t="s">
        <v>688</v>
      </c>
      <c r="D4893">
        <v>0.48</v>
      </c>
      <c r="E4893">
        <v>37</v>
      </c>
      <c r="F4893">
        <v>0.187</v>
      </c>
    </row>
    <row r="4894" spans="1:6" x14ac:dyDescent="0.2">
      <c r="A4894" t="s">
        <v>679</v>
      </c>
      <c r="B4894" t="s">
        <v>692</v>
      </c>
      <c r="C4894" t="s">
        <v>688</v>
      </c>
      <c r="D4894">
        <v>0.48</v>
      </c>
      <c r="E4894">
        <v>38</v>
      </c>
      <c r="F4894">
        <v>0.187</v>
      </c>
    </row>
    <row r="4895" spans="1:6" x14ac:dyDescent="0.2">
      <c r="A4895" t="s">
        <v>679</v>
      </c>
      <c r="B4895" t="s">
        <v>692</v>
      </c>
      <c r="C4895" t="s">
        <v>688</v>
      </c>
      <c r="D4895">
        <v>0.48</v>
      </c>
      <c r="E4895">
        <v>39</v>
      </c>
      <c r="F4895">
        <v>0.188</v>
      </c>
    </row>
    <row r="4896" spans="1:6" x14ac:dyDescent="0.2">
      <c r="A4896" t="s">
        <v>679</v>
      </c>
      <c r="B4896" t="s">
        <v>692</v>
      </c>
      <c r="C4896" t="s">
        <v>688</v>
      </c>
      <c r="D4896">
        <v>0.48</v>
      </c>
      <c r="E4896">
        <v>40</v>
      </c>
      <c r="F4896">
        <v>0.188</v>
      </c>
    </row>
    <row r="4897" spans="1:6" x14ac:dyDescent="0.2">
      <c r="A4897" t="s">
        <v>679</v>
      </c>
      <c r="B4897" t="s">
        <v>692</v>
      </c>
      <c r="C4897" t="s">
        <v>688</v>
      </c>
      <c r="D4897">
        <v>0.48</v>
      </c>
      <c r="E4897">
        <v>41</v>
      </c>
      <c r="F4897">
        <v>0.188</v>
      </c>
    </row>
    <row r="4898" spans="1:6" x14ac:dyDescent="0.2">
      <c r="A4898" t="s">
        <v>679</v>
      </c>
      <c r="B4898" t="s">
        <v>692</v>
      </c>
      <c r="C4898" t="s">
        <v>688</v>
      </c>
      <c r="D4898">
        <v>0.48</v>
      </c>
      <c r="E4898">
        <v>42</v>
      </c>
      <c r="F4898">
        <v>0.188</v>
      </c>
    </row>
    <row r="4899" spans="1:6" x14ac:dyDescent="0.2">
      <c r="A4899" t="s">
        <v>679</v>
      </c>
      <c r="B4899" t="s">
        <v>692</v>
      </c>
      <c r="C4899" t="s">
        <v>688</v>
      </c>
      <c r="D4899">
        <v>0.48</v>
      </c>
      <c r="E4899">
        <v>43</v>
      </c>
      <c r="F4899">
        <v>0.189</v>
      </c>
    </row>
    <row r="4900" spans="1:6" x14ac:dyDescent="0.2">
      <c r="A4900" t="s">
        <v>679</v>
      </c>
      <c r="B4900" t="s">
        <v>692</v>
      </c>
      <c r="C4900" t="s">
        <v>688</v>
      </c>
      <c r="D4900">
        <v>0.48</v>
      </c>
      <c r="E4900">
        <v>44</v>
      </c>
      <c r="F4900">
        <v>0.189</v>
      </c>
    </row>
    <row r="4901" spans="1:6" x14ac:dyDescent="0.2">
      <c r="A4901" t="s">
        <v>679</v>
      </c>
      <c r="B4901" t="s">
        <v>692</v>
      </c>
      <c r="C4901" t="s">
        <v>688</v>
      </c>
      <c r="D4901">
        <v>0.48</v>
      </c>
      <c r="E4901">
        <v>45</v>
      </c>
      <c r="F4901">
        <v>0.189</v>
      </c>
    </row>
    <row r="4902" spans="1:6" x14ac:dyDescent="0.2">
      <c r="A4902" t="s">
        <v>679</v>
      </c>
      <c r="B4902" t="s">
        <v>692</v>
      </c>
      <c r="C4902" t="s">
        <v>688</v>
      </c>
      <c r="D4902">
        <v>0.48</v>
      </c>
      <c r="E4902">
        <v>46</v>
      </c>
      <c r="F4902">
        <v>0.19</v>
      </c>
    </row>
    <row r="4903" spans="1:6" x14ac:dyDescent="0.2">
      <c r="A4903" t="s">
        <v>679</v>
      </c>
      <c r="B4903" t="s">
        <v>692</v>
      </c>
      <c r="C4903" t="s">
        <v>688</v>
      </c>
      <c r="D4903">
        <v>0.48</v>
      </c>
      <c r="E4903">
        <v>47</v>
      </c>
      <c r="F4903">
        <v>0.19</v>
      </c>
    </row>
    <row r="4904" spans="1:6" x14ac:dyDescent="0.2">
      <c r="A4904" t="s">
        <v>679</v>
      </c>
      <c r="B4904" t="s">
        <v>692</v>
      </c>
      <c r="C4904" t="s">
        <v>688</v>
      </c>
      <c r="D4904">
        <v>0.48</v>
      </c>
      <c r="E4904">
        <v>48</v>
      </c>
      <c r="F4904">
        <v>0.19</v>
      </c>
    </row>
    <row r="4905" spans="1:6" x14ac:dyDescent="0.2">
      <c r="A4905" t="s">
        <v>679</v>
      </c>
      <c r="B4905" t="s">
        <v>692</v>
      </c>
      <c r="C4905" t="s">
        <v>688</v>
      </c>
      <c r="D4905">
        <v>0.48</v>
      </c>
      <c r="E4905">
        <v>49</v>
      </c>
      <c r="F4905">
        <v>0.19</v>
      </c>
    </row>
    <row r="4906" spans="1:6" x14ac:dyDescent="0.2">
      <c r="A4906" t="s">
        <v>679</v>
      </c>
      <c r="B4906" t="s">
        <v>692</v>
      </c>
      <c r="C4906" t="s">
        <v>688</v>
      </c>
      <c r="D4906">
        <v>0.495</v>
      </c>
      <c r="E4906">
        <v>28</v>
      </c>
      <c r="F4906">
        <v>0.19400000000000001</v>
      </c>
    </row>
    <row r="4907" spans="1:6" x14ac:dyDescent="0.2">
      <c r="A4907" t="s">
        <v>679</v>
      </c>
      <c r="B4907" t="s">
        <v>692</v>
      </c>
      <c r="C4907" t="s">
        <v>688</v>
      </c>
      <c r="D4907">
        <v>0.495</v>
      </c>
      <c r="E4907">
        <v>29</v>
      </c>
      <c r="F4907">
        <v>0.193</v>
      </c>
    </row>
    <row r="4908" spans="1:6" x14ac:dyDescent="0.2">
      <c r="A4908" t="s">
        <v>679</v>
      </c>
      <c r="B4908" t="s">
        <v>692</v>
      </c>
      <c r="C4908" t="s">
        <v>688</v>
      </c>
      <c r="D4908">
        <v>0.495</v>
      </c>
      <c r="E4908">
        <v>30</v>
      </c>
      <c r="F4908">
        <v>0.193</v>
      </c>
    </row>
    <row r="4909" spans="1:6" x14ac:dyDescent="0.2">
      <c r="A4909" t="s">
        <v>679</v>
      </c>
      <c r="B4909" t="s">
        <v>692</v>
      </c>
      <c r="C4909" t="s">
        <v>688</v>
      </c>
      <c r="D4909">
        <v>0.495</v>
      </c>
      <c r="E4909">
        <v>31</v>
      </c>
      <c r="F4909">
        <v>0.193</v>
      </c>
    </row>
    <row r="4910" spans="1:6" x14ac:dyDescent="0.2">
      <c r="A4910" t="s">
        <v>679</v>
      </c>
      <c r="B4910" t="s">
        <v>692</v>
      </c>
      <c r="C4910" t="s">
        <v>688</v>
      </c>
      <c r="D4910">
        <v>0.495</v>
      </c>
      <c r="E4910">
        <v>32</v>
      </c>
      <c r="F4910">
        <v>0.193</v>
      </c>
    </row>
    <row r="4911" spans="1:6" x14ac:dyDescent="0.2">
      <c r="A4911" t="s">
        <v>679</v>
      </c>
      <c r="B4911" t="s">
        <v>692</v>
      </c>
      <c r="C4911" t="s">
        <v>688</v>
      </c>
      <c r="D4911">
        <v>0.495</v>
      </c>
      <c r="E4911">
        <v>33</v>
      </c>
      <c r="F4911">
        <v>0.193</v>
      </c>
    </row>
    <row r="4912" spans="1:6" x14ac:dyDescent="0.2">
      <c r="A4912" t="s">
        <v>679</v>
      </c>
      <c r="B4912" t="s">
        <v>692</v>
      </c>
      <c r="C4912" t="s">
        <v>688</v>
      </c>
      <c r="D4912">
        <v>0.495</v>
      </c>
      <c r="E4912">
        <v>34</v>
      </c>
      <c r="F4912">
        <v>0.193</v>
      </c>
    </row>
    <row r="4913" spans="1:6" x14ac:dyDescent="0.2">
      <c r="A4913" t="s">
        <v>679</v>
      </c>
      <c r="B4913" t="s">
        <v>692</v>
      </c>
      <c r="C4913" t="s">
        <v>688</v>
      </c>
      <c r="D4913">
        <v>0.495</v>
      </c>
      <c r="E4913">
        <v>35</v>
      </c>
      <c r="F4913">
        <v>0.193</v>
      </c>
    </row>
    <row r="4914" spans="1:6" x14ac:dyDescent="0.2">
      <c r="A4914" t="s">
        <v>679</v>
      </c>
      <c r="B4914" t="s">
        <v>692</v>
      </c>
      <c r="C4914" t="s">
        <v>688</v>
      </c>
      <c r="D4914">
        <v>0.495</v>
      </c>
      <c r="E4914">
        <v>36</v>
      </c>
      <c r="F4914">
        <v>0.193</v>
      </c>
    </row>
    <row r="4915" spans="1:6" x14ac:dyDescent="0.2">
      <c r="A4915" t="s">
        <v>679</v>
      </c>
      <c r="B4915" t="s">
        <v>692</v>
      </c>
      <c r="C4915" t="s">
        <v>688</v>
      </c>
      <c r="D4915">
        <v>0.495</v>
      </c>
      <c r="E4915">
        <v>37</v>
      </c>
      <c r="F4915">
        <v>0.193</v>
      </c>
    </row>
    <row r="4916" spans="1:6" x14ac:dyDescent="0.2">
      <c r="A4916" t="s">
        <v>679</v>
      </c>
      <c r="B4916" t="s">
        <v>692</v>
      </c>
      <c r="C4916" t="s">
        <v>688</v>
      </c>
      <c r="D4916">
        <v>0.495</v>
      </c>
      <c r="E4916">
        <v>38</v>
      </c>
      <c r="F4916">
        <v>0.193</v>
      </c>
    </row>
    <row r="4917" spans="1:6" x14ac:dyDescent="0.2">
      <c r="A4917" t="s">
        <v>679</v>
      </c>
      <c r="B4917" t="s">
        <v>692</v>
      </c>
      <c r="C4917" t="s">
        <v>688</v>
      </c>
      <c r="D4917">
        <v>0.495</v>
      </c>
      <c r="E4917">
        <v>39</v>
      </c>
      <c r="F4917">
        <v>0.193</v>
      </c>
    </row>
    <row r="4918" spans="1:6" x14ac:dyDescent="0.2">
      <c r="A4918" t="s">
        <v>679</v>
      </c>
      <c r="B4918" t="s">
        <v>692</v>
      </c>
      <c r="C4918" t="s">
        <v>688</v>
      </c>
      <c r="D4918">
        <v>0.495</v>
      </c>
      <c r="E4918">
        <v>40</v>
      </c>
      <c r="F4918">
        <v>0.19400000000000001</v>
      </c>
    </row>
    <row r="4919" spans="1:6" x14ac:dyDescent="0.2">
      <c r="A4919" t="s">
        <v>679</v>
      </c>
      <c r="B4919" t="s">
        <v>692</v>
      </c>
      <c r="C4919" t="s">
        <v>688</v>
      </c>
      <c r="D4919">
        <v>0.495</v>
      </c>
      <c r="E4919">
        <v>41</v>
      </c>
      <c r="F4919">
        <v>0.19400000000000001</v>
      </c>
    </row>
    <row r="4920" spans="1:6" x14ac:dyDescent="0.2">
      <c r="A4920" t="s">
        <v>679</v>
      </c>
      <c r="B4920" t="s">
        <v>692</v>
      </c>
      <c r="C4920" t="s">
        <v>688</v>
      </c>
      <c r="D4920">
        <v>0.495</v>
      </c>
      <c r="E4920">
        <v>42</v>
      </c>
      <c r="F4920">
        <v>0.19400000000000001</v>
      </c>
    </row>
    <row r="4921" spans="1:6" x14ac:dyDescent="0.2">
      <c r="A4921" t="s">
        <v>679</v>
      </c>
      <c r="B4921" t="s">
        <v>692</v>
      </c>
      <c r="C4921" t="s">
        <v>688</v>
      </c>
      <c r="D4921">
        <v>0.495</v>
      </c>
      <c r="E4921">
        <v>43</v>
      </c>
      <c r="F4921">
        <v>0.19500000000000001</v>
      </c>
    </row>
    <row r="4922" spans="1:6" x14ac:dyDescent="0.2">
      <c r="A4922" t="s">
        <v>679</v>
      </c>
      <c r="B4922" t="s">
        <v>692</v>
      </c>
      <c r="C4922" t="s">
        <v>688</v>
      </c>
      <c r="D4922">
        <v>0.495</v>
      </c>
      <c r="E4922">
        <v>44</v>
      </c>
      <c r="F4922">
        <v>0.19500000000000001</v>
      </c>
    </row>
    <row r="4923" spans="1:6" x14ac:dyDescent="0.2">
      <c r="A4923" t="s">
        <v>679</v>
      </c>
      <c r="B4923" t="s">
        <v>692</v>
      </c>
      <c r="C4923" t="s">
        <v>688</v>
      </c>
      <c r="D4923">
        <v>0.495</v>
      </c>
      <c r="E4923">
        <v>45</v>
      </c>
      <c r="F4923">
        <v>0.19500000000000001</v>
      </c>
    </row>
    <row r="4924" spans="1:6" x14ac:dyDescent="0.2">
      <c r="A4924" t="s">
        <v>679</v>
      </c>
      <c r="B4924" t="s">
        <v>692</v>
      </c>
      <c r="C4924" t="s">
        <v>688</v>
      </c>
      <c r="D4924">
        <v>0.495</v>
      </c>
      <c r="E4924">
        <v>46</v>
      </c>
      <c r="F4924">
        <v>0.19500000000000001</v>
      </c>
    </row>
    <row r="4925" spans="1:6" x14ac:dyDescent="0.2">
      <c r="A4925" t="s">
        <v>679</v>
      </c>
      <c r="B4925" t="s">
        <v>692</v>
      </c>
      <c r="C4925" t="s">
        <v>688</v>
      </c>
      <c r="D4925">
        <v>0.495</v>
      </c>
      <c r="E4925">
        <v>47</v>
      </c>
      <c r="F4925">
        <v>0.19600000000000001</v>
      </c>
    </row>
    <row r="4926" spans="1:6" x14ac:dyDescent="0.2">
      <c r="A4926" t="s">
        <v>679</v>
      </c>
      <c r="B4926" t="s">
        <v>692</v>
      </c>
      <c r="C4926" t="s">
        <v>688</v>
      </c>
      <c r="D4926">
        <v>0.495</v>
      </c>
      <c r="E4926">
        <v>48</v>
      </c>
      <c r="F4926">
        <v>0.19600000000000001</v>
      </c>
    </row>
    <row r="4927" spans="1:6" x14ac:dyDescent="0.2">
      <c r="A4927" t="s">
        <v>679</v>
      </c>
      <c r="B4927" t="s">
        <v>692</v>
      </c>
      <c r="C4927" t="s">
        <v>688</v>
      </c>
      <c r="D4927">
        <v>0.495</v>
      </c>
      <c r="E4927">
        <v>49</v>
      </c>
      <c r="F4927">
        <v>0.19600000000000001</v>
      </c>
    </row>
    <row r="4928" spans="1:6" x14ac:dyDescent="0.2">
      <c r="A4928" t="s">
        <v>679</v>
      </c>
      <c r="B4928" t="s">
        <v>692</v>
      </c>
      <c r="C4928" t="s">
        <v>688</v>
      </c>
      <c r="D4928">
        <v>0.51</v>
      </c>
      <c r="E4928">
        <v>28</v>
      </c>
      <c r="F4928">
        <v>0.2</v>
      </c>
    </row>
    <row r="4929" spans="1:6" x14ac:dyDescent="0.2">
      <c r="A4929" t="s">
        <v>679</v>
      </c>
      <c r="B4929" t="s">
        <v>692</v>
      </c>
      <c r="C4929" t="s">
        <v>688</v>
      </c>
      <c r="D4929">
        <v>0.51</v>
      </c>
      <c r="E4929">
        <v>29</v>
      </c>
      <c r="F4929">
        <v>0.2</v>
      </c>
    </row>
    <row r="4930" spans="1:6" x14ac:dyDescent="0.2">
      <c r="A4930" t="s">
        <v>679</v>
      </c>
      <c r="B4930" t="s">
        <v>692</v>
      </c>
      <c r="C4930" t="s">
        <v>688</v>
      </c>
      <c r="D4930">
        <v>0.51</v>
      </c>
      <c r="E4930">
        <v>30</v>
      </c>
      <c r="F4930">
        <v>0.19900000000000001</v>
      </c>
    </row>
    <row r="4931" spans="1:6" x14ac:dyDescent="0.2">
      <c r="A4931" t="s">
        <v>679</v>
      </c>
      <c r="B4931" t="s">
        <v>692</v>
      </c>
      <c r="C4931" t="s">
        <v>688</v>
      </c>
      <c r="D4931">
        <v>0.51</v>
      </c>
      <c r="E4931">
        <v>31</v>
      </c>
      <c r="F4931">
        <v>0.19900000000000001</v>
      </c>
    </row>
    <row r="4932" spans="1:6" x14ac:dyDescent="0.2">
      <c r="A4932" t="s">
        <v>679</v>
      </c>
      <c r="B4932" t="s">
        <v>692</v>
      </c>
      <c r="C4932" t="s">
        <v>688</v>
      </c>
      <c r="D4932">
        <v>0.51</v>
      </c>
      <c r="E4932">
        <v>32</v>
      </c>
      <c r="F4932">
        <v>0.19900000000000001</v>
      </c>
    </row>
    <row r="4933" spans="1:6" x14ac:dyDescent="0.2">
      <c r="A4933" t="s">
        <v>679</v>
      </c>
      <c r="B4933" t="s">
        <v>692</v>
      </c>
      <c r="C4933" t="s">
        <v>688</v>
      </c>
      <c r="D4933">
        <v>0.51</v>
      </c>
      <c r="E4933">
        <v>33</v>
      </c>
      <c r="F4933">
        <v>0.19900000000000001</v>
      </c>
    </row>
    <row r="4934" spans="1:6" x14ac:dyDescent="0.2">
      <c r="A4934" t="s">
        <v>679</v>
      </c>
      <c r="B4934" t="s">
        <v>692</v>
      </c>
      <c r="C4934" t="s">
        <v>688</v>
      </c>
      <c r="D4934">
        <v>0.51</v>
      </c>
      <c r="E4934">
        <v>34</v>
      </c>
      <c r="F4934">
        <v>0.19900000000000001</v>
      </c>
    </row>
    <row r="4935" spans="1:6" x14ac:dyDescent="0.2">
      <c r="A4935" t="s">
        <v>679</v>
      </c>
      <c r="B4935" t="s">
        <v>692</v>
      </c>
      <c r="C4935" t="s">
        <v>688</v>
      </c>
      <c r="D4935">
        <v>0.51</v>
      </c>
      <c r="E4935">
        <v>35</v>
      </c>
      <c r="F4935">
        <v>0.19900000000000001</v>
      </c>
    </row>
    <row r="4936" spans="1:6" x14ac:dyDescent="0.2">
      <c r="A4936" t="s">
        <v>679</v>
      </c>
      <c r="B4936" t="s">
        <v>692</v>
      </c>
      <c r="C4936" t="s">
        <v>688</v>
      </c>
      <c r="D4936">
        <v>0.51</v>
      </c>
      <c r="E4936">
        <v>36</v>
      </c>
      <c r="F4936">
        <v>0.19900000000000001</v>
      </c>
    </row>
    <row r="4937" spans="1:6" x14ac:dyDescent="0.2">
      <c r="A4937" t="s">
        <v>679</v>
      </c>
      <c r="B4937" t="s">
        <v>692</v>
      </c>
      <c r="C4937" t="s">
        <v>688</v>
      </c>
      <c r="D4937">
        <v>0.51</v>
      </c>
      <c r="E4937">
        <v>37</v>
      </c>
      <c r="F4937">
        <v>0.19900000000000001</v>
      </c>
    </row>
    <row r="4938" spans="1:6" x14ac:dyDescent="0.2">
      <c r="A4938" t="s">
        <v>679</v>
      </c>
      <c r="B4938" t="s">
        <v>692</v>
      </c>
      <c r="C4938" t="s">
        <v>688</v>
      </c>
      <c r="D4938">
        <v>0.51</v>
      </c>
      <c r="E4938">
        <v>38</v>
      </c>
      <c r="F4938">
        <v>0.19900000000000001</v>
      </c>
    </row>
    <row r="4939" spans="1:6" x14ac:dyDescent="0.2">
      <c r="A4939" t="s">
        <v>679</v>
      </c>
      <c r="B4939" t="s">
        <v>692</v>
      </c>
      <c r="C4939" t="s">
        <v>688</v>
      </c>
      <c r="D4939">
        <v>0.51</v>
      </c>
      <c r="E4939">
        <v>39</v>
      </c>
      <c r="F4939">
        <v>0.2</v>
      </c>
    </row>
    <row r="4940" spans="1:6" x14ac:dyDescent="0.2">
      <c r="A4940" t="s">
        <v>679</v>
      </c>
      <c r="B4940" t="s">
        <v>692</v>
      </c>
      <c r="C4940" t="s">
        <v>688</v>
      </c>
      <c r="D4940">
        <v>0.51</v>
      </c>
      <c r="E4940">
        <v>40</v>
      </c>
      <c r="F4940">
        <v>0.2</v>
      </c>
    </row>
    <row r="4941" spans="1:6" x14ac:dyDescent="0.2">
      <c r="A4941" t="s">
        <v>679</v>
      </c>
      <c r="B4941" t="s">
        <v>692</v>
      </c>
      <c r="C4941" t="s">
        <v>688</v>
      </c>
      <c r="D4941">
        <v>0.51</v>
      </c>
      <c r="E4941">
        <v>41</v>
      </c>
      <c r="F4941">
        <v>0.2</v>
      </c>
    </row>
    <row r="4942" spans="1:6" x14ac:dyDescent="0.2">
      <c r="A4942" t="s">
        <v>679</v>
      </c>
      <c r="B4942" t="s">
        <v>692</v>
      </c>
      <c r="C4942" t="s">
        <v>688</v>
      </c>
      <c r="D4942">
        <v>0.51</v>
      </c>
      <c r="E4942">
        <v>42</v>
      </c>
      <c r="F4942">
        <v>0.2</v>
      </c>
    </row>
    <row r="4943" spans="1:6" x14ac:dyDescent="0.2">
      <c r="A4943" t="s">
        <v>679</v>
      </c>
      <c r="B4943" t="s">
        <v>692</v>
      </c>
      <c r="C4943" t="s">
        <v>688</v>
      </c>
      <c r="D4943">
        <v>0.51</v>
      </c>
      <c r="E4943">
        <v>43</v>
      </c>
      <c r="F4943">
        <v>0.20100000000000001</v>
      </c>
    </row>
    <row r="4944" spans="1:6" x14ac:dyDescent="0.2">
      <c r="A4944" t="s">
        <v>679</v>
      </c>
      <c r="B4944" t="s">
        <v>692</v>
      </c>
      <c r="C4944" t="s">
        <v>688</v>
      </c>
      <c r="D4944">
        <v>0.51</v>
      </c>
      <c r="E4944">
        <v>44</v>
      </c>
      <c r="F4944">
        <v>0.20100000000000001</v>
      </c>
    </row>
    <row r="4945" spans="1:6" x14ac:dyDescent="0.2">
      <c r="A4945" t="s">
        <v>679</v>
      </c>
      <c r="B4945" t="s">
        <v>692</v>
      </c>
      <c r="C4945" t="s">
        <v>688</v>
      </c>
      <c r="D4945">
        <v>0.51</v>
      </c>
      <c r="E4945">
        <v>45</v>
      </c>
      <c r="F4945">
        <v>0.20100000000000001</v>
      </c>
    </row>
    <row r="4946" spans="1:6" x14ac:dyDescent="0.2">
      <c r="A4946" t="s">
        <v>679</v>
      </c>
      <c r="B4946" t="s">
        <v>692</v>
      </c>
      <c r="C4946" t="s">
        <v>688</v>
      </c>
      <c r="D4946">
        <v>0.51</v>
      </c>
      <c r="E4946">
        <v>46</v>
      </c>
      <c r="F4946">
        <v>0.20100000000000001</v>
      </c>
    </row>
    <row r="4947" spans="1:6" x14ac:dyDescent="0.2">
      <c r="A4947" t="s">
        <v>679</v>
      </c>
      <c r="B4947" t="s">
        <v>692</v>
      </c>
      <c r="C4947" t="s">
        <v>688</v>
      </c>
      <c r="D4947">
        <v>0.51</v>
      </c>
      <c r="E4947">
        <v>47</v>
      </c>
      <c r="F4947">
        <v>0.20200000000000001</v>
      </c>
    </row>
    <row r="4948" spans="1:6" x14ac:dyDescent="0.2">
      <c r="A4948" t="s">
        <v>679</v>
      </c>
      <c r="B4948" t="s">
        <v>692</v>
      </c>
      <c r="C4948" t="s">
        <v>688</v>
      </c>
      <c r="D4948">
        <v>0.51</v>
      </c>
      <c r="E4948">
        <v>48</v>
      </c>
      <c r="F4948">
        <v>0.20200000000000001</v>
      </c>
    </row>
    <row r="4949" spans="1:6" x14ac:dyDescent="0.2">
      <c r="A4949" t="s">
        <v>679</v>
      </c>
      <c r="B4949" t="s">
        <v>692</v>
      </c>
      <c r="C4949" t="s">
        <v>688</v>
      </c>
      <c r="D4949">
        <v>0.51</v>
      </c>
      <c r="E4949">
        <v>49</v>
      </c>
      <c r="F4949">
        <v>0.20200000000000001</v>
      </c>
    </row>
    <row r="4950" spans="1:6" x14ac:dyDescent="0.2">
      <c r="A4950" t="s">
        <v>679</v>
      </c>
      <c r="B4950" t="s">
        <v>692</v>
      </c>
      <c r="C4950" t="s">
        <v>688</v>
      </c>
      <c r="D4950">
        <v>0.52500000000000002</v>
      </c>
      <c r="E4950">
        <v>29</v>
      </c>
      <c r="F4950">
        <v>0.20599999999999999</v>
      </c>
    </row>
    <row r="4951" spans="1:6" x14ac:dyDescent="0.2">
      <c r="A4951" t="s">
        <v>679</v>
      </c>
      <c r="B4951" t="s">
        <v>692</v>
      </c>
      <c r="C4951" t="s">
        <v>688</v>
      </c>
      <c r="D4951">
        <v>0.52500000000000002</v>
      </c>
      <c r="E4951">
        <v>30</v>
      </c>
      <c r="F4951">
        <v>0.20599999999999999</v>
      </c>
    </row>
    <row r="4952" spans="1:6" x14ac:dyDescent="0.2">
      <c r="A4952" t="s">
        <v>679</v>
      </c>
      <c r="B4952" t="s">
        <v>692</v>
      </c>
      <c r="C4952" t="s">
        <v>688</v>
      </c>
      <c r="D4952">
        <v>0.52500000000000002</v>
      </c>
      <c r="E4952">
        <v>31</v>
      </c>
      <c r="F4952">
        <v>0.20499999999999999</v>
      </c>
    </row>
    <row r="4953" spans="1:6" x14ac:dyDescent="0.2">
      <c r="A4953" t="s">
        <v>679</v>
      </c>
      <c r="B4953" t="s">
        <v>692</v>
      </c>
      <c r="C4953" t="s">
        <v>688</v>
      </c>
      <c r="D4953">
        <v>0.52500000000000002</v>
      </c>
      <c r="E4953">
        <v>32</v>
      </c>
      <c r="F4953">
        <v>0.20499999999999999</v>
      </c>
    </row>
    <row r="4954" spans="1:6" x14ac:dyDescent="0.2">
      <c r="A4954" t="s">
        <v>679</v>
      </c>
      <c r="B4954" t="s">
        <v>692</v>
      </c>
      <c r="C4954" t="s">
        <v>688</v>
      </c>
      <c r="D4954">
        <v>0.52500000000000002</v>
      </c>
      <c r="E4954">
        <v>33</v>
      </c>
      <c r="F4954">
        <v>0.20499999999999999</v>
      </c>
    </row>
    <row r="4955" spans="1:6" x14ac:dyDescent="0.2">
      <c r="A4955" t="s">
        <v>679</v>
      </c>
      <c r="B4955" t="s">
        <v>692</v>
      </c>
      <c r="C4955" t="s">
        <v>688</v>
      </c>
      <c r="D4955">
        <v>0.52500000000000002</v>
      </c>
      <c r="E4955">
        <v>34</v>
      </c>
      <c r="F4955">
        <v>0.20499999999999999</v>
      </c>
    </row>
    <row r="4956" spans="1:6" x14ac:dyDescent="0.2">
      <c r="A4956" t="s">
        <v>679</v>
      </c>
      <c r="B4956" t="s">
        <v>692</v>
      </c>
      <c r="C4956" t="s">
        <v>688</v>
      </c>
      <c r="D4956">
        <v>0.52500000000000002</v>
      </c>
      <c r="E4956">
        <v>35</v>
      </c>
      <c r="F4956">
        <v>0.20499999999999999</v>
      </c>
    </row>
    <row r="4957" spans="1:6" x14ac:dyDescent="0.2">
      <c r="A4957" t="s">
        <v>679</v>
      </c>
      <c r="B4957" t="s">
        <v>692</v>
      </c>
      <c r="C4957" t="s">
        <v>688</v>
      </c>
      <c r="D4957">
        <v>0.52500000000000002</v>
      </c>
      <c r="E4957">
        <v>36</v>
      </c>
      <c r="F4957">
        <v>0.20499999999999999</v>
      </c>
    </row>
    <row r="4958" spans="1:6" x14ac:dyDescent="0.2">
      <c r="A4958" t="s">
        <v>679</v>
      </c>
      <c r="B4958" t="s">
        <v>692</v>
      </c>
      <c r="C4958" t="s">
        <v>688</v>
      </c>
      <c r="D4958">
        <v>0.52500000000000002</v>
      </c>
      <c r="E4958">
        <v>37</v>
      </c>
      <c r="F4958">
        <v>0.20499999999999999</v>
      </c>
    </row>
    <row r="4959" spans="1:6" x14ac:dyDescent="0.2">
      <c r="A4959" t="s">
        <v>679</v>
      </c>
      <c r="B4959" t="s">
        <v>692</v>
      </c>
      <c r="C4959" t="s">
        <v>688</v>
      </c>
      <c r="D4959">
        <v>0.52500000000000002</v>
      </c>
      <c r="E4959">
        <v>38</v>
      </c>
      <c r="F4959">
        <v>0.20599999999999999</v>
      </c>
    </row>
    <row r="4960" spans="1:6" x14ac:dyDescent="0.2">
      <c r="A4960" t="s">
        <v>679</v>
      </c>
      <c r="B4960" t="s">
        <v>692</v>
      </c>
      <c r="C4960" t="s">
        <v>688</v>
      </c>
      <c r="D4960">
        <v>0.52500000000000002</v>
      </c>
      <c r="E4960">
        <v>39</v>
      </c>
      <c r="F4960">
        <v>0.20599999999999999</v>
      </c>
    </row>
    <row r="4961" spans="1:6" x14ac:dyDescent="0.2">
      <c r="A4961" t="s">
        <v>679</v>
      </c>
      <c r="B4961" t="s">
        <v>692</v>
      </c>
      <c r="C4961" t="s">
        <v>688</v>
      </c>
      <c r="D4961">
        <v>0.52500000000000002</v>
      </c>
      <c r="E4961">
        <v>40</v>
      </c>
      <c r="F4961">
        <v>0.20599999999999999</v>
      </c>
    </row>
    <row r="4962" spans="1:6" x14ac:dyDescent="0.2">
      <c r="A4962" t="s">
        <v>679</v>
      </c>
      <c r="B4962" t="s">
        <v>692</v>
      </c>
      <c r="C4962" t="s">
        <v>688</v>
      </c>
      <c r="D4962">
        <v>0.52500000000000002</v>
      </c>
      <c r="E4962">
        <v>41</v>
      </c>
      <c r="F4962">
        <v>0.20599999999999999</v>
      </c>
    </row>
    <row r="4963" spans="1:6" x14ac:dyDescent="0.2">
      <c r="A4963" t="s">
        <v>679</v>
      </c>
      <c r="B4963" t="s">
        <v>692</v>
      </c>
      <c r="C4963" t="s">
        <v>688</v>
      </c>
      <c r="D4963">
        <v>0.52500000000000002</v>
      </c>
      <c r="E4963">
        <v>42</v>
      </c>
      <c r="F4963">
        <v>0.20599999999999999</v>
      </c>
    </row>
    <row r="4964" spans="1:6" x14ac:dyDescent="0.2">
      <c r="A4964" t="s">
        <v>679</v>
      </c>
      <c r="B4964" t="s">
        <v>692</v>
      </c>
      <c r="C4964" t="s">
        <v>688</v>
      </c>
      <c r="D4964">
        <v>0.52500000000000002</v>
      </c>
      <c r="E4964">
        <v>43</v>
      </c>
      <c r="F4964">
        <v>0.20699999999999999</v>
      </c>
    </row>
    <row r="4965" spans="1:6" x14ac:dyDescent="0.2">
      <c r="A4965" t="s">
        <v>679</v>
      </c>
      <c r="B4965" t="s">
        <v>692</v>
      </c>
      <c r="C4965" t="s">
        <v>688</v>
      </c>
      <c r="D4965">
        <v>0.52500000000000002</v>
      </c>
      <c r="E4965">
        <v>44</v>
      </c>
      <c r="F4965">
        <v>0.20699999999999999</v>
      </c>
    </row>
    <row r="4966" spans="1:6" x14ac:dyDescent="0.2">
      <c r="A4966" t="s">
        <v>679</v>
      </c>
      <c r="B4966" t="s">
        <v>692</v>
      </c>
      <c r="C4966" t="s">
        <v>688</v>
      </c>
      <c r="D4966">
        <v>0.52500000000000002</v>
      </c>
      <c r="E4966">
        <v>45</v>
      </c>
      <c r="F4966">
        <v>0.20699999999999999</v>
      </c>
    </row>
    <row r="4967" spans="1:6" x14ac:dyDescent="0.2">
      <c r="A4967" t="s">
        <v>679</v>
      </c>
      <c r="B4967" t="s">
        <v>692</v>
      </c>
      <c r="C4967" t="s">
        <v>688</v>
      </c>
      <c r="D4967">
        <v>0.52500000000000002</v>
      </c>
      <c r="E4967">
        <v>46</v>
      </c>
      <c r="F4967">
        <v>0.20799999999999999</v>
      </c>
    </row>
    <row r="4968" spans="1:6" x14ac:dyDescent="0.2">
      <c r="A4968" t="s">
        <v>679</v>
      </c>
      <c r="B4968" t="s">
        <v>692</v>
      </c>
      <c r="C4968" t="s">
        <v>688</v>
      </c>
      <c r="D4968">
        <v>0.52500000000000002</v>
      </c>
      <c r="E4968">
        <v>47</v>
      </c>
      <c r="F4968">
        <v>0.20799999999999999</v>
      </c>
    </row>
    <row r="4969" spans="1:6" x14ac:dyDescent="0.2">
      <c r="A4969" t="s">
        <v>679</v>
      </c>
      <c r="B4969" t="s">
        <v>692</v>
      </c>
      <c r="C4969" t="s">
        <v>688</v>
      </c>
      <c r="D4969">
        <v>0.52500000000000002</v>
      </c>
      <c r="E4969">
        <v>48</v>
      </c>
      <c r="F4969">
        <v>0.20799999999999999</v>
      </c>
    </row>
    <row r="4970" spans="1:6" x14ac:dyDescent="0.2">
      <c r="A4970" t="s">
        <v>679</v>
      </c>
      <c r="B4970" t="s">
        <v>692</v>
      </c>
      <c r="C4970" t="s">
        <v>688</v>
      </c>
      <c r="D4970">
        <v>0.52500000000000002</v>
      </c>
      <c r="E4970">
        <v>49</v>
      </c>
      <c r="F4970">
        <v>0.20899999999999999</v>
      </c>
    </row>
    <row r="4971" spans="1:6" x14ac:dyDescent="0.2">
      <c r="A4971" t="s">
        <v>679</v>
      </c>
      <c r="B4971" t="s">
        <v>692</v>
      </c>
      <c r="C4971" t="s">
        <v>688</v>
      </c>
      <c r="D4971">
        <v>0.54</v>
      </c>
      <c r="E4971">
        <v>32</v>
      </c>
      <c r="F4971">
        <v>0.21199999999999999</v>
      </c>
    </row>
    <row r="4972" spans="1:6" x14ac:dyDescent="0.2">
      <c r="A4972" t="s">
        <v>679</v>
      </c>
      <c r="B4972" t="s">
        <v>692</v>
      </c>
      <c r="C4972" t="s">
        <v>688</v>
      </c>
      <c r="D4972">
        <v>0.54</v>
      </c>
      <c r="E4972">
        <v>33</v>
      </c>
      <c r="F4972">
        <v>0.21199999999999999</v>
      </c>
    </row>
    <row r="4973" spans="1:6" x14ac:dyDescent="0.2">
      <c r="A4973" t="s">
        <v>679</v>
      </c>
      <c r="B4973" t="s">
        <v>692</v>
      </c>
      <c r="C4973" t="s">
        <v>688</v>
      </c>
      <c r="D4973">
        <v>0.54</v>
      </c>
      <c r="E4973">
        <v>34</v>
      </c>
      <c r="F4973">
        <v>0.21199999999999999</v>
      </c>
    </row>
    <row r="4974" spans="1:6" x14ac:dyDescent="0.2">
      <c r="A4974" t="s">
        <v>679</v>
      </c>
      <c r="B4974" t="s">
        <v>692</v>
      </c>
      <c r="C4974" t="s">
        <v>688</v>
      </c>
      <c r="D4974">
        <v>0.54</v>
      </c>
      <c r="E4974">
        <v>35</v>
      </c>
      <c r="F4974">
        <v>0.21199999999999999</v>
      </c>
    </row>
    <row r="4975" spans="1:6" x14ac:dyDescent="0.2">
      <c r="A4975" t="s">
        <v>679</v>
      </c>
      <c r="B4975" t="s">
        <v>692</v>
      </c>
      <c r="C4975" t="s">
        <v>688</v>
      </c>
      <c r="D4975">
        <v>0.54</v>
      </c>
      <c r="E4975">
        <v>36</v>
      </c>
      <c r="F4975">
        <v>0.21199999999999999</v>
      </c>
    </row>
    <row r="4976" spans="1:6" x14ac:dyDescent="0.2">
      <c r="A4976" t="s">
        <v>679</v>
      </c>
      <c r="B4976" t="s">
        <v>692</v>
      </c>
      <c r="C4976" t="s">
        <v>688</v>
      </c>
      <c r="D4976">
        <v>0.54</v>
      </c>
      <c r="E4976">
        <v>37</v>
      </c>
      <c r="F4976">
        <v>0.21199999999999999</v>
      </c>
    </row>
    <row r="4977" spans="1:6" x14ac:dyDescent="0.2">
      <c r="A4977" t="s">
        <v>679</v>
      </c>
      <c r="B4977" t="s">
        <v>692</v>
      </c>
      <c r="C4977" t="s">
        <v>688</v>
      </c>
      <c r="D4977">
        <v>0.54</v>
      </c>
      <c r="E4977">
        <v>38</v>
      </c>
      <c r="F4977">
        <v>0.21199999999999999</v>
      </c>
    </row>
    <row r="4978" spans="1:6" x14ac:dyDescent="0.2">
      <c r="A4978" t="s">
        <v>679</v>
      </c>
      <c r="B4978" t="s">
        <v>692</v>
      </c>
      <c r="C4978" t="s">
        <v>688</v>
      </c>
      <c r="D4978">
        <v>0.54</v>
      </c>
      <c r="E4978">
        <v>39</v>
      </c>
      <c r="F4978">
        <v>0.21199999999999999</v>
      </c>
    </row>
    <row r="4979" spans="1:6" x14ac:dyDescent="0.2">
      <c r="A4979" t="s">
        <v>679</v>
      </c>
      <c r="B4979" t="s">
        <v>692</v>
      </c>
      <c r="C4979" t="s">
        <v>688</v>
      </c>
      <c r="D4979">
        <v>0.54</v>
      </c>
      <c r="E4979">
        <v>40</v>
      </c>
      <c r="F4979">
        <v>0.21199999999999999</v>
      </c>
    </row>
    <row r="4980" spans="1:6" x14ac:dyDescent="0.2">
      <c r="A4980" t="s">
        <v>679</v>
      </c>
      <c r="B4980" t="s">
        <v>692</v>
      </c>
      <c r="C4980" t="s">
        <v>688</v>
      </c>
      <c r="D4980">
        <v>0.54</v>
      </c>
      <c r="E4980">
        <v>41</v>
      </c>
      <c r="F4980">
        <v>0.21199999999999999</v>
      </c>
    </row>
    <row r="4981" spans="1:6" x14ac:dyDescent="0.2">
      <c r="A4981" t="s">
        <v>679</v>
      </c>
      <c r="B4981" t="s">
        <v>692</v>
      </c>
      <c r="C4981" t="s">
        <v>688</v>
      </c>
      <c r="D4981">
        <v>0.54</v>
      </c>
      <c r="E4981">
        <v>42</v>
      </c>
      <c r="F4981">
        <v>0.21299999999999999</v>
      </c>
    </row>
    <row r="4982" spans="1:6" x14ac:dyDescent="0.2">
      <c r="A4982" t="s">
        <v>679</v>
      </c>
      <c r="B4982" t="s">
        <v>692</v>
      </c>
      <c r="C4982" t="s">
        <v>688</v>
      </c>
      <c r="D4982">
        <v>0.54</v>
      </c>
      <c r="E4982">
        <v>43</v>
      </c>
      <c r="F4982">
        <v>0.21299999999999999</v>
      </c>
    </row>
    <row r="4983" spans="1:6" x14ac:dyDescent="0.2">
      <c r="A4983" t="s">
        <v>679</v>
      </c>
      <c r="B4983" t="s">
        <v>692</v>
      </c>
      <c r="C4983" t="s">
        <v>688</v>
      </c>
      <c r="D4983">
        <v>0.54</v>
      </c>
      <c r="E4983">
        <v>44</v>
      </c>
      <c r="F4983">
        <v>0.21299999999999999</v>
      </c>
    </row>
    <row r="4984" spans="1:6" x14ac:dyDescent="0.2">
      <c r="A4984" t="s">
        <v>679</v>
      </c>
      <c r="B4984" t="s">
        <v>692</v>
      </c>
      <c r="C4984" t="s">
        <v>688</v>
      </c>
      <c r="D4984">
        <v>0.54</v>
      </c>
      <c r="E4984">
        <v>45</v>
      </c>
      <c r="F4984">
        <v>0.214</v>
      </c>
    </row>
    <row r="4985" spans="1:6" x14ac:dyDescent="0.2">
      <c r="A4985" t="s">
        <v>679</v>
      </c>
      <c r="B4985" t="s">
        <v>692</v>
      </c>
      <c r="C4985" t="s">
        <v>688</v>
      </c>
      <c r="D4985">
        <v>0.54</v>
      </c>
      <c r="E4985">
        <v>46</v>
      </c>
      <c r="F4985">
        <v>0.214</v>
      </c>
    </row>
    <row r="4986" spans="1:6" x14ac:dyDescent="0.2">
      <c r="A4986" t="s">
        <v>679</v>
      </c>
      <c r="B4986" t="s">
        <v>692</v>
      </c>
      <c r="C4986" t="s">
        <v>688</v>
      </c>
      <c r="D4986">
        <v>0.54</v>
      </c>
      <c r="E4986">
        <v>47</v>
      </c>
      <c r="F4986">
        <v>0.214</v>
      </c>
    </row>
    <row r="4987" spans="1:6" x14ac:dyDescent="0.2">
      <c r="A4987" t="s">
        <v>679</v>
      </c>
      <c r="B4987" t="s">
        <v>692</v>
      </c>
      <c r="C4987" t="s">
        <v>688</v>
      </c>
      <c r="D4987">
        <v>0.54</v>
      </c>
      <c r="E4987">
        <v>48</v>
      </c>
      <c r="F4987">
        <v>0.215</v>
      </c>
    </row>
    <row r="4988" spans="1:6" x14ac:dyDescent="0.2">
      <c r="A4988" t="s">
        <v>679</v>
      </c>
      <c r="B4988" t="s">
        <v>692</v>
      </c>
      <c r="C4988" t="s">
        <v>688</v>
      </c>
      <c r="D4988">
        <v>0.54</v>
      </c>
      <c r="E4988">
        <v>49</v>
      </c>
      <c r="F4988">
        <v>0.215</v>
      </c>
    </row>
    <row r="4989" spans="1:6" x14ac:dyDescent="0.2">
      <c r="A4989" t="s">
        <v>679</v>
      </c>
      <c r="B4989" t="s">
        <v>692</v>
      </c>
      <c r="C4989" t="s">
        <v>688</v>
      </c>
      <c r="D4989">
        <v>0.55500000000000005</v>
      </c>
      <c r="E4989">
        <v>34</v>
      </c>
      <c r="F4989">
        <v>0.218</v>
      </c>
    </row>
    <row r="4990" spans="1:6" x14ac:dyDescent="0.2">
      <c r="A4990" t="s">
        <v>679</v>
      </c>
      <c r="B4990" t="s">
        <v>692</v>
      </c>
      <c r="C4990" t="s">
        <v>688</v>
      </c>
      <c r="D4990">
        <v>0.55500000000000005</v>
      </c>
      <c r="E4990">
        <v>35</v>
      </c>
      <c r="F4990">
        <v>0.218</v>
      </c>
    </row>
    <row r="4991" spans="1:6" x14ac:dyDescent="0.2">
      <c r="A4991" t="s">
        <v>679</v>
      </c>
      <c r="B4991" t="s">
        <v>692</v>
      </c>
      <c r="C4991" t="s">
        <v>688</v>
      </c>
      <c r="D4991">
        <v>0.55500000000000005</v>
      </c>
      <c r="E4991">
        <v>36</v>
      </c>
      <c r="F4991">
        <v>0.218</v>
      </c>
    </row>
    <row r="4992" spans="1:6" x14ac:dyDescent="0.2">
      <c r="A4992" t="s">
        <v>679</v>
      </c>
      <c r="B4992" t="s">
        <v>692</v>
      </c>
      <c r="C4992" t="s">
        <v>688</v>
      </c>
      <c r="D4992">
        <v>0.55500000000000005</v>
      </c>
      <c r="E4992">
        <v>37</v>
      </c>
      <c r="F4992">
        <v>0.218</v>
      </c>
    </row>
    <row r="4993" spans="1:6" x14ac:dyDescent="0.2">
      <c r="A4993" t="s">
        <v>679</v>
      </c>
      <c r="B4993" t="s">
        <v>692</v>
      </c>
      <c r="C4993" t="s">
        <v>688</v>
      </c>
      <c r="D4993">
        <v>0.55500000000000005</v>
      </c>
      <c r="E4993">
        <v>38</v>
      </c>
      <c r="F4993">
        <v>0.218</v>
      </c>
    </row>
    <row r="4994" spans="1:6" x14ac:dyDescent="0.2">
      <c r="A4994" t="s">
        <v>679</v>
      </c>
      <c r="B4994" t="s">
        <v>692</v>
      </c>
      <c r="C4994" t="s">
        <v>688</v>
      </c>
      <c r="D4994">
        <v>0.55500000000000005</v>
      </c>
      <c r="E4994">
        <v>39</v>
      </c>
      <c r="F4994">
        <v>0.218</v>
      </c>
    </row>
    <row r="4995" spans="1:6" x14ac:dyDescent="0.2">
      <c r="A4995" t="s">
        <v>679</v>
      </c>
      <c r="B4995" t="s">
        <v>692</v>
      </c>
      <c r="C4995" t="s">
        <v>688</v>
      </c>
      <c r="D4995">
        <v>0.55500000000000005</v>
      </c>
      <c r="E4995">
        <v>40</v>
      </c>
      <c r="F4995">
        <v>0.218</v>
      </c>
    </row>
    <row r="4996" spans="1:6" x14ac:dyDescent="0.2">
      <c r="A4996" t="s">
        <v>679</v>
      </c>
      <c r="B4996" t="s">
        <v>692</v>
      </c>
      <c r="C4996" t="s">
        <v>688</v>
      </c>
      <c r="D4996">
        <v>0.55500000000000005</v>
      </c>
      <c r="E4996">
        <v>41</v>
      </c>
      <c r="F4996">
        <v>0.219</v>
      </c>
    </row>
    <row r="4997" spans="1:6" x14ac:dyDescent="0.2">
      <c r="A4997" t="s">
        <v>679</v>
      </c>
      <c r="B4997" t="s">
        <v>692</v>
      </c>
      <c r="C4997" t="s">
        <v>688</v>
      </c>
      <c r="D4997">
        <v>0.55500000000000005</v>
      </c>
      <c r="E4997">
        <v>42</v>
      </c>
      <c r="F4997">
        <v>0.219</v>
      </c>
    </row>
    <row r="4998" spans="1:6" x14ac:dyDescent="0.2">
      <c r="A4998" t="s">
        <v>679</v>
      </c>
      <c r="B4998" t="s">
        <v>692</v>
      </c>
      <c r="C4998" t="s">
        <v>688</v>
      </c>
      <c r="D4998">
        <v>0.55500000000000005</v>
      </c>
      <c r="E4998">
        <v>43</v>
      </c>
      <c r="F4998">
        <v>0.219</v>
      </c>
    </row>
    <row r="4999" spans="1:6" x14ac:dyDescent="0.2">
      <c r="A4999" t="s">
        <v>679</v>
      </c>
      <c r="B4999" t="s">
        <v>692</v>
      </c>
      <c r="C4999" t="s">
        <v>688</v>
      </c>
      <c r="D4999">
        <v>0.55500000000000005</v>
      </c>
      <c r="E4999">
        <v>44</v>
      </c>
      <c r="F4999">
        <v>0.22</v>
      </c>
    </row>
    <row r="5000" spans="1:6" x14ac:dyDescent="0.2">
      <c r="A5000" t="s">
        <v>679</v>
      </c>
      <c r="B5000" t="s">
        <v>692</v>
      </c>
      <c r="C5000" t="s">
        <v>688</v>
      </c>
      <c r="D5000">
        <v>0.55500000000000005</v>
      </c>
      <c r="E5000">
        <v>45</v>
      </c>
      <c r="F5000">
        <v>0.22</v>
      </c>
    </row>
    <row r="5001" spans="1:6" x14ac:dyDescent="0.2">
      <c r="A5001" t="s">
        <v>679</v>
      </c>
      <c r="B5001" t="s">
        <v>692</v>
      </c>
      <c r="C5001" t="s">
        <v>688</v>
      </c>
      <c r="D5001">
        <v>0.55500000000000005</v>
      </c>
      <c r="E5001">
        <v>46</v>
      </c>
      <c r="F5001">
        <v>0.22</v>
      </c>
    </row>
    <row r="5002" spans="1:6" x14ac:dyDescent="0.2">
      <c r="A5002" t="s">
        <v>679</v>
      </c>
      <c r="B5002" t="s">
        <v>692</v>
      </c>
      <c r="C5002" t="s">
        <v>688</v>
      </c>
      <c r="D5002">
        <v>0.55500000000000005</v>
      </c>
      <c r="E5002">
        <v>47</v>
      </c>
      <c r="F5002">
        <v>0.221</v>
      </c>
    </row>
    <row r="5003" spans="1:6" x14ac:dyDescent="0.2">
      <c r="A5003" t="s">
        <v>679</v>
      </c>
      <c r="B5003" t="s">
        <v>692</v>
      </c>
      <c r="C5003" t="s">
        <v>688</v>
      </c>
      <c r="D5003">
        <v>0.55500000000000005</v>
      </c>
      <c r="E5003">
        <v>48</v>
      </c>
      <c r="F5003">
        <v>0.221</v>
      </c>
    </row>
    <row r="5004" spans="1:6" x14ac:dyDescent="0.2">
      <c r="A5004" t="s">
        <v>679</v>
      </c>
      <c r="B5004" t="s">
        <v>692</v>
      </c>
      <c r="C5004" t="s">
        <v>688</v>
      </c>
      <c r="D5004">
        <v>0.55500000000000005</v>
      </c>
      <c r="E5004">
        <v>49</v>
      </c>
      <c r="F5004">
        <v>0.222</v>
      </c>
    </row>
    <row r="5005" spans="1:6" x14ac:dyDescent="0.2">
      <c r="A5005" t="s">
        <v>679</v>
      </c>
      <c r="B5005" t="s">
        <v>692</v>
      </c>
      <c r="C5005" t="s">
        <v>688</v>
      </c>
      <c r="D5005">
        <v>0.56999999999999995</v>
      </c>
      <c r="E5005">
        <v>43</v>
      </c>
      <c r="F5005">
        <v>0.22600000000000001</v>
      </c>
    </row>
    <row r="5006" spans="1:6" x14ac:dyDescent="0.2">
      <c r="A5006" t="s">
        <v>679</v>
      </c>
      <c r="B5006" t="s">
        <v>692</v>
      </c>
      <c r="C5006" t="s">
        <v>688</v>
      </c>
      <c r="D5006">
        <v>0.56999999999999995</v>
      </c>
      <c r="E5006">
        <v>44</v>
      </c>
      <c r="F5006">
        <v>0.22600000000000001</v>
      </c>
    </row>
    <row r="5007" spans="1:6" x14ac:dyDescent="0.2">
      <c r="A5007" t="s">
        <v>679</v>
      </c>
      <c r="B5007" t="s">
        <v>692</v>
      </c>
      <c r="C5007" t="s">
        <v>688</v>
      </c>
      <c r="D5007">
        <v>0.56999999999999995</v>
      </c>
      <c r="E5007">
        <v>45</v>
      </c>
      <c r="F5007">
        <v>0.22600000000000001</v>
      </c>
    </row>
    <row r="5008" spans="1:6" x14ac:dyDescent="0.2">
      <c r="A5008" t="s">
        <v>679</v>
      </c>
      <c r="B5008" t="s">
        <v>692</v>
      </c>
      <c r="C5008" t="s">
        <v>688</v>
      </c>
      <c r="D5008">
        <v>0.56999999999999995</v>
      </c>
      <c r="E5008">
        <v>46</v>
      </c>
      <c r="F5008">
        <v>0.22700000000000001</v>
      </c>
    </row>
    <row r="5009" spans="1:6" x14ac:dyDescent="0.2">
      <c r="A5009" t="s">
        <v>679</v>
      </c>
      <c r="B5009" t="s">
        <v>692</v>
      </c>
      <c r="C5009" t="s">
        <v>688</v>
      </c>
      <c r="D5009">
        <v>0.56999999999999995</v>
      </c>
      <c r="E5009">
        <v>47</v>
      </c>
      <c r="F5009">
        <v>0.22700000000000001</v>
      </c>
    </row>
    <row r="5010" spans="1:6" x14ac:dyDescent="0.2">
      <c r="A5010" t="s">
        <v>679</v>
      </c>
      <c r="B5010" t="s">
        <v>692</v>
      </c>
      <c r="C5010" t="s">
        <v>688</v>
      </c>
      <c r="D5010">
        <v>0.56999999999999995</v>
      </c>
      <c r="E5010">
        <v>48</v>
      </c>
      <c r="F5010">
        <v>0.22800000000000001</v>
      </c>
    </row>
    <row r="5011" spans="1:6" x14ac:dyDescent="0.2">
      <c r="A5011" t="s">
        <v>679</v>
      </c>
      <c r="B5011" t="s">
        <v>692</v>
      </c>
      <c r="C5011" t="s">
        <v>688</v>
      </c>
      <c r="D5011">
        <v>0.56999999999999995</v>
      </c>
      <c r="E5011">
        <v>49</v>
      </c>
      <c r="F5011">
        <v>0.22800000000000001</v>
      </c>
    </row>
    <row r="5012" spans="1:6" x14ac:dyDescent="0.2">
      <c r="A5012" t="s">
        <v>679</v>
      </c>
      <c r="B5012" t="s">
        <v>692</v>
      </c>
      <c r="C5012" t="s">
        <v>688</v>
      </c>
      <c r="D5012">
        <v>0.58499999999999996</v>
      </c>
      <c r="E5012">
        <v>43</v>
      </c>
      <c r="F5012">
        <v>0.23200000000000001</v>
      </c>
    </row>
    <row r="5013" spans="1:6" x14ac:dyDescent="0.2">
      <c r="A5013" t="s">
        <v>679</v>
      </c>
      <c r="B5013" t="s">
        <v>692</v>
      </c>
      <c r="C5013" t="s">
        <v>688</v>
      </c>
      <c r="D5013">
        <v>0.58499999999999996</v>
      </c>
      <c r="E5013">
        <v>44</v>
      </c>
      <c r="F5013">
        <v>0.23200000000000001</v>
      </c>
    </row>
    <row r="5014" spans="1:6" x14ac:dyDescent="0.2">
      <c r="A5014" t="s">
        <v>679</v>
      </c>
      <c r="B5014" t="s">
        <v>692</v>
      </c>
      <c r="C5014" t="s">
        <v>688</v>
      </c>
      <c r="D5014">
        <v>0.58499999999999996</v>
      </c>
      <c r="E5014">
        <v>45</v>
      </c>
      <c r="F5014">
        <v>0.23300000000000001</v>
      </c>
    </row>
    <row r="5015" spans="1:6" x14ac:dyDescent="0.2">
      <c r="A5015" t="s">
        <v>679</v>
      </c>
      <c r="B5015" t="s">
        <v>692</v>
      </c>
      <c r="C5015" t="s">
        <v>688</v>
      </c>
      <c r="D5015">
        <v>0.58499999999999996</v>
      </c>
      <c r="E5015">
        <v>46</v>
      </c>
      <c r="F5015">
        <v>0.23300000000000001</v>
      </c>
    </row>
    <row r="5016" spans="1:6" x14ac:dyDescent="0.2">
      <c r="A5016" t="s">
        <v>679</v>
      </c>
      <c r="B5016" t="s">
        <v>692</v>
      </c>
      <c r="C5016" t="s">
        <v>688</v>
      </c>
      <c r="D5016">
        <v>0.58499999999999996</v>
      </c>
      <c r="E5016">
        <v>47</v>
      </c>
      <c r="F5016">
        <v>0.23300000000000001</v>
      </c>
    </row>
    <row r="5017" spans="1:6" x14ac:dyDescent="0.2">
      <c r="A5017" t="s">
        <v>679</v>
      </c>
      <c r="B5017" t="s">
        <v>692</v>
      </c>
      <c r="C5017" t="s">
        <v>688</v>
      </c>
      <c r="D5017">
        <v>0.58499999999999996</v>
      </c>
      <c r="E5017">
        <v>48</v>
      </c>
      <c r="F5017">
        <v>0.23400000000000001</v>
      </c>
    </row>
    <row r="5018" spans="1:6" x14ac:dyDescent="0.2">
      <c r="A5018" t="s">
        <v>679</v>
      </c>
      <c r="B5018" t="s">
        <v>692</v>
      </c>
      <c r="C5018" t="s">
        <v>688</v>
      </c>
      <c r="D5018">
        <v>0.58499999999999996</v>
      </c>
      <c r="E5018">
        <v>49</v>
      </c>
      <c r="F5018">
        <v>0.23400000000000001</v>
      </c>
    </row>
    <row r="5019" spans="1:6" x14ac:dyDescent="0.2">
      <c r="A5019" t="s">
        <v>679</v>
      </c>
      <c r="B5019" t="s">
        <v>692</v>
      </c>
      <c r="C5019" t="s">
        <v>688</v>
      </c>
      <c r="D5019">
        <v>0.6</v>
      </c>
      <c r="E5019">
        <v>43</v>
      </c>
      <c r="F5019">
        <v>0.23699999999999999</v>
      </c>
    </row>
    <row r="5020" spans="1:6" x14ac:dyDescent="0.2">
      <c r="A5020" t="s">
        <v>679</v>
      </c>
      <c r="B5020" t="s">
        <v>692</v>
      </c>
      <c r="C5020" t="s">
        <v>688</v>
      </c>
      <c r="D5020">
        <v>0.6</v>
      </c>
      <c r="E5020">
        <v>44</v>
      </c>
      <c r="F5020">
        <v>0.23799999999999999</v>
      </c>
    </row>
    <row r="5021" spans="1:6" x14ac:dyDescent="0.2">
      <c r="A5021" t="s">
        <v>679</v>
      </c>
      <c r="B5021" t="s">
        <v>692</v>
      </c>
      <c r="C5021" t="s">
        <v>688</v>
      </c>
      <c r="D5021">
        <v>0.6</v>
      </c>
      <c r="E5021">
        <v>45</v>
      </c>
      <c r="F5021">
        <v>0.23899999999999999</v>
      </c>
    </row>
    <row r="5022" spans="1:6" x14ac:dyDescent="0.2">
      <c r="A5022" t="s">
        <v>679</v>
      </c>
      <c r="B5022" t="s">
        <v>692</v>
      </c>
      <c r="C5022" t="s">
        <v>688</v>
      </c>
      <c r="D5022">
        <v>0.6</v>
      </c>
      <c r="E5022">
        <v>46</v>
      </c>
      <c r="F5022">
        <v>0.23899999999999999</v>
      </c>
    </row>
    <row r="5023" spans="1:6" x14ac:dyDescent="0.2">
      <c r="A5023" t="s">
        <v>679</v>
      </c>
      <c r="B5023" t="s">
        <v>692</v>
      </c>
      <c r="C5023" t="s">
        <v>688</v>
      </c>
      <c r="D5023">
        <v>0.6</v>
      </c>
      <c r="E5023">
        <v>47</v>
      </c>
      <c r="F5023">
        <v>0.24</v>
      </c>
    </row>
    <row r="5024" spans="1:6" x14ac:dyDescent="0.2">
      <c r="A5024" t="s">
        <v>679</v>
      </c>
      <c r="B5024" t="s">
        <v>692</v>
      </c>
      <c r="C5024" t="s">
        <v>688</v>
      </c>
      <c r="D5024">
        <v>0.6</v>
      </c>
      <c r="E5024">
        <v>48</v>
      </c>
      <c r="F5024">
        <v>0.24</v>
      </c>
    </row>
    <row r="5025" spans="1:6" x14ac:dyDescent="0.2">
      <c r="A5025" t="s">
        <v>679</v>
      </c>
      <c r="B5025" t="s">
        <v>692</v>
      </c>
      <c r="C5025" t="s">
        <v>688</v>
      </c>
      <c r="D5025">
        <v>0.6</v>
      </c>
      <c r="E5025">
        <v>49</v>
      </c>
      <c r="F5025">
        <v>0.24099999999999999</v>
      </c>
    </row>
    <row r="5026" spans="1:6" x14ac:dyDescent="0.2">
      <c r="A5026" t="s">
        <v>679</v>
      </c>
      <c r="B5026" t="s">
        <v>694</v>
      </c>
      <c r="C5026" t="s">
        <v>688</v>
      </c>
      <c r="D5026">
        <v>0.2</v>
      </c>
      <c r="E5026">
        <v>20</v>
      </c>
      <c r="F5026">
        <v>5.3999999999999999E-2</v>
      </c>
    </row>
    <row r="5027" spans="1:6" x14ac:dyDescent="0.2">
      <c r="A5027" t="s">
        <v>679</v>
      </c>
      <c r="B5027" t="s">
        <v>694</v>
      </c>
      <c r="C5027" t="s">
        <v>688</v>
      </c>
      <c r="D5027">
        <v>0.2</v>
      </c>
      <c r="E5027">
        <v>21</v>
      </c>
      <c r="F5027">
        <v>5.7000000000000002E-2</v>
      </c>
    </row>
    <row r="5028" spans="1:6" x14ac:dyDescent="0.2">
      <c r="A5028" t="s">
        <v>679</v>
      </c>
      <c r="B5028" t="s">
        <v>694</v>
      </c>
      <c r="C5028" t="s">
        <v>688</v>
      </c>
      <c r="D5028">
        <v>0.2</v>
      </c>
      <c r="E5028">
        <v>22</v>
      </c>
      <c r="F5028">
        <v>0.06</v>
      </c>
    </row>
    <row r="5029" spans="1:6" x14ac:dyDescent="0.2">
      <c r="A5029" t="s">
        <v>679</v>
      </c>
      <c r="B5029" t="s">
        <v>694</v>
      </c>
      <c r="C5029" t="s">
        <v>688</v>
      </c>
      <c r="D5029">
        <v>0.2</v>
      </c>
      <c r="E5029">
        <v>23</v>
      </c>
      <c r="F5029">
        <v>6.2E-2</v>
      </c>
    </row>
    <row r="5030" spans="1:6" x14ac:dyDescent="0.2">
      <c r="A5030" t="s">
        <v>679</v>
      </c>
      <c r="B5030" t="s">
        <v>694</v>
      </c>
      <c r="C5030" t="s">
        <v>688</v>
      </c>
      <c r="D5030">
        <v>0.2</v>
      </c>
      <c r="E5030">
        <v>24</v>
      </c>
      <c r="F5030">
        <v>6.6000000000000003E-2</v>
      </c>
    </row>
    <row r="5031" spans="1:6" x14ac:dyDescent="0.2">
      <c r="A5031" t="s">
        <v>679</v>
      </c>
      <c r="B5031" t="s">
        <v>694</v>
      </c>
      <c r="C5031" t="s">
        <v>688</v>
      </c>
      <c r="D5031">
        <v>0.2</v>
      </c>
      <c r="E5031">
        <v>25</v>
      </c>
      <c r="F5031">
        <v>6.9000000000000006E-2</v>
      </c>
    </row>
    <row r="5032" spans="1:6" x14ac:dyDescent="0.2">
      <c r="A5032" t="s">
        <v>679</v>
      </c>
      <c r="B5032" t="s">
        <v>694</v>
      </c>
      <c r="C5032" t="s">
        <v>688</v>
      </c>
      <c r="D5032">
        <v>0.22</v>
      </c>
      <c r="E5032">
        <v>20</v>
      </c>
      <c r="F5032">
        <v>6.3E-2</v>
      </c>
    </row>
    <row r="5033" spans="1:6" x14ac:dyDescent="0.2">
      <c r="A5033" t="s">
        <v>679</v>
      </c>
      <c r="B5033" t="s">
        <v>694</v>
      </c>
      <c r="C5033" t="s">
        <v>688</v>
      </c>
      <c r="D5033">
        <v>0.22</v>
      </c>
      <c r="E5033">
        <v>21</v>
      </c>
      <c r="F5033">
        <v>6.7000000000000004E-2</v>
      </c>
    </row>
    <row r="5034" spans="1:6" x14ac:dyDescent="0.2">
      <c r="A5034" t="s">
        <v>679</v>
      </c>
      <c r="B5034" t="s">
        <v>694</v>
      </c>
      <c r="C5034" t="s">
        <v>688</v>
      </c>
      <c r="D5034">
        <v>0.22</v>
      </c>
      <c r="E5034">
        <v>22</v>
      </c>
      <c r="F5034">
        <v>6.9000000000000006E-2</v>
      </c>
    </row>
    <row r="5035" spans="1:6" x14ac:dyDescent="0.2">
      <c r="A5035" t="s">
        <v>679</v>
      </c>
      <c r="B5035" t="s">
        <v>694</v>
      </c>
      <c r="C5035" t="s">
        <v>688</v>
      </c>
      <c r="D5035">
        <v>0.22</v>
      </c>
      <c r="E5035">
        <v>23</v>
      </c>
      <c r="F5035">
        <v>7.1999999999999995E-2</v>
      </c>
    </row>
    <row r="5036" spans="1:6" x14ac:dyDescent="0.2">
      <c r="A5036" t="s">
        <v>679</v>
      </c>
      <c r="B5036" t="s">
        <v>694</v>
      </c>
      <c r="C5036" t="s">
        <v>688</v>
      </c>
      <c r="D5036">
        <v>0.22</v>
      </c>
      <c r="E5036">
        <v>24</v>
      </c>
      <c r="F5036">
        <v>7.5999999999999998E-2</v>
      </c>
    </row>
    <row r="5037" spans="1:6" x14ac:dyDescent="0.2">
      <c r="A5037" t="s">
        <v>679</v>
      </c>
      <c r="B5037" t="s">
        <v>694</v>
      </c>
      <c r="C5037" t="s">
        <v>688</v>
      </c>
      <c r="D5037">
        <v>0.22</v>
      </c>
      <c r="E5037">
        <v>25</v>
      </c>
      <c r="F5037">
        <v>7.9000000000000001E-2</v>
      </c>
    </row>
    <row r="5038" spans="1:6" x14ac:dyDescent="0.2">
      <c r="A5038" t="s">
        <v>679</v>
      </c>
      <c r="B5038" t="s">
        <v>694</v>
      </c>
      <c r="C5038" t="s">
        <v>688</v>
      </c>
      <c r="D5038">
        <v>0.22</v>
      </c>
      <c r="E5038">
        <v>26</v>
      </c>
      <c r="F5038">
        <v>8.2000000000000003E-2</v>
      </c>
    </row>
    <row r="5039" spans="1:6" x14ac:dyDescent="0.2">
      <c r="A5039" t="s">
        <v>679</v>
      </c>
      <c r="B5039" t="s">
        <v>694</v>
      </c>
      <c r="C5039" t="s">
        <v>688</v>
      </c>
      <c r="D5039">
        <v>0.22</v>
      </c>
      <c r="E5039">
        <v>27</v>
      </c>
      <c r="F5039">
        <v>8.5000000000000006E-2</v>
      </c>
    </row>
    <row r="5040" spans="1:6" x14ac:dyDescent="0.2">
      <c r="A5040" t="s">
        <v>679</v>
      </c>
      <c r="B5040" t="s">
        <v>694</v>
      </c>
      <c r="C5040" t="s">
        <v>688</v>
      </c>
      <c r="D5040">
        <v>0.24</v>
      </c>
      <c r="E5040">
        <v>20</v>
      </c>
      <c r="F5040">
        <v>7.1999999999999995E-2</v>
      </c>
    </row>
    <row r="5041" spans="1:6" x14ac:dyDescent="0.2">
      <c r="A5041" t="s">
        <v>679</v>
      </c>
      <c r="B5041" t="s">
        <v>694</v>
      </c>
      <c r="C5041" t="s">
        <v>688</v>
      </c>
      <c r="D5041">
        <v>0.24</v>
      </c>
      <c r="E5041">
        <v>21</v>
      </c>
      <c r="F5041">
        <v>7.4999999999999997E-2</v>
      </c>
    </row>
    <row r="5042" spans="1:6" x14ac:dyDescent="0.2">
      <c r="A5042" t="s">
        <v>679</v>
      </c>
      <c r="B5042" t="s">
        <v>694</v>
      </c>
      <c r="C5042" t="s">
        <v>688</v>
      </c>
      <c r="D5042">
        <v>0.24</v>
      </c>
      <c r="E5042">
        <v>22</v>
      </c>
      <c r="F5042">
        <v>7.8E-2</v>
      </c>
    </row>
    <row r="5043" spans="1:6" x14ac:dyDescent="0.2">
      <c r="A5043" t="s">
        <v>679</v>
      </c>
      <c r="B5043" t="s">
        <v>694</v>
      </c>
      <c r="C5043" t="s">
        <v>688</v>
      </c>
      <c r="D5043">
        <v>0.24</v>
      </c>
      <c r="E5043">
        <v>23</v>
      </c>
      <c r="F5043">
        <v>8.1000000000000003E-2</v>
      </c>
    </row>
    <row r="5044" spans="1:6" x14ac:dyDescent="0.2">
      <c r="A5044" t="s">
        <v>679</v>
      </c>
      <c r="B5044" t="s">
        <v>694</v>
      </c>
      <c r="C5044" t="s">
        <v>688</v>
      </c>
      <c r="D5044">
        <v>0.24</v>
      </c>
      <c r="E5044">
        <v>24</v>
      </c>
      <c r="F5044">
        <v>8.5000000000000006E-2</v>
      </c>
    </row>
    <row r="5045" spans="1:6" x14ac:dyDescent="0.2">
      <c r="A5045" t="s">
        <v>679</v>
      </c>
      <c r="B5045" t="s">
        <v>694</v>
      </c>
      <c r="C5045" t="s">
        <v>688</v>
      </c>
      <c r="D5045">
        <v>0.24</v>
      </c>
      <c r="E5045">
        <v>25</v>
      </c>
      <c r="F5045">
        <v>8.8999999999999996E-2</v>
      </c>
    </row>
    <row r="5046" spans="1:6" x14ac:dyDescent="0.2">
      <c r="A5046" t="s">
        <v>679</v>
      </c>
      <c r="B5046" t="s">
        <v>694</v>
      </c>
      <c r="C5046" t="s">
        <v>688</v>
      </c>
      <c r="D5046">
        <v>0.24</v>
      </c>
      <c r="E5046">
        <v>26</v>
      </c>
      <c r="F5046">
        <v>9.1999999999999998E-2</v>
      </c>
    </row>
    <row r="5047" spans="1:6" x14ac:dyDescent="0.2">
      <c r="A5047" t="s">
        <v>679</v>
      </c>
      <c r="B5047" t="s">
        <v>694</v>
      </c>
      <c r="C5047" t="s">
        <v>688</v>
      </c>
      <c r="D5047">
        <v>0.24</v>
      </c>
      <c r="E5047">
        <v>27</v>
      </c>
      <c r="F5047">
        <v>9.5000000000000001E-2</v>
      </c>
    </row>
    <row r="5048" spans="1:6" x14ac:dyDescent="0.2">
      <c r="A5048" t="s">
        <v>679</v>
      </c>
      <c r="B5048" t="s">
        <v>694</v>
      </c>
      <c r="C5048" t="s">
        <v>688</v>
      </c>
      <c r="D5048">
        <v>0.24</v>
      </c>
      <c r="E5048">
        <v>28</v>
      </c>
      <c r="F5048">
        <v>9.8000000000000004E-2</v>
      </c>
    </row>
    <row r="5049" spans="1:6" x14ac:dyDescent="0.2">
      <c r="A5049" t="s">
        <v>679</v>
      </c>
      <c r="B5049" t="s">
        <v>694</v>
      </c>
      <c r="C5049" t="s">
        <v>688</v>
      </c>
      <c r="D5049">
        <v>0.24</v>
      </c>
      <c r="E5049">
        <v>29</v>
      </c>
      <c r="F5049">
        <v>0.1</v>
      </c>
    </row>
    <row r="5050" spans="1:6" x14ac:dyDescent="0.2">
      <c r="A5050" t="s">
        <v>679</v>
      </c>
      <c r="B5050" t="s">
        <v>694</v>
      </c>
      <c r="C5050" t="s">
        <v>688</v>
      </c>
      <c r="D5050">
        <v>0.26</v>
      </c>
      <c r="E5050">
        <v>20</v>
      </c>
      <c r="F5050">
        <v>0.08</v>
      </c>
    </row>
    <row r="5051" spans="1:6" x14ac:dyDescent="0.2">
      <c r="A5051" t="s">
        <v>679</v>
      </c>
      <c r="B5051" t="s">
        <v>694</v>
      </c>
      <c r="C5051" t="s">
        <v>688</v>
      </c>
      <c r="D5051">
        <v>0.26</v>
      </c>
      <c r="E5051">
        <v>21</v>
      </c>
      <c r="F5051">
        <v>8.4000000000000005E-2</v>
      </c>
    </row>
    <row r="5052" spans="1:6" x14ac:dyDescent="0.2">
      <c r="A5052" t="s">
        <v>679</v>
      </c>
      <c r="B5052" t="s">
        <v>694</v>
      </c>
      <c r="C5052" t="s">
        <v>688</v>
      </c>
      <c r="D5052">
        <v>0.26</v>
      </c>
      <c r="E5052">
        <v>22</v>
      </c>
      <c r="F5052">
        <v>8.6999999999999994E-2</v>
      </c>
    </row>
    <row r="5053" spans="1:6" x14ac:dyDescent="0.2">
      <c r="A5053" t="s">
        <v>679</v>
      </c>
      <c r="B5053" t="s">
        <v>694</v>
      </c>
      <c r="C5053" t="s">
        <v>688</v>
      </c>
      <c r="D5053">
        <v>0.26</v>
      </c>
      <c r="E5053">
        <v>23</v>
      </c>
      <c r="F5053">
        <v>9.0999999999999998E-2</v>
      </c>
    </row>
    <row r="5054" spans="1:6" x14ac:dyDescent="0.2">
      <c r="A5054" t="s">
        <v>679</v>
      </c>
      <c r="B5054" t="s">
        <v>694</v>
      </c>
      <c r="C5054" t="s">
        <v>688</v>
      </c>
      <c r="D5054">
        <v>0.26</v>
      </c>
      <c r="E5054">
        <v>24</v>
      </c>
      <c r="F5054">
        <v>9.5000000000000001E-2</v>
      </c>
    </row>
    <row r="5055" spans="1:6" x14ac:dyDescent="0.2">
      <c r="A5055" t="s">
        <v>679</v>
      </c>
      <c r="B5055" t="s">
        <v>694</v>
      </c>
      <c r="C5055" t="s">
        <v>688</v>
      </c>
      <c r="D5055">
        <v>0.26</v>
      </c>
      <c r="E5055">
        <v>25</v>
      </c>
      <c r="F5055">
        <v>9.9000000000000005E-2</v>
      </c>
    </row>
    <row r="5056" spans="1:6" x14ac:dyDescent="0.2">
      <c r="A5056" t="s">
        <v>679</v>
      </c>
      <c r="B5056" t="s">
        <v>694</v>
      </c>
      <c r="C5056" t="s">
        <v>688</v>
      </c>
      <c r="D5056">
        <v>0.26</v>
      </c>
      <c r="E5056">
        <v>26</v>
      </c>
      <c r="F5056">
        <v>0.10199999999999999</v>
      </c>
    </row>
    <row r="5057" spans="1:6" x14ac:dyDescent="0.2">
      <c r="A5057" t="s">
        <v>679</v>
      </c>
      <c r="B5057" t="s">
        <v>694</v>
      </c>
      <c r="C5057" t="s">
        <v>688</v>
      </c>
      <c r="D5057">
        <v>0.26</v>
      </c>
      <c r="E5057">
        <v>27</v>
      </c>
      <c r="F5057">
        <v>0.105</v>
      </c>
    </row>
    <row r="5058" spans="1:6" x14ac:dyDescent="0.2">
      <c r="A5058" t="s">
        <v>679</v>
      </c>
      <c r="B5058" t="s">
        <v>694</v>
      </c>
      <c r="C5058" t="s">
        <v>688</v>
      </c>
      <c r="D5058">
        <v>0.26</v>
      </c>
      <c r="E5058">
        <v>28</v>
      </c>
      <c r="F5058">
        <v>0.108</v>
      </c>
    </row>
    <row r="5059" spans="1:6" x14ac:dyDescent="0.2">
      <c r="A5059" t="s">
        <v>679</v>
      </c>
      <c r="B5059" t="s">
        <v>694</v>
      </c>
      <c r="C5059" t="s">
        <v>688</v>
      </c>
      <c r="D5059">
        <v>0.26</v>
      </c>
      <c r="E5059">
        <v>29</v>
      </c>
      <c r="F5059">
        <v>0.11</v>
      </c>
    </row>
    <row r="5060" spans="1:6" x14ac:dyDescent="0.2">
      <c r="A5060" t="s">
        <v>679</v>
      </c>
      <c r="B5060" t="s">
        <v>694</v>
      </c>
      <c r="C5060" t="s">
        <v>688</v>
      </c>
      <c r="D5060">
        <v>0.26</v>
      </c>
      <c r="E5060">
        <v>30</v>
      </c>
      <c r="F5060">
        <v>0.112</v>
      </c>
    </row>
    <row r="5061" spans="1:6" x14ac:dyDescent="0.2">
      <c r="A5061" t="s">
        <v>679</v>
      </c>
      <c r="B5061" t="s">
        <v>694</v>
      </c>
      <c r="C5061" t="s">
        <v>688</v>
      </c>
      <c r="D5061">
        <v>0.26</v>
      </c>
      <c r="E5061">
        <v>31</v>
      </c>
      <c r="F5061">
        <v>0.113</v>
      </c>
    </row>
    <row r="5062" spans="1:6" x14ac:dyDescent="0.2">
      <c r="A5062" t="s">
        <v>679</v>
      </c>
      <c r="B5062" t="s">
        <v>694</v>
      </c>
      <c r="C5062" t="s">
        <v>688</v>
      </c>
      <c r="D5062">
        <v>0.26</v>
      </c>
      <c r="E5062">
        <v>32</v>
      </c>
      <c r="F5062">
        <v>0.115</v>
      </c>
    </row>
    <row r="5063" spans="1:6" x14ac:dyDescent="0.2">
      <c r="A5063" t="s">
        <v>679</v>
      </c>
      <c r="B5063" t="s">
        <v>694</v>
      </c>
      <c r="C5063" t="s">
        <v>688</v>
      </c>
      <c r="D5063">
        <v>0.28000000000000003</v>
      </c>
      <c r="E5063">
        <v>20</v>
      </c>
      <c r="F5063">
        <v>8.7999999999999995E-2</v>
      </c>
    </row>
    <row r="5064" spans="1:6" x14ac:dyDescent="0.2">
      <c r="A5064" t="s">
        <v>679</v>
      </c>
      <c r="B5064" t="s">
        <v>694</v>
      </c>
      <c r="C5064" t="s">
        <v>688</v>
      </c>
      <c r="D5064">
        <v>0.28000000000000003</v>
      </c>
      <c r="E5064">
        <v>21</v>
      </c>
      <c r="F5064">
        <v>9.2999999999999999E-2</v>
      </c>
    </row>
    <row r="5065" spans="1:6" x14ac:dyDescent="0.2">
      <c r="A5065" t="s">
        <v>679</v>
      </c>
      <c r="B5065" t="s">
        <v>694</v>
      </c>
      <c r="C5065" t="s">
        <v>688</v>
      </c>
      <c r="D5065">
        <v>0.28000000000000003</v>
      </c>
      <c r="E5065">
        <v>22</v>
      </c>
      <c r="F5065">
        <v>9.6000000000000002E-2</v>
      </c>
    </row>
    <row r="5066" spans="1:6" x14ac:dyDescent="0.2">
      <c r="A5066" t="s">
        <v>679</v>
      </c>
      <c r="B5066" t="s">
        <v>694</v>
      </c>
      <c r="C5066" t="s">
        <v>688</v>
      </c>
      <c r="D5066">
        <v>0.28000000000000003</v>
      </c>
      <c r="E5066">
        <v>23</v>
      </c>
      <c r="F5066">
        <v>0.1</v>
      </c>
    </row>
    <row r="5067" spans="1:6" x14ac:dyDescent="0.2">
      <c r="A5067" t="s">
        <v>679</v>
      </c>
      <c r="B5067" t="s">
        <v>694</v>
      </c>
      <c r="C5067" t="s">
        <v>688</v>
      </c>
      <c r="D5067">
        <v>0.28000000000000003</v>
      </c>
      <c r="E5067">
        <v>24</v>
      </c>
      <c r="F5067">
        <v>0.104</v>
      </c>
    </row>
    <row r="5068" spans="1:6" x14ac:dyDescent="0.2">
      <c r="A5068" t="s">
        <v>679</v>
      </c>
      <c r="B5068" t="s">
        <v>694</v>
      </c>
      <c r="C5068" t="s">
        <v>688</v>
      </c>
      <c r="D5068">
        <v>0.28000000000000003</v>
      </c>
      <c r="E5068">
        <v>25</v>
      </c>
      <c r="F5068">
        <v>0.108</v>
      </c>
    </row>
    <row r="5069" spans="1:6" x14ac:dyDescent="0.2">
      <c r="A5069" t="s">
        <v>679</v>
      </c>
      <c r="B5069" t="s">
        <v>694</v>
      </c>
      <c r="C5069" t="s">
        <v>688</v>
      </c>
      <c r="D5069">
        <v>0.28000000000000003</v>
      </c>
      <c r="E5069">
        <v>26</v>
      </c>
      <c r="F5069">
        <v>0.112</v>
      </c>
    </row>
    <row r="5070" spans="1:6" x14ac:dyDescent="0.2">
      <c r="A5070" t="s">
        <v>679</v>
      </c>
      <c r="B5070" t="s">
        <v>694</v>
      </c>
      <c r="C5070" t="s">
        <v>688</v>
      </c>
      <c r="D5070">
        <v>0.28000000000000003</v>
      </c>
      <c r="E5070">
        <v>27</v>
      </c>
      <c r="F5070">
        <v>0.115</v>
      </c>
    </row>
    <row r="5071" spans="1:6" x14ac:dyDescent="0.2">
      <c r="A5071" t="s">
        <v>679</v>
      </c>
      <c r="B5071" t="s">
        <v>694</v>
      </c>
      <c r="C5071" t="s">
        <v>688</v>
      </c>
      <c r="D5071">
        <v>0.28000000000000003</v>
      </c>
      <c r="E5071">
        <v>28</v>
      </c>
      <c r="F5071">
        <v>0.11700000000000001</v>
      </c>
    </row>
    <row r="5072" spans="1:6" x14ac:dyDescent="0.2">
      <c r="A5072" t="s">
        <v>679</v>
      </c>
      <c r="B5072" t="s">
        <v>694</v>
      </c>
      <c r="C5072" t="s">
        <v>688</v>
      </c>
      <c r="D5072">
        <v>0.28000000000000003</v>
      </c>
      <c r="E5072">
        <v>29</v>
      </c>
      <c r="F5072">
        <v>0.11899999999999999</v>
      </c>
    </row>
    <row r="5073" spans="1:6" x14ac:dyDescent="0.2">
      <c r="A5073" t="s">
        <v>679</v>
      </c>
      <c r="B5073" t="s">
        <v>694</v>
      </c>
      <c r="C5073" t="s">
        <v>688</v>
      </c>
      <c r="D5073">
        <v>0.28000000000000003</v>
      </c>
      <c r="E5073">
        <v>30</v>
      </c>
      <c r="F5073">
        <v>0.121</v>
      </c>
    </row>
    <row r="5074" spans="1:6" x14ac:dyDescent="0.2">
      <c r="A5074" t="s">
        <v>679</v>
      </c>
      <c r="B5074" t="s">
        <v>694</v>
      </c>
      <c r="C5074" t="s">
        <v>688</v>
      </c>
      <c r="D5074">
        <v>0.28000000000000003</v>
      </c>
      <c r="E5074">
        <v>31</v>
      </c>
      <c r="F5074">
        <v>0.123</v>
      </c>
    </row>
    <row r="5075" spans="1:6" x14ac:dyDescent="0.2">
      <c r="A5075" t="s">
        <v>679</v>
      </c>
      <c r="B5075" t="s">
        <v>694</v>
      </c>
      <c r="C5075" t="s">
        <v>688</v>
      </c>
      <c r="D5075">
        <v>0.28000000000000003</v>
      </c>
      <c r="E5075">
        <v>32</v>
      </c>
      <c r="F5075">
        <v>0.125</v>
      </c>
    </row>
    <row r="5076" spans="1:6" x14ac:dyDescent="0.2">
      <c r="A5076" t="s">
        <v>679</v>
      </c>
      <c r="B5076" t="s">
        <v>694</v>
      </c>
      <c r="C5076" t="s">
        <v>688</v>
      </c>
      <c r="D5076">
        <v>0.28000000000000003</v>
      </c>
      <c r="E5076">
        <v>33</v>
      </c>
      <c r="F5076">
        <v>0.126</v>
      </c>
    </row>
    <row r="5077" spans="1:6" x14ac:dyDescent="0.2">
      <c r="A5077" t="s">
        <v>679</v>
      </c>
      <c r="B5077" t="s">
        <v>694</v>
      </c>
      <c r="C5077" t="s">
        <v>688</v>
      </c>
      <c r="D5077">
        <v>0.28000000000000003</v>
      </c>
      <c r="E5077">
        <v>34</v>
      </c>
      <c r="F5077">
        <v>0.127</v>
      </c>
    </row>
    <row r="5078" spans="1:6" x14ac:dyDescent="0.2">
      <c r="A5078" t="s">
        <v>679</v>
      </c>
      <c r="B5078" t="s">
        <v>694</v>
      </c>
      <c r="C5078" t="s">
        <v>688</v>
      </c>
      <c r="D5078">
        <v>0.3</v>
      </c>
      <c r="E5078">
        <v>20</v>
      </c>
      <c r="F5078">
        <v>9.7000000000000003E-2</v>
      </c>
    </row>
    <row r="5079" spans="1:6" x14ac:dyDescent="0.2">
      <c r="A5079" t="s">
        <v>679</v>
      </c>
      <c r="B5079" t="s">
        <v>694</v>
      </c>
      <c r="C5079" t="s">
        <v>688</v>
      </c>
      <c r="D5079">
        <v>0.3</v>
      </c>
      <c r="E5079">
        <v>21</v>
      </c>
      <c r="F5079">
        <v>0.10199999999999999</v>
      </c>
    </row>
    <row r="5080" spans="1:6" x14ac:dyDescent="0.2">
      <c r="A5080" t="s">
        <v>679</v>
      </c>
      <c r="B5080" t="s">
        <v>694</v>
      </c>
      <c r="C5080" t="s">
        <v>688</v>
      </c>
      <c r="D5080">
        <v>0.3</v>
      </c>
      <c r="E5080">
        <v>22</v>
      </c>
      <c r="F5080">
        <v>0.105</v>
      </c>
    </row>
    <row r="5081" spans="1:6" x14ac:dyDescent="0.2">
      <c r="A5081" t="s">
        <v>679</v>
      </c>
      <c r="B5081" t="s">
        <v>694</v>
      </c>
      <c r="C5081" t="s">
        <v>688</v>
      </c>
      <c r="D5081">
        <v>0.3</v>
      </c>
      <c r="E5081">
        <v>23</v>
      </c>
      <c r="F5081">
        <v>0.108</v>
      </c>
    </row>
    <row r="5082" spans="1:6" x14ac:dyDescent="0.2">
      <c r="A5082" t="s">
        <v>679</v>
      </c>
      <c r="B5082" t="s">
        <v>694</v>
      </c>
      <c r="C5082" t="s">
        <v>688</v>
      </c>
      <c r="D5082">
        <v>0.3</v>
      </c>
      <c r="E5082">
        <v>24</v>
      </c>
      <c r="F5082">
        <v>0.113</v>
      </c>
    </row>
    <row r="5083" spans="1:6" x14ac:dyDescent="0.2">
      <c r="A5083" t="s">
        <v>679</v>
      </c>
      <c r="B5083" t="s">
        <v>694</v>
      </c>
      <c r="C5083" t="s">
        <v>688</v>
      </c>
      <c r="D5083">
        <v>0.3</v>
      </c>
      <c r="E5083">
        <v>25</v>
      </c>
      <c r="F5083">
        <v>0.11700000000000001</v>
      </c>
    </row>
    <row r="5084" spans="1:6" x14ac:dyDescent="0.2">
      <c r="A5084" t="s">
        <v>679</v>
      </c>
      <c r="B5084" t="s">
        <v>694</v>
      </c>
      <c r="C5084" t="s">
        <v>688</v>
      </c>
      <c r="D5084">
        <v>0.3</v>
      </c>
      <c r="E5084">
        <v>26</v>
      </c>
      <c r="F5084">
        <v>0.121</v>
      </c>
    </row>
    <row r="5085" spans="1:6" x14ac:dyDescent="0.2">
      <c r="A5085" t="s">
        <v>679</v>
      </c>
      <c r="B5085" t="s">
        <v>694</v>
      </c>
      <c r="C5085" t="s">
        <v>688</v>
      </c>
      <c r="D5085">
        <v>0.3</v>
      </c>
      <c r="E5085">
        <v>27</v>
      </c>
      <c r="F5085">
        <v>0.124</v>
      </c>
    </row>
    <row r="5086" spans="1:6" x14ac:dyDescent="0.2">
      <c r="A5086" t="s">
        <v>679</v>
      </c>
      <c r="B5086" t="s">
        <v>694</v>
      </c>
      <c r="C5086" t="s">
        <v>688</v>
      </c>
      <c r="D5086">
        <v>0.3</v>
      </c>
      <c r="E5086">
        <v>28</v>
      </c>
      <c r="F5086">
        <v>0.126</v>
      </c>
    </row>
    <row r="5087" spans="1:6" x14ac:dyDescent="0.2">
      <c r="A5087" t="s">
        <v>679</v>
      </c>
      <c r="B5087" t="s">
        <v>694</v>
      </c>
      <c r="C5087" t="s">
        <v>688</v>
      </c>
      <c r="D5087">
        <v>0.3</v>
      </c>
      <c r="E5087">
        <v>29</v>
      </c>
      <c r="F5087">
        <v>0.128</v>
      </c>
    </row>
    <row r="5088" spans="1:6" x14ac:dyDescent="0.2">
      <c r="A5088" t="s">
        <v>679</v>
      </c>
      <c r="B5088" t="s">
        <v>694</v>
      </c>
      <c r="C5088" t="s">
        <v>688</v>
      </c>
      <c r="D5088">
        <v>0.3</v>
      </c>
      <c r="E5088">
        <v>30</v>
      </c>
      <c r="F5088">
        <v>0.13</v>
      </c>
    </row>
    <row r="5089" spans="1:6" x14ac:dyDescent="0.2">
      <c r="A5089" t="s">
        <v>679</v>
      </c>
      <c r="B5089" t="s">
        <v>694</v>
      </c>
      <c r="C5089" t="s">
        <v>688</v>
      </c>
      <c r="D5089">
        <v>0.3</v>
      </c>
      <c r="E5089">
        <v>31</v>
      </c>
      <c r="F5089">
        <v>0.13200000000000001</v>
      </c>
    </row>
    <row r="5090" spans="1:6" x14ac:dyDescent="0.2">
      <c r="A5090" t="s">
        <v>679</v>
      </c>
      <c r="B5090" t="s">
        <v>694</v>
      </c>
      <c r="C5090" t="s">
        <v>688</v>
      </c>
      <c r="D5090">
        <v>0.3</v>
      </c>
      <c r="E5090">
        <v>32</v>
      </c>
      <c r="F5090">
        <v>0.13300000000000001</v>
      </c>
    </row>
    <row r="5091" spans="1:6" x14ac:dyDescent="0.2">
      <c r="A5091" t="s">
        <v>679</v>
      </c>
      <c r="B5091" t="s">
        <v>694</v>
      </c>
      <c r="C5091" t="s">
        <v>688</v>
      </c>
      <c r="D5091">
        <v>0.3</v>
      </c>
      <c r="E5091">
        <v>33</v>
      </c>
      <c r="F5091">
        <v>0.13500000000000001</v>
      </c>
    </row>
    <row r="5092" spans="1:6" x14ac:dyDescent="0.2">
      <c r="A5092" t="s">
        <v>679</v>
      </c>
      <c r="B5092" t="s">
        <v>694</v>
      </c>
      <c r="C5092" t="s">
        <v>688</v>
      </c>
      <c r="D5092">
        <v>0.3</v>
      </c>
      <c r="E5092">
        <v>34</v>
      </c>
      <c r="F5092">
        <v>0.13600000000000001</v>
      </c>
    </row>
    <row r="5093" spans="1:6" x14ac:dyDescent="0.2">
      <c r="A5093" t="s">
        <v>679</v>
      </c>
      <c r="B5093" t="s">
        <v>694</v>
      </c>
      <c r="C5093" t="s">
        <v>688</v>
      </c>
      <c r="D5093">
        <v>0.3</v>
      </c>
      <c r="E5093">
        <v>35</v>
      </c>
      <c r="F5093">
        <v>0.13700000000000001</v>
      </c>
    </row>
    <row r="5094" spans="1:6" x14ac:dyDescent="0.2">
      <c r="A5094" t="s">
        <v>679</v>
      </c>
      <c r="B5094" t="s">
        <v>694</v>
      </c>
      <c r="C5094" t="s">
        <v>688</v>
      </c>
      <c r="D5094">
        <v>0.3</v>
      </c>
      <c r="E5094">
        <v>36</v>
      </c>
      <c r="F5094">
        <v>0.13900000000000001</v>
      </c>
    </row>
    <row r="5095" spans="1:6" x14ac:dyDescent="0.2">
      <c r="A5095" t="s">
        <v>679</v>
      </c>
      <c r="B5095" t="s">
        <v>694</v>
      </c>
      <c r="C5095" t="s">
        <v>688</v>
      </c>
      <c r="D5095">
        <v>0.3</v>
      </c>
      <c r="E5095">
        <v>37</v>
      </c>
      <c r="F5095">
        <v>0.14000000000000001</v>
      </c>
    </row>
    <row r="5096" spans="1:6" x14ac:dyDescent="0.2">
      <c r="A5096" t="s">
        <v>679</v>
      </c>
      <c r="B5096" t="s">
        <v>694</v>
      </c>
      <c r="C5096" t="s">
        <v>688</v>
      </c>
      <c r="D5096">
        <v>0.32</v>
      </c>
      <c r="E5096">
        <v>20</v>
      </c>
      <c r="F5096">
        <v>0.105</v>
      </c>
    </row>
    <row r="5097" spans="1:6" x14ac:dyDescent="0.2">
      <c r="A5097" t="s">
        <v>679</v>
      </c>
      <c r="B5097" t="s">
        <v>694</v>
      </c>
      <c r="C5097" t="s">
        <v>688</v>
      </c>
      <c r="D5097">
        <v>0.32</v>
      </c>
      <c r="E5097">
        <v>21</v>
      </c>
      <c r="F5097">
        <v>0.11</v>
      </c>
    </row>
    <row r="5098" spans="1:6" x14ac:dyDescent="0.2">
      <c r="A5098" t="s">
        <v>679</v>
      </c>
      <c r="B5098" t="s">
        <v>694</v>
      </c>
      <c r="C5098" t="s">
        <v>688</v>
      </c>
      <c r="D5098">
        <v>0.32</v>
      </c>
      <c r="E5098">
        <v>22</v>
      </c>
      <c r="F5098">
        <v>0.113</v>
      </c>
    </row>
    <row r="5099" spans="1:6" x14ac:dyDescent="0.2">
      <c r="A5099" t="s">
        <v>679</v>
      </c>
      <c r="B5099" t="s">
        <v>694</v>
      </c>
      <c r="C5099" t="s">
        <v>688</v>
      </c>
      <c r="D5099">
        <v>0.32</v>
      </c>
      <c r="E5099">
        <v>23</v>
      </c>
      <c r="F5099">
        <v>0.11700000000000001</v>
      </c>
    </row>
    <row r="5100" spans="1:6" x14ac:dyDescent="0.2">
      <c r="A5100" t="s">
        <v>679</v>
      </c>
      <c r="B5100" t="s">
        <v>694</v>
      </c>
      <c r="C5100" t="s">
        <v>688</v>
      </c>
      <c r="D5100">
        <v>0.32</v>
      </c>
      <c r="E5100">
        <v>24</v>
      </c>
      <c r="F5100">
        <v>0.122</v>
      </c>
    </row>
    <row r="5101" spans="1:6" x14ac:dyDescent="0.2">
      <c r="A5101" t="s">
        <v>679</v>
      </c>
      <c r="B5101" t="s">
        <v>694</v>
      </c>
      <c r="C5101" t="s">
        <v>688</v>
      </c>
      <c r="D5101">
        <v>0.32</v>
      </c>
      <c r="E5101">
        <v>25</v>
      </c>
      <c r="F5101">
        <v>0.126</v>
      </c>
    </row>
    <row r="5102" spans="1:6" x14ac:dyDescent="0.2">
      <c r="A5102" t="s">
        <v>679</v>
      </c>
      <c r="B5102" t="s">
        <v>694</v>
      </c>
      <c r="C5102" t="s">
        <v>688</v>
      </c>
      <c r="D5102">
        <v>0.32</v>
      </c>
      <c r="E5102">
        <v>26</v>
      </c>
      <c r="F5102">
        <v>0.13</v>
      </c>
    </row>
    <row r="5103" spans="1:6" x14ac:dyDescent="0.2">
      <c r="A5103" t="s">
        <v>679</v>
      </c>
      <c r="B5103" t="s">
        <v>694</v>
      </c>
      <c r="C5103" t="s">
        <v>688</v>
      </c>
      <c r="D5103">
        <v>0.32</v>
      </c>
      <c r="E5103">
        <v>27</v>
      </c>
      <c r="F5103">
        <v>0.13300000000000001</v>
      </c>
    </row>
    <row r="5104" spans="1:6" x14ac:dyDescent="0.2">
      <c r="A5104" t="s">
        <v>679</v>
      </c>
      <c r="B5104" t="s">
        <v>694</v>
      </c>
      <c r="C5104" t="s">
        <v>688</v>
      </c>
      <c r="D5104">
        <v>0.32</v>
      </c>
      <c r="E5104">
        <v>28</v>
      </c>
      <c r="F5104">
        <v>0.13500000000000001</v>
      </c>
    </row>
    <row r="5105" spans="1:6" x14ac:dyDescent="0.2">
      <c r="A5105" t="s">
        <v>679</v>
      </c>
      <c r="B5105" t="s">
        <v>694</v>
      </c>
      <c r="C5105" t="s">
        <v>688</v>
      </c>
      <c r="D5105">
        <v>0.32</v>
      </c>
      <c r="E5105">
        <v>29</v>
      </c>
      <c r="F5105">
        <v>0.13700000000000001</v>
      </c>
    </row>
    <row r="5106" spans="1:6" x14ac:dyDescent="0.2">
      <c r="A5106" t="s">
        <v>679</v>
      </c>
      <c r="B5106" t="s">
        <v>694</v>
      </c>
      <c r="C5106" t="s">
        <v>688</v>
      </c>
      <c r="D5106">
        <v>0.32</v>
      </c>
      <c r="E5106">
        <v>30</v>
      </c>
      <c r="F5106">
        <v>0.13900000000000001</v>
      </c>
    </row>
    <row r="5107" spans="1:6" x14ac:dyDescent="0.2">
      <c r="A5107" t="s">
        <v>679</v>
      </c>
      <c r="B5107" t="s">
        <v>694</v>
      </c>
      <c r="C5107" t="s">
        <v>688</v>
      </c>
      <c r="D5107">
        <v>0.32</v>
      </c>
      <c r="E5107">
        <v>31</v>
      </c>
      <c r="F5107">
        <v>0.14099999999999999</v>
      </c>
    </row>
    <row r="5108" spans="1:6" x14ac:dyDescent="0.2">
      <c r="A5108" t="s">
        <v>679</v>
      </c>
      <c r="B5108" t="s">
        <v>694</v>
      </c>
      <c r="C5108" t="s">
        <v>688</v>
      </c>
      <c r="D5108">
        <v>0.32</v>
      </c>
      <c r="E5108">
        <v>32</v>
      </c>
      <c r="F5108">
        <v>0.14199999999999999</v>
      </c>
    </row>
    <row r="5109" spans="1:6" x14ac:dyDescent="0.2">
      <c r="A5109" t="s">
        <v>679</v>
      </c>
      <c r="B5109" t="s">
        <v>694</v>
      </c>
      <c r="C5109" t="s">
        <v>688</v>
      </c>
      <c r="D5109">
        <v>0.32</v>
      </c>
      <c r="E5109">
        <v>33</v>
      </c>
      <c r="F5109">
        <v>0.14299999999999999</v>
      </c>
    </row>
    <row r="5110" spans="1:6" x14ac:dyDescent="0.2">
      <c r="A5110" t="s">
        <v>679</v>
      </c>
      <c r="B5110" t="s">
        <v>694</v>
      </c>
      <c r="C5110" t="s">
        <v>688</v>
      </c>
      <c r="D5110">
        <v>0.32</v>
      </c>
      <c r="E5110">
        <v>34</v>
      </c>
      <c r="F5110">
        <v>0.14499999999999999</v>
      </c>
    </row>
    <row r="5111" spans="1:6" x14ac:dyDescent="0.2">
      <c r="A5111" t="s">
        <v>679</v>
      </c>
      <c r="B5111" t="s">
        <v>694</v>
      </c>
      <c r="C5111" t="s">
        <v>688</v>
      </c>
      <c r="D5111">
        <v>0.32</v>
      </c>
      <c r="E5111">
        <v>35</v>
      </c>
      <c r="F5111">
        <v>0.14599999999999999</v>
      </c>
    </row>
    <row r="5112" spans="1:6" x14ac:dyDescent="0.2">
      <c r="A5112" t="s">
        <v>679</v>
      </c>
      <c r="B5112" t="s">
        <v>694</v>
      </c>
      <c r="C5112" t="s">
        <v>688</v>
      </c>
      <c r="D5112">
        <v>0.32</v>
      </c>
      <c r="E5112">
        <v>36</v>
      </c>
      <c r="F5112">
        <v>0.14699999999999999</v>
      </c>
    </row>
    <row r="5113" spans="1:6" x14ac:dyDescent="0.2">
      <c r="A5113" t="s">
        <v>679</v>
      </c>
      <c r="B5113" t="s">
        <v>694</v>
      </c>
      <c r="C5113" t="s">
        <v>688</v>
      </c>
      <c r="D5113">
        <v>0.32</v>
      </c>
      <c r="E5113">
        <v>37</v>
      </c>
      <c r="F5113">
        <v>0.14799999999999999</v>
      </c>
    </row>
    <row r="5114" spans="1:6" x14ac:dyDescent="0.2">
      <c r="A5114" t="s">
        <v>679</v>
      </c>
      <c r="B5114" t="s">
        <v>694</v>
      </c>
      <c r="C5114" t="s">
        <v>688</v>
      </c>
      <c r="D5114">
        <v>0.32</v>
      </c>
      <c r="E5114">
        <v>38</v>
      </c>
      <c r="F5114">
        <v>0.14899999999999999</v>
      </c>
    </row>
    <row r="5115" spans="1:6" x14ac:dyDescent="0.2">
      <c r="A5115" t="s">
        <v>679</v>
      </c>
      <c r="B5115" t="s">
        <v>694</v>
      </c>
      <c r="C5115" t="s">
        <v>688</v>
      </c>
      <c r="D5115">
        <v>0.32</v>
      </c>
      <c r="E5115">
        <v>39</v>
      </c>
      <c r="F5115">
        <v>0.15</v>
      </c>
    </row>
    <row r="5116" spans="1:6" x14ac:dyDescent="0.2">
      <c r="A5116" t="s">
        <v>679</v>
      </c>
      <c r="B5116" t="s">
        <v>694</v>
      </c>
      <c r="C5116" t="s">
        <v>688</v>
      </c>
      <c r="D5116">
        <v>0.32</v>
      </c>
      <c r="E5116">
        <v>40</v>
      </c>
      <c r="F5116">
        <v>0.151</v>
      </c>
    </row>
    <row r="5117" spans="1:6" x14ac:dyDescent="0.2">
      <c r="A5117" t="s">
        <v>679</v>
      </c>
      <c r="B5117" t="s">
        <v>694</v>
      </c>
      <c r="C5117" t="s">
        <v>688</v>
      </c>
      <c r="D5117">
        <v>0.32</v>
      </c>
      <c r="E5117">
        <v>41</v>
      </c>
      <c r="F5117">
        <v>0.152</v>
      </c>
    </row>
    <row r="5118" spans="1:6" x14ac:dyDescent="0.2">
      <c r="A5118" t="s">
        <v>679</v>
      </c>
      <c r="B5118" t="s">
        <v>694</v>
      </c>
      <c r="C5118" t="s">
        <v>688</v>
      </c>
      <c r="D5118">
        <v>0.32</v>
      </c>
      <c r="E5118">
        <v>42</v>
      </c>
      <c r="F5118">
        <v>0.153</v>
      </c>
    </row>
    <row r="5119" spans="1:6" x14ac:dyDescent="0.2">
      <c r="A5119" t="s">
        <v>679</v>
      </c>
      <c r="B5119" t="s">
        <v>694</v>
      </c>
      <c r="C5119" t="s">
        <v>688</v>
      </c>
      <c r="D5119">
        <v>0.32</v>
      </c>
      <c r="E5119">
        <v>43</v>
      </c>
      <c r="F5119">
        <v>0.154</v>
      </c>
    </row>
    <row r="5120" spans="1:6" x14ac:dyDescent="0.2">
      <c r="A5120" t="s">
        <v>679</v>
      </c>
      <c r="B5120" t="s">
        <v>694</v>
      </c>
      <c r="C5120" t="s">
        <v>688</v>
      </c>
      <c r="D5120">
        <v>0.34</v>
      </c>
      <c r="E5120">
        <v>20</v>
      </c>
      <c r="F5120">
        <v>0.114</v>
      </c>
    </row>
    <row r="5121" spans="1:6" x14ac:dyDescent="0.2">
      <c r="A5121" t="s">
        <v>679</v>
      </c>
      <c r="B5121" t="s">
        <v>694</v>
      </c>
      <c r="C5121" t="s">
        <v>688</v>
      </c>
      <c r="D5121">
        <v>0.34</v>
      </c>
      <c r="E5121">
        <v>21</v>
      </c>
      <c r="F5121">
        <v>0.11899999999999999</v>
      </c>
    </row>
    <row r="5122" spans="1:6" x14ac:dyDescent="0.2">
      <c r="A5122" t="s">
        <v>679</v>
      </c>
      <c r="B5122" t="s">
        <v>694</v>
      </c>
      <c r="C5122" t="s">
        <v>688</v>
      </c>
      <c r="D5122">
        <v>0.34</v>
      </c>
      <c r="E5122">
        <v>22</v>
      </c>
      <c r="F5122">
        <v>0.122</v>
      </c>
    </row>
    <row r="5123" spans="1:6" x14ac:dyDescent="0.2">
      <c r="A5123" t="s">
        <v>679</v>
      </c>
      <c r="B5123" t="s">
        <v>694</v>
      </c>
      <c r="C5123" t="s">
        <v>688</v>
      </c>
      <c r="D5123">
        <v>0.34</v>
      </c>
      <c r="E5123">
        <v>23</v>
      </c>
      <c r="F5123">
        <v>0.126</v>
      </c>
    </row>
    <row r="5124" spans="1:6" x14ac:dyDescent="0.2">
      <c r="A5124" t="s">
        <v>679</v>
      </c>
      <c r="B5124" t="s">
        <v>694</v>
      </c>
      <c r="C5124" t="s">
        <v>688</v>
      </c>
      <c r="D5124">
        <v>0.34</v>
      </c>
      <c r="E5124">
        <v>24</v>
      </c>
      <c r="F5124">
        <v>0.13100000000000001</v>
      </c>
    </row>
    <row r="5125" spans="1:6" x14ac:dyDescent="0.2">
      <c r="A5125" t="s">
        <v>679</v>
      </c>
      <c r="B5125" t="s">
        <v>694</v>
      </c>
      <c r="C5125" t="s">
        <v>688</v>
      </c>
      <c r="D5125">
        <v>0.34</v>
      </c>
      <c r="E5125">
        <v>25</v>
      </c>
      <c r="F5125">
        <v>0.13500000000000001</v>
      </c>
    </row>
    <row r="5126" spans="1:6" x14ac:dyDescent="0.2">
      <c r="A5126" t="s">
        <v>679</v>
      </c>
      <c r="B5126" t="s">
        <v>694</v>
      </c>
      <c r="C5126" t="s">
        <v>688</v>
      </c>
      <c r="D5126">
        <v>0.34</v>
      </c>
      <c r="E5126">
        <v>26</v>
      </c>
      <c r="F5126">
        <v>0.13800000000000001</v>
      </c>
    </row>
    <row r="5127" spans="1:6" x14ac:dyDescent="0.2">
      <c r="A5127" t="s">
        <v>679</v>
      </c>
      <c r="B5127" t="s">
        <v>694</v>
      </c>
      <c r="C5127" t="s">
        <v>688</v>
      </c>
      <c r="D5127">
        <v>0.34</v>
      </c>
      <c r="E5127">
        <v>27</v>
      </c>
      <c r="F5127">
        <v>0.14099999999999999</v>
      </c>
    </row>
    <row r="5128" spans="1:6" x14ac:dyDescent="0.2">
      <c r="A5128" t="s">
        <v>679</v>
      </c>
      <c r="B5128" t="s">
        <v>694</v>
      </c>
      <c r="C5128" t="s">
        <v>688</v>
      </c>
      <c r="D5128">
        <v>0.34</v>
      </c>
      <c r="E5128">
        <v>28</v>
      </c>
      <c r="F5128">
        <v>0.14399999999999999</v>
      </c>
    </row>
    <row r="5129" spans="1:6" x14ac:dyDescent="0.2">
      <c r="A5129" t="s">
        <v>679</v>
      </c>
      <c r="B5129" t="s">
        <v>694</v>
      </c>
      <c r="C5129" t="s">
        <v>688</v>
      </c>
      <c r="D5129">
        <v>0.34</v>
      </c>
      <c r="E5129">
        <v>29</v>
      </c>
      <c r="F5129">
        <v>0.14599999999999999</v>
      </c>
    </row>
    <row r="5130" spans="1:6" x14ac:dyDescent="0.2">
      <c r="A5130" t="s">
        <v>679</v>
      </c>
      <c r="B5130" t="s">
        <v>694</v>
      </c>
      <c r="C5130" t="s">
        <v>688</v>
      </c>
      <c r="D5130">
        <v>0.34</v>
      </c>
      <c r="E5130">
        <v>30</v>
      </c>
      <c r="F5130">
        <v>0.14699999999999999</v>
      </c>
    </row>
    <row r="5131" spans="1:6" x14ac:dyDescent="0.2">
      <c r="A5131" t="s">
        <v>679</v>
      </c>
      <c r="B5131" t="s">
        <v>694</v>
      </c>
      <c r="C5131" t="s">
        <v>688</v>
      </c>
      <c r="D5131">
        <v>0.34</v>
      </c>
      <c r="E5131">
        <v>31</v>
      </c>
      <c r="F5131">
        <v>0.14899999999999999</v>
      </c>
    </row>
    <row r="5132" spans="1:6" x14ac:dyDescent="0.2">
      <c r="A5132" t="s">
        <v>679</v>
      </c>
      <c r="B5132" t="s">
        <v>694</v>
      </c>
      <c r="C5132" t="s">
        <v>688</v>
      </c>
      <c r="D5132">
        <v>0.34</v>
      </c>
      <c r="E5132">
        <v>32</v>
      </c>
      <c r="F5132">
        <v>0.15</v>
      </c>
    </row>
    <row r="5133" spans="1:6" x14ac:dyDescent="0.2">
      <c r="A5133" t="s">
        <v>679</v>
      </c>
      <c r="B5133" t="s">
        <v>694</v>
      </c>
      <c r="C5133" t="s">
        <v>688</v>
      </c>
      <c r="D5133">
        <v>0.34</v>
      </c>
      <c r="E5133">
        <v>33</v>
      </c>
      <c r="F5133">
        <v>0.152</v>
      </c>
    </row>
    <row r="5134" spans="1:6" x14ac:dyDescent="0.2">
      <c r="A5134" t="s">
        <v>679</v>
      </c>
      <c r="B5134" t="s">
        <v>694</v>
      </c>
      <c r="C5134" t="s">
        <v>688</v>
      </c>
      <c r="D5134">
        <v>0.34</v>
      </c>
      <c r="E5134">
        <v>34</v>
      </c>
      <c r="F5134">
        <v>0.153</v>
      </c>
    </row>
    <row r="5135" spans="1:6" x14ac:dyDescent="0.2">
      <c r="A5135" t="s">
        <v>679</v>
      </c>
      <c r="B5135" t="s">
        <v>694</v>
      </c>
      <c r="C5135" t="s">
        <v>688</v>
      </c>
      <c r="D5135">
        <v>0.34</v>
      </c>
      <c r="E5135">
        <v>35</v>
      </c>
      <c r="F5135">
        <v>0.154</v>
      </c>
    </row>
    <row r="5136" spans="1:6" x14ac:dyDescent="0.2">
      <c r="A5136" t="s">
        <v>679</v>
      </c>
      <c r="B5136" t="s">
        <v>694</v>
      </c>
      <c r="C5136" t="s">
        <v>688</v>
      </c>
      <c r="D5136">
        <v>0.34</v>
      </c>
      <c r="E5136">
        <v>36</v>
      </c>
      <c r="F5136">
        <v>0.155</v>
      </c>
    </row>
    <row r="5137" spans="1:6" x14ac:dyDescent="0.2">
      <c r="A5137" t="s">
        <v>679</v>
      </c>
      <c r="B5137" t="s">
        <v>694</v>
      </c>
      <c r="C5137" t="s">
        <v>688</v>
      </c>
      <c r="D5137">
        <v>0.34</v>
      </c>
      <c r="E5137">
        <v>37</v>
      </c>
      <c r="F5137">
        <v>0.156</v>
      </c>
    </row>
    <row r="5138" spans="1:6" x14ac:dyDescent="0.2">
      <c r="A5138" t="s">
        <v>679</v>
      </c>
      <c r="B5138" t="s">
        <v>694</v>
      </c>
      <c r="C5138" t="s">
        <v>688</v>
      </c>
      <c r="D5138">
        <v>0.34</v>
      </c>
      <c r="E5138">
        <v>38</v>
      </c>
      <c r="F5138">
        <v>0.157</v>
      </c>
    </row>
    <row r="5139" spans="1:6" x14ac:dyDescent="0.2">
      <c r="A5139" t="s">
        <v>679</v>
      </c>
      <c r="B5139" t="s">
        <v>694</v>
      </c>
      <c r="C5139" t="s">
        <v>688</v>
      </c>
      <c r="D5139">
        <v>0.34</v>
      </c>
      <c r="E5139">
        <v>39</v>
      </c>
      <c r="F5139">
        <v>0.158</v>
      </c>
    </row>
    <row r="5140" spans="1:6" x14ac:dyDescent="0.2">
      <c r="A5140" t="s">
        <v>679</v>
      </c>
      <c r="B5140" t="s">
        <v>694</v>
      </c>
      <c r="C5140" t="s">
        <v>688</v>
      </c>
      <c r="D5140">
        <v>0.34</v>
      </c>
      <c r="E5140">
        <v>40</v>
      </c>
      <c r="F5140">
        <v>0.159</v>
      </c>
    </row>
    <row r="5141" spans="1:6" x14ac:dyDescent="0.2">
      <c r="A5141" t="s">
        <v>679</v>
      </c>
      <c r="B5141" t="s">
        <v>694</v>
      </c>
      <c r="C5141" t="s">
        <v>688</v>
      </c>
      <c r="D5141">
        <v>0.34</v>
      </c>
      <c r="E5141">
        <v>41</v>
      </c>
      <c r="F5141">
        <v>0.16</v>
      </c>
    </row>
    <row r="5142" spans="1:6" x14ac:dyDescent="0.2">
      <c r="A5142" t="s">
        <v>679</v>
      </c>
      <c r="B5142" t="s">
        <v>694</v>
      </c>
      <c r="C5142" t="s">
        <v>688</v>
      </c>
      <c r="D5142">
        <v>0.34</v>
      </c>
      <c r="E5142">
        <v>42</v>
      </c>
      <c r="F5142">
        <v>0.161</v>
      </c>
    </row>
    <row r="5143" spans="1:6" x14ac:dyDescent="0.2">
      <c r="A5143" t="s">
        <v>679</v>
      </c>
      <c r="B5143" t="s">
        <v>694</v>
      </c>
      <c r="C5143" t="s">
        <v>688</v>
      </c>
      <c r="D5143">
        <v>0.34</v>
      </c>
      <c r="E5143">
        <v>43</v>
      </c>
      <c r="F5143">
        <v>0.161</v>
      </c>
    </row>
    <row r="5144" spans="1:6" x14ac:dyDescent="0.2">
      <c r="A5144" t="s">
        <v>679</v>
      </c>
      <c r="B5144" t="s">
        <v>694</v>
      </c>
      <c r="C5144" t="s">
        <v>688</v>
      </c>
      <c r="D5144">
        <v>0.34</v>
      </c>
      <c r="E5144">
        <v>44</v>
      </c>
      <c r="F5144">
        <v>0.16200000000000001</v>
      </c>
    </row>
    <row r="5145" spans="1:6" x14ac:dyDescent="0.2">
      <c r="A5145" t="s">
        <v>679</v>
      </c>
      <c r="B5145" t="s">
        <v>694</v>
      </c>
      <c r="C5145" t="s">
        <v>688</v>
      </c>
      <c r="D5145">
        <v>0.34</v>
      </c>
      <c r="E5145">
        <v>45</v>
      </c>
      <c r="F5145">
        <v>0.16300000000000001</v>
      </c>
    </row>
    <row r="5146" spans="1:6" x14ac:dyDescent="0.2">
      <c r="A5146" t="s">
        <v>679</v>
      </c>
      <c r="B5146" t="s">
        <v>694</v>
      </c>
      <c r="C5146" t="s">
        <v>688</v>
      </c>
      <c r="D5146">
        <v>0.34</v>
      </c>
      <c r="E5146">
        <v>46</v>
      </c>
      <c r="F5146">
        <v>0.16300000000000001</v>
      </c>
    </row>
    <row r="5147" spans="1:6" x14ac:dyDescent="0.2">
      <c r="A5147" t="s">
        <v>679</v>
      </c>
      <c r="B5147" t="s">
        <v>694</v>
      </c>
      <c r="C5147" t="s">
        <v>688</v>
      </c>
      <c r="D5147">
        <v>0.36</v>
      </c>
      <c r="E5147">
        <v>20</v>
      </c>
      <c r="F5147">
        <v>0.123</v>
      </c>
    </row>
    <row r="5148" spans="1:6" x14ac:dyDescent="0.2">
      <c r="A5148" t="s">
        <v>679</v>
      </c>
      <c r="B5148" t="s">
        <v>694</v>
      </c>
      <c r="C5148" t="s">
        <v>688</v>
      </c>
      <c r="D5148">
        <v>0.36</v>
      </c>
      <c r="E5148">
        <v>21</v>
      </c>
      <c r="F5148">
        <v>0.127</v>
      </c>
    </row>
    <row r="5149" spans="1:6" x14ac:dyDescent="0.2">
      <c r="A5149" t="s">
        <v>679</v>
      </c>
      <c r="B5149" t="s">
        <v>694</v>
      </c>
      <c r="C5149" t="s">
        <v>688</v>
      </c>
      <c r="D5149">
        <v>0.36</v>
      </c>
      <c r="E5149">
        <v>22</v>
      </c>
      <c r="F5149">
        <v>0.13100000000000001</v>
      </c>
    </row>
    <row r="5150" spans="1:6" x14ac:dyDescent="0.2">
      <c r="A5150" t="s">
        <v>679</v>
      </c>
      <c r="B5150" t="s">
        <v>694</v>
      </c>
      <c r="C5150" t="s">
        <v>688</v>
      </c>
      <c r="D5150">
        <v>0.36</v>
      </c>
      <c r="E5150">
        <v>23</v>
      </c>
      <c r="F5150">
        <v>0.13500000000000001</v>
      </c>
    </row>
    <row r="5151" spans="1:6" x14ac:dyDescent="0.2">
      <c r="A5151" t="s">
        <v>679</v>
      </c>
      <c r="B5151" t="s">
        <v>694</v>
      </c>
      <c r="C5151" t="s">
        <v>688</v>
      </c>
      <c r="D5151">
        <v>0.36</v>
      </c>
      <c r="E5151">
        <v>24</v>
      </c>
      <c r="F5151">
        <v>0.13900000000000001</v>
      </c>
    </row>
    <row r="5152" spans="1:6" x14ac:dyDescent="0.2">
      <c r="A5152" t="s">
        <v>679</v>
      </c>
      <c r="B5152" t="s">
        <v>694</v>
      </c>
      <c r="C5152" t="s">
        <v>688</v>
      </c>
      <c r="D5152">
        <v>0.36</v>
      </c>
      <c r="E5152">
        <v>25</v>
      </c>
      <c r="F5152">
        <v>0.14299999999999999</v>
      </c>
    </row>
    <row r="5153" spans="1:6" x14ac:dyDescent="0.2">
      <c r="A5153" t="s">
        <v>679</v>
      </c>
      <c r="B5153" t="s">
        <v>694</v>
      </c>
      <c r="C5153" t="s">
        <v>688</v>
      </c>
      <c r="D5153">
        <v>0.36</v>
      </c>
      <c r="E5153">
        <v>26</v>
      </c>
      <c r="F5153">
        <v>0.14699999999999999</v>
      </c>
    </row>
    <row r="5154" spans="1:6" x14ac:dyDescent="0.2">
      <c r="A5154" t="s">
        <v>679</v>
      </c>
      <c r="B5154" t="s">
        <v>694</v>
      </c>
      <c r="C5154" t="s">
        <v>688</v>
      </c>
      <c r="D5154">
        <v>0.36</v>
      </c>
      <c r="E5154">
        <v>27</v>
      </c>
      <c r="F5154">
        <v>0.15</v>
      </c>
    </row>
    <row r="5155" spans="1:6" x14ac:dyDescent="0.2">
      <c r="A5155" t="s">
        <v>679</v>
      </c>
      <c r="B5155" t="s">
        <v>694</v>
      </c>
      <c r="C5155" t="s">
        <v>688</v>
      </c>
      <c r="D5155">
        <v>0.36</v>
      </c>
      <c r="E5155">
        <v>28</v>
      </c>
      <c r="F5155">
        <v>0.152</v>
      </c>
    </row>
    <row r="5156" spans="1:6" x14ac:dyDescent="0.2">
      <c r="A5156" t="s">
        <v>679</v>
      </c>
      <c r="B5156" t="s">
        <v>694</v>
      </c>
      <c r="C5156" t="s">
        <v>688</v>
      </c>
      <c r="D5156">
        <v>0.36</v>
      </c>
      <c r="E5156">
        <v>29</v>
      </c>
      <c r="F5156">
        <v>0.154</v>
      </c>
    </row>
    <row r="5157" spans="1:6" x14ac:dyDescent="0.2">
      <c r="A5157" t="s">
        <v>679</v>
      </c>
      <c r="B5157" t="s">
        <v>694</v>
      </c>
      <c r="C5157" t="s">
        <v>688</v>
      </c>
      <c r="D5157">
        <v>0.36</v>
      </c>
      <c r="E5157">
        <v>30</v>
      </c>
      <c r="F5157">
        <v>0.156</v>
      </c>
    </row>
    <row r="5158" spans="1:6" x14ac:dyDescent="0.2">
      <c r="A5158" t="s">
        <v>679</v>
      </c>
      <c r="B5158" t="s">
        <v>694</v>
      </c>
      <c r="C5158" t="s">
        <v>688</v>
      </c>
      <c r="D5158">
        <v>0.36</v>
      </c>
      <c r="E5158">
        <v>31</v>
      </c>
      <c r="F5158">
        <v>0.157</v>
      </c>
    </row>
    <row r="5159" spans="1:6" x14ac:dyDescent="0.2">
      <c r="A5159" t="s">
        <v>679</v>
      </c>
      <c r="B5159" t="s">
        <v>694</v>
      </c>
      <c r="C5159" t="s">
        <v>688</v>
      </c>
      <c r="D5159">
        <v>0.36</v>
      </c>
      <c r="E5159">
        <v>32</v>
      </c>
      <c r="F5159">
        <v>0.158</v>
      </c>
    </row>
    <row r="5160" spans="1:6" x14ac:dyDescent="0.2">
      <c r="A5160" t="s">
        <v>679</v>
      </c>
      <c r="B5160" t="s">
        <v>694</v>
      </c>
      <c r="C5160" t="s">
        <v>688</v>
      </c>
      <c r="D5160">
        <v>0.36</v>
      </c>
      <c r="E5160">
        <v>33</v>
      </c>
      <c r="F5160">
        <v>0.16</v>
      </c>
    </row>
    <row r="5161" spans="1:6" x14ac:dyDescent="0.2">
      <c r="A5161" t="s">
        <v>679</v>
      </c>
      <c r="B5161" t="s">
        <v>694</v>
      </c>
      <c r="C5161" t="s">
        <v>688</v>
      </c>
      <c r="D5161">
        <v>0.36</v>
      </c>
      <c r="E5161">
        <v>34</v>
      </c>
      <c r="F5161">
        <v>0.161</v>
      </c>
    </row>
    <row r="5162" spans="1:6" x14ac:dyDescent="0.2">
      <c r="A5162" t="s">
        <v>679</v>
      </c>
      <c r="B5162" t="s">
        <v>694</v>
      </c>
      <c r="C5162" t="s">
        <v>688</v>
      </c>
      <c r="D5162">
        <v>0.36</v>
      </c>
      <c r="E5162">
        <v>35</v>
      </c>
      <c r="F5162">
        <v>0.16200000000000001</v>
      </c>
    </row>
    <row r="5163" spans="1:6" x14ac:dyDescent="0.2">
      <c r="A5163" t="s">
        <v>679</v>
      </c>
      <c r="B5163" t="s">
        <v>694</v>
      </c>
      <c r="C5163" t="s">
        <v>688</v>
      </c>
      <c r="D5163">
        <v>0.36</v>
      </c>
      <c r="E5163">
        <v>36</v>
      </c>
      <c r="F5163">
        <v>0.16300000000000001</v>
      </c>
    </row>
    <row r="5164" spans="1:6" x14ac:dyDescent="0.2">
      <c r="A5164" t="s">
        <v>679</v>
      </c>
      <c r="B5164" t="s">
        <v>694</v>
      </c>
      <c r="C5164" t="s">
        <v>688</v>
      </c>
      <c r="D5164">
        <v>0.36</v>
      </c>
      <c r="E5164">
        <v>37</v>
      </c>
      <c r="F5164">
        <v>0.16400000000000001</v>
      </c>
    </row>
    <row r="5165" spans="1:6" x14ac:dyDescent="0.2">
      <c r="A5165" t="s">
        <v>679</v>
      </c>
      <c r="B5165" t="s">
        <v>694</v>
      </c>
      <c r="C5165" t="s">
        <v>688</v>
      </c>
      <c r="D5165">
        <v>0.36</v>
      </c>
      <c r="E5165">
        <v>38</v>
      </c>
      <c r="F5165">
        <v>0.16500000000000001</v>
      </c>
    </row>
    <row r="5166" spans="1:6" x14ac:dyDescent="0.2">
      <c r="A5166" t="s">
        <v>679</v>
      </c>
      <c r="B5166" t="s">
        <v>694</v>
      </c>
      <c r="C5166" t="s">
        <v>688</v>
      </c>
      <c r="D5166">
        <v>0.36</v>
      </c>
      <c r="E5166">
        <v>39</v>
      </c>
      <c r="F5166">
        <v>0.16600000000000001</v>
      </c>
    </row>
    <row r="5167" spans="1:6" x14ac:dyDescent="0.2">
      <c r="A5167" t="s">
        <v>679</v>
      </c>
      <c r="B5167" t="s">
        <v>694</v>
      </c>
      <c r="C5167" t="s">
        <v>688</v>
      </c>
      <c r="D5167">
        <v>0.36</v>
      </c>
      <c r="E5167">
        <v>40</v>
      </c>
      <c r="F5167">
        <v>0.16700000000000001</v>
      </c>
    </row>
    <row r="5168" spans="1:6" x14ac:dyDescent="0.2">
      <c r="A5168" t="s">
        <v>679</v>
      </c>
      <c r="B5168" t="s">
        <v>694</v>
      </c>
      <c r="C5168" t="s">
        <v>688</v>
      </c>
      <c r="D5168">
        <v>0.36</v>
      </c>
      <c r="E5168">
        <v>41</v>
      </c>
      <c r="F5168">
        <v>0.16700000000000001</v>
      </c>
    </row>
    <row r="5169" spans="1:6" x14ac:dyDescent="0.2">
      <c r="A5169" t="s">
        <v>679</v>
      </c>
      <c r="B5169" t="s">
        <v>694</v>
      </c>
      <c r="C5169" t="s">
        <v>688</v>
      </c>
      <c r="D5169">
        <v>0.36</v>
      </c>
      <c r="E5169">
        <v>42</v>
      </c>
      <c r="F5169">
        <v>0.16800000000000001</v>
      </c>
    </row>
    <row r="5170" spans="1:6" x14ac:dyDescent="0.2">
      <c r="A5170" t="s">
        <v>679</v>
      </c>
      <c r="B5170" t="s">
        <v>694</v>
      </c>
      <c r="C5170" t="s">
        <v>688</v>
      </c>
      <c r="D5170">
        <v>0.36</v>
      </c>
      <c r="E5170">
        <v>43</v>
      </c>
      <c r="F5170">
        <v>0.16900000000000001</v>
      </c>
    </row>
    <row r="5171" spans="1:6" x14ac:dyDescent="0.2">
      <c r="A5171" t="s">
        <v>679</v>
      </c>
      <c r="B5171" t="s">
        <v>694</v>
      </c>
      <c r="C5171" t="s">
        <v>688</v>
      </c>
      <c r="D5171">
        <v>0.36</v>
      </c>
      <c r="E5171">
        <v>44</v>
      </c>
      <c r="F5171">
        <v>0.17</v>
      </c>
    </row>
    <row r="5172" spans="1:6" x14ac:dyDescent="0.2">
      <c r="A5172" t="s">
        <v>679</v>
      </c>
      <c r="B5172" t="s">
        <v>694</v>
      </c>
      <c r="C5172" t="s">
        <v>688</v>
      </c>
      <c r="D5172">
        <v>0.36</v>
      </c>
      <c r="E5172">
        <v>45</v>
      </c>
      <c r="F5172">
        <v>0.17</v>
      </c>
    </row>
    <row r="5173" spans="1:6" x14ac:dyDescent="0.2">
      <c r="A5173" t="s">
        <v>679</v>
      </c>
      <c r="B5173" t="s">
        <v>694</v>
      </c>
      <c r="C5173" t="s">
        <v>688</v>
      </c>
      <c r="D5173">
        <v>0.36</v>
      </c>
      <c r="E5173">
        <v>46</v>
      </c>
      <c r="F5173">
        <v>0.17100000000000001</v>
      </c>
    </row>
    <row r="5174" spans="1:6" x14ac:dyDescent="0.2">
      <c r="A5174" t="s">
        <v>679</v>
      </c>
      <c r="B5174" t="s">
        <v>694</v>
      </c>
      <c r="C5174" t="s">
        <v>688</v>
      </c>
      <c r="D5174">
        <v>0.36</v>
      </c>
      <c r="E5174">
        <v>47</v>
      </c>
      <c r="F5174">
        <v>0.17199999999999999</v>
      </c>
    </row>
    <row r="5175" spans="1:6" x14ac:dyDescent="0.2">
      <c r="A5175" t="s">
        <v>679</v>
      </c>
      <c r="B5175" t="s">
        <v>694</v>
      </c>
      <c r="C5175" t="s">
        <v>688</v>
      </c>
      <c r="D5175">
        <v>0.36</v>
      </c>
      <c r="E5175">
        <v>48</v>
      </c>
      <c r="F5175">
        <v>0.17199999999999999</v>
      </c>
    </row>
    <row r="5176" spans="1:6" x14ac:dyDescent="0.2">
      <c r="A5176" t="s">
        <v>679</v>
      </c>
      <c r="B5176" t="s">
        <v>694</v>
      </c>
      <c r="C5176" t="s">
        <v>688</v>
      </c>
      <c r="D5176">
        <v>0.36</v>
      </c>
      <c r="E5176">
        <v>49</v>
      </c>
      <c r="F5176">
        <v>0.17299999999999999</v>
      </c>
    </row>
    <row r="5177" spans="1:6" x14ac:dyDescent="0.2">
      <c r="A5177" t="s">
        <v>679</v>
      </c>
      <c r="B5177" t="s">
        <v>694</v>
      </c>
      <c r="C5177" t="s">
        <v>688</v>
      </c>
      <c r="D5177">
        <v>0.38</v>
      </c>
      <c r="E5177">
        <v>20</v>
      </c>
      <c r="F5177">
        <v>0.13100000000000001</v>
      </c>
    </row>
    <row r="5178" spans="1:6" x14ac:dyDescent="0.2">
      <c r="A5178" t="s">
        <v>679</v>
      </c>
      <c r="B5178" t="s">
        <v>694</v>
      </c>
      <c r="C5178" t="s">
        <v>688</v>
      </c>
      <c r="D5178">
        <v>0.38</v>
      </c>
      <c r="E5178">
        <v>21</v>
      </c>
      <c r="F5178">
        <v>0.13600000000000001</v>
      </c>
    </row>
    <row r="5179" spans="1:6" x14ac:dyDescent="0.2">
      <c r="A5179" t="s">
        <v>679</v>
      </c>
      <c r="B5179" t="s">
        <v>694</v>
      </c>
      <c r="C5179" t="s">
        <v>688</v>
      </c>
      <c r="D5179">
        <v>0.38</v>
      </c>
      <c r="E5179">
        <v>22</v>
      </c>
      <c r="F5179">
        <v>0.13900000000000001</v>
      </c>
    </row>
    <row r="5180" spans="1:6" x14ac:dyDescent="0.2">
      <c r="A5180" t="s">
        <v>679</v>
      </c>
      <c r="B5180" t="s">
        <v>694</v>
      </c>
      <c r="C5180" t="s">
        <v>688</v>
      </c>
      <c r="D5180">
        <v>0.38</v>
      </c>
      <c r="E5180">
        <v>23</v>
      </c>
      <c r="F5180">
        <v>0.14299999999999999</v>
      </c>
    </row>
    <row r="5181" spans="1:6" x14ac:dyDescent="0.2">
      <c r="A5181" t="s">
        <v>679</v>
      </c>
      <c r="B5181" t="s">
        <v>694</v>
      </c>
      <c r="C5181" t="s">
        <v>688</v>
      </c>
      <c r="D5181">
        <v>0.38</v>
      </c>
      <c r="E5181">
        <v>24</v>
      </c>
      <c r="F5181">
        <v>0.14799999999999999</v>
      </c>
    </row>
    <row r="5182" spans="1:6" x14ac:dyDescent="0.2">
      <c r="A5182" t="s">
        <v>679</v>
      </c>
      <c r="B5182" t="s">
        <v>694</v>
      </c>
      <c r="C5182" t="s">
        <v>688</v>
      </c>
      <c r="D5182">
        <v>0.38</v>
      </c>
      <c r="E5182">
        <v>25</v>
      </c>
      <c r="F5182">
        <v>0.152</v>
      </c>
    </row>
    <row r="5183" spans="1:6" x14ac:dyDescent="0.2">
      <c r="A5183" t="s">
        <v>679</v>
      </c>
      <c r="B5183" t="s">
        <v>694</v>
      </c>
      <c r="C5183" t="s">
        <v>688</v>
      </c>
      <c r="D5183">
        <v>0.38</v>
      </c>
      <c r="E5183">
        <v>26</v>
      </c>
      <c r="F5183">
        <v>0.155</v>
      </c>
    </row>
    <row r="5184" spans="1:6" x14ac:dyDescent="0.2">
      <c r="A5184" t="s">
        <v>679</v>
      </c>
      <c r="B5184" t="s">
        <v>694</v>
      </c>
      <c r="C5184" t="s">
        <v>688</v>
      </c>
      <c r="D5184">
        <v>0.38</v>
      </c>
      <c r="E5184">
        <v>27</v>
      </c>
      <c r="F5184">
        <v>0.158</v>
      </c>
    </row>
    <row r="5185" spans="1:6" x14ac:dyDescent="0.2">
      <c r="A5185" t="s">
        <v>679</v>
      </c>
      <c r="B5185" t="s">
        <v>694</v>
      </c>
      <c r="C5185" t="s">
        <v>688</v>
      </c>
      <c r="D5185">
        <v>0.38</v>
      </c>
      <c r="E5185">
        <v>28</v>
      </c>
      <c r="F5185">
        <v>0.16</v>
      </c>
    </row>
    <row r="5186" spans="1:6" x14ac:dyDescent="0.2">
      <c r="A5186" t="s">
        <v>679</v>
      </c>
      <c r="B5186" t="s">
        <v>694</v>
      </c>
      <c r="C5186" t="s">
        <v>688</v>
      </c>
      <c r="D5186">
        <v>0.38</v>
      </c>
      <c r="E5186">
        <v>29</v>
      </c>
      <c r="F5186">
        <v>0.16200000000000001</v>
      </c>
    </row>
    <row r="5187" spans="1:6" x14ac:dyDescent="0.2">
      <c r="A5187" t="s">
        <v>679</v>
      </c>
      <c r="B5187" t="s">
        <v>694</v>
      </c>
      <c r="C5187" t="s">
        <v>688</v>
      </c>
      <c r="D5187">
        <v>0.38</v>
      </c>
      <c r="E5187">
        <v>30</v>
      </c>
      <c r="F5187">
        <v>0.16300000000000001</v>
      </c>
    </row>
    <row r="5188" spans="1:6" x14ac:dyDescent="0.2">
      <c r="A5188" t="s">
        <v>679</v>
      </c>
      <c r="B5188" t="s">
        <v>694</v>
      </c>
      <c r="C5188" t="s">
        <v>688</v>
      </c>
      <c r="D5188">
        <v>0.38</v>
      </c>
      <c r="E5188">
        <v>31</v>
      </c>
      <c r="F5188">
        <v>0.16500000000000001</v>
      </c>
    </row>
    <row r="5189" spans="1:6" x14ac:dyDescent="0.2">
      <c r="A5189" t="s">
        <v>679</v>
      </c>
      <c r="B5189" t="s">
        <v>694</v>
      </c>
      <c r="C5189" t="s">
        <v>688</v>
      </c>
      <c r="D5189">
        <v>0.38</v>
      </c>
      <c r="E5189">
        <v>32</v>
      </c>
      <c r="F5189">
        <v>0.16600000000000001</v>
      </c>
    </row>
    <row r="5190" spans="1:6" x14ac:dyDescent="0.2">
      <c r="A5190" t="s">
        <v>679</v>
      </c>
      <c r="B5190" t="s">
        <v>694</v>
      </c>
      <c r="C5190" t="s">
        <v>688</v>
      </c>
      <c r="D5190">
        <v>0.38</v>
      </c>
      <c r="E5190">
        <v>33</v>
      </c>
      <c r="F5190">
        <v>0.16700000000000001</v>
      </c>
    </row>
    <row r="5191" spans="1:6" x14ac:dyDescent="0.2">
      <c r="A5191" t="s">
        <v>679</v>
      </c>
      <c r="B5191" t="s">
        <v>694</v>
      </c>
      <c r="C5191" t="s">
        <v>688</v>
      </c>
      <c r="D5191">
        <v>0.38</v>
      </c>
      <c r="E5191">
        <v>34</v>
      </c>
      <c r="F5191">
        <v>0.16800000000000001</v>
      </c>
    </row>
    <row r="5192" spans="1:6" x14ac:dyDescent="0.2">
      <c r="A5192" t="s">
        <v>679</v>
      </c>
      <c r="B5192" t="s">
        <v>694</v>
      </c>
      <c r="C5192" t="s">
        <v>688</v>
      </c>
      <c r="D5192">
        <v>0.38</v>
      </c>
      <c r="E5192">
        <v>35</v>
      </c>
      <c r="F5192">
        <v>0.16900000000000001</v>
      </c>
    </row>
    <row r="5193" spans="1:6" x14ac:dyDescent="0.2">
      <c r="A5193" t="s">
        <v>679</v>
      </c>
      <c r="B5193" t="s">
        <v>694</v>
      </c>
      <c r="C5193" t="s">
        <v>688</v>
      </c>
      <c r="D5193">
        <v>0.38</v>
      </c>
      <c r="E5193">
        <v>36</v>
      </c>
      <c r="F5193">
        <v>0.17</v>
      </c>
    </row>
    <row r="5194" spans="1:6" x14ac:dyDescent="0.2">
      <c r="A5194" t="s">
        <v>679</v>
      </c>
      <c r="B5194" t="s">
        <v>694</v>
      </c>
      <c r="C5194" t="s">
        <v>688</v>
      </c>
      <c r="D5194">
        <v>0.38</v>
      </c>
      <c r="E5194">
        <v>37</v>
      </c>
      <c r="F5194">
        <v>0.17100000000000001</v>
      </c>
    </row>
    <row r="5195" spans="1:6" x14ac:dyDescent="0.2">
      <c r="A5195" t="s">
        <v>679</v>
      </c>
      <c r="B5195" t="s">
        <v>694</v>
      </c>
      <c r="C5195" t="s">
        <v>688</v>
      </c>
      <c r="D5195">
        <v>0.38</v>
      </c>
      <c r="E5195">
        <v>38</v>
      </c>
      <c r="F5195">
        <v>0.17199999999999999</v>
      </c>
    </row>
    <row r="5196" spans="1:6" x14ac:dyDescent="0.2">
      <c r="A5196" t="s">
        <v>679</v>
      </c>
      <c r="B5196" t="s">
        <v>694</v>
      </c>
      <c r="C5196" t="s">
        <v>688</v>
      </c>
      <c r="D5196">
        <v>0.38</v>
      </c>
      <c r="E5196">
        <v>39</v>
      </c>
      <c r="F5196">
        <v>0.17299999999999999</v>
      </c>
    </row>
    <row r="5197" spans="1:6" x14ac:dyDescent="0.2">
      <c r="A5197" t="s">
        <v>679</v>
      </c>
      <c r="B5197" t="s">
        <v>694</v>
      </c>
      <c r="C5197" t="s">
        <v>688</v>
      </c>
      <c r="D5197">
        <v>0.38</v>
      </c>
      <c r="E5197">
        <v>40</v>
      </c>
      <c r="F5197">
        <v>0.17399999999999999</v>
      </c>
    </row>
    <row r="5198" spans="1:6" x14ac:dyDescent="0.2">
      <c r="A5198" t="s">
        <v>679</v>
      </c>
      <c r="B5198" t="s">
        <v>694</v>
      </c>
      <c r="C5198" t="s">
        <v>688</v>
      </c>
      <c r="D5198">
        <v>0.38</v>
      </c>
      <c r="E5198">
        <v>41</v>
      </c>
      <c r="F5198">
        <v>0.17499999999999999</v>
      </c>
    </row>
    <row r="5199" spans="1:6" x14ac:dyDescent="0.2">
      <c r="A5199" t="s">
        <v>679</v>
      </c>
      <c r="B5199" t="s">
        <v>694</v>
      </c>
      <c r="C5199" t="s">
        <v>688</v>
      </c>
      <c r="D5199">
        <v>0.38</v>
      </c>
      <c r="E5199">
        <v>42</v>
      </c>
      <c r="F5199">
        <v>0.17499999999999999</v>
      </c>
    </row>
    <row r="5200" spans="1:6" x14ac:dyDescent="0.2">
      <c r="A5200" t="s">
        <v>679</v>
      </c>
      <c r="B5200" t="s">
        <v>694</v>
      </c>
      <c r="C5200" t="s">
        <v>688</v>
      </c>
      <c r="D5200">
        <v>0.38</v>
      </c>
      <c r="E5200">
        <v>43</v>
      </c>
      <c r="F5200">
        <v>0.17599999999999999</v>
      </c>
    </row>
    <row r="5201" spans="1:6" x14ac:dyDescent="0.2">
      <c r="A5201" t="s">
        <v>679</v>
      </c>
      <c r="B5201" t="s">
        <v>694</v>
      </c>
      <c r="C5201" t="s">
        <v>688</v>
      </c>
      <c r="D5201">
        <v>0.38</v>
      </c>
      <c r="E5201">
        <v>44</v>
      </c>
      <c r="F5201">
        <v>0.17699999999999999</v>
      </c>
    </row>
    <row r="5202" spans="1:6" x14ac:dyDescent="0.2">
      <c r="A5202" t="s">
        <v>679</v>
      </c>
      <c r="B5202" t="s">
        <v>694</v>
      </c>
      <c r="C5202" t="s">
        <v>688</v>
      </c>
      <c r="D5202">
        <v>0.38</v>
      </c>
      <c r="E5202">
        <v>45</v>
      </c>
      <c r="F5202">
        <v>0.17699999999999999</v>
      </c>
    </row>
    <row r="5203" spans="1:6" x14ac:dyDescent="0.2">
      <c r="A5203" t="s">
        <v>679</v>
      </c>
      <c r="B5203" t="s">
        <v>694</v>
      </c>
      <c r="C5203" t="s">
        <v>688</v>
      </c>
      <c r="D5203">
        <v>0.38</v>
      </c>
      <c r="E5203">
        <v>46</v>
      </c>
      <c r="F5203">
        <v>0.17799999999999999</v>
      </c>
    </row>
    <row r="5204" spans="1:6" x14ac:dyDescent="0.2">
      <c r="A5204" t="s">
        <v>679</v>
      </c>
      <c r="B5204" t="s">
        <v>694</v>
      </c>
      <c r="C5204" t="s">
        <v>688</v>
      </c>
      <c r="D5204">
        <v>0.38</v>
      </c>
      <c r="E5204">
        <v>47</v>
      </c>
      <c r="F5204">
        <v>0.17899999999999999</v>
      </c>
    </row>
    <row r="5205" spans="1:6" x14ac:dyDescent="0.2">
      <c r="A5205" t="s">
        <v>679</v>
      </c>
      <c r="B5205" t="s">
        <v>694</v>
      </c>
      <c r="C5205" t="s">
        <v>688</v>
      </c>
      <c r="D5205">
        <v>0.38</v>
      </c>
      <c r="E5205">
        <v>48</v>
      </c>
      <c r="F5205">
        <v>0.17899999999999999</v>
      </c>
    </row>
    <row r="5206" spans="1:6" x14ac:dyDescent="0.2">
      <c r="A5206" t="s">
        <v>679</v>
      </c>
      <c r="B5206" t="s">
        <v>694</v>
      </c>
      <c r="C5206" t="s">
        <v>688</v>
      </c>
      <c r="D5206">
        <v>0.38</v>
      </c>
      <c r="E5206">
        <v>49</v>
      </c>
      <c r="F5206">
        <v>0.18</v>
      </c>
    </row>
    <row r="5207" spans="1:6" x14ac:dyDescent="0.2">
      <c r="A5207" t="s">
        <v>679</v>
      </c>
      <c r="B5207" t="s">
        <v>694</v>
      </c>
      <c r="C5207" t="s">
        <v>688</v>
      </c>
      <c r="D5207">
        <v>0.4</v>
      </c>
      <c r="E5207">
        <v>20</v>
      </c>
      <c r="F5207">
        <v>0.14000000000000001</v>
      </c>
    </row>
    <row r="5208" spans="1:6" x14ac:dyDescent="0.2">
      <c r="A5208" t="s">
        <v>679</v>
      </c>
      <c r="B5208" t="s">
        <v>694</v>
      </c>
      <c r="C5208" t="s">
        <v>688</v>
      </c>
      <c r="D5208">
        <v>0.4</v>
      </c>
      <c r="E5208">
        <v>21</v>
      </c>
      <c r="F5208">
        <v>0.14399999999999999</v>
      </c>
    </row>
    <row r="5209" spans="1:6" x14ac:dyDescent="0.2">
      <c r="A5209" t="s">
        <v>679</v>
      </c>
      <c r="B5209" t="s">
        <v>694</v>
      </c>
      <c r="C5209" t="s">
        <v>688</v>
      </c>
      <c r="D5209">
        <v>0.4</v>
      </c>
      <c r="E5209">
        <v>22</v>
      </c>
      <c r="F5209">
        <v>0.14799999999999999</v>
      </c>
    </row>
    <row r="5210" spans="1:6" x14ac:dyDescent="0.2">
      <c r="A5210" t="s">
        <v>679</v>
      </c>
      <c r="B5210" t="s">
        <v>694</v>
      </c>
      <c r="C5210" t="s">
        <v>688</v>
      </c>
      <c r="D5210">
        <v>0.4</v>
      </c>
      <c r="E5210">
        <v>23</v>
      </c>
      <c r="F5210">
        <v>0.152</v>
      </c>
    </row>
    <row r="5211" spans="1:6" x14ac:dyDescent="0.2">
      <c r="A5211" t="s">
        <v>679</v>
      </c>
      <c r="B5211" t="s">
        <v>694</v>
      </c>
      <c r="C5211" t="s">
        <v>688</v>
      </c>
      <c r="D5211">
        <v>0.4</v>
      </c>
      <c r="E5211">
        <v>24</v>
      </c>
      <c r="F5211">
        <v>0.156</v>
      </c>
    </row>
    <row r="5212" spans="1:6" x14ac:dyDescent="0.2">
      <c r="A5212" t="s">
        <v>679</v>
      </c>
      <c r="B5212" t="s">
        <v>694</v>
      </c>
      <c r="C5212" t="s">
        <v>688</v>
      </c>
      <c r="D5212">
        <v>0.4</v>
      </c>
      <c r="E5212">
        <v>25</v>
      </c>
      <c r="F5212">
        <v>0.16</v>
      </c>
    </row>
    <row r="5213" spans="1:6" x14ac:dyDescent="0.2">
      <c r="A5213" t="s">
        <v>679</v>
      </c>
      <c r="B5213" t="s">
        <v>694</v>
      </c>
      <c r="C5213" t="s">
        <v>688</v>
      </c>
      <c r="D5213">
        <v>0.4</v>
      </c>
      <c r="E5213">
        <v>26</v>
      </c>
      <c r="F5213">
        <v>0.16300000000000001</v>
      </c>
    </row>
    <row r="5214" spans="1:6" x14ac:dyDescent="0.2">
      <c r="A5214" t="s">
        <v>679</v>
      </c>
      <c r="B5214" t="s">
        <v>694</v>
      </c>
      <c r="C5214" t="s">
        <v>688</v>
      </c>
      <c r="D5214">
        <v>0.4</v>
      </c>
      <c r="E5214">
        <v>27</v>
      </c>
      <c r="F5214">
        <v>0.16600000000000001</v>
      </c>
    </row>
    <row r="5215" spans="1:6" x14ac:dyDescent="0.2">
      <c r="A5215" t="s">
        <v>679</v>
      </c>
      <c r="B5215" t="s">
        <v>694</v>
      </c>
      <c r="C5215" t="s">
        <v>688</v>
      </c>
      <c r="D5215">
        <v>0.4</v>
      </c>
      <c r="E5215">
        <v>28</v>
      </c>
      <c r="F5215">
        <v>0.16800000000000001</v>
      </c>
    </row>
    <row r="5216" spans="1:6" x14ac:dyDescent="0.2">
      <c r="A5216" t="s">
        <v>679</v>
      </c>
      <c r="B5216" t="s">
        <v>694</v>
      </c>
      <c r="C5216" t="s">
        <v>688</v>
      </c>
      <c r="D5216">
        <v>0.4</v>
      </c>
      <c r="E5216">
        <v>29</v>
      </c>
      <c r="F5216">
        <v>0.17</v>
      </c>
    </row>
    <row r="5217" spans="1:6" x14ac:dyDescent="0.2">
      <c r="A5217" t="s">
        <v>679</v>
      </c>
      <c r="B5217" t="s">
        <v>694</v>
      </c>
      <c r="C5217" t="s">
        <v>688</v>
      </c>
      <c r="D5217">
        <v>0.4</v>
      </c>
      <c r="E5217">
        <v>30</v>
      </c>
      <c r="F5217">
        <v>0.17100000000000001</v>
      </c>
    </row>
    <row r="5218" spans="1:6" x14ac:dyDescent="0.2">
      <c r="A5218" t="s">
        <v>679</v>
      </c>
      <c r="B5218" t="s">
        <v>694</v>
      </c>
      <c r="C5218" t="s">
        <v>688</v>
      </c>
      <c r="D5218">
        <v>0.4</v>
      </c>
      <c r="E5218">
        <v>31</v>
      </c>
      <c r="F5218">
        <v>0.17299999999999999</v>
      </c>
    </row>
    <row r="5219" spans="1:6" x14ac:dyDescent="0.2">
      <c r="A5219" t="s">
        <v>679</v>
      </c>
      <c r="B5219" t="s">
        <v>694</v>
      </c>
      <c r="C5219" t="s">
        <v>688</v>
      </c>
      <c r="D5219">
        <v>0.4</v>
      </c>
      <c r="E5219">
        <v>32</v>
      </c>
      <c r="F5219">
        <v>0.17399999999999999</v>
      </c>
    </row>
    <row r="5220" spans="1:6" x14ac:dyDescent="0.2">
      <c r="A5220" t="s">
        <v>679</v>
      </c>
      <c r="B5220" t="s">
        <v>694</v>
      </c>
      <c r="C5220" t="s">
        <v>688</v>
      </c>
      <c r="D5220">
        <v>0.4</v>
      </c>
      <c r="E5220">
        <v>33</v>
      </c>
      <c r="F5220">
        <v>0.17499999999999999</v>
      </c>
    </row>
    <row r="5221" spans="1:6" x14ac:dyDescent="0.2">
      <c r="A5221" t="s">
        <v>679</v>
      </c>
      <c r="B5221" t="s">
        <v>694</v>
      </c>
      <c r="C5221" t="s">
        <v>688</v>
      </c>
      <c r="D5221">
        <v>0.4</v>
      </c>
      <c r="E5221">
        <v>34</v>
      </c>
      <c r="F5221">
        <v>0.17599999999999999</v>
      </c>
    </row>
    <row r="5222" spans="1:6" x14ac:dyDescent="0.2">
      <c r="A5222" t="s">
        <v>679</v>
      </c>
      <c r="B5222" t="s">
        <v>694</v>
      </c>
      <c r="C5222" t="s">
        <v>688</v>
      </c>
      <c r="D5222">
        <v>0.4</v>
      </c>
      <c r="E5222">
        <v>35</v>
      </c>
      <c r="F5222">
        <v>0.17699999999999999</v>
      </c>
    </row>
    <row r="5223" spans="1:6" x14ac:dyDescent="0.2">
      <c r="A5223" t="s">
        <v>679</v>
      </c>
      <c r="B5223" t="s">
        <v>694</v>
      </c>
      <c r="C5223" t="s">
        <v>688</v>
      </c>
      <c r="D5223">
        <v>0.4</v>
      </c>
      <c r="E5223">
        <v>36</v>
      </c>
      <c r="F5223">
        <v>0.17799999999999999</v>
      </c>
    </row>
    <row r="5224" spans="1:6" x14ac:dyDescent="0.2">
      <c r="A5224" t="s">
        <v>679</v>
      </c>
      <c r="B5224" t="s">
        <v>694</v>
      </c>
      <c r="C5224" t="s">
        <v>688</v>
      </c>
      <c r="D5224">
        <v>0.4</v>
      </c>
      <c r="E5224">
        <v>37</v>
      </c>
      <c r="F5224">
        <v>0.17899999999999999</v>
      </c>
    </row>
    <row r="5225" spans="1:6" x14ac:dyDescent="0.2">
      <c r="A5225" t="s">
        <v>679</v>
      </c>
      <c r="B5225" t="s">
        <v>694</v>
      </c>
      <c r="C5225" t="s">
        <v>688</v>
      </c>
      <c r="D5225">
        <v>0.4</v>
      </c>
      <c r="E5225">
        <v>38</v>
      </c>
      <c r="F5225">
        <v>0.17899999999999999</v>
      </c>
    </row>
    <row r="5226" spans="1:6" x14ac:dyDescent="0.2">
      <c r="A5226" t="s">
        <v>679</v>
      </c>
      <c r="B5226" t="s">
        <v>694</v>
      </c>
      <c r="C5226" t="s">
        <v>688</v>
      </c>
      <c r="D5226">
        <v>0.4</v>
      </c>
      <c r="E5226">
        <v>39</v>
      </c>
      <c r="F5226">
        <v>0.18</v>
      </c>
    </row>
    <row r="5227" spans="1:6" x14ac:dyDescent="0.2">
      <c r="A5227" t="s">
        <v>679</v>
      </c>
      <c r="B5227" t="s">
        <v>694</v>
      </c>
      <c r="C5227" t="s">
        <v>688</v>
      </c>
      <c r="D5227">
        <v>0.4</v>
      </c>
      <c r="E5227">
        <v>40</v>
      </c>
      <c r="F5227">
        <v>0.18099999999999999</v>
      </c>
    </row>
    <row r="5228" spans="1:6" x14ac:dyDescent="0.2">
      <c r="A5228" t="s">
        <v>679</v>
      </c>
      <c r="B5228" t="s">
        <v>694</v>
      </c>
      <c r="C5228" t="s">
        <v>688</v>
      </c>
      <c r="D5228">
        <v>0.4</v>
      </c>
      <c r="E5228">
        <v>41</v>
      </c>
      <c r="F5228">
        <v>0.182</v>
      </c>
    </row>
    <row r="5229" spans="1:6" x14ac:dyDescent="0.2">
      <c r="A5229" t="s">
        <v>679</v>
      </c>
      <c r="B5229" t="s">
        <v>694</v>
      </c>
      <c r="C5229" t="s">
        <v>688</v>
      </c>
      <c r="D5229">
        <v>0.4</v>
      </c>
      <c r="E5229">
        <v>42</v>
      </c>
      <c r="F5229">
        <v>0.183</v>
      </c>
    </row>
    <row r="5230" spans="1:6" x14ac:dyDescent="0.2">
      <c r="A5230" t="s">
        <v>679</v>
      </c>
      <c r="B5230" t="s">
        <v>694</v>
      </c>
      <c r="C5230" t="s">
        <v>688</v>
      </c>
      <c r="D5230">
        <v>0.4</v>
      </c>
      <c r="E5230">
        <v>43</v>
      </c>
      <c r="F5230">
        <v>0.183</v>
      </c>
    </row>
    <row r="5231" spans="1:6" x14ac:dyDescent="0.2">
      <c r="A5231" t="s">
        <v>679</v>
      </c>
      <c r="B5231" t="s">
        <v>694</v>
      </c>
      <c r="C5231" t="s">
        <v>688</v>
      </c>
      <c r="D5231">
        <v>0.4</v>
      </c>
      <c r="E5231">
        <v>44</v>
      </c>
      <c r="F5231">
        <v>0.184</v>
      </c>
    </row>
    <row r="5232" spans="1:6" x14ac:dyDescent="0.2">
      <c r="A5232" t="s">
        <v>679</v>
      </c>
      <c r="B5232" t="s">
        <v>694</v>
      </c>
      <c r="C5232" t="s">
        <v>688</v>
      </c>
      <c r="D5232">
        <v>0.4</v>
      </c>
      <c r="E5232">
        <v>45</v>
      </c>
      <c r="F5232">
        <v>0.185</v>
      </c>
    </row>
    <row r="5233" spans="1:6" x14ac:dyDescent="0.2">
      <c r="A5233" t="s">
        <v>679</v>
      </c>
      <c r="B5233" t="s">
        <v>694</v>
      </c>
      <c r="C5233" t="s">
        <v>688</v>
      </c>
      <c r="D5233">
        <v>0.4</v>
      </c>
      <c r="E5233">
        <v>46</v>
      </c>
      <c r="F5233">
        <v>0.185</v>
      </c>
    </row>
    <row r="5234" spans="1:6" x14ac:dyDescent="0.2">
      <c r="A5234" t="s">
        <v>679</v>
      </c>
      <c r="B5234" t="s">
        <v>694</v>
      </c>
      <c r="C5234" t="s">
        <v>688</v>
      </c>
      <c r="D5234">
        <v>0.4</v>
      </c>
      <c r="E5234">
        <v>47</v>
      </c>
      <c r="F5234">
        <v>0.186</v>
      </c>
    </row>
    <row r="5235" spans="1:6" x14ac:dyDescent="0.2">
      <c r="A5235" t="s">
        <v>679</v>
      </c>
      <c r="B5235" t="s">
        <v>694</v>
      </c>
      <c r="C5235" t="s">
        <v>688</v>
      </c>
      <c r="D5235">
        <v>0.4</v>
      </c>
      <c r="E5235">
        <v>48</v>
      </c>
      <c r="F5235">
        <v>0.186</v>
      </c>
    </row>
    <row r="5236" spans="1:6" x14ac:dyDescent="0.2">
      <c r="A5236" t="s">
        <v>679</v>
      </c>
      <c r="B5236" t="s">
        <v>694</v>
      </c>
      <c r="C5236" t="s">
        <v>688</v>
      </c>
      <c r="D5236">
        <v>0.4</v>
      </c>
      <c r="E5236">
        <v>49</v>
      </c>
      <c r="F5236">
        <v>0.187</v>
      </c>
    </row>
    <row r="5237" spans="1:6" x14ac:dyDescent="0.2">
      <c r="A5237" t="s">
        <v>679</v>
      </c>
      <c r="B5237" t="s">
        <v>694</v>
      </c>
      <c r="C5237" t="s">
        <v>688</v>
      </c>
      <c r="D5237">
        <v>0.42</v>
      </c>
      <c r="E5237">
        <v>21</v>
      </c>
      <c r="F5237">
        <v>0.153</v>
      </c>
    </row>
    <row r="5238" spans="1:6" x14ac:dyDescent="0.2">
      <c r="A5238" t="s">
        <v>679</v>
      </c>
      <c r="B5238" t="s">
        <v>694</v>
      </c>
      <c r="C5238" t="s">
        <v>688</v>
      </c>
      <c r="D5238">
        <v>0.42</v>
      </c>
      <c r="E5238">
        <v>22</v>
      </c>
      <c r="F5238">
        <v>0.156</v>
      </c>
    </row>
    <row r="5239" spans="1:6" x14ac:dyDescent="0.2">
      <c r="A5239" t="s">
        <v>679</v>
      </c>
      <c r="B5239" t="s">
        <v>694</v>
      </c>
      <c r="C5239" t="s">
        <v>688</v>
      </c>
      <c r="D5239">
        <v>0.42</v>
      </c>
      <c r="E5239">
        <v>23</v>
      </c>
      <c r="F5239">
        <v>0.16</v>
      </c>
    </row>
    <row r="5240" spans="1:6" x14ac:dyDescent="0.2">
      <c r="A5240" t="s">
        <v>679</v>
      </c>
      <c r="B5240" t="s">
        <v>694</v>
      </c>
      <c r="C5240" t="s">
        <v>688</v>
      </c>
      <c r="D5240">
        <v>0.42</v>
      </c>
      <c r="E5240">
        <v>24</v>
      </c>
      <c r="F5240">
        <v>0.16500000000000001</v>
      </c>
    </row>
    <row r="5241" spans="1:6" x14ac:dyDescent="0.2">
      <c r="A5241" t="s">
        <v>679</v>
      </c>
      <c r="B5241" t="s">
        <v>694</v>
      </c>
      <c r="C5241" t="s">
        <v>688</v>
      </c>
      <c r="D5241">
        <v>0.42</v>
      </c>
      <c r="E5241">
        <v>25</v>
      </c>
      <c r="F5241">
        <v>0.16800000000000001</v>
      </c>
    </row>
    <row r="5242" spans="1:6" x14ac:dyDescent="0.2">
      <c r="A5242" t="s">
        <v>679</v>
      </c>
      <c r="B5242" t="s">
        <v>694</v>
      </c>
      <c r="C5242" t="s">
        <v>688</v>
      </c>
      <c r="D5242">
        <v>0.42</v>
      </c>
      <c r="E5242">
        <v>26</v>
      </c>
      <c r="F5242">
        <v>0.17199999999999999</v>
      </c>
    </row>
    <row r="5243" spans="1:6" x14ac:dyDescent="0.2">
      <c r="A5243" t="s">
        <v>679</v>
      </c>
      <c r="B5243" t="s">
        <v>694</v>
      </c>
      <c r="C5243" t="s">
        <v>688</v>
      </c>
      <c r="D5243">
        <v>0.42</v>
      </c>
      <c r="E5243">
        <v>27</v>
      </c>
      <c r="F5243">
        <v>0.17399999999999999</v>
      </c>
    </row>
    <row r="5244" spans="1:6" x14ac:dyDescent="0.2">
      <c r="A5244" t="s">
        <v>679</v>
      </c>
      <c r="B5244" t="s">
        <v>694</v>
      </c>
      <c r="C5244" t="s">
        <v>688</v>
      </c>
      <c r="D5244">
        <v>0.42</v>
      </c>
      <c r="E5244">
        <v>28</v>
      </c>
      <c r="F5244">
        <v>0.17599999999999999</v>
      </c>
    </row>
    <row r="5245" spans="1:6" x14ac:dyDescent="0.2">
      <c r="A5245" t="s">
        <v>679</v>
      </c>
      <c r="B5245" t="s">
        <v>694</v>
      </c>
      <c r="C5245" t="s">
        <v>688</v>
      </c>
      <c r="D5245">
        <v>0.42</v>
      </c>
      <c r="E5245">
        <v>29</v>
      </c>
      <c r="F5245">
        <v>0.17799999999999999</v>
      </c>
    </row>
    <row r="5246" spans="1:6" x14ac:dyDescent="0.2">
      <c r="A5246" t="s">
        <v>679</v>
      </c>
      <c r="B5246" t="s">
        <v>694</v>
      </c>
      <c r="C5246" t="s">
        <v>688</v>
      </c>
      <c r="D5246">
        <v>0.42</v>
      </c>
      <c r="E5246">
        <v>30</v>
      </c>
      <c r="F5246">
        <v>0.17899999999999999</v>
      </c>
    </row>
    <row r="5247" spans="1:6" x14ac:dyDescent="0.2">
      <c r="A5247" t="s">
        <v>679</v>
      </c>
      <c r="B5247" t="s">
        <v>694</v>
      </c>
      <c r="C5247" t="s">
        <v>688</v>
      </c>
      <c r="D5247">
        <v>0.42</v>
      </c>
      <c r="E5247">
        <v>31</v>
      </c>
      <c r="F5247">
        <v>0.18</v>
      </c>
    </row>
    <row r="5248" spans="1:6" x14ac:dyDescent="0.2">
      <c r="A5248" t="s">
        <v>679</v>
      </c>
      <c r="B5248" t="s">
        <v>694</v>
      </c>
      <c r="C5248" t="s">
        <v>688</v>
      </c>
      <c r="D5248">
        <v>0.42</v>
      </c>
      <c r="E5248">
        <v>32</v>
      </c>
      <c r="F5248">
        <v>0.18099999999999999</v>
      </c>
    </row>
    <row r="5249" spans="1:6" x14ac:dyDescent="0.2">
      <c r="A5249" t="s">
        <v>679</v>
      </c>
      <c r="B5249" t="s">
        <v>694</v>
      </c>
      <c r="C5249" t="s">
        <v>688</v>
      </c>
      <c r="D5249">
        <v>0.42</v>
      </c>
      <c r="E5249">
        <v>33</v>
      </c>
      <c r="F5249">
        <v>0.182</v>
      </c>
    </row>
    <row r="5250" spans="1:6" x14ac:dyDescent="0.2">
      <c r="A5250" t="s">
        <v>679</v>
      </c>
      <c r="B5250" t="s">
        <v>694</v>
      </c>
      <c r="C5250" t="s">
        <v>688</v>
      </c>
      <c r="D5250">
        <v>0.42</v>
      </c>
      <c r="E5250">
        <v>34</v>
      </c>
      <c r="F5250">
        <v>0.183</v>
      </c>
    </row>
    <row r="5251" spans="1:6" x14ac:dyDescent="0.2">
      <c r="A5251" t="s">
        <v>679</v>
      </c>
      <c r="B5251" t="s">
        <v>694</v>
      </c>
      <c r="C5251" t="s">
        <v>688</v>
      </c>
      <c r="D5251">
        <v>0.42</v>
      </c>
      <c r="E5251">
        <v>35</v>
      </c>
      <c r="F5251">
        <v>0.184</v>
      </c>
    </row>
    <row r="5252" spans="1:6" x14ac:dyDescent="0.2">
      <c r="A5252" t="s">
        <v>679</v>
      </c>
      <c r="B5252" t="s">
        <v>694</v>
      </c>
      <c r="C5252" t="s">
        <v>688</v>
      </c>
      <c r="D5252">
        <v>0.42</v>
      </c>
      <c r="E5252">
        <v>36</v>
      </c>
      <c r="F5252">
        <v>0.185</v>
      </c>
    </row>
    <row r="5253" spans="1:6" x14ac:dyDescent="0.2">
      <c r="A5253" t="s">
        <v>679</v>
      </c>
      <c r="B5253" t="s">
        <v>694</v>
      </c>
      <c r="C5253" t="s">
        <v>688</v>
      </c>
      <c r="D5253">
        <v>0.42</v>
      </c>
      <c r="E5253">
        <v>37</v>
      </c>
      <c r="F5253">
        <v>0.186</v>
      </c>
    </row>
    <row r="5254" spans="1:6" x14ac:dyDescent="0.2">
      <c r="A5254" t="s">
        <v>679</v>
      </c>
      <c r="B5254" t="s">
        <v>694</v>
      </c>
      <c r="C5254" t="s">
        <v>688</v>
      </c>
      <c r="D5254">
        <v>0.42</v>
      </c>
      <c r="E5254">
        <v>38</v>
      </c>
      <c r="F5254">
        <v>0.186</v>
      </c>
    </row>
    <row r="5255" spans="1:6" x14ac:dyDescent="0.2">
      <c r="A5255" t="s">
        <v>679</v>
      </c>
      <c r="B5255" t="s">
        <v>694</v>
      </c>
      <c r="C5255" t="s">
        <v>688</v>
      </c>
      <c r="D5255">
        <v>0.42</v>
      </c>
      <c r="E5255">
        <v>39</v>
      </c>
      <c r="F5255">
        <v>0.187</v>
      </c>
    </row>
    <row r="5256" spans="1:6" x14ac:dyDescent="0.2">
      <c r="A5256" t="s">
        <v>679</v>
      </c>
      <c r="B5256" t="s">
        <v>694</v>
      </c>
      <c r="C5256" t="s">
        <v>688</v>
      </c>
      <c r="D5256">
        <v>0.42</v>
      </c>
      <c r="E5256">
        <v>40</v>
      </c>
      <c r="F5256">
        <v>0.188</v>
      </c>
    </row>
    <row r="5257" spans="1:6" x14ac:dyDescent="0.2">
      <c r="A5257" t="s">
        <v>679</v>
      </c>
      <c r="B5257" t="s">
        <v>694</v>
      </c>
      <c r="C5257" t="s">
        <v>688</v>
      </c>
      <c r="D5257">
        <v>0.42</v>
      </c>
      <c r="E5257">
        <v>41</v>
      </c>
      <c r="F5257">
        <v>0.189</v>
      </c>
    </row>
    <row r="5258" spans="1:6" x14ac:dyDescent="0.2">
      <c r="A5258" t="s">
        <v>679</v>
      </c>
      <c r="B5258" t="s">
        <v>694</v>
      </c>
      <c r="C5258" t="s">
        <v>688</v>
      </c>
      <c r="D5258">
        <v>0.42</v>
      </c>
      <c r="E5258">
        <v>42</v>
      </c>
      <c r="F5258">
        <v>0.189</v>
      </c>
    </row>
    <row r="5259" spans="1:6" x14ac:dyDescent="0.2">
      <c r="A5259" t="s">
        <v>679</v>
      </c>
      <c r="B5259" t="s">
        <v>694</v>
      </c>
      <c r="C5259" t="s">
        <v>688</v>
      </c>
      <c r="D5259">
        <v>0.42</v>
      </c>
      <c r="E5259">
        <v>43</v>
      </c>
      <c r="F5259">
        <v>0.19</v>
      </c>
    </row>
    <row r="5260" spans="1:6" x14ac:dyDescent="0.2">
      <c r="A5260" t="s">
        <v>679</v>
      </c>
      <c r="B5260" t="s">
        <v>694</v>
      </c>
      <c r="C5260" t="s">
        <v>688</v>
      </c>
      <c r="D5260">
        <v>0.42</v>
      </c>
      <c r="E5260">
        <v>44</v>
      </c>
      <c r="F5260">
        <v>0.191</v>
      </c>
    </row>
    <row r="5261" spans="1:6" x14ac:dyDescent="0.2">
      <c r="A5261" t="s">
        <v>679</v>
      </c>
      <c r="B5261" t="s">
        <v>694</v>
      </c>
      <c r="C5261" t="s">
        <v>688</v>
      </c>
      <c r="D5261">
        <v>0.42</v>
      </c>
      <c r="E5261">
        <v>45</v>
      </c>
      <c r="F5261">
        <v>0.191</v>
      </c>
    </row>
    <row r="5262" spans="1:6" x14ac:dyDescent="0.2">
      <c r="A5262" t="s">
        <v>679</v>
      </c>
      <c r="B5262" t="s">
        <v>694</v>
      </c>
      <c r="C5262" t="s">
        <v>688</v>
      </c>
      <c r="D5262">
        <v>0.42</v>
      </c>
      <c r="E5262">
        <v>46</v>
      </c>
      <c r="F5262">
        <v>0.192</v>
      </c>
    </row>
    <row r="5263" spans="1:6" x14ac:dyDescent="0.2">
      <c r="A5263" t="s">
        <v>679</v>
      </c>
      <c r="B5263" t="s">
        <v>694</v>
      </c>
      <c r="C5263" t="s">
        <v>688</v>
      </c>
      <c r="D5263">
        <v>0.42</v>
      </c>
      <c r="E5263">
        <v>47</v>
      </c>
      <c r="F5263">
        <v>0.192</v>
      </c>
    </row>
    <row r="5264" spans="1:6" x14ac:dyDescent="0.2">
      <c r="A5264" t="s">
        <v>679</v>
      </c>
      <c r="B5264" t="s">
        <v>694</v>
      </c>
      <c r="C5264" t="s">
        <v>688</v>
      </c>
      <c r="D5264">
        <v>0.42</v>
      </c>
      <c r="E5264">
        <v>48</v>
      </c>
      <c r="F5264">
        <v>0.193</v>
      </c>
    </row>
    <row r="5265" spans="1:6" x14ac:dyDescent="0.2">
      <c r="A5265" t="s">
        <v>679</v>
      </c>
      <c r="B5265" t="s">
        <v>694</v>
      </c>
      <c r="C5265" t="s">
        <v>688</v>
      </c>
      <c r="D5265">
        <v>0.42</v>
      </c>
      <c r="E5265">
        <v>49</v>
      </c>
      <c r="F5265">
        <v>0.19400000000000001</v>
      </c>
    </row>
    <row r="5266" spans="1:6" x14ac:dyDescent="0.2">
      <c r="A5266" t="s">
        <v>679</v>
      </c>
      <c r="B5266" t="s">
        <v>694</v>
      </c>
      <c r="C5266" t="s">
        <v>688</v>
      </c>
      <c r="D5266">
        <v>0.44</v>
      </c>
      <c r="E5266">
        <v>21</v>
      </c>
      <c r="F5266">
        <v>0.16200000000000001</v>
      </c>
    </row>
    <row r="5267" spans="1:6" x14ac:dyDescent="0.2">
      <c r="A5267" t="s">
        <v>679</v>
      </c>
      <c r="B5267" t="s">
        <v>694</v>
      </c>
      <c r="C5267" t="s">
        <v>688</v>
      </c>
      <c r="D5267">
        <v>0.44</v>
      </c>
      <c r="E5267">
        <v>22</v>
      </c>
      <c r="F5267">
        <v>0.16500000000000001</v>
      </c>
    </row>
    <row r="5268" spans="1:6" x14ac:dyDescent="0.2">
      <c r="A5268" t="s">
        <v>679</v>
      </c>
      <c r="B5268" t="s">
        <v>694</v>
      </c>
      <c r="C5268" t="s">
        <v>688</v>
      </c>
      <c r="D5268">
        <v>0.44</v>
      </c>
      <c r="E5268">
        <v>23</v>
      </c>
      <c r="F5268">
        <v>0.16900000000000001</v>
      </c>
    </row>
    <row r="5269" spans="1:6" x14ac:dyDescent="0.2">
      <c r="A5269" t="s">
        <v>679</v>
      </c>
      <c r="B5269" t="s">
        <v>694</v>
      </c>
      <c r="C5269" t="s">
        <v>688</v>
      </c>
      <c r="D5269">
        <v>0.44</v>
      </c>
      <c r="E5269">
        <v>24</v>
      </c>
      <c r="F5269">
        <v>0.17299999999999999</v>
      </c>
    </row>
    <row r="5270" spans="1:6" x14ac:dyDescent="0.2">
      <c r="A5270" t="s">
        <v>679</v>
      </c>
      <c r="B5270" t="s">
        <v>694</v>
      </c>
      <c r="C5270" t="s">
        <v>688</v>
      </c>
      <c r="D5270">
        <v>0.44</v>
      </c>
      <c r="E5270">
        <v>25</v>
      </c>
      <c r="F5270">
        <v>0.17599999999999999</v>
      </c>
    </row>
    <row r="5271" spans="1:6" x14ac:dyDescent="0.2">
      <c r="A5271" t="s">
        <v>679</v>
      </c>
      <c r="B5271" t="s">
        <v>694</v>
      </c>
      <c r="C5271" t="s">
        <v>688</v>
      </c>
      <c r="D5271">
        <v>0.44</v>
      </c>
      <c r="E5271">
        <v>26</v>
      </c>
      <c r="F5271">
        <v>0.18</v>
      </c>
    </row>
    <row r="5272" spans="1:6" x14ac:dyDescent="0.2">
      <c r="A5272" t="s">
        <v>679</v>
      </c>
      <c r="B5272" t="s">
        <v>694</v>
      </c>
      <c r="C5272" t="s">
        <v>688</v>
      </c>
      <c r="D5272">
        <v>0.44</v>
      </c>
      <c r="E5272">
        <v>27</v>
      </c>
      <c r="F5272">
        <v>0.182</v>
      </c>
    </row>
    <row r="5273" spans="1:6" x14ac:dyDescent="0.2">
      <c r="A5273" t="s">
        <v>679</v>
      </c>
      <c r="B5273" t="s">
        <v>694</v>
      </c>
      <c r="C5273" t="s">
        <v>688</v>
      </c>
      <c r="D5273">
        <v>0.44</v>
      </c>
      <c r="E5273">
        <v>28</v>
      </c>
      <c r="F5273">
        <v>0.184</v>
      </c>
    </row>
    <row r="5274" spans="1:6" x14ac:dyDescent="0.2">
      <c r="A5274" t="s">
        <v>679</v>
      </c>
      <c r="B5274" t="s">
        <v>694</v>
      </c>
      <c r="C5274" t="s">
        <v>688</v>
      </c>
      <c r="D5274">
        <v>0.44</v>
      </c>
      <c r="E5274">
        <v>29</v>
      </c>
      <c r="F5274">
        <v>0.185</v>
      </c>
    </row>
    <row r="5275" spans="1:6" x14ac:dyDescent="0.2">
      <c r="A5275" t="s">
        <v>679</v>
      </c>
      <c r="B5275" t="s">
        <v>694</v>
      </c>
      <c r="C5275" t="s">
        <v>688</v>
      </c>
      <c r="D5275">
        <v>0.44</v>
      </c>
      <c r="E5275">
        <v>30</v>
      </c>
      <c r="F5275">
        <v>0.186</v>
      </c>
    </row>
    <row r="5276" spans="1:6" x14ac:dyDescent="0.2">
      <c r="A5276" t="s">
        <v>679</v>
      </c>
      <c r="B5276" t="s">
        <v>694</v>
      </c>
      <c r="C5276" t="s">
        <v>688</v>
      </c>
      <c r="D5276">
        <v>0.44</v>
      </c>
      <c r="E5276">
        <v>31</v>
      </c>
      <c r="F5276">
        <v>0.188</v>
      </c>
    </row>
    <row r="5277" spans="1:6" x14ac:dyDescent="0.2">
      <c r="A5277" t="s">
        <v>679</v>
      </c>
      <c r="B5277" t="s">
        <v>694</v>
      </c>
      <c r="C5277" t="s">
        <v>688</v>
      </c>
      <c r="D5277">
        <v>0.44</v>
      </c>
      <c r="E5277">
        <v>32</v>
      </c>
      <c r="F5277">
        <v>0.188</v>
      </c>
    </row>
    <row r="5278" spans="1:6" x14ac:dyDescent="0.2">
      <c r="A5278" t="s">
        <v>679</v>
      </c>
      <c r="B5278" t="s">
        <v>694</v>
      </c>
      <c r="C5278" t="s">
        <v>688</v>
      </c>
      <c r="D5278">
        <v>0.44</v>
      </c>
      <c r="E5278">
        <v>33</v>
      </c>
      <c r="F5278">
        <v>0.189</v>
      </c>
    </row>
    <row r="5279" spans="1:6" x14ac:dyDescent="0.2">
      <c r="A5279" t="s">
        <v>679</v>
      </c>
      <c r="B5279" t="s">
        <v>694</v>
      </c>
      <c r="C5279" t="s">
        <v>688</v>
      </c>
      <c r="D5279">
        <v>0.44</v>
      </c>
      <c r="E5279">
        <v>34</v>
      </c>
      <c r="F5279">
        <v>0.19</v>
      </c>
    </row>
    <row r="5280" spans="1:6" x14ac:dyDescent="0.2">
      <c r="A5280" t="s">
        <v>679</v>
      </c>
      <c r="B5280" t="s">
        <v>694</v>
      </c>
      <c r="C5280" t="s">
        <v>688</v>
      </c>
      <c r="D5280">
        <v>0.44</v>
      </c>
      <c r="E5280">
        <v>35</v>
      </c>
      <c r="F5280">
        <v>0.191</v>
      </c>
    </row>
    <row r="5281" spans="1:6" x14ac:dyDescent="0.2">
      <c r="A5281" t="s">
        <v>679</v>
      </c>
      <c r="B5281" t="s">
        <v>694</v>
      </c>
      <c r="C5281" t="s">
        <v>688</v>
      </c>
      <c r="D5281">
        <v>0.44</v>
      </c>
      <c r="E5281">
        <v>36</v>
      </c>
      <c r="F5281">
        <v>0.192</v>
      </c>
    </row>
    <row r="5282" spans="1:6" x14ac:dyDescent="0.2">
      <c r="A5282" t="s">
        <v>679</v>
      </c>
      <c r="B5282" t="s">
        <v>694</v>
      </c>
      <c r="C5282" t="s">
        <v>688</v>
      </c>
      <c r="D5282">
        <v>0.44</v>
      </c>
      <c r="E5282">
        <v>37</v>
      </c>
      <c r="F5282">
        <v>0.193</v>
      </c>
    </row>
    <row r="5283" spans="1:6" x14ac:dyDescent="0.2">
      <c r="A5283" t="s">
        <v>679</v>
      </c>
      <c r="B5283" t="s">
        <v>694</v>
      </c>
      <c r="C5283" t="s">
        <v>688</v>
      </c>
      <c r="D5283">
        <v>0.44</v>
      </c>
      <c r="E5283">
        <v>38</v>
      </c>
      <c r="F5283">
        <v>0.193</v>
      </c>
    </row>
    <row r="5284" spans="1:6" x14ac:dyDescent="0.2">
      <c r="A5284" t="s">
        <v>679</v>
      </c>
      <c r="B5284" t="s">
        <v>694</v>
      </c>
      <c r="C5284" t="s">
        <v>688</v>
      </c>
      <c r="D5284">
        <v>0.44</v>
      </c>
      <c r="E5284">
        <v>39</v>
      </c>
      <c r="F5284">
        <v>0.19400000000000001</v>
      </c>
    </row>
    <row r="5285" spans="1:6" x14ac:dyDescent="0.2">
      <c r="A5285" t="s">
        <v>679</v>
      </c>
      <c r="B5285" t="s">
        <v>694</v>
      </c>
      <c r="C5285" t="s">
        <v>688</v>
      </c>
      <c r="D5285">
        <v>0.44</v>
      </c>
      <c r="E5285">
        <v>40</v>
      </c>
      <c r="F5285">
        <v>0.19500000000000001</v>
      </c>
    </row>
    <row r="5286" spans="1:6" x14ac:dyDescent="0.2">
      <c r="A5286" t="s">
        <v>679</v>
      </c>
      <c r="B5286" t="s">
        <v>694</v>
      </c>
      <c r="C5286" t="s">
        <v>688</v>
      </c>
      <c r="D5286">
        <v>0.44</v>
      </c>
      <c r="E5286">
        <v>41</v>
      </c>
      <c r="F5286">
        <v>0.19500000000000001</v>
      </c>
    </row>
    <row r="5287" spans="1:6" x14ac:dyDescent="0.2">
      <c r="A5287" t="s">
        <v>679</v>
      </c>
      <c r="B5287" t="s">
        <v>694</v>
      </c>
      <c r="C5287" t="s">
        <v>688</v>
      </c>
      <c r="D5287">
        <v>0.44</v>
      </c>
      <c r="E5287">
        <v>42</v>
      </c>
      <c r="F5287">
        <v>0.19600000000000001</v>
      </c>
    </row>
    <row r="5288" spans="1:6" x14ac:dyDescent="0.2">
      <c r="A5288" t="s">
        <v>679</v>
      </c>
      <c r="B5288" t="s">
        <v>694</v>
      </c>
      <c r="C5288" t="s">
        <v>688</v>
      </c>
      <c r="D5288">
        <v>0.44</v>
      </c>
      <c r="E5288">
        <v>43</v>
      </c>
      <c r="F5288">
        <v>0.19700000000000001</v>
      </c>
    </row>
    <row r="5289" spans="1:6" x14ac:dyDescent="0.2">
      <c r="A5289" t="s">
        <v>679</v>
      </c>
      <c r="B5289" t="s">
        <v>694</v>
      </c>
      <c r="C5289" t="s">
        <v>688</v>
      </c>
      <c r="D5289">
        <v>0.44</v>
      </c>
      <c r="E5289">
        <v>44</v>
      </c>
      <c r="F5289">
        <v>0.19700000000000001</v>
      </c>
    </row>
    <row r="5290" spans="1:6" x14ac:dyDescent="0.2">
      <c r="A5290" t="s">
        <v>679</v>
      </c>
      <c r="B5290" t="s">
        <v>694</v>
      </c>
      <c r="C5290" t="s">
        <v>688</v>
      </c>
      <c r="D5290">
        <v>0.44</v>
      </c>
      <c r="E5290">
        <v>45</v>
      </c>
      <c r="F5290">
        <v>0.19800000000000001</v>
      </c>
    </row>
    <row r="5291" spans="1:6" x14ac:dyDescent="0.2">
      <c r="A5291" t="s">
        <v>679</v>
      </c>
      <c r="B5291" t="s">
        <v>694</v>
      </c>
      <c r="C5291" t="s">
        <v>688</v>
      </c>
      <c r="D5291">
        <v>0.44</v>
      </c>
      <c r="E5291">
        <v>46</v>
      </c>
      <c r="F5291">
        <v>0.19900000000000001</v>
      </c>
    </row>
    <row r="5292" spans="1:6" x14ac:dyDescent="0.2">
      <c r="A5292" t="s">
        <v>679</v>
      </c>
      <c r="B5292" t="s">
        <v>694</v>
      </c>
      <c r="C5292" t="s">
        <v>688</v>
      </c>
      <c r="D5292">
        <v>0.44</v>
      </c>
      <c r="E5292">
        <v>47</v>
      </c>
      <c r="F5292">
        <v>0.19900000000000001</v>
      </c>
    </row>
    <row r="5293" spans="1:6" x14ac:dyDescent="0.2">
      <c r="A5293" t="s">
        <v>679</v>
      </c>
      <c r="B5293" t="s">
        <v>694</v>
      </c>
      <c r="C5293" t="s">
        <v>688</v>
      </c>
      <c r="D5293">
        <v>0.44</v>
      </c>
      <c r="E5293">
        <v>48</v>
      </c>
      <c r="F5293">
        <v>0.2</v>
      </c>
    </row>
    <row r="5294" spans="1:6" x14ac:dyDescent="0.2">
      <c r="A5294" t="s">
        <v>679</v>
      </c>
      <c r="B5294" t="s">
        <v>694</v>
      </c>
      <c r="C5294" t="s">
        <v>688</v>
      </c>
      <c r="D5294">
        <v>0.44</v>
      </c>
      <c r="E5294">
        <v>49</v>
      </c>
      <c r="F5294">
        <v>0.2</v>
      </c>
    </row>
    <row r="5295" spans="1:6" x14ac:dyDescent="0.2">
      <c r="A5295" t="s">
        <v>679</v>
      </c>
      <c r="B5295" t="s">
        <v>694</v>
      </c>
      <c r="C5295" t="s">
        <v>688</v>
      </c>
      <c r="D5295">
        <v>0.46</v>
      </c>
      <c r="E5295">
        <v>22</v>
      </c>
      <c r="F5295">
        <v>0.17299999999999999</v>
      </c>
    </row>
    <row r="5296" spans="1:6" x14ac:dyDescent="0.2">
      <c r="A5296" t="s">
        <v>679</v>
      </c>
      <c r="B5296" t="s">
        <v>694</v>
      </c>
      <c r="C5296" t="s">
        <v>688</v>
      </c>
      <c r="D5296">
        <v>0.46</v>
      </c>
      <c r="E5296">
        <v>23</v>
      </c>
      <c r="F5296">
        <v>0.17699999999999999</v>
      </c>
    </row>
    <row r="5297" spans="1:6" x14ac:dyDescent="0.2">
      <c r="A5297" t="s">
        <v>679</v>
      </c>
      <c r="B5297" t="s">
        <v>694</v>
      </c>
      <c r="C5297" t="s">
        <v>688</v>
      </c>
      <c r="D5297">
        <v>0.46</v>
      </c>
      <c r="E5297">
        <v>24</v>
      </c>
      <c r="F5297">
        <v>0.18099999999999999</v>
      </c>
    </row>
    <row r="5298" spans="1:6" x14ac:dyDescent="0.2">
      <c r="A5298" t="s">
        <v>679</v>
      </c>
      <c r="B5298" t="s">
        <v>694</v>
      </c>
      <c r="C5298" t="s">
        <v>688</v>
      </c>
      <c r="D5298">
        <v>0.46</v>
      </c>
      <c r="E5298">
        <v>25</v>
      </c>
      <c r="F5298">
        <v>0.184</v>
      </c>
    </row>
    <row r="5299" spans="1:6" x14ac:dyDescent="0.2">
      <c r="A5299" t="s">
        <v>679</v>
      </c>
      <c r="B5299" t="s">
        <v>694</v>
      </c>
      <c r="C5299" t="s">
        <v>688</v>
      </c>
      <c r="D5299">
        <v>0.46</v>
      </c>
      <c r="E5299">
        <v>26</v>
      </c>
      <c r="F5299">
        <v>0.187</v>
      </c>
    </row>
    <row r="5300" spans="1:6" x14ac:dyDescent="0.2">
      <c r="A5300" t="s">
        <v>679</v>
      </c>
      <c r="B5300" t="s">
        <v>694</v>
      </c>
      <c r="C5300" t="s">
        <v>688</v>
      </c>
      <c r="D5300">
        <v>0.46</v>
      </c>
      <c r="E5300">
        <v>27</v>
      </c>
      <c r="F5300">
        <v>0.19</v>
      </c>
    </row>
    <row r="5301" spans="1:6" x14ac:dyDescent="0.2">
      <c r="A5301" t="s">
        <v>679</v>
      </c>
      <c r="B5301" t="s">
        <v>694</v>
      </c>
      <c r="C5301" t="s">
        <v>688</v>
      </c>
      <c r="D5301">
        <v>0.46</v>
      </c>
      <c r="E5301">
        <v>28</v>
      </c>
      <c r="F5301">
        <v>0.192</v>
      </c>
    </row>
    <row r="5302" spans="1:6" x14ac:dyDescent="0.2">
      <c r="A5302" t="s">
        <v>679</v>
      </c>
      <c r="B5302" t="s">
        <v>694</v>
      </c>
      <c r="C5302" t="s">
        <v>688</v>
      </c>
      <c r="D5302">
        <v>0.46</v>
      </c>
      <c r="E5302">
        <v>29</v>
      </c>
      <c r="F5302">
        <v>0.193</v>
      </c>
    </row>
    <row r="5303" spans="1:6" x14ac:dyDescent="0.2">
      <c r="A5303" t="s">
        <v>679</v>
      </c>
      <c r="B5303" t="s">
        <v>694</v>
      </c>
      <c r="C5303" t="s">
        <v>688</v>
      </c>
      <c r="D5303">
        <v>0.46</v>
      </c>
      <c r="E5303">
        <v>30</v>
      </c>
      <c r="F5303">
        <v>0.19400000000000001</v>
      </c>
    </row>
    <row r="5304" spans="1:6" x14ac:dyDescent="0.2">
      <c r="A5304" t="s">
        <v>679</v>
      </c>
      <c r="B5304" t="s">
        <v>694</v>
      </c>
      <c r="C5304" t="s">
        <v>688</v>
      </c>
      <c r="D5304">
        <v>0.46</v>
      </c>
      <c r="E5304">
        <v>31</v>
      </c>
      <c r="F5304">
        <v>0.19500000000000001</v>
      </c>
    </row>
    <row r="5305" spans="1:6" x14ac:dyDescent="0.2">
      <c r="A5305" t="s">
        <v>679</v>
      </c>
      <c r="B5305" t="s">
        <v>694</v>
      </c>
      <c r="C5305" t="s">
        <v>688</v>
      </c>
      <c r="D5305">
        <v>0.46</v>
      </c>
      <c r="E5305">
        <v>32</v>
      </c>
      <c r="F5305">
        <v>0.19600000000000001</v>
      </c>
    </row>
    <row r="5306" spans="1:6" x14ac:dyDescent="0.2">
      <c r="A5306" t="s">
        <v>679</v>
      </c>
      <c r="B5306" t="s">
        <v>694</v>
      </c>
      <c r="C5306" t="s">
        <v>688</v>
      </c>
      <c r="D5306">
        <v>0.46</v>
      </c>
      <c r="E5306">
        <v>33</v>
      </c>
      <c r="F5306">
        <v>0.19600000000000001</v>
      </c>
    </row>
    <row r="5307" spans="1:6" x14ac:dyDescent="0.2">
      <c r="A5307" t="s">
        <v>679</v>
      </c>
      <c r="B5307" t="s">
        <v>694</v>
      </c>
      <c r="C5307" t="s">
        <v>688</v>
      </c>
      <c r="D5307">
        <v>0.46</v>
      </c>
      <c r="E5307">
        <v>34</v>
      </c>
      <c r="F5307">
        <v>0.19700000000000001</v>
      </c>
    </row>
    <row r="5308" spans="1:6" x14ac:dyDescent="0.2">
      <c r="A5308" t="s">
        <v>679</v>
      </c>
      <c r="B5308" t="s">
        <v>694</v>
      </c>
      <c r="C5308" t="s">
        <v>688</v>
      </c>
      <c r="D5308">
        <v>0.46</v>
      </c>
      <c r="E5308">
        <v>35</v>
      </c>
      <c r="F5308">
        <v>0.19800000000000001</v>
      </c>
    </row>
    <row r="5309" spans="1:6" x14ac:dyDescent="0.2">
      <c r="A5309" t="s">
        <v>679</v>
      </c>
      <c r="B5309" t="s">
        <v>694</v>
      </c>
      <c r="C5309" t="s">
        <v>688</v>
      </c>
      <c r="D5309">
        <v>0.46</v>
      </c>
      <c r="E5309">
        <v>36</v>
      </c>
      <c r="F5309">
        <v>0.19900000000000001</v>
      </c>
    </row>
    <row r="5310" spans="1:6" x14ac:dyDescent="0.2">
      <c r="A5310" t="s">
        <v>679</v>
      </c>
      <c r="B5310" t="s">
        <v>694</v>
      </c>
      <c r="C5310" t="s">
        <v>688</v>
      </c>
      <c r="D5310">
        <v>0.46</v>
      </c>
      <c r="E5310">
        <v>37</v>
      </c>
      <c r="F5310">
        <v>0.19900000000000001</v>
      </c>
    </row>
    <row r="5311" spans="1:6" x14ac:dyDescent="0.2">
      <c r="A5311" t="s">
        <v>679</v>
      </c>
      <c r="B5311" t="s">
        <v>694</v>
      </c>
      <c r="C5311" t="s">
        <v>688</v>
      </c>
      <c r="D5311">
        <v>0.46</v>
      </c>
      <c r="E5311">
        <v>38</v>
      </c>
      <c r="F5311">
        <v>0.2</v>
      </c>
    </row>
    <row r="5312" spans="1:6" x14ac:dyDescent="0.2">
      <c r="A5312" t="s">
        <v>679</v>
      </c>
      <c r="B5312" t="s">
        <v>694</v>
      </c>
      <c r="C5312" t="s">
        <v>688</v>
      </c>
      <c r="D5312">
        <v>0.46</v>
      </c>
      <c r="E5312">
        <v>39</v>
      </c>
      <c r="F5312">
        <v>0.20100000000000001</v>
      </c>
    </row>
    <row r="5313" spans="1:6" x14ac:dyDescent="0.2">
      <c r="A5313" t="s">
        <v>679</v>
      </c>
      <c r="B5313" t="s">
        <v>694</v>
      </c>
      <c r="C5313" t="s">
        <v>688</v>
      </c>
      <c r="D5313">
        <v>0.46</v>
      </c>
      <c r="E5313">
        <v>40</v>
      </c>
      <c r="F5313">
        <v>0.20100000000000001</v>
      </c>
    </row>
    <row r="5314" spans="1:6" x14ac:dyDescent="0.2">
      <c r="A5314" t="s">
        <v>679</v>
      </c>
      <c r="B5314" t="s">
        <v>694</v>
      </c>
      <c r="C5314" t="s">
        <v>688</v>
      </c>
      <c r="D5314">
        <v>0.46</v>
      </c>
      <c r="E5314">
        <v>41</v>
      </c>
      <c r="F5314">
        <v>0.20200000000000001</v>
      </c>
    </row>
    <row r="5315" spans="1:6" x14ac:dyDescent="0.2">
      <c r="A5315" t="s">
        <v>679</v>
      </c>
      <c r="B5315" t="s">
        <v>694</v>
      </c>
      <c r="C5315" t="s">
        <v>688</v>
      </c>
      <c r="D5315">
        <v>0.46</v>
      </c>
      <c r="E5315">
        <v>42</v>
      </c>
      <c r="F5315">
        <v>0.20300000000000001</v>
      </c>
    </row>
    <row r="5316" spans="1:6" x14ac:dyDescent="0.2">
      <c r="A5316" t="s">
        <v>679</v>
      </c>
      <c r="B5316" t="s">
        <v>694</v>
      </c>
      <c r="C5316" t="s">
        <v>688</v>
      </c>
      <c r="D5316">
        <v>0.46</v>
      </c>
      <c r="E5316">
        <v>43</v>
      </c>
      <c r="F5316">
        <v>0.20300000000000001</v>
      </c>
    </row>
    <row r="5317" spans="1:6" x14ac:dyDescent="0.2">
      <c r="A5317" t="s">
        <v>679</v>
      </c>
      <c r="B5317" t="s">
        <v>694</v>
      </c>
      <c r="C5317" t="s">
        <v>688</v>
      </c>
      <c r="D5317">
        <v>0.46</v>
      </c>
      <c r="E5317">
        <v>44</v>
      </c>
      <c r="F5317">
        <v>0.20399999999999999</v>
      </c>
    </row>
    <row r="5318" spans="1:6" x14ac:dyDescent="0.2">
      <c r="A5318" t="s">
        <v>679</v>
      </c>
      <c r="B5318" t="s">
        <v>694</v>
      </c>
      <c r="C5318" t="s">
        <v>688</v>
      </c>
      <c r="D5318">
        <v>0.46</v>
      </c>
      <c r="E5318">
        <v>45</v>
      </c>
      <c r="F5318">
        <v>0.20499999999999999</v>
      </c>
    </row>
    <row r="5319" spans="1:6" x14ac:dyDescent="0.2">
      <c r="A5319" t="s">
        <v>679</v>
      </c>
      <c r="B5319" t="s">
        <v>694</v>
      </c>
      <c r="C5319" t="s">
        <v>688</v>
      </c>
      <c r="D5319">
        <v>0.46</v>
      </c>
      <c r="E5319">
        <v>46</v>
      </c>
      <c r="F5319">
        <v>0.20499999999999999</v>
      </c>
    </row>
    <row r="5320" spans="1:6" x14ac:dyDescent="0.2">
      <c r="A5320" t="s">
        <v>679</v>
      </c>
      <c r="B5320" t="s">
        <v>694</v>
      </c>
      <c r="C5320" t="s">
        <v>688</v>
      </c>
      <c r="D5320">
        <v>0.46</v>
      </c>
      <c r="E5320">
        <v>47</v>
      </c>
      <c r="F5320">
        <v>0.20599999999999999</v>
      </c>
    </row>
    <row r="5321" spans="1:6" x14ac:dyDescent="0.2">
      <c r="A5321" t="s">
        <v>679</v>
      </c>
      <c r="B5321" t="s">
        <v>694</v>
      </c>
      <c r="C5321" t="s">
        <v>688</v>
      </c>
      <c r="D5321">
        <v>0.46</v>
      </c>
      <c r="E5321">
        <v>48</v>
      </c>
      <c r="F5321">
        <v>0.20599999999999999</v>
      </c>
    </row>
    <row r="5322" spans="1:6" x14ac:dyDescent="0.2">
      <c r="A5322" t="s">
        <v>679</v>
      </c>
      <c r="B5322" t="s">
        <v>694</v>
      </c>
      <c r="C5322" t="s">
        <v>688</v>
      </c>
      <c r="D5322">
        <v>0.46</v>
      </c>
      <c r="E5322">
        <v>49</v>
      </c>
      <c r="F5322">
        <v>0.20699999999999999</v>
      </c>
    </row>
    <row r="5323" spans="1:6" x14ac:dyDescent="0.2">
      <c r="A5323" t="s">
        <v>679</v>
      </c>
      <c r="B5323" t="s">
        <v>694</v>
      </c>
      <c r="C5323" t="s">
        <v>688</v>
      </c>
      <c r="D5323">
        <v>0.48</v>
      </c>
      <c r="E5323">
        <v>22</v>
      </c>
      <c r="F5323">
        <v>0.182</v>
      </c>
    </row>
    <row r="5324" spans="1:6" x14ac:dyDescent="0.2">
      <c r="A5324" t="s">
        <v>679</v>
      </c>
      <c r="B5324" t="s">
        <v>694</v>
      </c>
      <c r="C5324" t="s">
        <v>688</v>
      </c>
      <c r="D5324">
        <v>0.48</v>
      </c>
      <c r="E5324">
        <v>23</v>
      </c>
      <c r="F5324">
        <v>0.185</v>
      </c>
    </row>
    <row r="5325" spans="1:6" x14ac:dyDescent="0.2">
      <c r="A5325" t="s">
        <v>679</v>
      </c>
      <c r="B5325" t="s">
        <v>694</v>
      </c>
      <c r="C5325" t="s">
        <v>688</v>
      </c>
      <c r="D5325">
        <v>0.48</v>
      </c>
      <c r="E5325">
        <v>24</v>
      </c>
      <c r="F5325">
        <v>0.189</v>
      </c>
    </row>
    <row r="5326" spans="1:6" x14ac:dyDescent="0.2">
      <c r="A5326" t="s">
        <v>679</v>
      </c>
      <c r="B5326" t="s">
        <v>694</v>
      </c>
      <c r="C5326" t="s">
        <v>688</v>
      </c>
      <c r="D5326">
        <v>0.48</v>
      </c>
      <c r="E5326">
        <v>25</v>
      </c>
      <c r="F5326">
        <v>0.192</v>
      </c>
    </row>
    <row r="5327" spans="1:6" x14ac:dyDescent="0.2">
      <c r="A5327" t="s">
        <v>679</v>
      </c>
      <c r="B5327" t="s">
        <v>694</v>
      </c>
      <c r="C5327" t="s">
        <v>688</v>
      </c>
      <c r="D5327">
        <v>0.48</v>
      </c>
      <c r="E5327">
        <v>26</v>
      </c>
      <c r="F5327">
        <v>0.19500000000000001</v>
      </c>
    </row>
    <row r="5328" spans="1:6" x14ac:dyDescent="0.2">
      <c r="A5328" t="s">
        <v>679</v>
      </c>
      <c r="B5328" t="s">
        <v>694</v>
      </c>
      <c r="C5328" t="s">
        <v>688</v>
      </c>
      <c r="D5328">
        <v>0.48</v>
      </c>
      <c r="E5328">
        <v>27</v>
      </c>
      <c r="F5328">
        <v>0.19700000000000001</v>
      </c>
    </row>
    <row r="5329" spans="1:6" x14ac:dyDescent="0.2">
      <c r="A5329" t="s">
        <v>679</v>
      </c>
      <c r="B5329" t="s">
        <v>694</v>
      </c>
      <c r="C5329" t="s">
        <v>688</v>
      </c>
      <c r="D5329">
        <v>0.48</v>
      </c>
      <c r="E5329">
        <v>28</v>
      </c>
      <c r="F5329">
        <v>0.19900000000000001</v>
      </c>
    </row>
    <row r="5330" spans="1:6" x14ac:dyDescent="0.2">
      <c r="A5330" t="s">
        <v>679</v>
      </c>
      <c r="B5330" t="s">
        <v>694</v>
      </c>
      <c r="C5330" t="s">
        <v>688</v>
      </c>
      <c r="D5330">
        <v>0.48</v>
      </c>
      <c r="E5330">
        <v>29</v>
      </c>
      <c r="F5330">
        <v>0.2</v>
      </c>
    </row>
    <row r="5331" spans="1:6" x14ac:dyDescent="0.2">
      <c r="A5331" t="s">
        <v>679</v>
      </c>
      <c r="B5331" t="s">
        <v>694</v>
      </c>
      <c r="C5331" t="s">
        <v>688</v>
      </c>
      <c r="D5331">
        <v>0.48</v>
      </c>
      <c r="E5331">
        <v>30</v>
      </c>
      <c r="F5331">
        <v>0.20100000000000001</v>
      </c>
    </row>
    <row r="5332" spans="1:6" x14ac:dyDescent="0.2">
      <c r="A5332" t="s">
        <v>679</v>
      </c>
      <c r="B5332" t="s">
        <v>694</v>
      </c>
      <c r="C5332" t="s">
        <v>688</v>
      </c>
      <c r="D5332">
        <v>0.48</v>
      </c>
      <c r="E5332">
        <v>31</v>
      </c>
      <c r="F5332">
        <v>0.20200000000000001</v>
      </c>
    </row>
    <row r="5333" spans="1:6" x14ac:dyDescent="0.2">
      <c r="A5333" t="s">
        <v>679</v>
      </c>
      <c r="B5333" t="s">
        <v>694</v>
      </c>
      <c r="C5333" t="s">
        <v>688</v>
      </c>
      <c r="D5333">
        <v>0.48</v>
      </c>
      <c r="E5333">
        <v>32</v>
      </c>
      <c r="F5333">
        <v>0.20300000000000001</v>
      </c>
    </row>
    <row r="5334" spans="1:6" x14ac:dyDescent="0.2">
      <c r="A5334" t="s">
        <v>679</v>
      </c>
      <c r="B5334" t="s">
        <v>694</v>
      </c>
      <c r="C5334" t="s">
        <v>688</v>
      </c>
      <c r="D5334">
        <v>0.48</v>
      </c>
      <c r="E5334">
        <v>33</v>
      </c>
      <c r="F5334">
        <v>0.20399999999999999</v>
      </c>
    </row>
    <row r="5335" spans="1:6" x14ac:dyDescent="0.2">
      <c r="A5335" t="s">
        <v>679</v>
      </c>
      <c r="B5335" t="s">
        <v>694</v>
      </c>
      <c r="C5335" t="s">
        <v>688</v>
      </c>
      <c r="D5335">
        <v>0.48</v>
      </c>
      <c r="E5335">
        <v>34</v>
      </c>
      <c r="F5335">
        <v>0.20399999999999999</v>
      </c>
    </row>
    <row r="5336" spans="1:6" x14ac:dyDescent="0.2">
      <c r="A5336" t="s">
        <v>679</v>
      </c>
      <c r="B5336" t="s">
        <v>694</v>
      </c>
      <c r="C5336" t="s">
        <v>688</v>
      </c>
      <c r="D5336">
        <v>0.48</v>
      </c>
      <c r="E5336">
        <v>35</v>
      </c>
      <c r="F5336">
        <v>0.20499999999999999</v>
      </c>
    </row>
    <row r="5337" spans="1:6" x14ac:dyDescent="0.2">
      <c r="A5337" t="s">
        <v>679</v>
      </c>
      <c r="B5337" t="s">
        <v>694</v>
      </c>
      <c r="C5337" t="s">
        <v>688</v>
      </c>
      <c r="D5337">
        <v>0.48</v>
      </c>
      <c r="E5337">
        <v>36</v>
      </c>
      <c r="F5337">
        <v>0.20499999999999999</v>
      </c>
    </row>
    <row r="5338" spans="1:6" x14ac:dyDescent="0.2">
      <c r="A5338" t="s">
        <v>679</v>
      </c>
      <c r="B5338" t="s">
        <v>694</v>
      </c>
      <c r="C5338" t="s">
        <v>688</v>
      </c>
      <c r="D5338">
        <v>0.48</v>
      </c>
      <c r="E5338">
        <v>37</v>
      </c>
      <c r="F5338">
        <v>0.20599999999999999</v>
      </c>
    </row>
    <row r="5339" spans="1:6" x14ac:dyDescent="0.2">
      <c r="A5339" t="s">
        <v>679</v>
      </c>
      <c r="B5339" t="s">
        <v>694</v>
      </c>
      <c r="C5339" t="s">
        <v>688</v>
      </c>
      <c r="D5339">
        <v>0.48</v>
      </c>
      <c r="E5339">
        <v>38</v>
      </c>
      <c r="F5339">
        <v>0.20699999999999999</v>
      </c>
    </row>
    <row r="5340" spans="1:6" x14ac:dyDescent="0.2">
      <c r="A5340" t="s">
        <v>679</v>
      </c>
      <c r="B5340" t="s">
        <v>694</v>
      </c>
      <c r="C5340" t="s">
        <v>688</v>
      </c>
      <c r="D5340">
        <v>0.48</v>
      </c>
      <c r="E5340">
        <v>39</v>
      </c>
      <c r="F5340">
        <v>0.20699999999999999</v>
      </c>
    </row>
    <row r="5341" spans="1:6" x14ac:dyDescent="0.2">
      <c r="A5341" t="s">
        <v>679</v>
      </c>
      <c r="B5341" t="s">
        <v>694</v>
      </c>
      <c r="C5341" t="s">
        <v>688</v>
      </c>
      <c r="D5341">
        <v>0.48</v>
      </c>
      <c r="E5341">
        <v>40</v>
      </c>
      <c r="F5341">
        <v>0.20799999999999999</v>
      </c>
    </row>
    <row r="5342" spans="1:6" x14ac:dyDescent="0.2">
      <c r="A5342" t="s">
        <v>679</v>
      </c>
      <c r="B5342" t="s">
        <v>694</v>
      </c>
      <c r="C5342" t="s">
        <v>688</v>
      </c>
      <c r="D5342">
        <v>0.48</v>
      </c>
      <c r="E5342">
        <v>41</v>
      </c>
      <c r="F5342">
        <v>0.20899999999999999</v>
      </c>
    </row>
    <row r="5343" spans="1:6" x14ac:dyDescent="0.2">
      <c r="A5343" t="s">
        <v>679</v>
      </c>
      <c r="B5343" t="s">
        <v>694</v>
      </c>
      <c r="C5343" t="s">
        <v>688</v>
      </c>
      <c r="D5343">
        <v>0.48</v>
      </c>
      <c r="E5343">
        <v>42</v>
      </c>
      <c r="F5343">
        <v>0.20899999999999999</v>
      </c>
    </row>
    <row r="5344" spans="1:6" x14ac:dyDescent="0.2">
      <c r="A5344" t="s">
        <v>679</v>
      </c>
      <c r="B5344" t="s">
        <v>694</v>
      </c>
      <c r="C5344" t="s">
        <v>688</v>
      </c>
      <c r="D5344">
        <v>0.48</v>
      </c>
      <c r="E5344">
        <v>43</v>
      </c>
      <c r="F5344">
        <v>0.21</v>
      </c>
    </row>
    <row r="5345" spans="1:6" x14ac:dyDescent="0.2">
      <c r="A5345" t="s">
        <v>679</v>
      </c>
      <c r="B5345" t="s">
        <v>694</v>
      </c>
      <c r="C5345" t="s">
        <v>688</v>
      </c>
      <c r="D5345">
        <v>0.48</v>
      </c>
      <c r="E5345">
        <v>44</v>
      </c>
      <c r="F5345">
        <v>0.21</v>
      </c>
    </row>
    <row r="5346" spans="1:6" x14ac:dyDescent="0.2">
      <c r="A5346" t="s">
        <v>679</v>
      </c>
      <c r="B5346" t="s">
        <v>694</v>
      </c>
      <c r="C5346" t="s">
        <v>688</v>
      </c>
      <c r="D5346">
        <v>0.48</v>
      </c>
      <c r="E5346">
        <v>45</v>
      </c>
      <c r="F5346">
        <v>0.21099999999999999</v>
      </c>
    </row>
    <row r="5347" spans="1:6" x14ac:dyDescent="0.2">
      <c r="A5347" t="s">
        <v>679</v>
      </c>
      <c r="B5347" t="s">
        <v>694</v>
      </c>
      <c r="C5347" t="s">
        <v>688</v>
      </c>
      <c r="D5347">
        <v>0.48</v>
      </c>
      <c r="E5347">
        <v>46</v>
      </c>
      <c r="F5347">
        <v>0.21199999999999999</v>
      </c>
    </row>
    <row r="5348" spans="1:6" x14ac:dyDescent="0.2">
      <c r="A5348" t="s">
        <v>679</v>
      </c>
      <c r="B5348" t="s">
        <v>694</v>
      </c>
      <c r="C5348" t="s">
        <v>688</v>
      </c>
      <c r="D5348">
        <v>0.48</v>
      </c>
      <c r="E5348">
        <v>47</v>
      </c>
      <c r="F5348">
        <v>0.21199999999999999</v>
      </c>
    </row>
    <row r="5349" spans="1:6" x14ac:dyDescent="0.2">
      <c r="A5349" t="s">
        <v>679</v>
      </c>
      <c r="B5349" t="s">
        <v>694</v>
      </c>
      <c r="C5349" t="s">
        <v>688</v>
      </c>
      <c r="D5349">
        <v>0.48</v>
      </c>
      <c r="E5349">
        <v>48</v>
      </c>
      <c r="F5349">
        <v>0.21199999999999999</v>
      </c>
    </row>
    <row r="5350" spans="1:6" x14ac:dyDescent="0.2">
      <c r="A5350" t="s">
        <v>679</v>
      </c>
      <c r="B5350" t="s">
        <v>694</v>
      </c>
      <c r="C5350" t="s">
        <v>688</v>
      </c>
      <c r="D5350">
        <v>0.48</v>
      </c>
      <c r="E5350">
        <v>49</v>
      </c>
      <c r="F5350">
        <v>0.21299999999999999</v>
      </c>
    </row>
    <row r="5351" spans="1:6" x14ac:dyDescent="0.2">
      <c r="A5351" t="s">
        <v>679</v>
      </c>
      <c r="B5351" t="s">
        <v>694</v>
      </c>
      <c r="C5351" t="s">
        <v>688</v>
      </c>
      <c r="D5351">
        <v>0.5</v>
      </c>
      <c r="E5351">
        <v>23</v>
      </c>
      <c r="F5351">
        <v>0.19400000000000001</v>
      </c>
    </row>
    <row r="5352" spans="1:6" x14ac:dyDescent="0.2">
      <c r="A5352" t="s">
        <v>679</v>
      </c>
      <c r="B5352" t="s">
        <v>694</v>
      </c>
      <c r="C5352" t="s">
        <v>688</v>
      </c>
      <c r="D5352">
        <v>0.5</v>
      </c>
      <c r="E5352">
        <v>24</v>
      </c>
      <c r="F5352">
        <v>0.19700000000000001</v>
      </c>
    </row>
    <row r="5353" spans="1:6" x14ac:dyDescent="0.2">
      <c r="A5353" t="s">
        <v>679</v>
      </c>
      <c r="B5353" t="s">
        <v>694</v>
      </c>
      <c r="C5353" t="s">
        <v>688</v>
      </c>
      <c r="D5353">
        <v>0.5</v>
      </c>
      <c r="E5353">
        <v>25</v>
      </c>
      <c r="F5353">
        <v>0.2</v>
      </c>
    </row>
    <row r="5354" spans="1:6" x14ac:dyDescent="0.2">
      <c r="A5354" t="s">
        <v>679</v>
      </c>
      <c r="B5354" t="s">
        <v>694</v>
      </c>
      <c r="C5354" t="s">
        <v>688</v>
      </c>
      <c r="D5354">
        <v>0.5</v>
      </c>
      <c r="E5354">
        <v>26</v>
      </c>
      <c r="F5354">
        <v>0.20300000000000001</v>
      </c>
    </row>
    <row r="5355" spans="1:6" x14ac:dyDescent="0.2">
      <c r="A5355" t="s">
        <v>679</v>
      </c>
      <c r="B5355" t="s">
        <v>694</v>
      </c>
      <c r="C5355" t="s">
        <v>688</v>
      </c>
      <c r="D5355">
        <v>0.5</v>
      </c>
      <c r="E5355">
        <v>27</v>
      </c>
      <c r="F5355">
        <v>0.20499999999999999</v>
      </c>
    </row>
    <row r="5356" spans="1:6" x14ac:dyDescent="0.2">
      <c r="A5356" t="s">
        <v>679</v>
      </c>
      <c r="B5356" t="s">
        <v>694</v>
      </c>
      <c r="C5356" t="s">
        <v>688</v>
      </c>
      <c r="D5356">
        <v>0.5</v>
      </c>
      <c r="E5356">
        <v>28</v>
      </c>
      <c r="F5356">
        <v>0.20699999999999999</v>
      </c>
    </row>
    <row r="5357" spans="1:6" x14ac:dyDescent="0.2">
      <c r="A5357" t="s">
        <v>679</v>
      </c>
      <c r="B5357" t="s">
        <v>694</v>
      </c>
      <c r="C5357" t="s">
        <v>688</v>
      </c>
      <c r="D5357">
        <v>0.5</v>
      </c>
      <c r="E5357">
        <v>29</v>
      </c>
      <c r="F5357">
        <v>0.20799999999999999</v>
      </c>
    </row>
    <row r="5358" spans="1:6" x14ac:dyDescent="0.2">
      <c r="A5358" t="s">
        <v>679</v>
      </c>
      <c r="B5358" t="s">
        <v>694</v>
      </c>
      <c r="C5358" t="s">
        <v>688</v>
      </c>
      <c r="D5358">
        <v>0.5</v>
      </c>
      <c r="E5358">
        <v>30</v>
      </c>
      <c r="F5358">
        <v>0.20899999999999999</v>
      </c>
    </row>
    <row r="5359" spans="1:6" x14ac:dyDescent="0.2">
      <c r="A5359" t="s">
        <v>679</v>
      </c>
      <c r="B5359" t="s">
        <v>694</v>
      </c>
      <c r="C5359" t="s">
        <v>688</v>
      </c>
      <c r="D5359">
        <v>0.5</v>
      </c>
      <c r="E5359">
        <v>31</v>
      </c>
      <c r="F5359">
        <v>0.20899999999999999</v>
      </c>
    </row>
    <row r="5360" spans="1:6" x14ac:dyDescent="0.2">
      <c r="A5360" t="s">
        <v>679</v>
      </c>
      <c r="B5360" t="s">
        <v>694</v>
      </c>
      <c r="C5360" t="s">
        <v>688</v>
      </c>
      <c r="D5360">
        <v>0.5</v>
      </c>
      <c r="E5360">
        <v>32</v>
      </c>
      <c r="F5360">
        <v>0.21</v>
      </c>
    </row>
    <row r="5361" spans="1:6" x14ac:dyDescent="0.2">
      <c r="A5361" t="s">
        <v>679</v>
      </c>
      <c r="B5361" t="s">
        <v>694</v>
      </c>
      <c r="C5361" t="s">
        <v>688</v>
      </c>
      <c r="D5361">
        <v>0.5</v>
      </c>
      <c r="E5361">
        <v>33</v>
      </c>
      <c r="F5361">
        <v>0.21</v>
      </c>
    </row>
    <row r="5362" spans="1:6" x14ac:dyDescent="0.2">
      <c r="A5362" t="s">
        <v>679</v>
      </c>
      <c r="B5362" t="s">
        <v>694</v>
      </c>
      <c r="C5362" t="s">
        <v>688</v>
      </c>
      <c r="D5362">
        <v>0.5</v>
      </c>
      <c r="E5362">
        <v>34</v>
      </c>
      <c r="F5362">
        <v>0.21099999999999999</v>
      </c>
    </row>
    <row r="5363" spans="1:6" x14ac:dyDescent="0.2">
      <c r="A5363" t="s">
        <v>679</v>
      </c>
      <c r="B5363" t="s">
        <v>694</v>
      </c>
      <c r="C5363" t="s">
        <v>688</v>
      </c>
      <c r="D5363">
        <v>0.5</v>
      </c>
      <c r="E5363">
        <v>35</v>
      </c>
      <c r="F5363">
        <v>0.21199999999999999</v>
      </c>
    </row>
    <row r="5364" spans="1:6" x14ac:dyDescent="0.2">
      <c r="A5364" t="s">
        <v>679</v>
      </c>
      <c r="B5364" t="s">
        <v>694</v>
      </c>
      <c r="C5364" t="s">
        <v>688</v>
      </c>
      <c r="D5364">
        <v>0.5</v>
      </c>
      <c r="E5364">
        <v>36</v>
      </c>
      <c r="F5364">
        <v>0.21199999999999999</v>
      </c>
    </row>
    <row r="5365" spans="1:6" x14ac:dyDescent="0.2">
      <c r="A5365" t="s">
        <v>679</v>
      </c>
      <c r="B5365" t="s">
        <v>694</v>
      </c>
      <c r="C5365" t="s">
        <v>688</v>
      </c>
      <c r="D5365">
        <v>0.5</v>
      </c>
      <c r="E5365">
        <v>37</v>
      </c>
      <c r="F5365">
        <v>0.21299999999999999</v>
      </c>
    </row>
    <row r="5366" spans="1:6" x14ac:dyDescent="0.2">
      <c r="A5366" t="s">
        <v>679</v>
      </c>
      <c r="B5366" t="s">
        <v>694</v>
      </c>
      <c r="C5366" t="s">
        <v>688</v>
      </c>
      <c r="D5366">
        <v>0.5</v>
      </c>
      <c r="E5366">
        <v>38</v>
      </c>
      <c r="F5366">
        <v>0.21299999999999999</v>
      </c>
    </row>
    <row r="5367" spans="1:6" x14ac:dyDescent="0.2">
      <c r="A5367" t="s">
        <v>679</v>
      </c>
      <c r="B5367" t="s">
        <v>694</v>
      </c>
      <c r="C5367" t="s">
        <v>688</v>
      </c>
      <c r="D5367">
        <v>0.5</v>
      </c>
      <c r="E5367">
        <v>39</v>
      </c>
      <c r="F5367">
        <v>0.214</v>
      </c>
    </row>
    <row r="5368" spans="1:6" x14ac:dyDescent="0.2">
      <c r="A5368" t="s">
        <v>679</v>
      </c>
      <c r="B5368" t="s">
        <v>694</v>
      </c>
      <c r="C5368" t="s">
        <v>688</v>
      </c>
      <c r="D5368">
        <v>0.5</v>
      </c>
      <c r="E5368">
        <v>40</v>
      </c>
      <c r="F5368">
        <v>0.215</v>
      </c>
    </row>
    <row r="5369" spans="1:6" x14ac:dyDescent="0.2">
      <c r="A5369" t="s">
        <v>679</v>
      </c>
      <c r="B5369" t="s">
        <v>694</v>
      </c>
      <c r="C5369" t="s">
        <v>688</v>
      </c>
      <c r="D5369">
        <v>0.5</v>
      </c>
      <c r="E5369">
        <v>41</v>
      </c>
      <c r="F5369">
        <v>0.215</v>
      </c>
    </row>
    <row r="5370" spans="1:6" x14ac:dyDescent="0.2">
      <c r="A5370" t="s">
        <v>679</v>
      </c>
      <c r="B5370" t="s">
        <v>694</v>
      </c>
      <c r="C5370" t="s">
        <v>688</v>
      </c>
      <c r="D5370">
        <v>0.5</v>
      </c>
      <c r="E5370">
        <v>42</v>
      </c>
      <c r="F5370">
        <v>0.216</v>
      </c>
    </row>
    <row r="5371" spans="1:6" x14ac:dyDescent="0.2">
      <c r="A5371" t="s">
        <v>679</v>
      </c>
      <c r="B5371" t="s">
        <v>694</v>
      </c>
      <c r="C5371" t="s">
        <v>688</v>
      </c>
      <c r="D5371">
        <v>0.5</v>
      </c>
      <c r="E5371">
        <v>43</v>
      </c>
      <c r="F5371">
        <v>0.216</v>
      </c>
    </row>
    <row r="5372" spans="1:6" x14ac:dyDescent="0.2">
      <c r="A5372" t="s">
        <v>679</v>
      </c>
      <c r="B5372" t="s">
        <v>694</v>
      </c>
      <c r="C5372" t="s">
        <v>688</v>
      </c>
      <c r="D5372">
        <v>0.5</v>
      </c>
      <c r="E5372">
        <v>44</v>
      </c>
      <c r="F5372">
        <v>0.217</v>
      </c>
    </row>
    <row r="5373" spans="1:6" x14ac:dyDescent="0.2">
      <c r="A5373" t="s">
        <v>679</v>
      </c>
      <c r="B5373" t="s">
        <v>694</v>
      </c>
      <c r="C5373" t="s">
        <v>688</v>
      </c>
      <c r="D5373">
        <v>0.5</v>
      </c>
      <c r="E5373">
        <v>45</v>
      </c>
      <c r="F5373">
        <v>0.217</v>
      </c>
    </row>
    <row r="5374" spans="1:6" x14ac:dyDescent="0.2">
      <c r="A5374" t="s">
        <v>679</v>
      </c>
      <c r="B5374" t="s">
        <v>694</v>
      </c>
      <c r="C5374" t="s">
        <v>688</v>
      </c>
      <c r="D5374">
        <v>0.5</v>
      </c>
      <c r="E5374">
        <v>46</v>
      </c>
      <c r="F5374">
        <v>0.218</v>
      </c>
    </row>
    <row r="5375" spans="1:6" x14ac:dyDescent="0.2">
      <c r="A5375" t="s">
        <v>679</v>
      </c>
      <c r="B5375" t="s">
        <v>694</v>
      </c>
      <c r="C5375" t="s">
        <v>688</v>
      </c>
      <c r="D5375">
        <v>0.5</v>
      </c>
      <c r="E5375">
        <v>47</v>
      </c>
      <c r="F5375">
        <v>0.218</v>
      </c>
    </row>
    <row r="5376" spans="1:6" x14ac:dyDescent="0.2">
      <c r="A5376" t="s">
        <v>679</v>
      </c>
      <c r="B5376" t="s">
        <v>694</v>
      </c>
      <c r="C5376" t="s">
        <v>688</v>
      </c>
      <c r="D5376">
        <v>0.5</v>
      </c>
      <c r="E5376">
        <v>48</v>
      </c>
      <c r="F5376">
        <v>0.219</v>
      </c>
    </row>
    <row r="5377" spans="1:6" x14ac:dyDescent="0.2">
      <c r="A5377" t="s">
        <v>679</v>
      </c>
      <c r="B5377" t="s">
        <v>694</v>
      </c>
      <c r="C5377" t="s">
        <v>688</v>
      </c>
      <c r="D5377">
        <v>0.5</v>
      </c>
      <c r="E5377">
        <v>49</v>
      </c>
      <c r="F5377">
        <v>0.219</v>
      </c>
    </row>
    <row r="5378" spans="1:6" x14ac:dyDescent="0.2">
      <c r="A5378" t="s">
        <v>679</v>
      </c>
      <c r="B5378" t="s">
        <v>694</v>
      </c>
      <c r="C5378" t="s">
        <v>688</v>
      </c>
      <c r="D5378">
        <v>0.52</v>
      </c>
      <c r="E5378">
        <v>23</v>
      </c>
      <c r="F5378">
        <v>0.20200000000000001</v>
      </c>
    </row>
    <row r="5379" spans="1:6" x14ac:dyDescent="0.2">
      <c r="A5379" t="s">
        <v>679</v>
      </c>
      <c r="B5379" t="s">
        <v>694</v>
      </c>
      <c r="C5379" t="s">
        <v>688</v>
      </c>
      <c r="D5379">
        <v>0.52</v>
      </c>
      <c r="E5379">
        <v>24</v>
      </c>
      <c r="F5379">
        <v>0.20499999999999999</v>
      </c>
    </row>
    <row r="5380" spans="1:6" x14ac:dyDescent="0.2">
      <c r="A5380" t="s">
        <v>679</v>
      </c>
      <c r="B5380" t="s">
        <v>694</v>
      </c>
      <c r="C5380" t="s">
        <v>688</v>
      </c>
      <c r="D5380">
        <v>0.52</v>
      </c>
      <c r="E5380">
        <v>25</v>
      </c>
      <c r="F5380">
        <v>0.20799999999999999</v>
      </c>
    </row>
    <row r="5381" spans="1:6" x14ac:dyDescent="0.2">
      <c r="A5381" t="s">
        <v>679</v>
      </c>
      <c r="B5381" t="s">
        <v>694</v>
      </c>
      <c r="C5381" t="s">
        <v>688</v>
      </c>
      <c r="D5381">
        <v>0.52</v>
      </c>
      <c r="E5381">
        <v>26</v>
      </c>
      <c r="F5381">
        <v>0.21099999999999999</v>
      </c>
    </row>
    <row r="5382" spans="1:6" x14ac:dyDescent="0.2">
      <c r="A5382" t="s">
        <v>679</v>
      </c>
      <c r="B5382" t="s">
        <v>694</v>
      </c>
      <c r="C5382" t="s">
        <v>688</v>
      </c>
      <c r="D5382">
        <v>0.52</v>
      </c>
      <c r="E5382">
        <v>27</v>
      </c>
      <c r="F5382">
        <v>0.21299999999999999</v>
      </c>
    </row>
    <row r="5383" spans="1:6" x14ac:dyDescent="0.2">
      <c r="A5383" t="s">
        <v>679</v>
      </c>
      <c r="B5383" t="s">
        <v>694</v>
      </c>
      <c r="C5383" t="s">
        <v>688</v>
      </c>
      <c r="D5383">
        <v>0.52</v>
      </c>
      <c r="E5383">
        <v>28</v>
      </c>
      <c r="F5383">
        <v>0.214</v>
      </c>
    </row>
    <row r="5384" spans="1:6" x14ac:dyDescent="0.2">
      <c r="A5384" t="s">
        <v>679</v>
      </c>
      <c r="B5384" t="s">
        <v>694</v>
      </c>
      <c r="C5384" t="s">
        <v>688</v>
      </c>
      <c r="D5384">
        <v>0.52</v>
      </c>
      <c r="E5384">
        <v>29</v>
      </c>
      <c r="F5384">
        <v>0.215</v>
      </c>
    </row>
    <row r="5385" spans="1:6" x14ac:dyDescent="0.2">
      <c r="A5385" t="s">
        <v>679</v>
      </c>
      <c r="B5385" t="s">
        <v>694</v>
      </c>
      <c r="C5385" t="s">
        <v>688</v>
      </c>
      <c r="D5385">
        <v>0.52</v>
      </c>
      <c r="E5385">
        <v>30</v>
      </c>
      <c r="F5385">
        <v>0.216</v>
      </c>
    </row>
    <row r="5386" spans="1:6" x14ac:dyDescent="0.2">
      <c r="A5386" t="s">
        <v>679</v>
      </c>
      <c r="B5386" t="s">
        <v>694</v>
      </c>
      <c r="C5386" t="s">
        <v>688</v>
      </c>
      <c r="D5386">
        <v>0.52</v>
      </c>
      <c r="E5386">
        <v>31</v>
      </c>
      <c r="F5386">
        <v>0.216</v>
      </c>
    </row>
    <row r="5387" spans="1:6" x14ac:dyDescent="0.2">
      <c r="A5387" t="s">
        <v>679</v>
      </c>
      <c r="B5387" t="s">
        <v>694</v>
      </c>
      <c r="C5387" t="s">
        <v>688</v>
      </c>
      <c r="D5387">
        <v>0.52</v>
      </c>
      <c r="E5387">
        <v>32</v>
      </c>
      <c r="F5387">
        <v>0.217</v>
      </c>
    </row>
    <row r="5388" spans="1:6" x14ac:dyDescent="0.2">
      <c r="A5388" t="s">
        <v>679</v>
      </c>
      <c r="B5388" t="s">
        <v>694</v>
      </c>
      <c r="C5388" t="s">
        <v>688</v>
      </c>
      <c r="D5388">
        <v>0.52</v>
      </c>
      <c r="E5388">
        <v>33</v>
      </c>
      <c r="F5388">
        <v>0.217</v>
      </c>
    </row>
    <row r="5389" spans="1:6" x14ac:dyDescent="0.2">
      <c r="A5389" t="s">
        <v>679</v>
      </c>
      <c r="B5389" t="s">
        <v>694</v>
      </c>
      <c r="C5389" t="s">
        <v>688</v>
      </c>
      <c r="D5389">
        <v>0.52</v>
      </c>
      <c r="E5389">
        <v>34</v>
      </c>
      <c r="F5389">
        <v>0.218</v>
      </c>
    </row>
    <row r="5390" spans="1:6" x14ac:dyDescent="0.2">
      <c r="A5390" t="s">
        <v>679</v>
      </c>
      <c r="B5390" t="s">
        <v>694</v>
      </c>
      <c r="C5390" t="s">
        <v>688</v>
      </c>
      <c r="D5390">
        <v>0.52</v>
      </c>
      <c r="E5390">
        <v>35</v>
      </c>
      <c r="F5390">
        <v>0.218</v>
      </c>
    </row>
    <row r="5391" spans="1:6" x14ac:dyDescent="0.2">
      <c r="A5391" t="s">
        <v>679</v>
      </c>
      <c r="B5391" t="s">
        <v>694</v>
      </c>
      <c r="C5391" t="s">
        <v>688</v>
      </c>
      <c r="D5391">
        <v>0.52</v>
      </c>
      <c r="E5391">
        <v>36</v>
      </c>
      <c r="F5391">
        <v>0.219</v>
      </c>
    </row>
    <row r="5392" spans="1:6" x14ac:dyDescent="0.2">
      <c r="A5392" t="s">
        <v>679</v>
      </c>
      <c r="B5392" t="s">
        <v>694</v>
      </c>
      <c r="C5392" t="s">
        <v>688</v>
      </c>
      <c r="D5392">
        <v>0.52</v>
      </c>
      <c r="E5392">
        <v>37</v>
      </c>
      <c r="F5392">
        <v>0.219</v>
      </c>
    </row>
    <row r="5393" spans="1:6" x14ac:dyDescent="0.2">
      <c r="A5393" t="s">
        <v>679</v>
      </c>
      <c r="B5393" t="s">
        <v>694</v>
      </c>
      <c r="C5393" t="s">
        <v>688</v>
      </c>
      <c r="D5393">
        <v>0.52</v>
      </c>
      <c r="E5393">
        <v>38</v>
      </c>
      <c r="F5393">
        <v>0.22</v>
      </c>
    </row>
    <row r="5394" spans="1:6" x14ac:dyDescent="0.2">
      <c r="A5394" t="s">
        <v>679</v>
      </c>
      <c r="B5394" t="s">
        <v>694</v>
      </c>
      <c r="C5394" t="s">
        <v>688</v>
      </c>
      <c r="D5394">
        <v>0.52</v>
      </c>
      <c r="E5394">
        <v>39</v>
      </c>
      <c r="F5394">
        <v>0.221</v>
      </c>
    </row>
    <row r="5395" spans="1:6" x14ac:dyDescent="0.2">
      <c r="A5395" t="s">
        <v>679</v>
      </c>
      <c r="B5395" t="s">
        <v>694</v>
      </c>
      <c r="C5395" t="s">
        <v>688</v>
      </c>
      <c r="D5395">
        <v>0.52</v>
      </c>
      <c r="E5395">
        <v>40</v>
      </c>
      <c r="F5395">
        <v>0.221</v>
      </c>
    </row>
    <row r="5396" spans="1:6" x14ac:dyDescent="0.2">
      <c r="A5396" t="s">
        <v>679</v>
      </c>
      <c r="B5396" t="s">
        <v>694</v>
      </c>
      <c r="C5396" t="s">
        <v>688</v>
      </c>
      <c r="D5396">
        <v>0.52</v>
      </c>
      <c r="E5396">
        <v>41</v>
      </c>
      <c r="F5396">
        <v>0.222</v>
      </c>
    </row>
    <row r="5397" spans="1:6" x14ac:dyDescent="0.2">
      <c r="A5397" t="s">
        <v>679</v>
      </c>
      <c r="B5397" t="s">
        <v>694</v>
      </c>
      <c r="C5397" t="s">
        <v>688</v>
      </c>
      <c r="D5397">
        <v>0.52</v>
      </c>
      <c r="E5397">
        <v>42</v>
      </c>
      <c r="F5397">
        <v>0.222</v>
      </c>
    </row>
    <row r="5398" spans="1:6" x14ac:dyDescent="0.2">
      <c r="A5398" t="s">
        <v>679</v>
      </c>
      <c r="B5398" t="s">
        <v>694</v>
      </c>
      <c r="C5398" t="s">
        <v>688</v>
      </c>
      <c r="D5398">
        <v>0.52</v>
      </c>
      <c r="E5398">
        <v>43</v>
      </c>
      <c r="F5398">
        <v>0.223</v>
      </c>
    </row>
    <row r="5399" spans="1:6" x14ac:dyDescent="0.2">
      <c r="A5399" t="s">
        <v>679</v>
      </c>
      <c r="B5399" t="s">
        <v>694</v>
      </c>
      <c r="C5399" t="s">
        <v>688</v>
      </c>
      <c r="D5399">
        <v>0.52</v>
      </c>
      <c r="E5399">
        <v>44</v>
      </c>
      <c r="F5399">
        <v>0.223</v>
      </c>
    </row>
    <row r="5400" spans="1:6" x14ac:dyDescent="0.2">
      <c r="A5400" t="s">
        <v>679</v>
      </c>
      <c r="B5400" t="s">
        <v>694</v>
      </c>
      <c r="C5400" t="s">
        <v>688</v>
      </c>
      <c r="D5400">
        <v>0.52</v>
      </c>
      <c r="E5400">
        <v>45</v>
      </c>
      <c r="F5400">
        <v>0.224</v>
      </c>
    </row>
    <row r="5401" spans="1:6" x14ac:dyDescent="0.2">
      <c r="A5401" t="s">
        <v>679</v>
      </c>
      <c r="B5401" t="s">
        <v>694</v>
      </c>
      <c r="C5401" t="s">
        <v>688</v>
      </c>
      <c r="D5401">
        <v>0.52</v>
      </c>
      <c r="E5401">
        <v>46</v>
      </c>
      <c r="F5401">
        <v>0.224</v>
      </c>
    </row>
    <row r="5402" spans="1:6" x14ac:dyDescent="0.2">
      <c r="A5402" t="s">
        <v>679</v>
      </c>
      <c r="B5402" t="s">
        <v>694</v>
      </c>
      <c r="C5402" t="s">
        <v>688</v>
      </c>
      <c r="D5402">
        <v>0.52</v>
      </c>
      <c r="E5402">
        <v>47</v>
      </c>
      <c r="F5402">
        <v>0.22500000000000001</v>
      </c>
    </row>
    <row r="5403" spans="1:6" x14ac:dyDescent="0.2">
      <c r="A5403" t="s">
        <v>679</v>
      </c>
      <c r="B5403" t="s">
        <v>694</v>
      </c>
      <c r="C5403" t="s">
        <v>688</v>
      </c>
      <c r="D5403">
        <v>0.52</v>
      </c>
      <c r="E5403">
        <v>48</v>
      </c>
      <c r="F5403">
        <v>0.22500000000000001</v>
      </c>
    </row>
    <row r="5404" spans="1:6" x14ac:dyDescent="0.2">
      <c r="A5404" t="s">
        <v>679</v>
      </c>
      <c r="B5404" t="s">
        <v>694</v>
      </c>
      <c r="C5404" t="s">
        <v>688</v>
      </c>
      <c r="D5404">
        <v>0.52</v>
      </c>
      <c r="E5404">
        <v>49</v>
      </c>
      <c r="F5404">
        <v>0.22600000000000001</v>
      </c>
    </row>
    <row r="5405" spans="1:6" x14ac:dyDescent="0.2">
      <c r="A5405" t="s">
        <v>679</v>
      </c>
      <c r="B5405" t="s">
        <v>694</v>
      </c>
      <c r="C5405" t="s">
        <v>688</v>
      </c>
      <c r="D5405">
        <v>0.54</v>
      </c>
      <c r="E5405">
        <v>24</v>
      </c>
      <c r="F5405">
        <v>0.21299999999999999</v>
      </c>
    </row>
    <row r="5406" spans="1:6" x14ac:dyDescent="0.2">
      <c r="A5406" t="s">
        <v>679</v>
      </c>
      <c r="B5406" t="s">
        <v>694</v>
      </c>
      <c r="C5406" t="s">
        <v>688</v>
      </c>
      <c r="D5406">
        <v>0.54</v>
      </c>
      <c r="E5406">
        <v>25</v>
      </c>
      <c r="F5406">
        <v>0.216</v>
      </c>
    </row>
    <row r="5407" spans="1:6" x14ac:dyDescent="0.2">
      <c r="A5407" t="s">
        <v>679</v>
      </c>
      <c r="B5407" t="s">
        <v>694</v>
      </c>
      <c r="C5407" t="s">
        <v>688</v>
      </c>
      <c r="D5407">
        <v>0.54</v>
      </c>
      <c r="E5407">
        <v>26</v>
      </c>
      <c r="F5407">
        <v>0.218</v>
      </c>
    </row>
    <row r="5408" spans="1:6" x14ac:dyDescent="0.2">
      <c r="A5408" t="s">
        <v>679</v>
      </c>
      <c r="B5408" t="s">
        <v>694</v>
      </c>
      <c r="C5408" t="s">
        <v>688</v>
      </c>
      <c r="D5408">
        <v>0.54</v>
      </c>
      <c r="E5408">
        <v>27</v>
      </c>
      <c r="F5408">
        <v>0.22</v>
      </c>
    </row>
    <row r="5409" spans="1:6" x14ac:dyDescent="0.2">
      <c r="A5409" t="s">
        <v>679</v>
      </c>
      <c r="B5409" t="s">
        <v>694</v>
      </c>
      <c r="C5409" t="s">
        <v>688</v>
      </c>
      <c r="D5409">
        <v>0.54</v>
      </c>
      <c r="E5409">
        <v>28</v>
      </c>
      <c r="F5409">
        <v>0.221</v>
      </c>
    </row>
    <row r="5410" spans="1:6" x14ac:dyDescent="0.2">
      <c r="A5410" t="s">
        <v>679</v>
      </c>
      <c r="B5410" t="s">
        <v>694</v>
      </c>
      <c r="C5410" t="s">
        <v>688</v>
      </c>
      <c r="D5410">
        <v>0.54</v>
      </c>
      <c r="E5410">
        <v>29</v>
      </c>
      <c r="F5410">
        <v>0.222</v>
      </c>
    </row>
    <row r="5411" spans="1:6" x14ac:dyDescent="0.2">
      <c r="A5411" t="s">
        <v>679</v>
      </c>
      <c r="B5411" t="s">
        <v>694</v>
      </c>
      <c r="C5411" t="s">
        <v>688</v>
      </c>
      <c r="D5411">
        <v>0.54</v>
      </c>
      <c r="E5411">
        <v>30</v>
      </c>
      <c r="F5411">
        <v>0.223</v>
      </c>
    </row>
    <row r="5412" spans="1:6" x14ac:dyDescent="0.2">
      <c r="A5412" t="s">
        <v>679</v>
      </c>
      <c r="B5412" t="s">
        <v>694</v>
      </c>
      <c r="C5412" t="s">
        <v>688</v>
      </c>
      <c r="D5412">
        <v>0.54</v>
      </c>
      <c r="E5412">
        <v>31</v>
      </c>
      <c r="F5412">
        <v>0.223</v>
      </c>
    </row>
    <row r="5413" spans="1:6" x14ac:dyDescent="0.2">
      <c r="A5413" t="s">
        <v>679</v>
      </c>
      <c r="B5413" t="s">
        <v>694</v>
      </c>
      <c r="C5413" t="s">
        <v>688</v>
      </c>
      <c r="D5413">
        <v>0.54</v>
      </c>
      <c r="E5413">
        <v>32</v>
      </c>
      <c r="F5413">
        <v>0.224</v>
      </c>
    </row>
    <row r="5414" spans="1:6" x14ac:dyDescent="0.2">
      <c r="A5414" t="s">
        <v>679</v>
      </c>
      <c r="B5414" t="s">
        <v>694</v>
      </c>
      <c r="C5414" t="s">
        <v>688</v>
      </c>
      <c r="D5414">
        <v>0.54</v>
      </c>
      <c r="E5414">
        <v>33</v>
      </c>
      <c r="F5414">
        <v>0.224</v>
      </c>
    </row>
    <row r="5415" spans="1:6" x14ac:dyDescent="0.2">
      <c r="A5415" t="s">
        <v>679</v>
      </c>
      <c r="B5415" t="s">
        <v>694</v>
      </c>
      <c r="C5415" t="s">
        <v>688</v>
      </c>
      <c r="D5415">
        <v>0.54</v>
      </c>
      <c r="E5415">
        <v>34</v>
      </c>
      <c r="F5415">
        <v>0.22500000000000001</v>
      </c>
    </row>
    <row r="5416" spans="1:6" x14ac:dyDescent="0.2">
      <c r="A5416" t="s">
        <v>679</v>
      </c>
      <c r="B5416" t="s">
        <v>694</v>
      </c>
      <c r="C5416" t="s">
        <v>688</v>
      </c>
      <c r="D5416">
        <v>0.54</v>
      </c>
      <c r="E5416">
        <v>35</v>
      </c>
      <c r="F5416">
        <v>0.22500000000000001</v>
      </c>
    </row>
    <row r="5417" spans="1:6" x14ac:dyDescent="0.2">
      <c r="A5417" t="s">
        <v>679</v>
      </c>
      <c r="B5417" t="s">
        <v>694</v>
      </c>
      <c r="C5417" t="s">
        <v>688</v>
      </c>
      <c r="D5417">
        <v>0.54</v>
      </c>
      <c r="E5417">
        <v>36</v>
      </c>
      <c r="F5417">
        <v>0.22500000000000001</v>
      </c>
    </row>
    <row r="5418" spans="1:6" x14ac:dyDescent="0.2">
      <c r="A5418" t="s">
        <v>679</v>
      </c>
      <c r="B5418" t="s">
        <v>694</v>
      </c>
      <c r="C5418" t="s">
        <v>688</v>
      </c>
      <c r="D5418">
        <v>0.54</v>
      </c>
      <c r="E5418">
        <v>37</v>
      </c>
      <c r="F5418">
        <v>0.22600000000000001</v>
      </c>
    </row>
    <row r="5419" spans="1:6" x14ac:dyDescent="0.2">
      <c r="A5419" t="s">
        <v>679</v>
      </c>
      <c r="B5419" t="s">
        <v>694</v>
      </c>
      <c r="C5419" t="s">
        <v>688</v>
      </c>
      <c r="D5419">
        <v>0.54</v>
      </c>
      <c r="E5419">
        <v>38</v>
      </c>
      <c r="F5419">
        <v>0.22600000000000001</v>
      </c>
    </row>
    <row r="5420" spans="1:6" x14ac:dyDescent="0.2">
      <c r="A5420" t="s">
        <v>679</v>
      </c>
      <c r="B5420" t="s">
        <v>694</v>
      </c>
      <c r="C5420" t="s">
        <v>688</v>
      </c>
      <c r="D5420">
        <v>0.54</v>
      </c>
      <c r="E5420">
        <v>39</v>
      </c>
      <c r="F5420">
        <v>0.22700000000000001</v>
      </c>
    </row>
    <row r="5421" spans="1:6" x14ac:dyDescent="0.2">
      <c r="A5421" t="s">
        <v>679</v>
      </c>
      <c r="B5421" t="s">
        <v>694</v>
      </c>
      <c r="C5421" t="s">
        <v>688</v>
      </c>
      <c r="D5421">
        <v>0.54</v>
      </c>
      <c r="E5421">
        <v>40</v>
      </c>
      <c r="F5421">
        <v>0.22700000000000001</v>
      </c>
    </row>
    <row r="5422" spans="1:6" x14ac:dyDescent="0.2">
      <c r="A5422" t="s">
        <v>679</v>
      </c>
      <c r="B5422" t="s">
        <v>694</v>
      </c>
      <c r="C5422" t="s">
        <v>688</v>
      </c>
      <c r="D5422">
        <v>0.54</v>
      </c>
      <c r="E5422">
        <v>41</v>
      </c>
      <c r="F5422">
        <v>0.22800000000000001</v>
      </c>
    </row>
    <row r="5423" spans="1:6" x14ac:dyDescent="0.2">
      <c r="A5423" t="s">
        <v>679</v>
      </c>
      <c r="B5423" t="s">
        <v>694</v>
      </c>
      <c r="C5423" t="s">
        <v>688</v>
      </c>
      <c r="D5423">
        <v>0.54</v>
      </c>
      <c r="E5423">
        <v>42</v>
      </c>
      <c r="F5423">
        <v>0.22900000000000001</v>
      </c>
    </row>
    <row r="5424" spans="1:6" x14ac:dyDescent="0.2">
      <c r="A5424" t="s">
        <v>679</v>
      </c>
      <c r="B5424" t="s">
        <v>694</v>
      </c>
      <c r="C5424" t="s">
        <v>688</v>
      </c>
      <c r="D5424">
        <v>0.54</v>
      </c>
      <c r="E5424">
        <v>43</v>
      </c>
      <c r="F5424">
        <v>0.22900000000000001</v>
      </c>
    </row>
    <row r="5425" spans="1:6" x14ac:dyDescent="0.2">
      <c r="A5425" t="s">
        <v>679</v>
      </c>
      <c r="B5425" t="s">
        <v>694</v>
      </c>
      <c r="C5425" t="s">
        <v>688</v>
      </c>
      <c r="D5425">
        <v>0.54</v>
      </c>
      <c r="E5425">
        <v>44</v>
      </c>
      <c r="F5425">
        <v>0.22900000000000001</v>
      </c>
    </row>
    <row r="5426" spans="1:6" x14ac:dyDescent="0.2">
      <c r="A5426" t="s">
        <v>679</v>
      </c>
      <c r="B5426" t="s">
        <v>694</v>
      </c>
      <c r="C5426" t="s">
        <v>688</v>
      </c>
      <c r="D5426">
        <v>0.54</v>
      </c>
      <c r="E5426">
        <v>45</v>
      </c>
      <c r="F5426">
        <v>0.23</v>
      </c>
    </row>
    <row r="5427" spans="1:6" x14ac:dyDescent="0.2">
      <c r="A5427" t="s">
        <v>679</v>
      </c>
      <c r="B5427" t="s">
        <v>694</v>
      </c>
      <c r="C5427" t="s">
        <v>688</v>
      </c>
      <c r="D5427">
        <v>0.54</v>
      </c>
      <c r="E5427">
        <v>46</v>
      </c>
      <c r="F5427">
        <v>0.23</v>
      </c>
    </row>
    <row r="5428" spans="1:6" x14ac:dyDescent="0.2">
      <c r="A5428" t="s">
        <v>679</v>
      </c>
      <c r="B5428" t="s">
        <v>694</v>
      </c>
      <c r="C5428" t="s">
        <v>688</v>
      </c>
      <c r="D5428">
        <v>0.54</v>
      </c>
      <c r="E5428">
        <v>47</v>
      </c>
      <c r="F5428">
        <v>0.23100000000000001</v>
      </c>
    </row>
    <row r="5429" spans="1:6" x14ac:dyDescent="0.2">
      <c r="A5429" t="s">
        <v>679</v>
      </c>
      <c r="B5429" t="s">
        <v>694</v>
      </c>
      <c r="C5429" t="s">
        <v>688</v>
      </c>
      <c r="D5429">
        <v>0.54</v>
      </c>
      <c r="E5429">
        <v>48</v>
      </c>
      <c r="F5429">
        <v>0.23100000000000001</v>
      </c>
    </row>
    <row r="5430" spans="1:6" x14ac:dyDescent="0.2">
      <c r="A5430" t="s">
        <v>679</v>
      </c>
      <c r="B5430" t="s">
        <v>694</v>
      </c>
      <c r="C5430" t="s">
        <v>688</v>
      </c>
      <c r="D5430">
        <v>0.54</v>
      </c>
      <c r="E5430">
        <v>49</v>
      </c>
      <c r="F5430">
        <v>0.23200000000000001</v>
      </c>
    </row>
    <row r="5431" spans="1:6" x14ac:dyDescent="0.2">
      <c r="A5431" t="s">
        <v>679</v>
      </c>
      <c r="B5431" t="s">
        <v>694</v>
      </c>
      <c r="C5431" t="s">
        <v>688</v>
      </c>
      <c r="D5431">
        <v>0.56000000000000005</v>
      </c>
      <c r="E5431">
        <v>26</v>
      </c>
      <c r="F5431">
        <v>0.22600000000000001</v>
      </c>
    </row>
    <row r="5432" spans="1:6" x14ac:dyDescent="0.2">
      <c r="A5432" t="s">
        <v>679</v>
      </c>
      <c r="B5432" t="s">
        <v>694</v>
      </c>
      <c r="C5432" t="s">
        <v>688</v>
      </c>
      <c r="D5432">
        <v>0.56000000000000005</v>
      </c>
      <c r="E5432">
        <v>27</v>
      </c>
      <c r="F5432">
        <v>0.22700000000000001</v>
      </c>
    </row>
    <row r="5433" spans="1:6" x14ac:dyDescent="0.2">
      <c r="A5433" t="s">
        <v>679</v>
      </c>
      <c r="B5433" t="s">
        <v>694</v>
      </c>
      <c r="C5433" t="s">
        <v>688</v>
      </c>
      <c r="D5433">
        <v>0.56000000000000005</v>
      </c>
      <c r="E5433">
        <v>28</v>
      </c>
      <c r="F5433">
        <v>0.22800000000000001</v>
      </c>
    </row>
    <row r="5434" spans="1:6" x14ac:dyDescent="0.2">
      <c r="A5434" t="s">
        <v>679</v>
      </c>
      <c r="B5434" t="s">
        <v>694</v>
      </c>
      <c r="C5434" t="s">
        <v>688</v>
      </c>
      <c r="D5434">
        <v>0.56000000000000005</v>
      </c>
      <c r="E5434">
        <v>29</v>
      </c>
      <c r="F5434">
        <v>0.22900000000000001</v>
      </c>
    </row>
    <row r="5435" spans="1:6" x14ac:dyDescent="0.2">
      <c r="A5435" t="s">
        <v>679</v>
      </c>
      <c r="B5435" t="s">
        <v>694</v>
      </c>
      <c r="C5435" t="s">
        <v>688</v>
      </c>
      <c r="D5435">
        <v>0.56000000000000005</v>
      </c>
      <c r="E5435">
        <v>30</v>
      </c>
      <c r="F5435">
        <v>0.23</v>
      </c>
    </row>
    <row r="5436" spans="1:6" x14ac:dyDescent="0.2">
      <c r="A5436" t="s">
        <v>679</v>
      </c>
      <c r="B5436" t="s">
        <v>694</v>
      </c>
      <c r="C5436" t="s">
        <v>688</v>
      </c>
      <c r="D5436">
        <v>0.56000000000000005</v>
      </c>
      <c r="E5436">
        <v>31</v>
      </c>
      <c r="F5436">
        <v>0.23</v>
      </c>
    </row>
    <row r="5437" spans="1:6" x14ac:dyDescent="0.2">
      <c r="A5437" t="s">
        <v>679</v>
      </c>
      <c r="B5437" t="s">
        <v>694</v>
      </c>
      <c r="C5437" t="s">
        <v>688</v>
      </c>
      <c r="D5437">
        <v>0.56000000000000005</v>
      </c>
      <c r="E5437">
        <v>32</v>
      </c>
      <c r="F5437">
        <v>0.23100000000000001</v>
      </c>
    </row>
    <row r="5438" spans="1:6" x14ac:dyDescent="0.2">
      <c r="A5438" t="s">
        <v>679</v>
      </c>
      <c r="B5438" t="s">
        <v>694</v>
      </c>
      <c r="C5438" t="s">
        <v>688</v>
      </c>
      <c r="D5438">
        <v>0.56000000000000005</v>
      </c>
      <c r="E5438">
        <v>33</v>
      </c>
      <c r="F5438">
        <v>0.23100000000000001</v>
      </c>
    </row>
    <row r="5439" spans="1:6" x14ac:dyDescent="0.2">
      <c r="A5439" t="s">
        <v>679</v>
      </c>
      <c r="B5439" t="s">
        <v>694</v>
      </c>
      <c r="C5439" t="s">
        <v>688</v>
      </c>
      <c r="D5439">
        <v>0.56000000000000005</v>
      </c>
      <c r="E5439">
        <v>34</v>
      </c>
      <c r="F5439">
        <v>0.23100000000000001</v>
      </c>
    </row>
    <row r="5440" spans="1:6" x14ac:dyDescent="0.2">
      <c r="A5440" t="s">
        <v>679</v>
      </c>
      <c r="B5440" t="s">
        <v>694</v>
      </c>
      <c r="C5440" t="s">
        <v>688</v>
      </c>
      <c r="D5440">
        <v>0.56000000000000005</v>
      </c>
      <c r="E5440">
        <v>35</v>
      </c>
      <c r="F5440">
        <v>0.23200000000000001</v>
      </c>
    </row>
    <row r="5441" spans="1:6" x14ac:dyDescent="0.2">
      <c r="A5441" t="s">
        <v>679</v>
      </c>
      <c r="B5441" t="s">
        <v>694</v>
      </c>
      <c r="C5441" t="s">
        <v>688</v>
      </c>
      <c r="D5441">
        <v>0.56000000000000005</v>
      </c>
      <c r="E5441">
        <v>36</v>
      </c>
      <c r="F5441">
        <v>0.23200000000000001</v>
      </c>
    </row>
    <row r="5442" spans="1:6" x14ac:dyDescent="0.2">
      <c r="A5442" t="s">
        <v>679</v>
      </c>
      <c r="B5442" t="s">
        <v>694</v>
      </c>
      <c r="C5442" t="s">
        <v>688</v>
      </c>
      <c r="D5442">
        <v>0.56000000000000005</v>
      </c>
      <c r="E5442">
        <v>37</v>
      </c>
      <c r="F5442">
        <v>0.23200000000000001</v>
      </c>
    </row>
    <row r="5443" spans="1:6" x14ac:dyDescent="0.2">
      <c r="A5443" t="s">
        <v>679</v>
      </c>
      <c r="B5443" t="s">
        <v>694</v>
      </c>
      <c r="C5443" t="s">
        <v>688</v>
      </c>
      <c r="D5443">
        <v>0.56000000000000005</v>
      </c>
      <c r="E5443">
        <v>38</v>
      </c>
      <c r="F5443">
        <v>0.23300000000000001</v>
      </c>
    </row>
    <row r="5444" spans="1:6" x14ac:dyDescent="0.2">
      <c r="A5444" t="s">
        <v>679</v>
      </c>
      <c r="B5444" t="s">
        <v>694</v>
      </c>
      <c r="C5444" t="s">
        <v>688</v>
      </c>
      <c r="D5444">
        <v>0.56000000000000005</v>
      </c>
      <c r="E5444">
        <v>39</v>
      </c>
      <c r="F5444">
        <v>0.23300000000000001</v>
      </c>
    </row>
    <row r="5445" spans="1:6" x14ac:dyDescent="0.2">
      <c r="A5445" t="s">
        <v>679</v>
      </c>
      <c r="B5445" t="s">
        <v>694</v>
      </c>
      <c r="C5445" t="s">
        <v>688</v>
      </c>
      <c r="D5445">
        <v>0.56000000000000005</v>
      </c>
      <c r="E5445">
        <v>40</v>
      </c>
      <c r="F5445">
        <v>0.23400000000000001</v>
      </c>
    </row>
    <row r="5446" spans="1:6" x14ac:dyDescent="0.2">
      <c r="A5446" t="s">
        <v>679</v>
      </c>
      <c r="B5446" t="s">
        <v>694</v>
      </c>
      <c r="C5446" t="s">
        <v>688</v>
      </c>
      <c r="D5446">
        <v>0.56000000000000005</v>
      </c>
      <c r="E5446">
        <v>41</v>
      </c>
      <c r="F5446">
        <v>0.23400000000000001</v>
      </c>
    </row>
    <row r="5447" spans="1:6" x14ac:dyDescent="0.2">
      <c r="A5447" t="s">
        <v>679</v>
      </c>
      <c r="B5447" t="s">
        <v>694</v>
      </c>
      <c r="C5447" t="s">
        <v>688</v>
      </c>
      <c r="D5447">
        <v>0.56000000000000005</v>
      </c>
      <c r="E5447">
        <v>42</v>
      </c>
      <c r="F5447">
        <v>0.23499999999999999</v>
      </c>
    </row>
    <row r="5448" spans="1:6" x14ac:dyDescent="0.2">
      <c r="A5448" t="s">
        <v>679</v>
      </c>
      <c r="B5448" t="s">
        <v>694</v>
      </c>
      <c r="C5448" t="s">
        <v>688</v>
      </c>
      <c r="D5448">
        <v>0.56000000000000005</v>
      </c>
      <c r="E5448">
        <v>43</v>
      </c>
      <c r="F5448">
        <v>0.23499999999999999</v>
      </c>
    </row>
    <row r="5449" spans="1:6" x14ac:dyDescent="0.2">
      <c r="A5449" t="s">
        <v>679</v>
      </c>
      <c r="B5449" t="s">
        <v>694</v>
      </c>
      <c r="C5449" t="s">
        <v>688</v>
      </c>
      <c r="D5449">
        <v>0.56000000000000005</v>
      </c>
      <c r="E5449">
        <v>44</v>
      </c>
      <c r="F5449">
        <v>0.23599999999999999</v>
      </c>
    </row>
    <row r="5450" spans="1:6" x14ac:dyDescent="0.2">
      <c r="A5450" t="s">
        <v>679</v>
      </c>
      <c r="B5450" t="s">
        <v>694</v>
      </c>
      <c r="C5450" t="s">
        <v>688</v>
      </c>
      <c r="D5450">
        <v>0.56000000000000005</v>
      </c>
      <c r="E5450">
        <v>45</v>
      </c>
      <c r="F5450">
        <v>0.23599999999999999</v>
      </c>
    </row>
    <row r="5451" spans="1:6" x14ac:dyDescent="0.2">
      <c r="A5451" t="s">
        <v>679</v>
      </c>
      <c r="B5451" t="s">
        <v>694</v>
      </c>
      <c r="C5451" t="s">
        <v>688</v>
      </c>
      <c r="D5451">
        <v>0.56000000000000005</v>
      </c>
      <c r="E5451">
        <v>46</v>
      </c>
      <c r="F5451">
        <v>0.23699999999999999</v>
      </c>
    </row>
    <row r="5452" spans="1:6" x14ac:dyDescent="0.2">
      <c r="A5452" t="s">
        <v>679</v>
      </c>
      <c r="B5452" t="s">
        <v>694</v>
      </c>
      <c r="C5452" t="s">
        <v>688</v>
      </c>
      <c r="D5452">
        <v>0.56000000000000005</v>
      </c>
      <c r="E5452">
        <v>47</v>
      </c>
      <c r="F5452">
        <v>0.23699999999999999</v>
      </c>
    </row>
    <row r="5453" spans="1:6" x14ac:dyDescent="0.2">
      <c r="A5453" t="s">
        <v>679</v>
      </c>
      <c r="B5453" t="s">
        <v>694</v>
      </c>
      <c r="C5453" t="s">
        <v>688</v>
      </c>
      <c r="D5453">
        <v>0.56000000000000005</v>
      </c>
      <c r="E5453">
        <v>48</v>
      </c>
      <c r="F5453">
        <v>0.23699999999999999</v>
      </c>
    </row>
    <row r="5454" spans="1:6" x14ac:dyDescent="0.2">
      <c r="A5454" t="s">
        <v>679</v>
      </c>
      <c r="B5454" t="s">
        <v>694</v>
      </c>
      <c r="C5454" t="s">
        <v>688</v>
      </c>
      <c r="D5454">
        <v>0.56000000000000005</v>
      </c>
      <c r="E5454">
        <v>49</v>
      </c>
      <c r="F5454">
        <v>0.23799999999999999</v>
      </c>
    </row>
    <row r="5455" spans="1:6" x14ac:dyDescent="0.2">
      <c r="A5455" t="s">
        <v>679</v>
      </c>
      <c r="B5455" t="s">
        <v>694</v>
      </c>
      <c r="C5455" t="s">
        <v>688</v>
      </c>
      <c r="D5455">
        <v>0.57999999999999996</v>
      </c>
      <c r="E5455">
        <v>28</v>
      </c>
      <c r="F5455">
        <v>0.23599999999999999</v>
      </c>
    </row>
    <row r="5456" spans="1:6" x14ac:dyDescent="0.2">
      <c r="A5456" t="s">
        <v>679</v>
      </c>
      <c r="B5456" t="s">
        <v>694</v>
      </c>
      <c r="C5456" t="s">
        <v>688</v>
      </c>
      <c r="D5456">
        <v>0.57999999999999996</v>
      </c>
      <c r="E5456">
        <v>29</v>
      </c>
      <c r="F5456">
        <v>0.23599999999999999</v>
      </c>
    </row>
    <row r="5457" spans="1:6" x14ac:dyDescent="0.2">
      <c r="A5457" t="s">
        <v>679</v>
      </c>
      <c r="B5457" t="s">
        <v>694</v>
      </c>
      <c r="C5457" t="s">
        <v>688</v>
      </c>
      <c r="D5457">
        <v>0.57999999999999996</v>
      </c>
      <c r="E5457">
        <v>30</v>
      </c>
      <c r="F5457">
        <v>0.23699999999999999</v>
      </c>
    </row>
    <row r="5458" spans="1:6" x14ac:dyDescent="0.2">
      <c r="A5458" t="s">
        <v>679</v>
      </c>
      <c r="B5458" t="s">
        <v>694</v>
      </c>
      <c r="C5458" t="s">
        <v>688</v>
      </c>
      <c r="D5458">
        <v>0.57999999999999996</v>
      </c>
      <c r="E5458">
        <v>31</v>
      </c>
      <c r="F5458">
        <v>0.23699999999999999</v>
      </c>
    </row>
    <row r="5459" spans="1:6" x14ac:dyDescent="0.2">
      <c r="A5459" t="s">
        <v>679</v>
      </c>
      <c r="B5459" t="s">
        <v>694</v>
      </c>
      <c r="C5459" t="s">
        <v>688</v>
      </c>
      <c r="D5459">
        <v>0.57999999999999996</v>
      </c>
      <c r="E5459">
        <v>32</v>
      </c>
      <c r="F5459">
        <v>0.23699999999999999</v>
      </c>
    </row>
    <row r="5460" spans="1:6" x14ac:dyDescent="0.2">
      <c r="A5460" t="s">
        <v>679</v>
      </c>
      <c r="B5460" t="s">
        <v>694</v>
      </c>
      <c r="C5460" t="s">
        <v>688</v>
      </c>
      <c r="D5460">
        <v>0.57999999999999996</v>
      </c>
      <c r="E5460">
        <v>33</v>
      </c>
      <c r="F5460">
        <v>0.23799999999999999</v>
      </c>
    </row>
    <row r="5461" spans="1:6" x14ac:dyDescent="0.2">
      <c r="A5461" t="s">
        <v>679</v>
      </c>
      <c r="B5461" t="s">
        <v>694</v>
      </c>
      <c r="C5461" t="s">
        <v>688</v>
      </c>
      <c r="D5461">
        <v>0.57999999999999996</v>
      </c>
      <c r="E5461">
        <v>34</v>
      </c>
      <c r="F5461">
        <v>0.23799999999999999</v>
      </c>
    </row>
    <row r="5462" spans="1:6" x14ac:dyDescent="0.2">
      <c r="A5462" t="s">
        <v>679</v>
      </c>
      <c r="B5462" t="s">
        <v>694</v>
      </c>
      <c r="C5462" t="s">
        <v>688</v>
      </c>
      <c r="D5462">
        <v>0.57999999999999996</v>
      </c>
      <c r="E5462">
        <v>35</v>
      </c>
      <c r="F5462">
        <v>0.23799999999999999</v>
      </c>
    </row>
    <row r="5463" spans="1:6" x14ac:dyDescent="0.2">
      <c r="A5463" t="s">
        <v>679</v>
      </c>
      <c r="B5463" t="s">
        <v>694</v>
      </c>
      <c r="C5463" t="s">
        <v>688</v>
      </c>
      <c r="D5463">
        <v>0.57999999999999996</v>
      </c>
      <c r="E5463">
        <v>36</v>
      </c>
      <c r="F5463">
        <v>0.23899999999999999</v>
      </c>
    </row>
    <row r="5464" spans="1:6" x14ac:dyDescent="0.2">
      <c r="A5464" t="s">
        <v>679</v>
      </c>
      <c r="B5464" t="s">
        <v>694</v>
      </c>
      <c r="C5464" t="s">
        <v>688</v>
      </c>
      <c r="D5464">
        <v>0.57999999999999996</v>
      </c>
      <c r="E5464">
        <v>37</v>
      </c>
      <c r="F5464">
        <v>0.23899999999999999</v>
      </c>
    </row>
    <row r="5465" spans="1:6" x14ac:dyDescent="0.2">
      <c r="A5465" t="s">
        <v>679</v>
      </c>
      <c r="B5465" t="s">
        <v>694</v>
      </c>
      <c r="C5465" t="s">
        <v>688</v>
      </c>
      <c r="D5465">
        <v>0.57999999999999996</v>
      </c>
      <c r="E5465">
        <v>38</v>
      </c>
      <c r="F5465">
        <v>0.23899999999999999</v>
      </c>
    </row>
    <row r="5466" spans="1:6" x14ac:dyDescent="0.2">
      <c r="A5466" t="s">
        <v>679</v>
      </c>
      <c r="B5466" t="s">
        <v>694</v>
      </c>
      <c r="C5466" t="s">
        <v>688</v>
      </c>
      <c r="D5466">
        <v>0.57999999999999996</v>
      </c>
      <c r="E5466">
        <v>39</v>
      </c>
      <c r="F5466">
        <v>0.24</v>
      </c>
    </row>
    <row r="5467" spans="1:6" x14ac:dyDescent="0.2">
      <c r="A5467" t="s">
        <v>679</v>
      </c>
      <c r="B5467" t="s">
        <v>694</v>
      </c>
      <c r="C5467" t="s">
        <v>688</v>
      </c>
      <c r="D5467">
        <v>0.57999999999999996</v>
      </c>
      <c r="E5467">
        <v>40</v>
      </c>
      <c r="F5467">
        <v>0.24</v>
      </c>
    </row>
    <row r="5468" spans="1:6" x14ac:dyDescent="0.2">
      <c r="A5468" t="s">
        <v>679</v>
      </c>
      <c r="B5468" t="s">
        <v>694</v>
      </c>
      <c r="C5468" t="s">
        <v>688</v>
      </c>
      <c r="D5468">
        <v>0.57999999999999996</v>
      </c>
      <c r="E5468">
        <v>41</v>
      </c>
      <c r="F5468">
        <v>0.24099999999999999</v>
      </c>
    </row>
    <row r="5469" spans="1:6" x14ac:dyDescent="0.2">
      <c r="A5469" t="s">
        <v>679</v>
      </c>
      <c r="B5469" t="s">
        <v>694</v>
      </c>
      <c r="C5469" t="s">
        <v>688</v>
      </c>
      <c r="D5469">
        <v>0.57999999999999996</v>
      </c>
      <c r="E5469">
        <v>42</v>
      </c>
      <c r="F5469">
        <v>0.24099999999999999</v>
      </c>
    </row>
    <row r="5470" spans="1:6" x14ac:dyDescent="0.2">
      <c r="A5470" t="s">
        <v>679</v>
      </c>
      <c r="B5470" t="s">
        <v>694</v>
      </c>
      <c r="C5470" t="s">
        <v>688</v>
      </c>
      <c r="D5470">
        <v>0.57999999999999996</v>
      </c>
      <c r="E5470">
        <v>43</v>
      </c>
      <c r="F5470">
        <v>0.24099999999999999</v>
      </c>
    </row>
    <row r="5471" spans="1:6" x14ac:dyDescent="0.2">
      <c r="A5471" t="s">
        <v>679</v>
      </c>
      <c r="B5471" t="s">
        <v>694</v>
      </c>
      <c r="C5471" t="s">
        <v>688</v>
      </c>
      <c r="D5471">
        <v>0.57999999999999996</v>
      </c>
      <c r="E5471">
        <v>44</v>
      </c>
      <c r="F5471">
        <v>0.24199999999999999</v>
      </c>
    </row>
    <row r="5472" spans="1:6" x14ac:dyDescent="0.2">
      <c r="A5472" t="s">
        <v>679</v>
      </c>
      <c r="B5472" t="s">
        <v>694</v>
      </c>
      <c r="C5472" t="s">
        <v>688</v>
      </c>
      <c r="D5472">
        <v>0.57999999999999996</v>
      </c>
      <c r="E5472">
        <v>45</v>
      </c>
      <c r="F5472">
        <v>0.24199999999999999</v>
      </c>
    </row>
    <row r="5473" spans="1:6" x14ac:dyDescent="0.2">
      <c r="A5473" t="s">
        <v>679</v>
      </c>
      <c r="B5473" t="s">
        <v>694</v>
      </c>
      <c r="C5473" t="s">
        <v>688</v>
      </c>
      <c r="D5473">
        <v>0.57999999999999996</v>
      </c>
      <c r="E5473">
        <v>46</v>
      </c>
      <c r="F5473">
        <v>0.24299999999999999</v>
      </c>
    </row>
    <row r="5474" spans="1:6" x14ac:dyDescent="0.2">
      <c r="A5474" t="s">
        <v>679</v>
      </c>
      <c r="B5474" t="s">
        <v>694</v>
      </c>
      <c r="C5474" t="s">
        <v>688</v>
      </c>
      <c r="D5474">
        <v>0.57999999999999996</v>
      </c>
      <c r="E5474">
        <v>47</v>
      </c>
      <c r="F5474">
        <v>0.24299999999999999</v>
      </c>
    </row>
    <row r="5475" spans="1:6" x14ac:dyDescent="0.2">
      <c r="A5475" t="s">
        <v>679</v>
      </c>
      <c r="B5475" t="s">
        <v>694</v>
      </c>
      <c r="C5475" t="s">
        <v>688</v>
      </c>
      <c r="D5475">
        <v>0.57999999999999996</v>
      </c>
      <c r="E5475">
        <v>48</v>
      </c>
      <c r="F5475">
        <v>0.24399999999999999</v>
      </c>
    </row>
    <row r="5476" spans="1:6" x14ac:dyDescent="0.2">
      <c r="A5476" t="s">
        <v>679</v>
      </c>
      <c r="B5476" t="s">
        <v>694</v>
      </c>
      <c r="C5476" t="s">
        <v>688</v>
      </c>
      <c r="D5476">
        <v>0.57999999999999996</v>
      </c>
      <c r="E5476">
        <v>49</v>
      </c>
      <c r="F5476">
        <v>0.24399999999999999</v>
      </c>
    </row>
    <row r="5477" spans="1:6" x14ac:dyDescent="0.2">
      <c r="A5477" t="s">
        <v>679</v>
      </c>
      <c r="B5477" t="s">
        <v>694</v>
      </c>
      <c r="C5477" t="s">
        <v>688</v>
      </c>
      <c r="D5477">
        <v>0.6</v>
      </c>
      <c r="E5477">
        <v>30</v>
      </c>
      <c r="F5477">
        <v>0.24399999999999999</v>
      </c>
    </row>
    <row r="5478" spans="1:6" x14ac:dyDescent="0.2">
      <c r="A5478" t="s">
        <v>679</v>
      </c>
      <c r="B5478" t="s">
        <v>694</v>
      </c>
      <c r="C5478" t="s">
        <v>688</v>
      </c>
      <c r="D5478">
        <v>0.6</v>
      </c>
      <c r="E5478">
        <v>31</v>
      </c>
      <c r="F5478">
        <v>0.24399999999999999</v>
      </c>
    </row>
    <row r="5479" spans="1:6" x14ac:dyDescent="0.2">
      <c r="A5479" t="s">
        <v>679</v>
      </c>
      <c r="B5479" t="s">
        <v>694</v>
      </c>
      <c r="C5479" t="s">
        <v>688</v>
      </c>
      <c r="D5479">
        <v>0.6</v>
      </c>
      <c r="E5479">
        <v>32</v>
      </c>
      <c r="F5479">
        <v>0.24399999999999999</v>
      </c>
    </row>
    <row r="5480" spans="1:6" x14ac:dyDescent="0.2">
      <c r="A5480" t="s">
        <v>679</v>
      </c>
      <c r="B5480" t="s">
        <v>694</v>
      </c>
      <c r="C5480" t="s">
        <v>688</v>
      </c>
      <c r="D5480">
        <v>0.6</v>
      </c>
      <c r="E5480">
        <v>33</v>
      </c>
      <c r="F5480">
        <v>0.24399999999999999</v>
      </c>
    </row>
    <row r="5481" spans="1:6" x14ac:dyDescent="0.2">
      <c r="A5481" t="s">
        <v>679</v>
      </c>
      <c r="B5481" t="s">
        <v>694</v>
      </c>
      <c r="C5481" t="s">
        <v>688</v>
      </c>
      <c r="D5481">
        <v>0.6</v>
      </c>
      <c r="E5481">
        <v>34</v>
      </c>
      <c r="F5481">
        <v>0.245</v>
      </c>
    </row>
    <row r="5482" spans="1:6" x14ac:dyDescent="0.2">
      <c r="A5482" t="s">
        <v>679</v>
      </c>
      <c r="B5482" t="s">
        <v>694</v>
      </c>
      <c r="C5482" t="s">
        <v>688</v>
      </c>
      <c r="D5482">
        <v>0.6</v>
      </c>
      <c r="E5482">
        <v>35</v>
      </c>
      <c r="F5482">
        <v>0.245</v>
      </c>
    </row>
    <row r="5483" spans="1:6" x14ac:dyDescent="0.2">
      <c r="A5483" t="s">
        <v>679</v>
      </c>
      <c r="B5483" t="s">
        <v>694</v>
      </c>
      <c r="C5483" t="s">
        <v>688</v>
      </c>
      <c r="D5483">
        <v>0.6</v>
      </c>
      <c r="E5483">
        <v>36</v>
      </c>
      <c r="F5483">
        <v>0.245</v>
      </c>
    </row>
    <row r="5484" spans="1:6" x14ac:dyDescent="0.2">
      <c r="A5484" t="s">
        <v>679</v>
      </c>
      <c r="B5484" t="s">
        <v>694</v>
      </c>
      <c r="C5484" t="s">
        <v>688</v>
      </c>
      <c r="D5484">
        <v>0.6</v>
      </c>
      <c r="E5484">
        <v>37</v>
      </c>
      <c r="F5484">
        <v>0.245</v>
      </c>
    </row>
    <row r="5485" spans="1:6" x14ac:dyDescent="0.2">
      <c r="A5485" t="s">
        <v>679</v>
      </c>
      <c r="B5485" t="s">
        <v>694</v>
      </c>
      <c r="C5485" t="s">
        <v>688</v>
      </c>
      <c r="D5485">
        <v>0.6</v>
      </c>
      <c r="E5485">
        <v>38</v>
      </c>
      <c r="F5485">
        <v>0.246</v>
      </c>
    </row>
    <row r="5486" spans="1:6" x14ac:dyDescent="0.2">
      <c r="A5486" t="s">
        <v>679</v>
      </c>
      <c r="B5486" t="s">
        <v>694</v>
      </c>
      <c r="C5486" t="s">
        <v>688</v>
      </c>
      <c r="D5486">
        <v>0.6</v>
      </c>
      <c r="E5486">
        <v>39</v>
      </c>
      <c r="F5486">
        <v>0.246</v>
      </c>
    </row>
    <row r="5487" spans="1:6" x14ac:dyDescent="0.2">
      <c r="A5487" t="s">
        <v>679</v>
      </c>
      <c r="B5487" t="s">
        <v>694</v>
      </c>
      <c r="C5487" t="s">
        <v>688</v>
      </c>
      <c r="D5487">
        <v>0.6</v>
      </c>
      <c r="E5487">
        <v>40</v>
      </c>
      <c r="F5487">
        <v>0.246</v>
      </c>
    </row>
    <row r="5488" spans="1:6" x14ac:dyDescent="0.2">
      <c r="A5488" t="s">
        <v>679</v>
      </c>
      <c r="B5488" t="s">
        <v>694</v>
      </c>
      <c r="C5488" t="s">
        <v>688</v>
      </c>
      <c r="D5488">
        <v>0.6</v>
      </c>
      <c r="E5488">
        <v>41</v>
      </c>
      <c r="F5488">
        <v>0.247</v>
      </c>
    </row>
    <row r="5489" spans="1:6" x14ac:dyDescent="0.2">
      <c r="A5489" t="s">
        <v>679</v>
      </c>
      <c r="B5489" t="s">
        <v>694</v>
      </c>
      <c r="C5489" t="s">
        <v>688</v>
      </c>
      <c r="D5489">
        <v>0.6</v>
      </c>
      <c r="E5489">
        <v>42</v>
      </c>
      <c r="F5489">
        <v>0.247</v>
      </c>
    </row>
    <row r="5490" spans="1:6" x14ac:dyDescent="0.2">
      <c r="A5490" t="s">
        <v>679</v>
      </c>
      <c r="B5490" t="s">
        <v>694</v>
      </c>
      <c r="C5490" t="s">
        <v>688</v>
      </c>
      <c r="D5490">
        <v>0.6</v>
      </c>
      <c r="E5490">
        <v>43</v>
      </c>
      <c r="F5490">
        <v>0.248</v>
      </c>
    </row>
    <row r="5491" spans="1:6" x14ac:dyDescent="0.2">
      <c r="A5491" t="s">
        <v>679</v>
      </c>
      <c r="B5491" t="s">
        <v>694</v>
      </c>
      <c r="C5491" t="s">
        <v>688</v>
      </c>
      <c r="D5491">
        <v>0.6</v>
      </c>
      <c r="E5491">
        <v>44</v>
      </c>
      <c r="F5491">
        <v>0.248</v>
      </c>
    </row>
    <row r="5492" spans="1:6" x14ac:dyDescent="0.2">
      <c r="A5492" t="s">
        <v>679</v>
      </c>
      <c r="B5492" t="s">
        <v>694</v>
      </c>
      <c r="C5492" t="s">
        <v>688</v>
      </c>
      <c r="D5492">
        <v>0.6</v>
      </c>
      <c r="E5492">
        <v>45</v>
      </c>
      <c r="F5492">
        <v>0.248</v>
      </c>
    </row>
    <row r="5493" spans="1:6" x14ac:dyDescent="0.2">
      <c r="A5493" t="s">
        <v>679</v>
      </c>
      <c r="B5493" t="s">
        <v>694</v>
      </c>
      <c r="C5493" t="s">
        <v>688</v>
      </c>
      <c r="D5493">
        <v>0.6</v>
      </c>
      <c r="E5493">
        <v>46</v>
      </c>
      <c r="F5493">
        <v>0.249</v>
      </c>
    </row>
    <row r="5494" spans="1:6" x14ac:dyDescent="0.2">
      <c r="A5494" t="s">
        <v>679</v>
      </c>
      <c r="B5494" t="s">
        <v>694</v>
      </c>
      <c r="C5494" t="s">
        <v>688</v>
      </c>
      <c r="D5494">
        <v>0.6</v>
      </c>
      <c r="E5494">
        <v>47</v>
      </c>
      <c r="F5494">
        <v>0.249</v>
      </c>
    </row>
    <row r="5495" spans="1:6" x14ac:dyDescent="0.2">
      <c r="A5495" t="s">
        <v>679</v>
      </c>
      <c r="B5495" t="s">
        <v>694</v>
      </c>
      <c r="C5495" t="s">
        <v>688</v>
      </c>
      <c r="D5495">
        <v>0.6</v>
      </c>
      <c r="E5495">
        <v>48</v>
      </c>
      <c r="F5495">
        <v>0.25</v>
      </c>
    </row>
    <row r="5496" spans="1:6" x14ac:dyDescent="0.2">
      <c r="A5496" t="s">
        <v>679</v>
      </c>
      <c r="B5496" t="s">
        <v>694</v>
      </c>
      <c r="C5496" t="s">
        <v>688</v>
      </c>
      <c r="D5496">
        <v>0.6</v>
      </c>
      <c r="E5496">
        <v>49</v>
      </c>
      <c r="F5496">
        <v>0.25</v>
      </c>
    </row>
    <row r="5497" spans="1:6" x14ac:dyDescent="0.2">
      <c r="A5497" t="s">
        <v>679</v>
      </c>
      <c r="B5497" t="s">
        <v>694</v>
      </c>
      <c r="C5497" t="s">
        <v>688</v>
      </c>
      <c r="D5497">
        <v>0.62</v>
      </c>
      <c r="E5497">
        <v>33</v>
      </c>
      <c r="F5497">
        <v>0.251</v>
      </c>
    </row>
    <row r="5498" spans="1:6" x14ac:dyDescent="0.2">
      <c r="A5498" t="s">
        <v>679</v>
      </c>
      <c r="B5498" t="s">
        <v>694</v>
      </c>
      <c r="C5498" t="s">
        <v>688</v>
      </c>
      <c r="D5498">
        <v>0.62</v>
      </c>
      <c r="E5498">
        <v>34</v>
      </c>
      <c r="F5498">
        <v>0.251</v>
      </c>
    </row>
    <row r="5499" spans="1:6" x14ac:dyDescent="0.2">
      <c r="A5499" t="s">
        <v>679</v>
      </c>
      <c r="B5499" t="s">
        <v>694</v>
      </c>
      <c r="C5499" t="s">
        <v>688</v>
      </c>
      <c r="D5499">
        <v>0.62</v>
      </c>
      <c r="E5499">
        <v>35</v>
      </c>
      <c r="F5499">
        <v>0.251</v>
      </c>
    </row>
    <row r="5500" spans="1:6" x14ac:dyDescent="0.2">
      <c r="A5500" t="s">
        <v>679</v>
      </c>
      <c r="B5500" t="s">
        <v>694</v>
      </c>
      <c r="C5500" t="s">
        <v>688</v>
      </c>
      <c r="D5500">
        <v>0.62</v>
      </c>
      <c r="E5500">
        <v>36</v>
      </c>
      <c r="F5500">
        <v>0.252</v>
      </c>
    </row>
    <row r="5501" spans="1:6" x14ac:dyDescent="0.2">
      <c r="A5501" t="s">
        <v>679</v>
      </c>
      <c r="B5501" t="s">
        <v>694</v>
      </c>
      <c r="C5501" t="s">
        <v>688</v>
      </c>
      <c r="D5501">
        <v>0.62</v>
      </c>
      <c r="E5501">
        <v>37</v>
      </c>
      <c r="F5501">
        <v>0.252</v>
      </c>
    </row>
    <row r="5502" spans="1:6" x14ac:dyDescent="0.2">
      <c r="A5502" t="s">
        <v>679</v>
      </c>
      <c r="B5502" t="s">
        <v>694</v>
      </c>
      <c r="C5502" t="s">
        <v>688</v>
      </c>
      <c r="D5502">
        <v>0.62</v>
      </c>
      <c r="E5502">
        <v>38</v>
      </c>
      <c r="F5502">
        <v>0.252</v>
      </c>
    </row>
    <row r="5503" spans="1:6" x14ac:dyDescent="0.2">
      <c r="A5503" t="s">
        <v>679</v>
      </c>
      <c r="B5503" t="s">
        <v>694</v>
      </c>
      <c r="C5503" t="s">
        <v>688</v>
      </c>
      <c r="D5503">
        <v>0.62</v>
      </c>
      <c r="E5503">
        <v>39</v>
      </c>
      <c r="F5503">
        <v>0.252</v>
      </c>
    </row>
    <row r="5504" spans="1:6" x14ac:dyDescent="0.2">
      <c r="A5504" t="s">
        <v>679</v>
      </c>
      <c r="B5504" t="s">
        <v>694</v>
      </c>
      <c r="C5504" t="s">
        <v>688</v>
      </c>
      <c r="D5504">
        <v>0.62</v>
      </c>
      <c r="E5504">
        <v>40</v>
      </c>
      <c r="F5504">
        <v>0.253</v>
      </c>
    </row>
    <row r="5505" spans="1:6" x14ac:dyDescent="0.2">
      <c r="A5505" t="s">
        <v>679</v>
      </c>
      <c r="B5505" t="s">
        <v>694</v>
      </c>
      <c r="C5505" t="s">
        <v>688</v>
      </c>
      <c r="D5505">
        <v>0.62</v>
      </c>
      <c r="E5505">
        <v>41</v>
      </c>
      <c r="F5505">
        <v>0.253</v>
      </c>
    </row>
    <row r="5506" spans="1:6" x14ac:dyDescent="0.2">
      <c r="A5506" t="s">
        <v>679</v>
      </c>
      <c r="B5506" t="s">
        <v>694</v>
      </c>
      <c r="C5506" t="s">
        <v>688</v>
      </c>
      <c r="D5506">
        <v>0.62</v>
      </c>
      <c r="E5506">
        <v>42</v>
      </c>
      <c r="F5506">
        <v>0.253</v>
      </c>
    </row>
    <row r="5507" spans="1:6" x14ac:dyDescent="0.2">
      <c r="A5507" t="s">
        <v>679</v>
      </c>
      <c r="B5507" t="s">
        <v>694</v>
      </c>
      <c r="C5507" t="s">
        <v>688</v>
      </c>
      <c r="D5507">
        <v>0.62</v>
      </c>
      <c r="E5507">
        <v>43</v>
      </c>
      <c r="F5507">
        <v>0.254</v>
      </c>
    </row>
    <row r="5508" spans="1:6" x14ac:dyDescent="0.2">
      <c r="A5508" t="s">
        <v>679</v>
      </c>
      <c r="B5508" t="s">
        <v>694</v>
      </c>
      <c r="C5508" t="s">
        <v>688</v>
      </c>
      <c r="D5508">
        <v>0.62</v>
      </c>
      <c r="E5508">
        <v>44</v>
      </c>
      <c r="F5508">
        <v>0.254</v>
      </c>
    </row>
    <row r="5509" spans="1:6" x14ac:dyDescent="0.2">
      <c r="A5509" t="s">
        <v>679</v>
      </c>
      <c r="B5509" t="s">
        <v>694</v>
      </c>
      <c r="C5509" t="s">
        <v>688</v>
      </c>
      <c r="D5509">
        <v>0.62</v>
      </c>
      <c r="E5509">
        <v>45</v>
      </c>
      <c r="F5509">
        <v>0.254</v>
      </c>
    </row>
    <row r="5510" spans="1:6" x14ac:dyDescent="0.2">
      <c r="A5510" t="s">
        <v>679</v>
      </c>
      <c r="B5510" t="s">
        <v>694</v>
      </c>
      <c r="C5510" t="s">
        <v>688</v>
      </c>
      <c r="D5510">
        <v>0.62</v>
      </c>
      <c r="E5510">
        <v>46</v>
      </c>
      <c r="F5510">
        <v>0.255</v>
      </c>
    </row>
    <row r="5511" spans="1:6" x14ac:dyDescent="0.2">
      <c r="A5511" t="s">
        <v>679</v>
      </c>
      <c r="B5511" t="s">
        <v>694</v>
      </c>
      <c r="C5511" t="s">
        <v>688</v>
      </c>
      <c r="D5511">
        <v>0.62</v>
      </c>
      <c r="E5511">
        <v>47</v>
      </c>
      <c r="F5511">
        <v>0.255</v>
      </c>
    </row>
    <row r="5512" spans="1:6" x14ac:dyDescent="0.2">
      <c r="A5512" t="s">
        <v>679</v>
      </c>
      <c r="B5512" t="s">
        <v>694</v>
      </c>
      <c r="C5512" t="s">
        <v>688</v>
      </c>
      <c r="D5512">
        <v>0.62</v>
      </c>
      <c r="E5512">
        <v>48</v>
      </c>
      <c r="F5512">
        <v>0.25600000000000001</v>
      </c>
    </row>
    <row r="5513" spans="1:6" x14ac:dyDescent="0.2">
      <c r="A5513" t="s">
        <v>679</v>
      </c>
      <c r="B5513" t="s">
        <v>694</v>
      </c>
      <c r="C5513" t="s">
        <v>688</v>
      </c>
      <c r="D5513">
        <v>0.62</v>
      </c>
      <c r="E5513">
        <v>49</v>
      </c>
      <c r="F5513">
        <v>0.25600000000000001</v>
      </c>
    </row>
    <row r="5514" spans="1:6" x14ac:dyDescent="0.2">
      <c r="A5514" t="s">
        <v>679</v>
      </c>
      <c r="B5514" t="s">
        <v>694</v>
      </c>
      <c r="C5514" t="s">
        <v>688</v>
      </c>
      <c r="D5514">
        <v>0.64</v>
      </c>
      <c r="E5514">
        <v>35</v>
      </c>
      <c r="F5514">
        <v>0.25800000000000001</v>
      </c>
    </row>
    <row r="5515" spans="1:6" x14ac:dyDescent="0.2">
      <c r="A5515" t="s">
        <v>679</v>
      </c>
      <c r="B5515" t="s">
        <v>694</v>
      </c>
      <c r="C5515" t="s">
        <v>688</v>
      </c>
      <c r="D5515">
        <v>0.64</v>
      </c>
      <c r="E5515">
        <v>36</v>
      </c>
      <c r="F5515">
        <v>0.25800000000000001</v>
      </c>
    </row>
    <row r="5516" spans="1:6" x14ac:dyDescent="0.2">
      <c r="A5516" t="s">
        <v>679</v>
      </c>
      <c r="B5516" t="s">
        <v>694</v>
      </c>
      <c r="C5516" t="s">
        <v>688</v>
      </c>
      <c r="D5516">
        <v>0.64</v>
      </c>
      <c r="E5516">
        <v>37</v>
      </c>
      <c r="F5516">
        <v>0.25800000000000001</v>
      </c>
    </row>
    <row r="5517" spans="1:6" x14ac:dyDescent="0.2">
      <c r="A5517" t="s">
        <v>679</v>
      </c>
      <c r="B5517" t="s">
        <v>694</v>
      </c>
      <c r="C5517" t="s">
        <v>688</v>
      </c>
      <c r="D5517">
        <v>0.64</v>
      </c>
      <c r="E5517">
        <v>38</v>
      </c>
      <c r="F5517">
        <v>0.25800000000000001</v>
      </c>
    </row>
    <row r="5518" spans="1:6" x14ac:dyDescent="0.2">
      <c r="A5518" t="s">
        <v>679</v>
      </c>
      <c r="B5518" t="s">
        <v>694</v>
      </c>
      <c r="C5518" t="s">
        <v>688</v>
      </c>
      <c r="D5518">
        <v>0.64</v>
      </c>
      <c r="E5518">
        <v>39</v>
      </c>
      <c r="F5518">
        <v>0.25900000000000001</v>
      </c>
    </row>
    <row r="5519" spans="1:6" x14ac:dyDescent="0.2">
      <c r="A5519" t="s">
        <v>679</v>
      </c>
      <c r="B5519" t="s">
        <v>694</v>
      </c>
      <c r="C5519" t="s">
        <v>688</v>
      </c>
      <c r="D5519">
        <v>0.64</v>
      </c>
      <c r="E5519">
        <v>40</v>
      </c>
      <c r="F5519">
        <v>0.25900000000000001</v>
      </c>
    </row>
    <row r="5520" spans="1:6" x14ac:dyDescent="0.2">
      <c r="A5520" t="s">
        <v>679</v>
      </c>
      <c r="B5520" t="s">
        <v>694</v>
      </c>
      <c r="C5520" t="s">
        <v>688</v>
      </c>
      <c r="D5520">
        <v>0.64</v>
      </c>
      <c r="E5520">
        <v>41</v>
      </c>
      <c r="F5520">
        <v>0.25900000000000001</v>
      </c>
    </row>
    <row r="5521" spans="1:6" x14ac:dyDescent="0.2">
      <c r="A5521" t="s">
        <v>679</v>
      </c>
      <c r="B5521" t="s">
        <v>694</v>
      </c>
      <c r="C5521" t="s">
        <v>688</v>
      </c>
      <c r="D5521">
        <v>0.64</v>
      </c>
      <c r="E5521">
        <v>42</v>
      </c>
      <c r="F5521">
        <v>0.26</v>
      </c>
    </row>
    <row r="5522" spans="1:6" x14ac:dyDescent="0.2">
      <c r="A5522" t="s">
        <v>679</v>
      </c>
      <c r="B5522" t="s">
        <v>694</v>
      </c>
      <c r="C5522" t="s">
        <v>688</v>
      </c>
      <c r="D5522">
        <v>0.64</v>
      </c>
      <c r="E5522">
        <v>43</v>
      </c>
      <c r="F5522">
        <v>0.26</v>
      </c>
    </row>
    <row r="5523" spans="1:6" x14ac:dyDescent="0.2">
      <c r="A5523" t="s">
        <v>679</v>
      </c>
      <c r="B5523" t="s">
        <v>694</v>
      </c>
      <c r="C5523" t="s">
        <v>688</v>
      </c>
      <c r="D5523">
        <v>0.64</v>
      </c>
      <c r="E5523">
        <v>44</v>
      </c>
      <c r="F5523">
        <v>0.26</v>
      </c>
    </row>
    <row r="5524" spans="1:6" x14ac:dyDescent="0.2">
      <c r="A5524" t="s">
        <v>679</v>
      </c>
      <c r="B5524" t="s">
        <v>694</v>
      </c>
      <c r="C5524" t="s">
        <v>688</v>
      </c>
      <c r="D5524">
        <v>0.64</v>
      </c>
      <c r="E5524">
        <v>45</v>
      </c>
      <c r="F5524">
        <v>0.26100000000000001</v>
      </c>
    </row>
    <row r="5525" spans="1:6" x14ac:dyDescent="0.2">
      <c r="A5525" t="s">
        <v>679</v>
      </c>
      <c r="B5525" t="s">
        <v>694</v>
      </c>
      <c r="C5525" t="s">
        <v>688</v>
      </c>
      <c r="D5525">
        <v>0.64</v>
      </c>
      <c r="E5525">
        <v>46</v>
      </c>
      <c r="F5525">
        <v>0.26100000000000001</v>
      </c>
    </row>
    <row r="5526" spans="1:6" x14ac:dyDescent="0.2">
      <c r="A5526" t="s">
        <v>679</v>
      </c>
      <c r="B5526" t="s">
        <v>694</v>
      </c>
      <c r="C5526" t="s">
        <v>688</v>
      </c>
      <c r="D5526">
        <v>0.64</v>
      </c>
      <c r="E5526">
        <v>47</v>
      </c>
      <c r="F5526">
        <v>0.26100000000000001</v>
      </c>
    </row>
    <row r="5527" spans="1:6" x14ac:dyDescent="0.2">
      <c r="A5527" t="s">
        <v>679</v>
      </c>
      <c r="B5527" t="s">
        <v>694</v>
      </c>
      <c r="C5527" t="s">
        <v>688</v>
      </c>
      <c r="D5527">
        <v>0.64</v>
      </c>
      <c r="E5527">
        <v>48</v>
      </c>
      <c r="F5527">
        <v>0.26200000000000001</v>
      </c>
    </row>
    <row r="5528" spans="1:6" x14ac:dyDescent="0.2">
      <c r="A5528" t="s">
        <v>679</v>
      </c>
      <c r="B5528" t="s">
        <v>694</v>
      </c>
      <c r="C5528" t="s">
        <v>688</v>
      </c>
      <c r="D5528">
        <v>0.64</v>
      </c>
      <c r="E5528">
        <v>49</v>
      </c>
      <c r="F5528">
        <v>0.26200000000000001</v>
      </c>
    </row>
    <row r="5529" spans="1:6" x14ac:dyDescent="0.2">
      <c r="A5529" t="s">
        <v>679</v>
      </c>
      <c r="B5529" t="s">
        <v>694</v>
      </c>
      <c r="C5529" t="s">
        <v>688</v>
      </c>
      <c r="D5529">
        <v>0.66</v>
      </c>
      <c r="E5529">
        <v>38</v>
      </c>
      <c r="F5529">
        <v>0.26500000000000001</v>
      </c>
    </row>
    <row r="5530" spans="1:6" x14ac:dyDescent="0.2">
      <c r="A5530" t="s">
        <v>679</v>
      </c>
      <c r="B5530" t="s">
        <v>694</v>
      </c>
      <c r="C5530" t="s">
        <v>688</v>
      </c>
      <c r="D5530">
        <v>0.66</v>
      </c>
      <c r="E5530">
        <v>39</v>
      </c>
      <c r="F5530">
        <v>0.26500000000000001</v>
      </c>
    </row>
    <row r="5531" spans="1:6" x14ac:dyDescent="0.2">
      <c r="A5531" t="s">
        <v>679</v>
      </c>
      <c r="B5531" t="s">
        <v>694</v>
      </c>
      <c r="C5531" t="s">
        <v>688</v>
      </c>
      <c r="D5531">
        <v>0.66</v>
      </c>
      <c r="E5531">
        <v>40</v>
      </c>
      <c r="F5531">
        <v>0.26500000000000001</v>
      </c>
    </row>
    <row r="5532" spans="1:6" x14ac:dyDescent="0.2">
      <c r="A5532" t="s">
        <v>679</v>
      </c>
      <c r="B5532" t="s">
        <v>694</v>
      </c>
      <c r="C5532" t="s">
        <v>688</v>
      </c>
      <c r="D5532">
        <v>0.66</v>
      </c>
      <c r="E5532">
        <v>41</v>
      </c>
      <c r="F5532">
        <v>0.26500000000000001</v>
      </c>
    </row>
    <row r="5533" spans="1:6" x14ac:dyDescent="0.2">
      <c r="A5533" t="s">
        <v>679</v>
      </c>
      <c r="B5533" t="s">
        <v>694</v>
      </c>
      <c r="C5533" t="s">
        <v>688</v>
      </c>
      <c r="D5533">
        <v>0.66</v>
      </c>
      <c r="E5533">
        <v>42</v>
      </c>
      <c r="F5533">
        <v>0.26600000000000001</v>
      </c>
    </row>
    <row r="5534" spans="1:6" x14ac:dyDescent="0.2">
      <c r="A5534" t="s">
        <v>679</v>
      </c>
      <c r="B5534" t="s">
        <v>694</v>
      </c>
      <c r="C5534" t="s">
        <v>688</v>
      </c>
      <c r="D5534">
        <v>0.66</v>
      </c>
      <c r="E5534">
        <v>43</v>
      </c>
      <c r="F5534">
        <v>0.26600000000000001</v>
      </c>
    </row>
    <row r="5535" spans="1:6" x14ac:dyDescent="0.2">
      <c r="A5535" t="s">
        <v>679</v>
      </c>
      <c r="B5535" t="s">
        <v>694</v>
      </c>
      <c r="C5535" t="s">
        <v>688</v>
      </c>
      <c r="D5535">
        <v>0.66</v>
      </c>
      <c r="E5535">
        <v>44</v>
      </c>
      <c r="F5535">
        <v>0.26600000000000001</v>
      </c>
    </row>
    <row r="5536" spans="1:6" x14ac:dyDescent="0.2">
      <c r="A5536" t="s">
        <v>679</v>
      </c>
      <c r="B5536" t="s">
        <v>694</v>
      </c>
      <c r="C5536" t="s">
        <v>688</v>
      </c>
      <c r="D5536">
        <v>0.66</v>
      </c>
      <c r="E5536">
        <v>45</v>
      </c>
      <c r="F5536">
        <v>0.26700000000000002</v>
      </c>
    </row>
    <row r="5537" spans="1:6" x14ac:dyDescent="0.2">
      <c r="A5537" t="s">
        <v>679</v>
      </c>
      <c r="B5537" t="s">
        <v>694</v>
      </c>
      <c r="C5537" t="s">
        <v>688</v>
      </c>
      <c r="D5537">
        <v>0.66</v>
      </c>
      <c r="E5537">
        <v>46</v>
      </c>
      <c r="F5537">
        <v>0.26700000000000002</v>
      </c>
    </row>
    <row r="5538" spans="1:6" x14ac:dyDescent="0.2">
      <c r="A5538" t="s">
        <v>679</v>
      </c>
      <c r="B5538" t="s">
        <v>694</v>
      </c>
      <c r="C5538" t="s">
        <v>688</v>
      </c>
      <c r="D5538">
        <v>0.66</v>
      </c>
      <c r="E5538">
        <v>47</v>
      </c>
      <c r="F5538">
        <v>0.26700000000000002</v>
      </c>
    </row>
    <row r="5539" spans="1:6" x14ac:dyDescent="0.2">
      <c r="A5539" t="s">
        <v>679</v>
      </c>
      <c r="B5539" t="s">
        <v>694</v>
      </c>
      <c r="C5539" t="s">
        <v>688</v>
      </c>
      <c r="D5539">
        <v>0.66</v>
      </c>
      <c r="E5539">
        <v>48</v>
      </c>
      <c r="F5539">
        <v>0.26800000000000002</v>
      </c>
    </row>
    <row r="5540" spans="1:6" x14ac:dyDescent="0.2">
      <c r="A5540" t="s">
        <v>679</v>
      </c>
      <c r="B5540" t="s">
        <v>694</v>
      </c>
      <c r="C5540" t="s">
        <v>688</v>
      </c>
      <c r="D5540">
        <v>0.66</v>
      </c>
      <c r="E5540">
        <v>49</v>
      </c>
      <c r="F5540">
        <v>0.26800000000000002</v>
      </c>
    </row>
    <row r="5541" spans="1:6" x14ac:dyDescent="0.2">
      <c r="A5541" t="s">
        <v>679</v>
      </c>
      <c r="B5541" t="s">
        <v>694</v>
      </c>
      <c r="C5541" t="s">
        <v>688</v>
      </c>
      <c r="D5541">
        <v>0.68</v>
      </c>
      <c r="E5541">
        <v>44</v>
      </c>
      <c r="F5541">
        <v>0.27200000000000002</v>
      </c>
    </row>
    <row r="5542" spans="1:6" x14ac:dyDescent="0.2">
      <c r="A5542" t="s">
        <v>679</v>
      </c>
      <c r="B5542" t="s">
        <v>694</v>
      </c>
      <c r="C5542" t="s">
        <v>688</v>
      </c>
      <c r="D5542">
        <v>0.68</v>
      </c>
      <c r="E5542">
        <v>45</v>
      </c>
      <c r="F5542">
        <v>0.27300000000000002</v>
      </c>
    </row>
    <row r="5543" spans="1:6" x14ac:dyDescent="0.2">
      <c r="A5543" t="s">
        <v>679</v>
      </c>
      <c r="B5543" t="s">
        <v>694</v>
      </c>
      <c r="C5543" t="s">
        <v>688</v>
      </c>
      <c r="D5543">
        <v>0.68</v>
      </c>
      <c r="E5543">
        <v>46</v>
      </c>
      <c r="F5543">
        <v>0.27300000000000002</v>
      </c>
    </row>
    <row r="5544" spans="1:6" x14ac:dyDescent="0.2">
      <c r="A5544" t="s">
        <v>679</v>
      </c>
      <c r="B5544" t="s">
        <v>694</v>
      </c>
      <c r="C5544" t="s">
        <v>688</v>
      </c>
      <c r="D5544">
        <v>0.68</v>
      </c>
      <c r="E5544">
        <v>47</v>
      </c>
      <c r="F5544">
        <v>0.27300000000000002</v>
      </c>
    </row>
    <row r="5545" spans="1:6" x14ac:dyDescent="0.2">
      <c r="A5545" t="s">
        <v>679</v>
      </c>
      <c r="B5545" t="s">
        <v>694</v>
      </c>
      <c r="C5545" t="s">
        <v>688</v>
      </c>
      <c r="D5545">
        <v>0.68</v>
      </c>
      <c r="E5545">
        <v>48</v>
      </c>
      <c r="F5545">
        <v>0.27400000000000002</v>
      </c>
    </row>
    <row r="5546" spans="1:6" x14ac:dyDescent="0.2">
      <c r="A5546" t="s">
        <v>679</v>
      </c>
      <c r="B5546" t="s">
        <v>694</v>
      </c>
      <c r="C5546" t="s">
        <v>688</v>
      </c>
      <c r="D5546">
        <v>0.68</v>
      </c>
      <c r="E5546">
        <v>49</v>
      </c>
      <c r="F5546">
        <v>0.27400000000000002</v>
      </c>
    </row>
    <row r="5547" spans="1:6" x14ac:dyDescent="0.2">
      <c r="A5547" t="s">
        <v>679</v>
      </c>
      <c r="B5547" t="s">
        <v>694</v>
      </c>
      <c r="C5547" t="s">
        <v>688</v>
      </c>
      <c r="D5547">
        <v>0.7</v>
      </c>
      <c r="E5547">
        <v>47</v>
      </c>
      <c r="F5547">
        <v>0.28000000000000003</v>
      </c>
    </row>
    <row r="5548" spans="1:6" x14ac:dyDescent="0.2">
      <c r="A5548" t="s">
        <v>679</v>
      </c>
      <c r="B5548" t="s">
        <v>694</v>
      </c>
      <c r="C5548" t="s">
        <v>688</v>
      </c>
      <c r="D5548">
        <v>0.7</v>
      </c>
      <c r="E5548">
        <v>48</v>
      </c>
      <c r="F5548">
        <v>0.28000000000000003</v>
      </c>
    </row>
    <row r="5549" spans="1:6" x14ac:dyDescent="0.2">
      <c r="A5549" t="s">
        <v>679</v>
      </c>
      <c r="B5549" t="s">
        <v>694</v>
      </c>
      <c r="C5549" t="s">
        <v>688</v>
      </c>
      <c r="D5549">
        <v>0.7</v>
      </c>
      <c r="E5549">
        <v>49</v>
      </c>
      <c r="F5549">
        <v>0.28000000000000003</v>
      </c>
    </row>
    <row r="5550" spans="1:6" x14ac:dyDescent="0.2">
      <c r="A5550" t="s">
        <v>679</v>
      </c>
      <c r="B5550" t="s">
        <v>693</v>
      </c>
      <c r="C5550" t="s">
        <v>688</v>
      </c>
      <c r="D5550">
        <v>0.2</v>
      </c>
      <c r="E5550">
        <v>20</v>
      </c>
      <c r="F5550">
        <v>5.3999999999999999E-2</v>
      </c>
    </row>
    <row r="5551" spans="1:6" x14ac:dyDescent="0.2">
      <c r="A5551" t="s">
        <v>679</v>
      </c>
      <c r="B5551" t="s">
        <v>693</v>
      </c>
      <c r="C5551" t="s">
        <v>688</v>
      </c>
      <c r="D5551">
        <v>0.2</v>
      </c>
      <c r="E5551">
        <v>21</v>
      </c>
      <c r="F5551">
        <v>5.7000000000000002E-2</v>
      </c>
    </row>
    <row r="5552" spans="1:6" x14ac:dyDescent="0.2">
      <c r="A5552" t="s">
        <v>679</v>
      </c>
      <c r="B5552" t="s">
        <v>693</v>
      </c>
      <c r="C5552" t="s">
        <v>688</v>
      </c>
      <c r="D5552">
        <v>0.2</v>
      </c>
      <c r="E5552">
        <v>22</v>
      </c>
      <c r="F5552">
        <v>0.06</v>
      </c>
    </row>
    <row r="5553" spans="1:6" x14ac:dyDescent="0.2">
      <c r="A5553" t="s">
        <v>679</v>
      </c>
      <c r="B5553" t="s">
        <v>693</v>
      </c>
      <c r="C5553" t="s">
        <v>688</v>
      </c>
      <c r="D5553">
        <v>0.2</v>
      </c>
      <c r="E5553">
        <v>23</v>
      </c>
      <c r="F5553">
        <v>6.2E-2</v>
      </c>
    </row>
    <row r="5554" spans="1:6" x14ac:dyDescent="0.2">
      <c r="A5554" t="s">
        <v>679</v>
      </c>
      <c r="B5554" t="s">
        <v>693</v>
      </c>
      <c r="C5554" t="s">
        <v>688</v>
      </c>
      <c r="D5554">
        <v>0.2</v>
      </c>
      <c r="E5554">
        <v>24</v>
      </c>
      <c r="F5554">
        <v>6.5000000000000002E-2</v>
      </c>
    </row>
    <row r="5555" spans="1:6" x14ac:dyDescent="0.2">
      <c r="A5555" t="s">
        <v>679</v>
      </c>
      <c r="B5555" t="s">
        <v>693</v>
      </c>
      <c r="C5555" t="s">
        <v>688</v>
      </c>
      <c r="D5555">
        <v>0.2</v>
      </c>
      <c r="E5555">
        <v>25</v>
      </c>
      <c r="F5555">
        <v>6.8000000000000005E-2</v>
      </c>
    </row>
    <row r="5556" spans="1:6" x14ac:dyDescent="0.2">
      <c r="A5556" t="s">
        <v>679</v>
      </c>
      <c r="B5556" t="s">
        <v>693</v>
      </c>
      <c r="C5556" t="s">
        <v>688</v>
      </c>
      <c r="D5556">
        <v>0.22</v>
      </c>
      <c r="E5556">
        <v>20</v>
      </c>
      <c r="F5556">
        <v>6.3E-2</v>
      </c>
    </row>
    <row r="5557" spans="1:6" x14ac:dyDescent="0.2">
      <c r="A5557" t="s">
        <v>679</v>
      </c>
      <c r="B5557" t="s">
        <v>693</v>
      </c>
      <c r="C5557" t="s">
        <v>688</v>
      </c>
      <c r="D5557">
        <v>0.22</v>
      </c>
      <c r="E5557">
        <v>21</v>
      </c>
      <c r="F5557">
        <v>6.7000000000000004E-2</v>
      </c>
    </row>
    <row r="5558" spans="1:6" x14ac:dyDescent="0.2">
      <c r="A5558" t="s">
        <v>679</v>
      </c>
      <c r="B5558" t="s">
        <v>693</v>
      </c>
      <c r="C5558" t="s">
        <v>688</v>
      </c>
      <c r="D5558">
        <v>0.22</v>
      </c>
      <c r="E5558">
        <v>22</v>
      </c>
      <c r="F5558">
        <v>6.9000000000000006E-2</v>
      </c>
    </row>
    <row r="5559" spans="1:6" x14ac:dyDescent="0.2">
      <c r="A5559" t="s">
        <v>679</v>
      </c>
      <c r="B5559" t="s">
        <v>693</v>
      </c>
      <c r="C5559" t="s">
        <v>688</v>
      </c>
      <c r="D5559">
        <v>0.22</v>
      </c>
      <c r="E5559">
        <v>23</v>
      </c>
      <c r="F5559">
        <v>7.1999999999999995E-2</v>
      </c>
    </row>
    <row r="5560" spans="1:6" x14ac:dyDescent="0.2">
      <c r="A5560" t="s">
        <v>679</v>
      </c>
      <c r="B5560" t="s">
        <v>693</v>
      </c>
      <c r="C5560" t="s">
        <v>688</v>
      </c>
      <c r="D5560">
        <v>0.22</v>
      </c>
      <c r="E5560">
        <v>24</v>
      </c>
      <c r="F5560">
        <v>7.5999999999999998E-2</v>
      </c>
    </row>
    <row r="5561" spans="1:6" x14ac:dyDescent="0.2">
      <c r="A5561" t="s">
        <v>679</v>
      </c>
      <c r="B5561" t="s">
        <v>693</v>
      </c>
      <c r="C5561" t="s">
        <v>688</v>
      </c>
      <c r="D5561">
        <v>0.22</v>
      </c>
      <c r="E5561">
        <v>25</v>
      </c>
      <c r="F5561">
        <v>7.9000000000000001E-2</v>
      </c>
    </row>
    <row r="5562" spans="1:6" x14ac:dyDescent="0.2">
      <c r="A5562" t="s">
        <v>679</v>
      </c>
      <c r="B5562" t="s">
        <v>693</v>
      </c>
      <c r="C5562" t="s">
        <v>688</v>
      </c>
      <c r="D5562">
        <v>0.22</v>
      </c>
      <c r="E5562">
        <v>26</v>
      </c>
      <c r="F5562">
        <v>8.2000000000000003E-2</v>
      </c>
    </row>
    <row r="5563" spans="1:6" x14ac:dyDescent="0.2">
      <c r="A5563" t="s">
        <v>679</v>
      </c>
      <c r="B5563" t="s">
        <v>693</v>
      </c>
      <c r="C5563" t="s">
        <v>688</v>
      </c>
      <c r="D5563">
        <v>0.22</v>
      </c>
      <c r="E5563">
        <v>27</v>
      </c>
      <c r="F5563">
        <v>8.4000000000000005E-2</v>
      </c>
    </row>
    <row r="5564" spans="1:6" x14ac:dyDescent="0.2">
      <c r="A5564" t="s">
        <v>679</v>
      </c>
      <c r="B5564" t="s">
        <v>693</v>
      </c>
      <c r="C5564" t="s">
        <v>688</v>
      </c>
      <c r="D5564">
        <v>0.24</v>
      </c>
      <c r="E5564">
        <v>20</v>
      </c>
      <c r="F5564">
        <v>7.1999999999999995E-2</v>
      </c>
    </row>
    <row r="5565" spans="1:6" x14ac:dyDescent="0.2">
      <c r="A5565" t="s">
        <v>679</v>
      </c>
      <c r="B5565" t="s">
        <v>693</v>
      </c>
      <c r="C5565" t="s">
        <v>688</v>
      </c>
      <c r="D5565">
        <v>0.24</v>
      </c>
      <c r="E5565">
        <v>21</v>
      </c>
      <c r="F5565">
        <v>7.4999999999999997E-2</v>
      </c>
    </row>
    <row r="5566" spans="1:6" x14ac:dyDescent="0.2">
      <c r="A5566" t="s">
        <v>679</v>
      </c>
      <c r="B5566" t="s">
        <v>693</v>
      </c>
      <c r="C5566" t="s">
        <v>688</v>
      </c>
      <c r="D5566">
        <v>0.24</v>
      </c>
      <c r="E5566">
        <v>22</v>
      </c>
      <c r="F5566">
        <v>7.8E-2</v>
      </c>
    </row>
    <row r="5567" spans="1:6" x14ac:dyDescent="0.2">
      <c r="A5567" t="s">
        <v>679</v>
      </c>
      <c r="B5567" t="s">
        <v>693</v>
      </c>
      <c r="C5567" t="s">
        <v>688</v>
      </c>
      <c r="D5567">
        <v>0.24</v>
      </c>
      <c r="E5567">
        <v>23</v>
      </c>
      <c r="F5567">
        <v>8.1000000000000003E-2</v>
      </c>
    </row>
    <row r="5568" spans="1:6" x14ac:dyDescent="0.2">
      <c r="A5568" t="s">
        <v>679</v>
      </c>
      <c r="B5568" t="s">
        <v>693</v>
      </c>
      <c r="C5568" t="s">
        <v>688</v>
      </c>
      <c r="D5568">
        <v>0.24</v>
      </c>
      <c r="E5568">
        <v>24</v>
      </c>
      <c r="F5568">
        <v>8.5000000000000006E-2</v>
      </c>
    </row>
    <row r="5569" spans="1:6" x14ac:dyDescent="0.2">
      <c r="A5569" t="s">
        <v>679</v>
      </c>
      <c r="B5569" t="s">
        <v>693</v>
      </c>
      <c r="C5569" t="s">
        <v>688</v>
      </c>
      <c r="D5569">
        <v>0.24</v>
      </c>
      <c r="E5569">
        <v>25</v>
      </c>
      <c r="F5569">
        <v>8.8999999999999996E-2</v>
      </c>
    </row>
    <row r="5570" spans="1:6" x14ac:dyDescent="0.2">
      <c r="A5570" t="s">
        <v>679</v>
      </c>
      <c r="B5570" t="s">
        <v>693</v>
      </c>
      <c r="C5570" t="s">
        <v>688</v>
      </c>
      <c r="D5570">
        <v>0.24</v>
      </c>
      <c r="E5570">
        <v>26</v>
      </c>
      <c r="F5570">
        <v>9.1999999999999998E-2</v>
      </c>
    </row>
    <row r="5571" spans="1:6" x14ac:dyDescent="0.2">
      <c r="A5571" t="s">
        <v>679</v>
      </c>
      <c r="B5571" t="s">
        <v>693</v>
      </c>
      <c r="C5571" t="s">
        <v>688</v>
      </c>
      <c r="D5571">
        <v>0.24</v>
      </c>
      <c r="E5571">
        <v>27</v>
      </c>
      <c r="F5571">
        <v>9.4E-2</v>
      </c>
    </row>
    <row r="5572" spans="1:6" x14ac:dyDescent="0.2">
      <c r="A5572" t="s">
        <v>679</v>
      </c>
      <c r="B5572" t="s">
        <v>693</v>
      </c>
      <c r="C5572" t="s">
        <v>688</v>
      </c>
      <c r="D5572">
        <v>0.24</v>
      </c>
      <c r="E5572">
        <v>28</v>
      </c>
      <c r="F5572">
        <v>9.7000000000000003E-2</v>
      </c>
    </row>
    <row r="5573" spans="1:6" x14ac:dyDescent="0.2">
      <c r="A5573" t="s">
        <v>679</v>
      </c>
      <c r="B5573" t="s">
        <v>693</v>
      </c>
      <c r="C5573" t="s">
        <v>688</v>
      </c>
      <c r="D5573">
        <v>0.24</v>
      </c>
      <c r="E5573">
        <v>29</v>
      </c>
      <c r="F5573">
        <v>9.9000000000000005E-2</v>
      </c>
    </row>
    <row r="5574" spans="1:6" x14ac:dyDescent="0.2">
      <c r="A5574" t="s">
        <v>679</v>
      </c>
      <c r="B5574" t="s">
        <v>693</v>
      </c>
      <c r="C5574" t="s">
        <v>688</v>
      </c>
      <c r="D5574">
        <v>0.26</v>
      </c>
      <c r="E5574">
        <v>20</v>
      </c>
      <c r="F5574">
        <v>0.08</v>
      </c>
    </row>
    <row r="5575" spans="1:6" x14ac:dyDescent="0.2">
      <c r="A5575" t="s">
        <v>679</v>
      </c>
      <c r="B5575" t="s">
        <v>693</v>
      </c>
      <c r="C5575" t="s">
        <v>688</v>
      </c>
      <c r="D5575">
        <v>0.26</v>
      </c>
      <c r="E5575">
        <v>21</v>
      </c>
      <c r="F5575">
        <v>8.4000000000000005E-2</v>
      </c>
    </row>
    <row r="5576" spans="1:6" x14ac:dyDescent="0.2">
      <c r="A5576" t="s">
        <v>679</v>
      </c>
      <c r="B5576" t="s">
        <v>693</v>
      </c>
      <c r="C5576" t="s">
        <v>688</v>
      </c>
      <c r="D5576">
        <v>0.26</v>
      </c>
      <c r="E5576">
        <v>22</v>
      </c>
      <c r="F5576">
        <v>8.6999999999999994E-2</v>
      </c>
    </row>
    <row r="5577" spans="1:6" x14ac:dyDescent="0.2">
      <c r="A5577" t="s">
        <v>679</v>
      </c>
      <c r="B5577" t="s">
        <v>693</v>
      </c>
      <c r="C5577" t="s">
        <v>688</v>
      </c>
      <c r="D5577">
        <v>0.26</v>
      </c>
      <c r="E5577">
        <v>23</v>
      </c>
      <c r="F5577">
        <v>0.09</v>
      </c>
    </row>
    <row r="5578" spans="1:6" x14ac:dyDescent="0.2">
      <c r="A5578" t="s">
        <v>679</v>
      </c>
      <c r="B5578" t="s">
        <v>693</v>
      </c>
      <c r="C5578" t="s">
        <v>688</v>
      </c>
      <c r="D5578">
        <v>0.26</v>
      </c>
      <c r="E5578">
        <v>24</v>
      </c>
      <c r="F5578">
        <v>9.5000000000000001E-2</v>
      </c>
    </row>
    <row r="5579" spans="1:6" x14ac:dyDescent="0.2">
      <c r="A5579" t="s">
        <v>679</v>
      </c>
      <c r="B5579" t="s">
        <v>693</v>
      </c>
      <c r="C5579" t="s">
        <v>688</v>
      </c>
      <c r="D5579">
        <v>0.26</v>
      </c>
      <c r="E5579">
        <v>25</v>
      </c>
      <c r="F5579">
        <v>9.8000000000000004E-2</v>
      </c>
    </row>
    <row r="5580" spans="1:6" x14ac:dyDescent="0.2">
      <c r="A5580" t="s">
        <v>679</v>
      </c>
      <c r="B5580" t="s">
        <v>693</v>
      </c>
      <c r="C5580" t="s">
        <v>688</v>
      </c>
      <c r="D5580">
        <v>0.26</v>
      </c>
      <c r="E5580">
        <v>26</v>
      </c>
      <c r="F5580">
        <v>0.10100000000000001</v>
      </c>
    </row>
    <row r="5581" spans="1:6" x14ac:dyDescent="0.2">
      <c r="A5581" t="s">
        <v>679</v>
      </c>
      <c r="B5581" t="s">
        <v>693</v>
      </c>
      <c r="C5581" t="s">
        <v>688</v>
      </c>
      <c r="D5581">
        <v>0.26</v>
      </c>
      <c r="E5581">
        <v>27</v>
      </c>
      <c r="F5581">
        <v>0.104</v>
      </c>
    </row>
    <row r="5582" spans="1:6" x14ac:dyDescent="0.2">
      <c r="A5582" t="s">
        <v>679</v>
      </c>
      <c r="B5582" t="s">
        <v>693</v>
      </c>
      <c r="C5582" t="s">
        <v>688</v>
      </c>
      <c r="D5582">
        <v>0.26</v>
      </c>
      <c r="E5582">
        <v>28</v>
      </c>
      <c r="F5582">
        <v>0.106</v>
      </c>
    </row>
    <row r="5583" spans="1:6" x14ac:dyDescent="0.2">
      <c r="A5583" t="s">
        <v>679</v>
      </c>
      <c r="B5583" t="s">
        <v>693</v>
      </c>
      <c r="C5583" t="s">
        <v>688</v>
      </c>
      <c r="D5583">
        <v>0.26</v>
      </c>
      <c r="E5583">
        <v>29</v>
      </c>
      <c r="F5583">
        <v>0.108</v>
      </c>
    </row>
    <row r="5584" spans="1:6" x14ac:dyDescent="0.2">
      <c r="A5584" t="s">
        <v>679</v>
      </c>
      <c r="B5584" t="s">
        <v>693</v>
      </c>
      <c r="C5584" t="s">
        <v>688</v>
      </c>
      <c r="D5584">
        <v>0.26</v>
      </c>
      <c r="E5584">
        <v>30</v>
      </c>
      <c r="F5584">
        <v>0.11</v>
      </c>
    </row>
    <row r="5585" spans="1:6" x14ac:dyDescent="0.2">
      <c r="A5585" t="s">
        <v>679</v>
      </c>
      <c r="B5585" t="s">
        <v>693</v>
      </c>
      <c r="C5585" t="s">
        <v>688</v>
      </c>
      <c r="D5585">
        <v>0.26</v>
      </c>
      <c r="E5585">
        <v>31</v>
      </c>
      <c r="F5585">
        <v>0.112</v>
      </c>
    </row>
    <row r="5586" spans="1:6" x14ac:dyDescent="0.2">
      <c r="A5586" t="s">
        <v>679</v>
      </c>
      <c r="B5586" t="s">
        <v>693</v>
      </c>
      <c r="C5586" t="s">
        <v>688</v>
      </c>
      <c r="D5586">
        <v>0.26</v>
      </c>
      <c r="E5586">
        <v>32</v>
      </c>
      <c r="F5586">
        <v>0.114</v>
      </c>
    </row>
    <row r="5587" spans="1:6" x14ac:dyDescent="0.2">
      <c r="A5587" t="s">
        <v>679</v>
      </c>
      <c r="B5587" t="s">
        <v>693</v>
      </c>
      <c r="C5587" t="s">
        <v>688</v>
      </c>
      <c r="D5587">
        <v>0.28000000000000003</v>
      </c>
      <c r="E5587">
        <v>20</v>
      </c>
      <c r="F5587">
        <v>8.8999999999999996E-2</v>
      </c>
    </row>
    <row r="5588" spans="1:6" x14ac:dyDescent="0.2">
      <c r="A5588" t="s">
        <v>679</v>
      </c>
      <c r="B5588" t="s">
        <v>693</v>
      </c>
      <c r="C5588" t="s">
        <v>688</v>
      </c>
      <c r="D5588">
        <v>0.28000000000000003</v>
      </c>
      <c r="E5588">
        <v>21</v>
      </c>
      <c r="F5588">
        <v>9.2999999999999999E-2</v>
      </c>
    </row>
    <row r="5589" spans="1:6" x14ac:dyDescent="0.2">
      <c r="A5589" t="s">
        <v>679</v>
      </c>
      <c r="B5589" t="s">
        <v>693</v>
      </c>
      <c r="C5589" t="s">
        <v>688</v>
      </c>
      <c r="D5589">
        <v>0.28000000000000003</v>
      </c>
      <c r="E5589">
        <v>22</v>
      </c>
      <c r="F5589">
        <v>9.6000000000000002E-2</v>
      </c>
    </row>
    <row r="5590" spans="1:6" x14ac:dyDescent="0.2">
      <c r="A5590" t="s">
        <v>679</v>
      </c>
      <c r="B5590" t="s">
        <v>693</v>
      </c>
      <c r="C5590" t="s">
        <v>688</v>
      </c>
      <c r="D5590">
        <v>0.28000000000000003</v>
      </c>
      <c r="E5590">
        <v>23</v>
      </c>
      <c r="F5590">
        <v>0.1</v>
      </c>
    </row>
    <row r="5591" spans="1:6" x14ac:dyDescent="0.2">
      <c r="A5591" t="s">
        <v>679</v>
      </c>
      <c r="B5591" t="s">
        <v>693</v>
      </c>
      <c r="C5591" t="s">
        <v>688</v>
      </c>
      <c r="D5591">
        <v>0.28000000000000003</v>
      </c>
      <c r="E5591">
        <v>24</v>
      </c>
      <c r="F5591">
        <v>0.104</v>
      </c>
    </row>
    <row r="5592" spans="1:6" x14ac:dyDescent="0.2">
      <c r="A5592" t="s">
        <v>679</v>
      </c>
      <c r="B5592" t="s">
        <v>693</v>
      </c>
      <c r="C5592" t="s">
        <v>688</v>
      </c>
      <c r="D5592">
        <v>0.28000000000000003</v>
      </c>
      <c r="E5592">
        <v>25</v>
      </c>
      <c r="F5592">
        <v>0.108</v>
      </c>
    </row>
    <row r="5593" spans="1:6" x14ac:dyDescent="0.2">
      <c r="A5593" t="s">
        <v>679</v>
      </c>
      <c r="B5593" t="s">
        <v>693</v>
      </c>
      <c r="C5593" t="s">
        <v>688</v>
      </c>
      <c r="D5593">
        <v>0.28000000000000003</v>
      </c>
      <c r="E5593">
        <v>26</v>
      </c>
      <c r="F5593">
        <v>0.111</v>
      </c>
    </row>
    <row r="5594" spans="1:6" x14ac:dyDescent="0.2">
      <c r="A5594" t="s">
        <v>679</v>
      </c>
      <c r="B5594" t="s">
        <v>693</v>
      </c>
      <c r="C5594" t="s">
        <v>688</v>
      </c>
      <c r="D5594">
        <v>0.28000000000000003</v>
      </c>
      <c r="E5594">
        <v>27</v>
      </c>
      <c r="F5594">
        <v>0.113</v>
      </c>
    </row>
    <row r="5595" spans="1:6" x14ac:dyDescent="0.2">
      <c r="A5595" t="s">
        <v>679</v>
      </c>
      <c r="B5595" t="s">
        <v>693</v>
      </c>
      <c r="C5595" t="s">
        <v>688</v>
      </c>
      <c r="D5595">
        <v>0.28000000000000003</v>
      </c>
      <c r="E5595">
        <v>28</v>
      </c>
      <c r="F5595">
        <v>0.11600000000000001</v>
      </c>
    </row>
    <row r="5596" spans="1:6" x14ac:dyDescent="0.2">
      <c r="A5596" t="s">
        <v>679</v>
      </c>
      <c r="B5596" t="s">
        <v>693</v>
      </c>
      <c r="C5596" t="s">
        <v>688</v>
      </c>
      <c r="D5596">
        <v>0.28000000000000003</v>
      </c>
      <c r="E5596">
        <v>29</v>
      </c>
      <c r="F5596">
        <v>0.11799999999999999</v>
      </c>
    </row>
    <row r="5597" spans="1:6" x14ac:dyDescent="0.2">
      <c r="A5597" t="s">
        <v>679</v>
      </c>
      <c r="B5597" t="s">
        <v>693</v>
      </c>
      <c r="C5597" t="s">
        <v>688</v>
      </c>
      <c r="D5597">
        <v>0.28000000000000003</v>
      </c>
      <c r="E5597">
        <v>30</v>
      </c>
      <c r="F5597">
        <v>0.11899999999999999</v>
      </c>
    </row>
    <row r="5598" spans="1:6" x14ac:dyDescent="0.2">
      <c r="A5598" t="s">
        <v>679</v>
      </c>
      <c r="B5598" t="s">
        <v>693</v>
      </c>
      <c r="C5598" t="s">
        <v>688</v>
      </c>
      <c r="D5598">
        <v>0.28000000000000003</v>
      </c>
      <c r="E5598">
        <v>31</v>
      </c>
      <c r="F5598">
        <v>0.121</v>
      </c>
    </row>
    <row r="5599" spans="1:6" x14ac:dyDescent="0.2">
      <c r="A5599" t="s">
        <v>679</v>
      </c>
      <c r="B5599" t="s">
        <v>693</v>
      </c>
      <c r="C5599" t="s">
        <v>688</v>
      </c>
      <c r="D5599">
        <v>0.28000000000000003</v>
      </c>
      <c r="E5599">
        <v>32</v>
      </c>
      <c r="F5599">
        <v>0.123</v>
      </c>
    </row>
    <row r="5600" spans="1:6" x14ac:dyDescent="0.2">
      <c r="A5600" t="s">
        <v>679</v>
      </c>
      <c r="B5600" t="s">
        <v>693</v>
      </c>
      <c r="C5600" t="s">
        <v>688</v>
      </c>
      <c r="D5600">
        <v>0.28000000000000003</v>
      </c>
      <c r="E5600">
        <v>33</v>
      </c>
      <c r="F5600">
        <v>0.124</v>
      </c>
    </row>
    <row r="5601" spans="1:6" x14ac:dyDescent="0.2">
      <c r="A5601" t="s">
        <v>679</v>
      </c>
      <c r="B5601" t="s">
        <v>693</v>
      </c>
      <c r="C5601" t="s">
        <v>688</v>
      </c>
      <c r="D5601">
        <v>0.28000000000000003</v>
      </c>
      <c r="E5601">
        <v>34</v>
      </c>
      <c r="F5601">
        <v>0.126</v>
      </c>
    </row>
    <row r="5602" spans="1:6" x14ac:dyDescent="0.2">
      <c r="A5602" t="s">
        <v>679</v>
      </c>
      <c r="B5602" t="s">
        <v>693</v>
      </c>
      <c r="C5602" t="s">
        <v>688</v>
      </c>
      <c r="D5602">
        <v>0.3</v>
      </c>
      <c r="E5602">
        <v>20</v>
      </c>
      <c r="F5602">
        <v>9.7000000000000003E-2</v>
      </c>
    </row>
    <row r="5603" spans="1:6" x14ac:dyDescent="0.2">
      <c r="A5603" t="s">
        <v>679</v>
      </c>
      <c r="B5603" t="s">
        <v>693</v>
      </c>
      <c r="C5603" t="s">
        <v>688</v>
      </c>
      <c r="D5603">
        <v>0.3</v>
      </c>
      <c r="E5603">
        <v>21</v>
      </c>
      <c r="F5603">
        <v>0.10199999999999999</v>
      </c>
    </row>
    <row r="5604" spans="1:6" x14ac:dyDescent="0.2">
      <c r="A5604" t="s">
        <v>679</v>
      </c>
      <c r="B5604" t="s">
        <v>693</v>
      </c>
      <c r="C5604" t="s">
        <v>688</v>
      </c>
      <c r="D5604">
        <v>0.3</v>
      </c>
      <c r="E5604">
        <v>22</v>
      </c>
      <c r="F5604">
        <v>0.105</v>
      </c>
    </row>
    <row r="5605" spans="1:6" x14ac:dyDescent="0.2">
      <c r="A5605" t="s">
        <v>679</v>
      </c>
      <c r="B5605" t="s">
        <v>693</v>
      </c>
      <c r="C5605" t="s">
        <v>688</v>
      </c>
      <c r="D5605">
        <v>0.3</v>
      </c>
      <c r="E5605">
        <v>23</v>
      </c>
      <c r="F5605">
        <v>0.108</v>
      </c>
    </row>
    <row r="5606" spans="1:6" x14ac:dyDescent="0.2">
      <c r="A5606" t="s">
        <v>679</v>
      </c>
      <c r="B5606" t="s">
        <v>693</v>
      </c>
      <c r="C5606" t="s">
        <v>688</v>
      </c>
      <c r="D5606">
        <v>0.3</v>
      </c>
      <c r="E5606">
        <v>24</v>
      </c>
      <c r="F5606">
        <v>0.113</v>
      </c>
    </row>
    <row r="5607" spans="1:6" x14ac:dyDescent="0.2">
      <c r="A5607" t="s">
        <v>679</v>
      </c>
      <c r="B5607" t="s">
        <v>693</v>
      </c>
      <c r="C5607" t="s">
        <v>688</v>
      </c>
      <c r="D5607">
        <v>0.3</v>
      </c>
      <c r="E5607">
        <v>25</v>
      </c>
      <c r="F5607">
        <v>0.11700000000000001</v>
      </c>
    </row>
    <row r="5608" spans="1:6" x14ac:dyDescent="0.2">
      <c r="A5608" t="s">
        <v>679</v>
      </c>
      <c r="B5608" t="s">
        <v>693</v>
      </c>
      <c r="C5608" t="s">
        <v>688</v>
      </c>
      <c r="D5608">
        <v>0.3</v>
      </c>
      <c r="E5608">
        <v>26</v>
      </c>
      <c r="F5608">
        <v>0.12</v>
      </c>
    </row>
    <row r="5609" spans="1:6" x14ac:dyDescent="0.2">
      <c r="A5609" t="s">
        <v>679</v>
      </c>
      <c r="B5609" t="s">
        <v>693</v>
      </c>
      <c r="C5609" t="s">
        <v>688</v>
      </c>
      <c r="D5609">
        <v>0.3</v>
      </c>
      <c r="E5609">
        <v>27</v>
      </c>
      <c r="F5609">
        <v>0.122</v>
      </c>
    </row>
    <row r="5610" spans="1:6" x14ac:dyDescent="0.2">
      <c r="A5610" t="s">
        <v>679</v>
      </c>
      <c r="B5610" t="s">
        <v>693</v>
      </c>
      <c r="C5610" t="s">
        <v>688</v>
      </c>
      <c r="D5610">
        <v>0.3</v>
      </c>
      <c r="E5610">
        <v>28</v>
      </c>
      <c r="F5610">
        <v>0.124</v>
      </c>
    </row>
    <row r="5611" spans="1:6" x14ac:dyDescent="0.2">
      <c r="A5611" t="s">
        <v>679</v>
      </c>
      <c r="B5611" t="s">
        <v>693</v>
      </c>
      <c r="C5611" t="s">
        <v>688</v>
      </c>
      <c r="D5611">
        <v>0.3</v>
      </c>
      <c r="E5611">
        <v>29</v>
      </c>
      <c r="F5611">
        <v>0.126</v>
      </c>
    </row>
    <row r="5612" spans="1:6" x14ac:dyDescent="0.2">
      <c r="A5612" t="s">
        <v>679</v>
      </c>
      <c r="B5612" t="s">
        <v>693</v>
      </c>
      <c r="C5612" t="s">
        <v>688</v>
      </c>
      <c r="D5612">
        <v>0.3</v>
      </c>
      <c r="E5612">
        <v>30</v>
      </c>
      <c r="F5612">
        <v>0.128</v>
      </c>
    </row>
    <row r="5613" spans="1:6" x14ac:dyDescent="0.2">
      <c r="A5613" t="s">
        <v>679</v>
      </c>
      <c r="B5613" t="s">
        <v>693</v>
      </c>
      <c r="C5613" t="s">
        <v>688</v>
      </c>
      <c r="D5613">
        <v>0.3</v>
      </c>
      <c r="E5613">
        <v>31</v>
      </c>
      <c r="F5613">
        <v>0.13</v>
      </c>
    </row>
    <row r="5614" spans="1:6" x14ac:dyDescent="0.2">
      <c r="A5614" t="s">
        <v>679</v>
      </c>
      <c r="B5614" t="s">
        <v>693</v>
      </c>
      <c r="C5614" t="s">
        <v>688</v>
      </c>
      <c r="D5614">
        <v>0.3</v>
      </c>
      <c r="E5614">
        <v>32</v>
      </c>
      <c r="F5614">
        <v>0.13200000000000001</v>
      </c>
    </row>
    <row r="5615" spans="1:6" x14ac:dyDescent="0.2">
      <c r="A5615" t="s">
        <v>679</v>
      </c>
      <c r="B5615" t="s">
        <v>693</v>
      </c>
      <c r="C5615" t="s">
        <v>688</v>
      </c>
      <c r="D5615">
        <v>0.3</v>
      </c>
      <c r="E5615">
        <v>33</v>
      </c>
      <c r="F5615">
        <v>0.13300000000000001</v>
      </c>
    </row>
    <row r="5616" spans="1:6" x14ac:dyDescent="0.2">
      <c r="A5616" t="s">
        <v>679</v>
      </c>
      <c r="B5616" t="s">
        <v>693</v>
      </c>
      <c r="C5616" t="s">
        <v>688</v>
      </c>
      <c r="D5616">
        <v>0.3</v>
      </c>
      <c r="E5616">
        <v>34</v>
      </c>
      <c r="F5616">
        <v>0.13400000000000001</v>
      </c>
    </row>
    <row r="5617" spans="1:6" x14ac:dyDescent="0.2">
      <c r="A5617" t="s">
        <v>679</v>
      </c>
      <c r="B5617" t="s">
        <v>693</v>
      </c>
      <c r="C5617" t="s">
        <v>688</v>
      </c>
      <c r="D5617">
        <v>0.3</v>
      </c>
      <c r="E5617">
        <v>35</v>
      </c>
      <c r="F5617">
        <v>0.13600000000000001</v>
      </c>
    </row>
    <row r="5618" spans="1:6" x14ac:dyDescent="0.2">
      <c r="A5618" t="s">
        <v>679</v>
      </c>
      <c r="B5618" t="s">
        <v>693</v>
      </c>
      <c r="C5618" t="s">
        <v>688</v>
      </c>
      <c r="D5618">
        <v>0.3</v>
      </c>
      <c r="E5618">
        <v>36</v>
      </c>
      <c r="F5618">
        <v>0.13700000000000001</v>
      </c>
    </row>
    <row r="5619" spans="1:6" x14ac:dyDescent="0.2">
      <c r="A5619" t="s">
        <v>679</v>
      </c>
      <c r="B5619" t="s">
        <v>693</v>
      </c>
      <c r="C5619" t="s">
        <v>688</v>
      </c>
      <c r="D5619">
        <v>0.3</v>
      </c>
      <c r="E5619">
        <v>37</v>
      </c>
      <c r="F5619">
        <v>0.13800000000000001</v>
      </c>
    </row>
    <row r="5620" spans="1:6" x14ac:dyDescent="0.2">
      <c r="A5620" t="s">
        <v>679</v>
      </c>
      <c r="B5620" t="s">
        <v>693</v>
      </c>
      <c r="C5620" t="s">
        <v>688</v>
      </c>
      <c r="D5620">
        <v>0.32</v>
      </c>
      <c r="E5620">
        <v>20</v>
      </c>
      <c r="F5620">
        <v>0.105</v>
      </c>
    </row>
    <row r="5621" spans="1:6" x14ac:dyDescent="0.2">
      <c r="A5621" t="s">
        <v>679</v>
      </c>
      <c r="B5621" t="s">
        <v>693</v>
      </c>
      <c r="C5621" t="s">
        <v>688</v>
      </c>
      <c r="D5621">
        <v>0.32</v>
      </c>
      <c r="E5621">
        <v>21</v>
      </c>
      <c r="F5621">
        <v>0.11</v>
      </c>
    </row>
    <row r="5622" spans="1:6" x14ac:dyDescent="0.2">
      <c r="A5622" t="s">
        <v>679</v>
      </c>
      <c r="B5622" t="s">
        <v>693</v>
      </c>
      <c r="C5622" t="s">
        <v>688</v>
      </c>
      <c r="D5622">
        <v>0.32</v>
      </c>
      <c r="E5622">
        <v>22</v>
      </c>
      <c r="F5622">
        <v>0.113</v>
      </c>
    </row>
    <row r="5623" spans="1:6" x14ac:dyDescent="0.2">
      <c r="A5623" t="s">
        <v>679</v>
      </c>
      <c r="B5623" t="s">
        <v>693</v>
      </c>
      <c r="C5623" t="s">
        <v>688</v>
      </c>
      <c r="D5623">
        <v>0.32</v>
      </c>
      <c r="E5623">
        <v>23</v>
      </c>
      <c r="F5623">
        <v>0.11700000000000001</v>
      </c>
    </row>
    <row r="5624" spans="1:6" x14ac:dyDescent="0.2">
      <c r="A5624" t="s">
        <v>679</v>
      </c>
      <c r="B5624" t="s">
        <v>693</v>
      </c>
      <c r="C5624" t="s">
        <v>688</v>
      </c>
      <c r="D5624">
        <v>0.32</v>
      </c>
      <c r="E5624">
        <v>24</v>
      </c>
      <c r="F5624">
        <v>0.122</v>
      </c>
    </row>
    <row r="5625" spans="1:6" x14ac:dyDescent="0.2">
      <c r="A5625" t="s">
        <v>679</v>
      </c>
      <c r="B5625" t="s">
        <v>693</v>
      </c>
      <c r="C5625" t="s">
        <v>688</v>
      </c>
      <c r="D5625">
        <v>0.32</v>
      </c>
      <c r="E5625">
        <v>25</v>
      </c>
      <c r="F5625">
        <v>0.126</v>
      </c>
    </row>
    <row r="5626" spans="1:6" x14ac:dyDescent="0.2">
      <c r="A5626" t="s">
        <v>679</v>
      </c>
      <c r="B5626" t="s">
        <v>693</v>
      </c>
      <c r="C5626" t="s">
        <v>688</v>
      </c>
      <c r="D5626">
        <v>0.32</v>
      </c>
      <c r="E5626">
        <v>26</v>
      </c>
      <c r="F5626">
        <v>0.129</v>
      </c>
    </row>
    <row r="5627" spans="1:6" x14ac:dyDescent="0.2">
      <c r="A5627" t="s">
        <v>679</v>
      </c>
      <c r="B5627" t="s">
        <v>693</v>
      </c>
      <c r="C5627" t="s">
        <v>688</v>
      </c>
      <c r="D5627">
        <v>0.32</v>
      </c>
      <c r="E5627">
        <v>27</v>
      </c>
      <c r="F5627">
        <v>0.13100000000000001</v>
      </c>
    </row>
    <row r="5628" spans="1:6" x14ac:dyDescent="0.2">
      <c r="A5628" t="s">
        <v>679</v>
      </c>
      <c r="B5628" t="s">
        <v>693</v>
      </c>
      <c r="C5628" t="s">
        <v>688</v>
      </c>
      <c r="D5628">
        <v>0.32</v>
      </c>
      <c r="E5628">
        <v>28</v>
      </c>
      <c r="F5628">
        <v>0.13300000000000001</v>
      </c>
    </row>
    <row r="5629" spans="1:6" x14ac:dyDescent="0.2">
      <c r="A5629" t="s">
        <v>679</v>
      </c>
      <c r="B5629" t="s">
        <v>693</v>
      </c>
      <c r="C5629" t="s">
        <v>688</v>
      </c>
      <c r="D5629">
        <v>0.32</v>
      </c>
      <c r="E5629">
        <v>29</v>
      </c>
      <c r="F5629">
        <v>0.13500000000000001</v>
      </c>
    </row>
    <row r="5630" spans="1:6" x14ac:dyDescent="0.2">
      <c r="A5630" t="s">
        <v>679</v>
      </c>
      <c r="B5630" t="s">
        <v>693</v>
      </c>
      <c r="C5630" t="s">
        <v>688</v>
      </c>
      <c r="D5630">
        <v>0.32</v>
      </c>
      <c r="E5630">
        <v>30</v>
      </c>
      <c r="F5630">
        <v>0.13700000000000001</v>
      </c>
    </row>
    <row r="5631" spans="1:6" x14ac:dyDescent="0.2">
      <c r="A5631" t="s">
        <v>679</v>
      </c>
      <c r="B5631" t="s">
        <v>693</v>
      </c>
      <c r="C5631" t="s">
        <v>688</v>
      </c>
      <c r="D5631">
        <v>0.32</v>
      </c>
      <c r="E5631">
        <v>31</v>
      </c>
      <c r="F5631">
        <v>0.13800000000000001</v>
      </c>
    </row>
    <row r="5632" spans="1:6" x14ac:dyDescent="0.2">
      <c r="A5632" t="s">
        <v>679</v>
      </c>
      <c r="B5632" t="s">
        <v>693</v>
      </c>
      <c r="C5632" t="s">
        <v>688</v>
      </c>
      <c r="D5632">
        <v>0.32</v>
      </c>
      <c r="E5632">
        <v>32</v>
      </c>
      <c r="F5632">
        <v>0.14000000000000001</v>
      </c>
    </row>
    <row r="5633" spans="1:6" x14ac:dyDescent="0.2">
      <c r="A5633" t="s">
        <v>679</v>
      </c>
      <c r="B5633" t="s">
        <v>693</v>
      </c>
      <c r="C5633" t="s">
        <v>688</v>
      </c>
      <c r="D5633">
        <v>0.32</v>
      </c>
      <c r="E5633">
        <v>33</v>
      </c>
      <c r="F5633">
        <v>0.14099999999999999</v>
      </c>
    </row>
    <row r="5634" spans="1:6" x14ac:dyDescent="0.2">
      <c r="A5634" t="s">
        <v>679</v>
      </c>
      <c r="B5634" t="s">
        <v>693</v>
      </c>
      <c r="C5634" t="s">
        <v>688</v>
      </c>
      <c r="D5634">
        <v>0.32</v>
      </c>
      <c r="E5634">
        <v>34</v>
      </c>
      <c r="F5634">
        <v>0.14299999999999999</v>
      </c>
    </row>
    <row r="5635" spans="1:6" x14ac:dyDescent="0.2">
      <c r="A5635" t="s">
        <v>679</v>
      </c>
      <c r="B5635" t="s">
        <v>693</v>
      </c>
      <c r="C5635" t="s">
        <v>688</v>
      </c>
      <c r="D5635">
        <v>0.32</v>
      </c>
      <c r="E5635">
        <v>35</v>
      </c>
      <c r="F5635">
        <v>0.14399999999999999</v>
      </c>
    </row>
    <row r="5636" spans="1:6" x14ac:dyDescent="0.2">
      <c r="A5636" t="s">
        <v>679</v>
      </c>
      <c r="B5636" t="s">
        <v>693</v>
      </c>
      <c r="C5636" t="s">
        <v>688</v>
      </c>
      <c r="D5636">
        <v>0.32</v>
      </c>
      <c r="E5636">
        <v>36</v>
      </c>
      <c r="F5636">
        <v>0.14499999999999999</v>
      </c>
    </row>
    <row r="5637" spans="1:6" x14ac:dyDescent="0.2">
      <c r="A5637" t="s">
        <v>679</v>
      </c>
      <c r="B5637" t="s">
        <v>693</v>
      </c>
      <c r="C5637" t="s">
        <v>688</v>
      </c>
      <c r="D5637">
        <v>0.32</v>
      </c>
      <c r="E5637">
        <v>37</v>
      </c>
      <c r="F5637">
        <v>0.14599999999999999</v>
      </c>
    </row>
    <row r="5638" spans="1:6" x14ac:dyDescent="0.2">
      <c r="A5638" t="s">
        <v>679</v>
      </c>
      <c r="B5638" t="s">
        <v>693</v>
      </c>
      <c r="C5638" t="s">
        <v>688</v>
      </c>
      <c r="D5638">
        <v>0.32</v>
      </c>
      <c r="E5638">
        <v>38</v>
      </c>
      <c r="F5638">
        <v>0.14799999999999999</v>
      </c>
    </row>
    <row r="5639" spans="1:6" x14ac:dyDescent="0.2">
      <c r="A5639" t="s">
        <v>679</v>
      </c>
      <c r="B5639" t="s">
        <v>693</v>
      </c>
      <c r="C5639" t="s">
        <v>688</v>
      </c>
      <c r="D5639">
        <v>0.32</v>
      </c>
      <c r="E5639">
        <v>39</v>
      </c>
      <c r="F5639">
        <v>0.14899999999999999</v>
      </c>
    </row>
    <row r="5640" spans="1:6" x14ac:dyDescent="0.2">
      <c r="A5640" t="s">
        <v>679</v>
      </c>
      <c r="B5640" t="s">
        <v>693</v>
      </c>
      <c r="C5640" t="s">
        <v>688</v>
      </c>
      <c r="D5640">
        <v>0.34</v>
      </c>
      <c r="E5640">
        <v>20</v>
      </c>
      <c r="F5640">
        <v>0.114</v>
      </c>
    </row>
    <row r="5641" spans="1:6" x14ac:dyDescent="0.2">
      <c r="A5641" t="s">
        <v>679</v>
      </c>
      <c r="B5641" t="s">
        <v>693</v>
      </c>
      <c r="C5641" t="s">
        <v>688</v>
      </c>
      <c r="D5641">
        <v>0.34</v>
      </c>
      <c r="E5641">
        <v>21</v>
      </c>
      <c r="F5641">
        <v>0.11899999999999999</v>
      </c>
    </row>
    <row r="5642" spans="1:6" x14ac:dyDescent="0.2">
      <c r="A5642" t="s">
        <v>679</v>
      </c>
      <c r="B5642" t="s">
        <v>693</v>
      </c>
      <c r="C5642" t="s">
        <v>688</v>
      </c>
      <c r="D5642">
        <v>0.34</v>
      </c>
      <c r="E5642">
        <v>22</v>
      </c>
      <c r="F5642">
        <v>0.122</v>
      </c>
    </row>
    <row r="5643" spans="1:6" x14ac:dyDescent="0.2">
      <c r="A5643" t="s">
        <v>679</v>
      </c>
      <c r="B5643" t="s">
        <v>693</v>
      </c>
      <c r="C5643" t="s">
        <v>688</v>
      </c>
      <c r="D5643">
        <v>0.34</v>
      </c>
      <c r="E5643">
        <v>23</v>
      </c>
      <c r="F5643">
        <v>0.126</v>
      </c>
    </row>
    <row r="5644" spans="1:6" x14ac:dyDescent="0.2">
      <c r="A5644" t="s">
        <v>679</v>
      </c>
      <c r="B5644" t="s">
        <v>693</v>
      </c>
      <c r="C5644" t="s">
        <v>688</v>
      </c>
      <c r="D5644">
        <v>0.34</v>
      </c>
      <c r="E5644">
        <v>24</v>
      </c>
      <c r="F5644">
        <v>0.13100000000000001</v>
      </c>
    </row>
    <row r="5645" spans="1:6" x14ac:dyDescent="0.2">
      <c r="A5645" t="s">
        <v>679</v>
      </c>
      <c r="B5645" t="s">
        <v>693</v>
      </c>
      <c r="C5645" t="s">
        <v>688</v>
      </c>
      <c r="D5645">
        <v>0.34</v>
      </c>
      <c r="E5645">
        <v>25</v>
      </c>
      <c r="F5645">
        <v>0.13400000000000001</v>
      </c>
    </row>
    <row r="5646" spans="1:6" x14ac:dyDescent="0.2">
      <c r="A5646" t="s">
        <v>679</v>
      </c>
      <c r="B5646" t="s">
        <v>693</v>
      </c>
      <c r="C5646" t="s">
        <v>688</v>
      </c>
      <c r="D5646">
        <v>0.34</v>
      </c>
      <c r="E5646">
        <v>26</v>
      </c>
      <c r="F5646">
        <v>0.13700000000000001</v>
      </c>
    </row>
    <row r="5647" spans="1:6" x14ac:dyDescent="0.2">
      <c r="A5647" t="s">
        <v>679</v>
      </c>
      <c r="B5647" t="s">
        <v>693</v>
      </c>
      <c r="C5647" t="s">
        <v>688</v>
      </c>
      <c r="D5647">
        <v>0.34</v>
      </c>
      <c r="E5647">
        <v>27</v>
      </c>
      <c r="F5647">
        <v>0.14000000000000001</v>
      </c>
    </row>
    <row r="5648" spans="1:6" x14ac:dyDescent="0.2">
      <c r="A5648" t="s">
        <v>679</v>
      </c>
      <c r="B5648" t="s">
        <v>693</v>
      </c>
      <c r="C5648" t="s">
        <v>688</v>
      </c>
      <c r="D5648">
        <v>0.34</v>
      </c>
      <c r="E5648">
        <v>28</v>
      </c>
      <c r="F5648">
        <v>0.14099999999999999</v>
      </c>
    </row>
    <row r="5649" spans="1:6" x14ac:dyDescent="0.2">
      <c r="A5649" t="s">
        <v>679</v>
      </c>
      <c r="B5649" t="s">
        <v>693</v>
      </c>
      <c r="C5649" t="s">
        <v>688</v>
      </c>
      <c r="D5649">
        <v>0.34</v>
      </c>
      <c r="E5649">
        <v>29</v>
      </c>
      <c r="F5649">
        <v>0.14299999999999999</v>
      </c>
    </row>
    <row r="5650" spans="1:6" x14ac:dyDescent="0.2">
      <c r="A5650" t="s">
        <v>679</v>
      </c>
      <c r="B5650" t="s">
        <v>693</v>
      </c>
      <c r="C5650" t="s">
        <v>688</v>
      </c>
      <c r="D5650">
        <v>0.34</v>
      </c>
      <c r="E5650">
        <v>30</v>
      </c>
      <c r="F5650">
        <v>0.14499999999999999</v>
      </c>
    </row>
    <row r="5651" spans="1:6" x14ac:dyDescent="0.2">
      <c r="A5651" t="s">
        <v>679</v>
      </c>
      <c r="B5651" t="s">
        <v>693</v>
      </c>
      <c r="C5651" t="s">
        <v>688</v>
      </c>
      <c r="D5651">
        <v>0.34</v>
      </c>
      <c r="E5651">
        <v>31</v>
      </c>
      <c r="F5651">
        <v>0.14599999999999999</v>
      </c>
    </row>
    <row r="5652" spans="1:6" x14ac:dyDescent="0.2">
      <c r="A5652" t="s">
        <v>679</v>
      </c>
      <c r="B5652" t="s">
        <v>693</v>
      </c>
      <c r="C5652" t="s">
        <v>688</v>
      </c>
      <c r="D5652">
        <v>0.34</v>
      </c>
      <c r="E5652">
        <v>32</v>
      </c>
      <c r="F5652">
        <v>0.14799999999999999</v>
      </c>
    </row>
    <row r="5653" spans="1:6" x14ac:dyDescent="0.2">
      <c r="A5653" t="s">
        <v>679</v>
      </c>
      <c r="B5653" t="s">
        <v>693</v>
      </c>
      <c r="C5653" t="s">
        <v>688</v>
      </c>
      <c r="D5653">
        <v>0.34</v>
      </c>
      <c r="E5653">
        <v>33</v>
      </c>
      <c r="F5653">
        <v>0.14899999999999999</v>
      </c>
    </row>
    <row r="5654" spans="1:6" x14ac:dyDescent="0.2">
      <c r="A5654" t="s">
        <v>679</v>
      </c>
      <c r="B5654" t="s">
        <v>693</v>
      </c>
      <c r="C5654" t="s">
        <v>688</v>
      </c>
      <c r="D5654">
        <v>0.34</v>
      </c>
      <c r="E5654">
        <v>34</v>
      </c>
      <c r="F5654">
        <v>0.151</v>
      </c>
    </row>
    <row r="5655" spans="1:6" x14ac:dyDescent="0.2">
      <c r="A5655" t="s">
        <v>679</v>
      </c>
      <c r="B5655" t="s">
        <v>693</v>
      </c>
      <c r="C5655" t="s">
        <v>688</v>
      </c>
      <c r="D5655">
        <v>0.34</v>
      </c>
      <c r="E5655">
        <v>35</v>
      </c>
      <c r="F5655">
        <v>0.152</v>
      </c>
    </row>
    <row r="5656" spans="1:6" x14ac:dyDescent="0.2">
      <c r="A5656" t="s">
        <v>679</v>
      </c>
      <c r="B5656" t="s">
        <v>693</v>
      </c>
      <c r="C5656" t="s">
        <v>688</v>
      </c>
      <c r="D5656">
        <v>0.34</v>
      </c>
      <c r="E5656">
        <v>36</v>
      </c>
      <c r="F5656">
        <v>0.153</v>
      </c>
    </row>
    <row r="5657" spans="1:6" x14ac:dyDescent="0.2">
      <c r="A5657" t="s">
        <v>679</v>
      </c>
      <c r="B5657" t="s">
        <v>693</v>
      </c>
      <c r="C5657" t="s">
        <v>688</v>
      </c>
      <c r="D5657">
        <v>0.34</v>
      </c>
      <c r="E5657">
        <v>37</v>
      </c>
      <c r="F5657">
        <v>0.154</v>
      </c>
    </row>
    <row r="5658" spans="1:6" x14ac:dyDescent="0.2">
      <c r="A5658" t="s">
        <v>679</v>
      </c>
      <c r="B5658" t="s">
        <v>693</v>
      </c>
      <c r="C5658" t="s">
        <v>688</v>
      </c>
      <c r="D5658">
        <v>0.34</v>
      </c>
      <c r="E5658">
        <v>38</v>
      </c>
      <c r="F5658">
        <v>0.155</v>
      </c>
    </row>
    <row r="5659" spans="1:6" x14ac:dyDescent="0.2">
      <c r="A5659" t="s">
        <v>679</v>
      </c>
      <c r="B5659" t="s">
        <v>693</v>
      </c>
      <c r="C5659" t="s">
        <v>688</v>
      </c>
      <c r="D5659">
        <v>0.34</v>
      </c>
      <c r="E5659">
        <v>39</v>
      </c>
      <c r="F5659">
        <v>0.156</v>
      </c>
    </row>
    <row r="5660" spans="1:6" x14ac:dyDescent="0.2">
      <c r="A5660" t="s">
        <v>679</v>
      </c>
      <c r="B5660" t="s">
        <v>693</v>
      </c>
      <c r="C5660" t="s">
        <v>688</v>
      </c>
      <c r="D5660">
        <v>0.34</v>
      </c>
      <c r="E5660">
        <v>40</v>
      </c>
      <c r="F5660">
        <v>0.157</v>
      </c>
    </row>
    <row r="5661" spans="1:6" x14ac:dyDescent="0.2">
      <c r="A5661" t="s">
        <v>679</v>
      </c>
      <c r="B5661" t="s">
        <v>693</v>
      </c>
      <c r="C5661" t="s">
        <v>688</v>
      </c>
      <c r="D5661">
        <v>0.34</v>
      </c>
      <c r="E5661">
        <v>41</v>
      </c>
      <c r="F5661">
        <v>0.158</v>
      </c>
    </row>
    <row r="5662" spans="1:6" x14ac:dyDescent="0.2">
      <c r="A5662" t="s">
        <v>679</v>
      </c>
      <c r="B5662" t="s">
        <v>693</v>
      </c>
      <c r="C5662" t="s">
        <v>688</v>
      </c>
      <c r="D5662">
        <v>0.34</v>
      </c>
      <c r="E5662">
        <v>42</v>
      </c>
      <c r="F5662">
        <v>0.159</v>
      </c>
    </row>
    <row r="5663" spans="1:6" x14ac:dyDescent="0.2">
      <c r="A5663" t="s">
        <v>679</v>
      </c>
      <c r="B5663" t="s">
        <v>693</v>
      </c>
      <c r="C5663" t="s">
        <v>688</v>
      </c>
      <c r="D5663">
        <v>0.36</v>
      </c>
      <c r="E5663">
        <v>20</v>
      </c>
      <c r="F5663">
        <v>0.123</v>
      </c>
    </row>
    <row r="5664" spans="1:6" x14ac:dyDescent="0.2">
      <c r="A5664" t="s">
        <v>679</v>
      </c>
      <c r="B5664" t="s">
        <v>693</v>
      </c>
      <c r="C5664" t="s">
        <v>688</v>
      </c>
      <c r="D5664">
        <v>0.36</v>
      </c>
      <c r="E5664">
        <v>21</v>
      </c>
      <c r="F5664">
        <v>0.127</v>
      </c>
    </row>
    <row r="5665" spans="1:6" x14ac:dyDescent="0.2">
      <c r="A5665" t="s">
        <v>679</v>
      </c>
      <c r="B5665" t="s">
        <v>693</v>
      </c>
      <c r="C5665" t="s">
        <v>688</v>
      </c>
      <c r="D5665">
        <v>0.36</v>
      </c>
      <c r="E5665">
        <v>22</v>
      </c>
      <c r="F5665">
        <v>0.13100000000000001</v>
      </c>
    </row>
    <row r="5666" spans="1:6" x14ac:dyDescent="0.2">
      <c r="A5666" t="s">
        <v>679</v>
      </c>
      <c r="B5666" t="s">
        <v>693</v>
      </c>
      <c r="C5666" t="s">
        <v>688</v>
      </c>
      <c r="D5666">
        <v>0.36</v>
      </c>
      <c r="E5666">
        <v>23</v>
      </c>
      <c r="F5666">
        <v>0.13500000000000001</v>
      </c>
    </row>
    <row r="5667" spans="1:6" x14ac:dyDescent="0.2">
      <c r="A5667" t="s">
        <v>679</v>
      </c>
      <c r="B5667" t="s">
        <v>693</v>
      </c>
      <c r="C5667" t="s">
        <v>688</v>
      </c>
      <c r="D5667">
        <v>0.36</v>
      </c>
      <c r="E5667">
        <v>24</v>
      </c>
      <c r="F5667">
        <v>0.13900000000000001</v>
      </c>
    </row>
    <row r="5668" spans="1:6" x14ac:dyDescent="0.2">
      <c r="A5668" t="s">
        <v>679</v>
      </c>
      <c r="B5668" t="s">
        <v>693</v>
      </c>
      <c r="C5668" t="s">
        <v>688</v>
      </c>
      <c r="D5668">
        <v>0.36</v>
      </c>
      <c r="E5668">
        <v>25</v>
      </c>
      <c r="F5668">
        <v>0.14299999999999999</v>
      </c>
    </row>
    <row r="5669" spans="1:6" x14ac:dyDescent="0.2">
      <c r="A5669" t="s">
        <v>679</v>
      </c>
      <c r="B5669" t="s">
        <v>693</v>
      </c>
      <c r="C5669" t="s">
        <v>688</v>
      </c>
      <c r="D5669">
        <v>0.36</v>
      </c>
      <c r="E5669">
        <v>26</v>
      </c>
      <c r="F5669">
        <v>0.14599999999999999</v>
      </c>
    </row>
    <row r="5670" spans="1:6" x14ac:dyDescent="0.2">
      <c r="A5670" t="s">
        <v>679</v>
      </c>
      <c r="B5670" t="s">
        <v>693</v>
      </c>
      <c r="C5670" t="s">
        <v>688</v>
      </c>
      <c r="D5670">
        <v>0.36</v>
      </c>
      <c r="E5670">
        <v>27</v>
      </c>
      <c r="F5670">
        <v>0.14799999999999999</v>
      </c>
    </row>
    <row r="5671" spans="1:6" x14ac:dyDescent="0.2">
      <c r="A5671" t="s">
        <v>679</v>
      </c>
      <c r="B5671" t="s">
        <v>693</v>
      </c>
      <c r="C5671" t="s">
        <v>688</v>
      </c>
      <c r="D5671">
        <v>0.36</v>
      </c>
      <c r="E5671">
        <v>28</v>
      </c>
      <c r="F5671">
        <v>0.15</v>
      </c>
    </row>
    <row r="5672" spans="1:6" x14ac:dyDescent="0.2">
      <c r="A5672" t="s">
        <v>679</v>
      </c>
      <c r="B5672" t="s">
        <v>693</v>
      </c>
      <c r="C5672" t="s">
        <v>688</v>
      </c>
      <c r="D5672">
        <v>0.36</v>
      </c>
      <c r="E5672">
        <v>29</v>
      </c>
      <c r="F5672">
        <v>0.151</v>
      </c>
    </row>
    <row r="5673" spans="1:6" x14ac:dyDescent="0.2">
      <c r="A5673" t="s">
        <v>679</v>
      </c>
      <c r="B5673" t="s">
        <v>693</v>
      </c>
      <c r="C5673" t="s">
        <v>688</v>
      </c>
      <c r="D5673">
        <v>0.36</v>
      </c>
      <c r="E5673">
        <v>30</v>
      </c>
      <c r="F5673">
        <v>0.153</v>
      </c>
    </row>
    <row r="5674" spans="1:6" x14ac:dyDescent="0.2">
      <c r="A5674" t="s">
        <v>679</v>
      </c>
      <c r="B5674" t="s">
        <v>693</v>
      </c>
      <c r="C5674" t="s">
        <v>688</v>
      </c>
      <c r="D5674">
        <v>0.36</v>
      </c>
      <c r="E5674">
        <v>31</v>
      </c>
      <c r="F5674">
        <v>0.154</v>
      </c>
    </row>
    <row r="5675" spans="1:6" x14ac:dyDescent="0.2">
      <c r="A5675" t="s">
        <v>679</v>
      </c>
      <c r="B5675" t="s">
        <v>693</v>
      </c>
      <c r="C5675" t="s">
        <v>688</v>
      </c>
      <c r="D5675">
        <v>0.36</v>
      </c>
      <c r="E5675">
        <v>32</v>
      </c>
      <c r="F5675">
        <v>0.156</v>
      </c>
    </row>
    <row r="5676" spans="1:6" x14ac:dyDescent="0.2">
      <c r="A5676" t="s">
        <v>679</v>
      </c>
      <c r="B5676" t="s">
        <v>693</v>
      </c>
      <c r="C5676" t="s">
        <v>688</v>
      </c>
      <c r="D5676">
        <v>0.36</v>
      </c>
      <c r="E5676">
        <v>33</v>
      </c>
      <c r="F5676">
        <v>0.157</v>
      </c>
    </row>
    <row r="5677" spans="1:6" x14ac:dyDescent="0.2">
      <c r="A5677" t="s">
        <v>679</v>
      </c>
      <c r="B5677" t="s">
        <v>693</v>
      </c>
      <c r="C5677" t="s">
        <v>688</v>
      </c>
      <c r="D5677">
        <v>0.36</v>
      </c>
      <c r="E5677">
        <v>34</v>
      </c>
      <c r="F5677">
        <v>0.158</v>
      </c>
    </row>
    <row r="5678" spans="1:6" x14ac:dyDescent="0.2">
      <c r="A5678" t="s">
        <v>679</v>
      </c>
      <c r="B5678" t="s">
        <v>693</v>
      </c>
      <c r="C5678" t="s">
        <v>688</v>
      </c>
      <c r="D5678">
        <v>0.36</v>
      </c>
      <c r="E5678">
        <v>35</v>
      </c>
      <c r="F5678">
        <v>0.159</v>
      </c>
    </row>
    <row r="5679" spans="1:6" x14ac:dyDescent="0.2">
      <c r="A5679" t="s">
        <v>679</v>
      </c>
      <c r="B5679" t="s">
        <v>693</v>
      </c>
      <c r="C5679" t="s">
        <v>688</v>
      </c>
      <c r="D5679">
        <v>0.36</v>
      </c>
      <c r="E5679">
        <v>36</v>
      </c>
      <c r="F5679">
        <v>0.16</v>
      </c>
    </row>
    <row r="5680" spans="1:6" x14ac:dyDescent="0.2">
      <c r="A5680" t="s">
        <v>679</v>
      </c>
      <c r="B5680" t="s">
        <v>693</v>
      </c>
      <c r="C5680" t="s">
        <v>688</v>
      </c>
      <c r="D5680">
        <v>0.36</v>
      </c>
      <c r="E5680">
        <v>37</v>
      </c>
      <c r="F5680">
        <v>0.16200000000000001</v>
      </c>
    </row>
    <row r="5681" spans="1:6" x14ac:dyDescent="0.2">
      <c r="A5681" t="s">
        <v>679</v>
      </c>
      <c r="B5681" t="s">
        <v>693</v>
      </c>
      <c r="C5681" t="s">
        <v>688</v>
      </c>
      <c r="D5681">
        <v>0.36</v>
      </c>
      <c r="E5681">
        <v>38</v>
      </c>
      <c r="F5681">
        <v>0.16300000000000001</v>
      </c>
    </row>
    <row r="5682" spans="1:6" x14ac:dyDescent="0.2">
      <c r="A5682" t="s">
        <v>679</v>
      </c>
      <c r="B5682" t="s">
        <v>693</v>
      </c>
      <c r="C5682" t="s">
        <v>688</v>
      </c>
      <c r="D5682">
        <v>0.36</v>
      </c>
      <c r="E5682">
        <v>39</v>
      </c>
      <c r="F5682">
        <v>0.16400000000000001</v>
      </c>
    </row>
    <row r="5683" spans="1:6" x14ac:dyDescent="0.2">
      <c r="A5683" t="s">
        <v>679</v>
      </c>
      <c r="B5683" t="s">
        <v>693</v>
      </c>
      <c r="C5683" t="s">
        <v>688</v>
      </c>
      <c r="D5683">
        <v>0.36</v>
      </c>
      <c r="E5683">
        <v>40</v>
      </c>
      <c r="F5683">
        <v>0.16500000000000001</v>
      </c>
    </row>
    <row r="5684" spans="1:6" x14ac:dyDescent="0.2">
      <c r="A5684" t="s">
        <v>679</v>
      </c>
      <c r="B5684" t="s">
        <v>693</v>
      </c>
      <c r="C5684" t="s">
        <v>688</v>
      </c>
      <c r="D5684">
        <v>0.36</v>
      </c>
      <c r="E5684">
        <v>41</v>
      </c>
      <c r="F5684">
        <v>0.16600000000000001</v>
      </c>
    </row>
    <row r="5685" spans="1:6" x14ac:dyDescent="0.2">
      <c r="A5685" t="s">
        <v>679</v>
      </c>
      <c r="B5685" t="s">
        <v>693</v>
      </c>
      <c r="C5685" t="s">
        <v>688</v>
      </c>
      <c r="D5685">
        <v>0.36</v>
      </c>
      <c r="E5685">
        <v>42</v>
      </c>
      <c r="F5685">
        <v>0.16700000000000001</v>
      </c>
    </row>
    <row r="5686" spans="1:6" x14ac:dyDescent="0.2">
      <c r="A5686" t="s">
        <v>679</v>
      </c>
      <c r="B5686" t="s">
        <v>693</v>
      </c>
      <c r="C5686" t="s">
        <v>688</v>
      </c>
      <c r="D5686">
        <v>0.36</v>
      </c>
      <c r="E5686">
        <v>43</v>
      </c>
      <c r="F5686">
        <v>0.16700000000000001</v>
      </c>
    </row>
    <row r="5687" spans="1:6" x14ac:dyDescent="0.2">
      <c r="A5687" t="s">
        <v>679</v>
      </c>
      <c r="B5687" t="s">
        <v>693</v>
      </c>
      <c r="C5687" t="s">
        <v>688</v>
      </c>
      <c r="D5687">
        <v>0.36</v>
      </c>
      <c r="E5687">
        <v>44</v>
      </c>
      <c r="F5687">
        <v>0.16800000000000001</v>
      </c>
    </row>
    <row r="5688" spans="1:6" x14ac:dyDescent="0.2">
      <c r="A5688" t="s">
        <v>679</v>
      </c>
      <c r="B5688" t="s">
        <v>693</v>
      </c>
      <c r="C5688" t="s">
        <v>688</v>
      </c>
      <c r="D5688">
        <v>0.36</v>
      </c>
      <c r="E5688">
        <v>45</v>
      </c>
      <c r="F5688">
        <v>0.16900000000000001</v>
      </c>
    </row>
    <row r="5689" spans="1:6" x14ac:dyDescent="0.2">
      <c r="A5689" t="s">
        <v>679</v>
      </c>
      <c r="B5689" t="s">
        <v>693</v>
      </c>
      <c r="C5689" t="s">
        <v>688</v>
      </c>
      <c r="D5689">
        <v>0.36</v>
      </c>
      <c r="E5689">
        <v>46</v>
      </c>
      <c r="F5689">
        <v>0.17</v>
      </c>
    </row>
    <row r="5690" spans="1:6" x14ac:dyDescent="0.2">
      <c r="A5690" t="s">
        <v>679</v>
      </c>
      <c r="B5690" t="s">
        <v>693</v>
      </c>
      <c r="C5690" t="s">
        <v>688</v>
      </c>
      <c r="D5690">
        <v>0.38</v>
      </c>
      <c r="E5690">
        <v>20</v>
      </c>
      <c r="F5690">
        <v>0.13100000000000001</v>
      </c>
    </row>
    <row r="5691" spans="1:6" x14ac:dyDescent="0.2">
      <c r="A5691" t="s">
        <v>679</v>
      </c>
      <c r="B5691" t="s">
        <v>693</v>
      </c>
      <c r="C5691" t="s">
        <v>688</v>
      </c>
      <c r="D5691">
        <v>0.38</v>
      </c>
      <c r="E5691">
        <v>21</v>
      </c>
      <c r="F5691">
        <v>0.13600000000000001</v>
      </c>
    </row>
    <row r="5692" spans="1:6" x14ac:dyDescent="0.2">
      <c r="A5692" t="s">
        <v>679</v>
      </c>
      <c r="B5692" t="s">
        <v>693</v>
      </c>
      <c r="C5692" t="s">
        <v>688</v>
      </c>
      <c r="D5692">
        <v>0.38</v>
      </c>
      <c r="E5692">
        <v>22</v>
      </c>
      <c r="F5692">
        <v>0.13900000000000001</v>
      </c>
    </row>
    <row r="5693" spans="1:6" x14ac:dyDescent="0.2">
      <c r="A5693" t="s">
        <v>679</v>
      </c>
      <c r="B5693" t="s">
        <v>693</v>
      </c>
      <c r="C5693" t="s">
        <v>688</v>
      </c>
      <c r="D5693">
        <v>0.38</v>
      </c>
      <c r="E5693">
        <v>23</v>
      </c>
      <c r="F5693">
        <v>0.14299999999999999</v>
      </c>
    </row>
    <row r="5694" spans="1:6" x14ac:dyDescent="0.2">
      <c r="A5694" t="s">
        <v>679</v>
      </c>
      <c r="B5694" t="s">
        <v>693</v>
      </c>
      <c r="C5694" t="s">
        <v>688</v>
      </c>
      <c r="D5694">
        <v>0.38</v>
      </c>
      <c r="E5694">
        <v>24</v>
      </c>
      <c r="F5694">
        <v>0.14799999999999999</v>
      </c>
    </row>
    <row r="5695" spans="1:6" x14ac:dyDescent="0.2">
      <c r="A5695" t="s">
        <v>679</v>
      </c>
      <c r="B5695" t="s">
        <v>693</v>
      </c>
      <c r="C5695" t="s">
        <v>688</v>
      </c>
      <c r="D5695">
        <v>0.38</v>
      </c>
      <c r="E5695">
        <v>25</v>
      </c>
      <c r="F5695">
        <v>0.151</v>
      </c>
    </row>
    <row r="5696" spans="1:6" x14ac:dyDescent="0.2">
      <c r="A5696" t="s">
        <v>679</v>
      </c>
      <c r="B5696" t="s">
        <v>693</v>
      </c>
      <c r="C5696" t="s">
        <v>688</v>
      </c>
      <c r="D5696">
        <v>0.38</v>
      </c>
      <c r="E5696">
        <v>26</v>
      </c>
      <c r="F5696">
        <v>0.154</v>
      </c>
    </row>
    <row r="5697" spans="1:6" x14ac:dyDescent="0.2">
      <c r="A5697" t="s">
        <v>679</v>
      </c>
      <c r="B5697" t="s">
        <v>693</v>
      </c>
      <c r="C5697" t="s">
        <v>688</v>
      </c>
      <c r="D5697">
        <v>0.38</v>
      </c>
      <c r="E5697">
        <v>27</v>
      </c>
      <c r="F5697">
        <v>0.156</v>
      </c>
    </row>
    <row r="5698" spans="1:6" x14ac:dyDescent="0.2">
      <c r="A5698" t="s">
        <v>679</v>
      </c>
      <c r="B5698" t="s">
        <v>693</v>
      </c>
      <c r="C5698" t="s">
        <v>688</v>
      </c>
      <c r="D5698">
        <v>0.38</v>
      </c>
      <c r="E5698">
        <v>28</v>
      </c>
      <c r="F5698">
        <v>0.158</v>
      </c>
    </row>
    <row r="5699" spans="1:6" x14ac:dyDescent="0.2">
      <c r="A5699" t="s">
        <v>679</v>
      </c>
      <c r="B5699" t="s">
        <v>693</v>
      </c>
      <c r="C5699" t="s">
        <v>688</v>
      </c>
      <c r="D5699">
        <v>0.38</v>
      </c>
      <c r="E5699">
        <v>29</v>
      </c>
      <c r="F5699">
        <v>0.159</v>
      </c>
    </row>
    <row r="5700" spans="1:6" x14ac:dyDescent="0.2">
      <c r="A5700" t="s">
        <v>679</v>
      </c>
      <c r="B5700" t="s">
        <v>693</v>
      </c>
      <c r="C5700" t="s">
        <v>688</v>
      </c>
      <c r="D5700">
        <v>0.38</v>
      </c>
      <c r="E5700">
        <v>30</v>
      </c>
      <c r="F5700">
        <v>0.161</v>
      </c>
    </row>
    <row r="5701" spans="1:6" x14ac:dyDescent="0.2">
      <c r="A5701" t="s">
        <v>679</v>
      </c>
      <c r="B5701" t="s">
        <v>693</v>
      </c>
      <c r="C5701" t="s">
        <v>688</v>
      </c>
      <c r="D5701">
        <v>0.38</v>
      </c>
      <c r="E5701">
        <v>31</v>
      </c>
      <c r="F5701">
        <v>0.16200000000000001</v>
      </c>
    </row>
    <row r="5702" spans="1:6" x14ac:dyDescent="0.2">
      <c r="A5702" t="s">
        <v>679</v>
      </c>
      <c r="B5702" t="s">
        <v>693</v>
      </c>
      <c r="C5702" t="s">
        <v>688</v>
      </c>
      <c r="D5702">
        <v>0.38</v>
      </c>
      <c r="E5702">
        <v>32</v>
      </c>
      <c r="F5702">
        <v>0.16300000000000001</v>
      </c>
    </row>
    <row r="5703" spans="1:6" x14ac:dyDescent="0.2">
      <c r="A5703" t="s">
        <v>679</v>
      </c>
      <c r="B5703" t="s">
        <v>693</v>
      </c>
      <c r="C5703" t="s">
        <v>688</v>
      </c>
      <c r="D5703">
        <v>0.38</v>
      </c>
      <c r="E5703">
        <v>33</v>
      </c>
      <c r="F5703">
        <v>0.16400000000000001</v>
      </c>
    </row>
    <row r="5704" spans="1:6" x14ac:dyDescent="0.2">
      <c r="A5704" t="s">
        <v>679</v>
      </c>
      <c r="B5704" t="s">
        <v>693</v>
      </c>
      <c r="C5704" t="s">
        <v>688</v>
      </c>
      <c r="D5704">
        <v>0.38</v>
      </c>
      <c r="E5704">
        <v>34</v>
      </c>
      <c r="F5704">
        <v>0.16600000000000001</v>
      </c>
    </row>
    <row r="5705" spans="1:6" x14ac:dyDescent="0.2">
      <c r="A5705" t="s">
        <v>679</v>
      </c>
      <c r="B5705" t="s">
        <v>693</v>
      </c>
      <c r="C5705" t="s">
        <v>688</v>
      </c>
      <c r="D5705">
        <v>0.38</v>
      </c>
      <c r="E5705">
        <v>35</v>
      </c>
      <c r="F5705">
        <v>0.16700000000000001</v>
      </c>
    </row>
    <row r="5706" spans="1:6" x14ac:dyDescent="0.2">
      <c r="A5706" t="s">
        <v>679</v>
      </c>
      <c r="B5706" t="s">
        <v>693</v>
      </c>
      <c r="C5706" t="s">
        <v>688</v>
      </c>
      <c r="D5706">
        <v>0.38</v>
      </c>
      <c r="E5706">
        <v>36</v>
      </c>
      <c r="F5706">
        <v>0.16800000000000001</v>
      </c>
    </row>
    <row r="5707" spans="1:6" x14ac:dyDescent="0.2">
      <c r="A5707" t="s">
        <v>679</v>
      </c>
      <c r="B5707" t="s">
        <v>693</v>
      </c>
      <c r="C5707" t="s">
        <v>688</v>
      </c>
      <c r="D5707">
        <v>0.38</v>
      </c>
      <c r="E5707">
        <v>37</v>
      </c>
      <c r="F5707">
        <v>0.16900000000000001</v>
      </c>
    </row>
    <row r="5708" spans="1:6" x14ac:dyDescent="0.2">
      <c r="A5708" t="s">
        <v>679</v>
      </c>
      <c r="B5708" t="s">
        <v>693</v>
      </c>
      <c r="C5708" t="s">
        <v>688</v>
      </c>
      <c r="D5708">
        <v>0.38</v>
      </c>
      <c r="E5708">
        <v>38</v>
      </c>
      <c r="F5708">
        <v>0.17</v>
      </c>
    </row>
    <row r="5709" spans="1:6" x14ac:dyDescent="0.2">
      <c r="A5709" t="s">
        <v>679</v>
      </c>
      <c r="B5709" t="s">
        <v>693</v>
      </c>
      <c r="C5709" t="s">
        <v>688</v>
      </c>
      <c r="D5709">
        <v>0.38</v>
      </c>
      <c r="E5709">
        <v>39</v>
      </c>
      <c r="F5709">
        <v>0.17100000000000001</v>
      </c>
    </row>
    <row r="5710" spans="1:6" x14ac:dyDescent="0.2">
      <c r="A5710" t="s">
        <v>679</v>
      </c>
      <c r="B5710" t="s">
        <v>693</v>
      </c>
      <c r="C5710" t="s">
        <v>688</v>
      </c>
      <c r="D5710">
        <v>0.38</v>
      </c>
      <c r="E5710">
        <v>40</v>
      </c>
      <c r="F5710">
        <v>0.17199999999999999</v>
      </c>
    </row>
    <row r="5711" spans="1:6" x14ac:dyDescent="0.2">
      <c r="A5711" t="s">
        <v>679</v>
      </c>
      <c r="B5711" t="s">
        <v>693</v>
      </c>
      <c r="C5711" t="s">
        <v>688</v>
      </c>
      <c r="D5711">
        <v>0.38</v>
      </c>
      <c r="E5711">
        <v>41</v>
      </c>
      <c r="F5711">
        <v>0.17299999999999999</v>
      </c>
    </row>
    <row r="5712" spans="1:6" x14ac:dyDescent="0.2">
      <c r="A5712" t="s">
        <v>679</v>
      </c>
      <c r="B5712" t="s">
        <v>693</v>
      </c>
      <c r="C5712" t="s">
        <v>688</v>
      </c>
      <c r="D5712">
        <v>0.38</v>
      </c>
      <c r="E5712">
        <v>42</v>
      </c>
      <c r="F5712">
        <v>0.17399999999999999</v>
      </c>
    </row>
    <row r="5713" spans="1:6" x14ac:dyDescent="0.2">
      <c r="A5713" t="s">
        <v>679</v>
      </c>
      <c r="B5713" t="s">
        <v>693</v>
      </c>
      <c r="C5713" t="s">
        <v>688</v>
      </c>
      <c r="D5713">
        <v>0.38</v>
      </c>
      <c r="E5713">
        <v>43</v>
      </c>
      <c r="F5713">
        <v>0.17399999999999999</v>
      </c>
    </row>
    <row r="5714" spans="1:6" x14ac:dyDescent="0.2">
      <c r="A5714" t="s">
        <v>679</v>
      </c>
      <c r="B5714" t="s">
        <v>693</v>
      </c>
      <c r="C5714" t="s">
        <v>688</v>
      </c>
      <c r="D5714">
        <v>0.38</v>
      </c>
      <c r="E5714">
        <v>44</v>
      </c>
      <c r="F5714">
        <v>0.17499999999999999</v>
      </c>
    </row>
    <row r="5715" spans="1:6" x14ac:dyDescent="0.2">
      <c r="A5715" t="s">
        <v>679</v>
      </c>
      <c r="B5715" t="s">
        <v>693</v>
      </c>
      <c r="C5715" t="s">
        <v>688</v>
      </c>
      <c r="D5715">
        <v>0.38</v>
      </c>
      <c r="E5715">
        <v>45</v>
      </c>
      <c r="F5715">
        <v>0.17599999999999999</v>
      </c>
    </row>
    <row r="5716" spans="1:6" x14ac:dyDescent="0.2">
      <c r="A5716" t="s">
        <v>679</v>
      </c>
      <c r="B5716" t="s">
        <v>693</v>
      </c>
      <c r="C5716" t="s">
        <v>688</v>
      </c>
      <c r="D5716">
        <v>0.38</v>
      </c>
      <c r="E5716">
        <v>46</v>
      </c>
      <c r="F5716">
        <v>0.17699999999999999</v>
      </c>
    </row>
    <row r="5717" spans="1:6" x14ac:dyDescent="0.2">
      <c r="A5717" t="s">
        <v>679</v>
      </c>
      <c r="B5717" t="s">
        <v>693</v>
      </c>
      <c r="C5717" t="s">
        <v>688</v>
      </c>
      <c r="D5717">
        <v>0.38</v>
      </c>
      <c r="E5717">
        <v>47</v>
      </c>
      <c r="F5717">
        <v>0.17699999999999999</v>
      </c>
    </row>
    <row r="5718" spans="1:6" x14ac:dyDescent="0.2">
      <c r="A5718" t="s">
        <v>679</v>
      </c>
      <c r="B5718" t="s">
        <v>693</v>
      </c>
      <c r="C5718" t="s">
        <v>688</v>
      </c>
      <c r="D5718">
        <v>0.38</v>
      </c>
      <c r="E5718">
        <v>48</v>
      </c>
      <c r="F5718">
        <v>0.17799999999999999</v>
      </c>
    </row>
    <row r="5719" spans="1:6" x14ac:dyDescent="0.2">
      <c r="A5719" t="s">
        <v>679</v>
      </c>
      <c r="B5719" t="s">
        <v>693</v>
      </c>
      <c r="C5719" t="s">
        <v>688</v>
      </c>
      <c r="D5719">
        <v>0.38</v>
      </c>
      <c r="E5719">
        <v>49</v>
      </c>
      <c r="F5719">
        <v>0.17799999999999999</v>
      </c>
    </row>
    <row r="5720" spans="1:6" x14ac:dyDescent="0.2">
      <c r="A5720" t="s">
        <v>679</v>
      </c>
      <c r="B5720" t="s">
        <v>693</v>
      </c>
      <c r="C5720" t="s">
        <v>688</v>
      </c>
      <c r="D5720">
        <v>0.4</v>
      </c>
      <c r="E5720">
        <v>20</v>
      </c>
      <c r="F5720">
        <v>0.14000000000000001</v>
      </c>
    </row>
    <row r="5721" spans="1:6" x14ac:dyDescent="0.2">
      <c r="A5721" t="s">
        <v>679</v>
      </c>
      <c r="B5721" t="s">
        <v>693</v>
      </c>
      <c r="C5721" t="s">
        <v>688</v>
      </c>
      <c r="D5721">
        <v>0.4</v>
      </c>
      <c r="E5721">
        <v>21</v>
      </c>
      <c r="F5721">
        <v>0.14399999999999999</v>
      </c>
    </row>
    <row r="5722" spans="1:6" x14ac:dyDescent="0.2">
      <c r="A5722" t="s">
        <v>679</v>
      </c>
      <c r="B5722" t="s">
        <v>693</v>
      </c>
      <c r="C5722" t="s">
        <v>688</v>
      </c>
      <c r="D5722">
        <v>0.4</v>
      </c>
      <c r="E5722">
        <v>22</v>
      </c>
      <c r="F5722">
        <v>0.14799999999999999</v>
      </c>
    </row>
    <row r="5723" spans="1:6" x14ac:dyDescent="0.2">
      <c r="A5723" t="s">
        <v>679</v>
      </c>
      <c r="B5723" t="s">
        <v>693</v>
      </c>
      <c r="C5723" t="s">
        <v>688</v>
      </c>
      <c r="D5723">
        <v>0.4</v>
      </c>
      <c r="E5723">
        <v>23</v>
      </c>
      <c r="F5723">
        <v>0.152</v>
      </c>
    </row>
    <row r="5724" spans="1:6" x14ac:dyDescent="0.2">
      <c r="A5724" t="s">
        <v>679</v>
      </c>
      <c r="B5724" t="s">
        <v>693</v>
      </c>
      <c r="C5724" t="s">
        <v>688</v>
      </c>
      <c r="D5724">
        <v>0.4</v>
      </c>
      <c r="E5724">
        <v>24</v>
      </c>
      <c r="F5724">
        <v>0.156</v>
      </c>
    </row>
    <row r="5725" spans="1:6" x14ac:dyDescent="0.2">
      <c r="A5725" t="s">
        <v>679</v>
      </c>
      <c r="B5725" t="s">
        <v>693</v>
      </c>
      <c r="C5725" t="s">
        <v>688</v>
      </c>
      <c r="D5725">
        <v>0.4</v>
      </c>
      <c r="E5725">
        <v>25</v>
      </c>
      <c r="F5725">
        <v>0.16</v>
      </c>
    </row>
    <row r="5726" spans="1:6" x14ac:dyDescent="0.2">
      <c r="A5726" t="s">
        <v>679</v>
      </c>
      <c r="B5726" t="s">
        <v>693</v>
      </c>
      <c r="C5726" t="s">
        <v>688</v>
      </c>
      <c r="D5726">
        <v>0.4</v>
      </c>
      <c r="E5726">
        <v>26</v>
      </c>
      <c r="F5726">
        <v>0.16200000000000001</v>
      </c>
    </row>
    <row r="5727" spans="1:6" x14ac:dyDescent="0.2">
      <c r="A5727" t="s">
        <v>679</v>
      </c>
      <c r="B5727" t="s">
        <v>693</v>
      </c>
      <c r="C5727" t="s">
        <v>688</v>
      </c>
      <c r="D5727">
        <v>0.4</v>
      </c>
      <c r="E5727">
        <v>27</v>
      </c>
      <c r="F5727">
        <v>0.16400000000000001</v>
      </c>
    </row>
    <row r="5728" spans="1:6" x14ac:dyDescent="0.2">
      <c r="A5728" t="s">
        <v>679</v>
      </c>
      <c r="B5728" t="s">
        <v>693</v>
      </c>
      <c r="C5728" t="s">
        <v>688</v>
      </c>
      <c r="D5728">
        <v>0.4</v>
      </c>
      <c r="E5728">
        <v>28</v>
      </c>
      <c r="F5728">
        <v>0.16600000000000001</v>
      </c>
    </row>
    <row r="5729" spans="1:6" x14ac:dyDescent="0.2">
      <c r="A5729" t="s">
        <v>679</v>
      </c>
      <c r="B5729" t="s">
        <v>693</v>
      </c>
      <c r="C5729" t="s">
        <v>688</v>
      </c>
      <c r="D5729">
        <v>0.4</v>
      </c>
      <c r="E5729">
        <v>29</v>
      </c>
      <c r="F5729">
        <v>0.16700000000000001</v>
      </c>
    </row>
    <row r="5730" spans="1:6" x14ac:dyDescent="0.2">
      <c r="A5730" t="s">
        <v>679</v>
      </c>
      <c r="B5730" t="s">
        <v>693</v>
      </c>
      <c r="C5730" t="s">
        <v>688</v>
      </c>
      <c r="D5730">
        <v>0.4</v>
      </c>
      <c r="E5730">
        <v>30</v>
      </c>
      <c r="F5730">
        <v>0.16800000000000001</v>
      </c>
    </row>
    <row r="5731" spans="1:6" x14ac:dyDescent="0.2">
      <c r="A5731" t="s">
        <v>679</v>
      </c>
      <c r="B5731" t="s">
        <v>693</v>
      </c>
      <c r="C5731" t="s">
        <v>688</v>
      </c>
      <c r="D5731">
        <v>0.4</v>
      </c>
      <c r="E5731">
        <v>31</v>
      </c>
      <c r="F5731">
        <v>0.17</v>
      </c>
    </row>
    <row r="5732" spans="1:6" x14ac:dyDescent="0.2">
      <c r="A5732" t="s">
        <v>679</v>
      </c>
      <c r="B5732" t="s">
        <v>693</v>
      </c>
      <c r="C5732" t="s">
        <v>688</v>
      </c>
      <c r="D5732">
        <v>0.4</v>
      </c>
      <c r="E5732">
        <v>32</v>
      </c>
      <c r="F5732">
        <v>0.17100000000000001</v>
      </c>
    </row>
    <row r="5733" spans="1:6" x14ac:dyDescent="0.2">
      <c r="A5733" t="s">
        <v>679</v>
      </c>
      <c r="B5733" t="s">
        <v>693</v>
      </c>
      <c r="C5733" t="s">
        <v>688</v>
      </c>
      <c r="D5733">
        <v>0.4</v>
      </c>
      <c r="E5733">
        <v>33</v>
      </c>
      <c r="F5733">
        <v>0.17199999999999999</v>
      </c>
    </row>
    <row r="5734" spans="1:6" x14ac:dyDescent="0.2">
      <c r="A5734" t="s">
        <v>679</v>
      </c>
      <c r="B5734" t="s">
        <v>693</v>
      </c>
      <c r="C5734" t="s">
        <v>688</v>
      </c>
      <c r="D5734">
        <v>0.4</v>
      </c>
      <c r="E5734">
        <v>34</v>
      </c>
      <c r="F5734">
        <v>0.17299999999999999</v>
      </c>
    </row>
    <row r="5735" spans="1:6" x14ac:dyDescent="0.2">
      <c r="A5735" t="s">
        <v>679</v>
      </c>
      <c r="B5735" t="s">
        <v>693</v>
      </c>
      <c r="C5735" t="s">
        <v>688</v>
      </c>
      <c r="D5735">
        <v>0.4</v>
      </c>
      <c r="E5735">
        <v>35</v>
      </c>
      <c r="F5735">
        <v>0.17399999999999999</v>
      </c>
    </row>
    <row r="5736" spans="1:6" x14ac:dyDescent="0.2">
      <c r="A5736" t="s">
        <v>679</v>
      </c>
      <c r="B5736" t="s">
        <v>693</v>
      </c>
      <c r="C5736" t="s">
        <v>688</v>
      </c>
      <c r="D5736">
        <v>0.4</v>
      </c>
      <c r="E5736">
        <v>36</v>
      </c>
      <c r="F5736">
        <v>0.17499999999999999</v>
      </c>
    </row>
    <row r="5737" spans="1:6" x14ac:dyDescent="0.2">
      <c r="A5737" t="s">
        <v>679</v>
      </c>
      <c r="B5737" t="s">
        <v>693</v>
      </c>
      <c r="C5737" t="s">
        <v>688</v>
      </c>
      <c r="D5737">
        <v>0.4</v>
      </c>
      <c r="E5737">
        <v>37</v>
      </c>
      <c r="F5737">
        <v>0.17599999999999999</v>
      </c>
    </row>
    <row r="5738" spans="1:6" x14ac:dyDescent="0.2">
      <c r="A5738" t="s">
        <v>679</v>
      </c>
      <c r="B5738" t="s">
        <v>693</v>
      </c>
      <c r="C5738" t="s">
        <v>688</v>
      </c>
      <c r="D5738">
        <v>0.4</v>
      </c>
      <c r="E5738">
        <v>38</v>
      </c>
      <c r="F5738">
        <v>0.17699999999999999</v>
      </c>
    </row>
    <row r="5739" spans="1:6" x14ac:dyDescent="0.2">
      <c r="A5739" t="s">
        <v>679</v>
      </c>
      <c r="B5739" t="s">
        <v>693</v>
      </c>
      <c r="C5739" t="s">
        <v>688</v>
      </c>
      <c r="D5739">
        <v>0.4</v>
      </c>
      <c r="E5739">
        <v>39</v>
      </c>
      <c r="F5739">
        <v>0.17799999999999999</v>
      </c>
    </row>
    <row r="5740" spans="1:6" x14ac:dyDescent="0.2">
      <c r="A5740" t="s">
        <v>679</v>
      </c>
      <c r="B5740" t="s">
        <v>693</v>
      </c>
      <c r="C5740" t="s">
        <v>688</v>
      </c>
      <c r="D5740">
        <v>0.4</v>
      </c>
      <c r="E5740">
        <v>40</v>
      </c>
      <c r="F5740">
        <v>0.17899999999999999</v>
      </c>
    </row>
    <row r="5741" spans="1:6" x14ac:dyDescent="0.2">
      <c r="A5741" t="s">
        <v>679</v>
      </c>
      <c r="B5741" t="s">
        <v>693</v>
      </c>
      <c r="C5741" t="s">
        <v>688</v>
      </c>
      <c r="D5741">
        <v>0.4</v>
      </c>
      <c r="E5741">
        <v>41</v>
      </c>
      <c r="F5741">
        <v>0.18</v>
      </c>
    </row>
    <row r="5742" spans="1:6" x14ac:dyDescent="0.2">
      <c r="A5742" t="s">
        <v>679</v>
      </c>
      <c r="B5742" t="s">
        <v>693</v>
      </c>
      <c r="C5742" t="s">
        <v>688</v>
      </c>
      <c r="D5742">
        <v>0.4</v>
      </c>
      <c r="E5742">
        <v>42</v>
      </c>
      <c r="F5742">
        <v>0.18099999999999999</v>
      </c>
    </row>
    <row r="5743" spans="1:6" x14ac:dyDescent="0.2">
      <c r="A5743" t="s">
        <v>679</v>
      </c>
      <c r="B5743" t="s">
        <v>693</v>
      </c>
      <c r="C5743" t="s">
        <v>688</v>
      </c>
      <c r="D5743">
        <v>0.4</v>
      </c>
      <c r="E5743">
        <v>43</v>
      </c>
      <c r="F5743">
        <v>0.18099999999999999</v>
      </c>
    </row>
    <row r="5744" spans="1:6" x14ac:dyDescent="0.2">
      <c r="A5744" t="s">
        <v>679</v>
      </c>
      <c r="B5744" t="s">
        <v>693</v>
      </c>
      <c r="C5744" t="s">
        <v>688</v>
      </c>
      <c r="D5744">
        <v>0.4</v>
      </c>
      <c r="E5744">
        <v>44</v>
      </c>
      <c r="F5744">
        <v>0.182</v>
      </c>
    </row>
    <row r="5745" spans="1:6" x14ac:dyDescent="0.2">
      <c r="A5745" t="s">
        <v>679</v>
      </c>
      <c r="B5745" t="s">
        <v>693</v>
      </c>
      <c r="C5745" t="s">
        <v>688</v>
      </c>
      <c r="D5745">
        <v>0.4</v>
      </c>
      <c r="E5745">
        <v>45</v>
      </c>
      <c r="F5745">
        <v>0.183</v>
      </c>
    </row>
    <row r="5746" spans="1:6" x14ac:dyDescent="0.2">
      <c r="A5746" t="s">
        <v>679</v>
      </c>
      <c r="B5746" t="s">
        <v>693</v>
      </c>
      <c r="C5746" t="s">
        <v>688</v>
      </c>
      <c r="D5746">
        <v>0.4</v>
      </c>
      <c r="E5746">
        <v>46</v>
      </c>
      <c r="F5746">
        <v>0.183</v>
      </c>
    </row>
    <row r="5747" spans="1:6" x14ac:dyDescent="0.2">
      <c r="A5747" t="s">
        <v>679</v>
      </c>
      <c r="B5747" t="s">
        <v>693</v>
      </c>
      <c r="C5747" t="s">
        <v>688</v>
      </c>
      <c r="D5747">
        <v>0.4</v>
      </c>
      <c r="E5747">
        <v>47</v>
      </c>
      <c r="F5747">
        <v>0.184</v>
      </c>
    </row>
    <row r="5748" spans="1:6" x14ac:dyDescent="0.2">
      <c r="A5748" t="s">
        <v>679</v>
      </c>
      <c r="B5748" t="s">
        <v>693</v>
      </c>
      <c r="C5748" t="s">
        <v>688</v>
      </c>
      <c r="D5748">
        <v>0.4</v>
      </c>
      <c r="E5748">
        <v>48</v>
      </c>
      <c r="F5748">
        <v>0.185</v>
      </c>
    </row>
    <row r="5749" spans="1:6" x14ac:dyDescent="0.2">
      <c r="A5749" t="s">
        <v>679</v>
      </c>
      <c r="B5749" t="s">
        <v>693</v>
      </c>
      <c r="C5749" t="s">
        <v>688</v>
      </c>
      <c r="D5749">
        <v>0.4</v>
      </c>
      <c r="E5749">
        <v>49</v>
      </c>
      <c r="F5749">
        <v>0.185</v>
      </c>
    </row>
    <row r="5750" spans="1:6" x14ac:dyDescent="0.2">
      <c r="A5750" t="s">
        <v>679</v>
      </c>
      <c r="B5750" t="s">
        <v>693</v>
      </c>
      <c r="C5750" t="s">
        <v>688</v>
      </c>
      <c r="D5750">
        <v>0.42</v>
      </c>
      <c r="E5750">
        <v>21</v>
      </c>
      <c r="F5750">
        <v>0.153</v>
      </c>
    </row>
    <row r="5751" spans="1:6" x14ac:dyDescent="0.2">
      <c r="A5751" t="s">
        <v>679</v>
      </c>
      <c r="B5751" t="s">
        <v>693</v>
      </c>
      <c r="C5751" t="s">
        <v>688</v>
      </c>
      <c r="D5751">
        <v>0.42</v>
      </c>
      <c r="E5751">
        <v>22</v>
      </c>
      <c r="F5751">
        <v>0.156</v>
      </c>
    </row>
    <row r="5752" spans="1:6" x14ac:dyDescent="0.2">
      <c r="A5752" t="s">
        <v>679</v>
      </c>
      <c r="B5752" t="s">
        <v>693</v>
      </c>
      <c r="C5752" t="s">
        <v>688</v>
      </c>
      <c r="D5752">
        <v>0.42</v>
      </c>
      <c r="E5752">
        <v>23</v>
      </c>
      <c r="F5752">
        <v>0.16</v>
      </c>
    </row>
    <row r="5753" spans="1:6" x14ac:dyDescent="0.2">
      <c r="A5753" t="s">
        <v>679</v>
      </c>
      <c r="B5753" t="s">
        <v>693</v>
      </c>
      <c r="C5753" t="s">
        <v>688</v>
      </c>
      <c r="D5753">
        <v>0.42</v>
      </c>
      <c r="E5753">
        <v>24</v>
      </c>
      <c r="F5753">
        <v>0.16400000000000001</v>
      </c>
    </row>
    <row r="5754" spans="1:6" x14ac:dyDescent="0.2">
      <c r="A5754" t="s">
        <v>679</v>
      </c>
      <c r="B5754" t="s">
        <v>693</v>
      </c>
      <c r="C5754" t="s">
        <v>688</v>
      </c>
      <c r="D5754">
        <v>0.42</v>
      </c>
      <c r="E5754">
        <v>25</v>
      </c>
      <c r="F5754">
        <v>0.16800000000000001</v>
      </c>
    </row>
    <row r="5755" spans="1:6" x14ac:dyDescent="0.2">
      <c r="A5755" t="s">
        <v>679</v>
      </c>
      <c r="B5755" t="s">
        <v>693</v>
      </c>
      <c r="C5755" t="s">
        <v>688</v>
      </c>
      <c r="D5755">
        <v>0.42</v>
      </c>
      <c r="E5755">
        <v>26</v>
      </c>
      <c r="F5755">
        <v>0.17</v>
      </c>
    </row>
    <row r="5756" spans="1:6" x14ac:dyDescent="0.2">
      <c r="A5756" t="s">
        <v>679</v>
      </c>
      <c r="B5756" t="s">
        <v>693</v>
      </c>
      <c r="C5756" t="s">
        <v>688</v>
      </c>
      <c r="D5756">
        <v>0.42</v>
      </c>
      <c r="E5756">
        <v>27</v>
      </c>
      <c r="F5756">
        <v>0.17199999999999999</v>
      </c>
    </row>
    <row r="5757" spans="1:6" x14ac:dyDescent="0.2">
      <c r="A5757" t="s">
        <v>679</v>
      </c>
      <c r="B5757" t="s">
        <v>693</v>
      </c>
      <c r="C5757" t="s">
        <v>688</v>
      </c>
      <c r="D5757">
        <v>0.42</v>
      </c>
      <c r="E5757">
        <v>28</v>
      </c>
      <c r="F5757">
        <v>0.17299999999999999</v>
      </c>
    </row>
    <row r="5758" spans="1:6" x14ac:dyDescent="0.2">
      <c r="A5758" t="s">
        <v>679</v>
      </c>
      <c r="B5758" t="s">
        <v>693</v>
      </c>
      <c r="C5758" t="s">
        <v>688</v>
      </c>
      <c r="D5758">
        <v>0.42</v>
      </c>
      <c r="E5758">
        <v>29</v>
      </c>
      <c r="F5758">
        <v>0.17499999999999999</v>
      </c>
    </row>
    <row r="5759" spans="1:6" x14ac:dyDescent="0.2">
      <c r="A5759" t="s">
        <v>679</v>
      </c>
      <c r="B5759" t="s">
        <v>693</v>
      </c>
      <c r="C5759" t="s">
        <v>688</v>
      </c>
      <c r="D5759">
        <v>0.42</v>
      </c>
      <c r="E5759">
        <v>30</v>
      </c>
      <c r="F5759">
        <v>0.17599999999999999</v>
      </c>
    </row>
    <row r="5760" spans="1:6" x14ac:dyDescent="0.2">
      <c r="A5760" t="s">
        <v>679</v>
      </c>
      <c r="B5760" t="s">
        <v>693</v>
      </c>
      <c r="C5760" t="s">
        <v>688</v>
      </c>
      <c r="D5760">
        <v>0.42</v>
      </c>
      <c r="E5760">
        <v>31</v>
      </c>
      <c r="F5760">
        <v>0.17699999999999999</v>
      </c>
    </row>
    <row r="5761" spans="1:6" x14ac:dyDescent="0.2">
      <c r="A5761" t="s">
        <v>679</v>
      </c>
      <c r="B5761" t="s">
        <v>693</v>
      </c>
      <c r="C5761" t="s">
        <v>688</v>
      </c>
      <c r="D5761">
        <v>0.42</v>
      </c>
      <c r="E5761">
        <v>32</v>
      </c>
      <c r="F5761">
        <v>0.17799999999999999</v>
      </c>
    </row>
    <row r="5762" spans="1:6" x14ac:dyDescent="0.2">
      <c r="A5762" t="s">
        <v>679</v>
      </c>
      <c r="B5762" t="s">
        <v>693</v>
      </c>
      <c r="C5762" t="s">
        <v>688</v>
      </c>
      <c r="D5762">
        <v>0.42</v>
      </c>
      <c r="E5762">
        <v>33</v>
      </c>
      <c r="F5762">
        <v>0.17899999999999999</v>
      </c>
    </row>
    <row r="5763" spans="1:6" x14ac:dyDescent="0.2">
      <c r="A5763" t="s">
        <v>679</v>
      </c>
      <c r="B5763" t="s">
        <v>693</v>
      </c>
      <c r="C5763" t="s">
        <v>688</v>
      </c>
      <c r="D5763">
        <v>0.42</v>
      </c>
      <c r="E5763">
        <v>34</v>
      </c>
      <c r="F5763">
        <v>0.18</v>
      </c>
    </row>
    <row r="5764" spans="1:6" x14ac:dyDescent="0.2">
      <c r="A5764" t="s">
        <v>679</v>
      </c>
      <c r="B5764" t="s">
        <v>693</v>
      </c>
      <c r="C5764" t="s">
        <v>688</v>
      </c>
      <c r="D5764">
        <v>0.42</v>
      </c>
      <c r="E5764">
        <v>35</v>
      </c>
      <c r="F5764">
        <v>0.18099999999999999</v>
      </c>
    </row>
    <row r="5765" spans="1:6" x14ac:dyDescent="0.2">
      <c r="A5765" t="s">
        <v>679</v>
      </c>
      <c r="B5765" t="s">
        <v>693</v>
      </c>
      <c r="C5765" t="s">
        <v>688</v>
      </c>
      <c r="D5765">
        <v>0.42</v>
      </c>
      <c r="E5765">
        <v>36</v>
      </c>
      <c r="F5765">
        <v>0.182</v>
      </c>
    </row>
    <row r="5766" spans="1:6" x14ac:dyDescent="0.2">
      <c r="A5766" t="s">
        <v>679</v>
      </c>
      <c r="B5766" t="s">
        <v>693</v>
      </c>
      <c r="C5766" t="s">
        <v>688</v>
      </c>
      <c r="D5766">
        <v>0.42</v>
      </c>
      <c r="E5766">
        <v>37</v>
      </c>
      <c r="F5766">
        <v>0.183</v>
      </c>
    </row>
    <row r="5767" spans="1:6" x14ac:dyDescent="0.2">
      <c r="A5767" t="s">
        <v>679</v>
      </c>
      <c r="B5767" t="s">
        <v>693</v>
      </c>
      <c r="C5767" t="s">
        <v>688</v>
      </c>
      <c r="D5767">
        <v>0.42</v>
      </c>
      <c r="E5767">
        <v>38</v>
      </c>
      <c r="F5767">
        <v>0.184</v>
      </c>
    </row>
    <row r="5768" spans="1:6" x14ac:dyDescent="0.2">
      <c r="A5768" t="s">
        <v>679</v>
      </c>
      <c r="B5768" t="s">
        <v>693</v>
      </c>
      <c r="C5768" t="s">
        <v>688</v>
      </c>
      <c r="D5768">
        <v>0.42</v>
      </c>
      <c r="E5768">
        <v>39</v>
      </c>
      <c r="F5768">
        <v>0.185</v>
      </c>
    </row>
    <row r="5769" spans="1:6" x14ac:dyDescent="0.2">
      <c r="A5769" t="s">
        <v>679</v>
      </c>
      <c r="B5769" t="s">
        <v>693</v>
      </c>
      <c r="C5769" t="s">
        <v>688</v>
      </c>
      <c r="D5769">
        <v>0.42</v>
      </c>
      <c r="E5769">
        <v>40</v>
      </c>
      <c r="F5769">
        <v>0.186</v>
      </c>
    </row>
    <row r="5770" spans="1:6" x14ac:dyDescent="0.2">
      <c r="A5770" t="s">
        <v>679</v>
      </c>
      <c r="B5770" t="s">
        <v>693</v>
      </c>
      <c r="C5770" t="s">
        <v>688</v>
      </c>
      <c r="D5770">
        <v>0.42</v>
      </c>
      <c r="E5770">
        <v>41</v>
      </c>
      <c r="F5770">
        <v>0.186</v>
      </c>
    </row>
    <row r="5771" spans="1:6" x14ac:dyDescent="0.2">
      <c r="A5771" t="s">
        <v>679</v>
      </c>
      <c r="B5771" t="s">
        <v>693</v>
      </c>
      <c r="C5771" t="s">
        <v>688</v>
      </c>
      <c r="D5771">
        <v>0.42</v>
      </c>
      <c r="E5771">
        <v>42</v>
      </c>
      <c r="F5771">
        <v>0.187</v>
      </c>
    </row>
    <row r="5772" spans="1:6" x14ac:dyDescent="0.2">
      <c r="A5772" t="s">
        <v>679</v>
      </c>
      <c r="B5772" t="s">
        <v>693</v>
      </c>
      <c r="C5772" t="s">
        <v>688</v>
      </c>
      <c r="D5772">
        <v>0.42</v>
      </c>
      <c r="E5772">
        <v>43</v>
      </c>
      <c r="F5772">
        <v>0.188</v>
      </c>
    </row>
    <row r="5773" spans="1:6" x14ac:dyDescent="0.2">
      <c r="A5773" t="s">
        <v>679</v>
      </c>
      <c r="B5773" t="s">
        <v>693</v>
      </c>
      <c r="C5773" t="s">
        <v>688</v>
      </c>
      <c r="D5773">
        <v>0.42</v>
      </c>
      <c r="E5773">
        <v>44</v>
      </c>
      <c r="F5773">
        <v>0.189</v>
      </c>
    </row>
    <row r="5774" spans="1:6" x14ac:dyDescent="0.2">
      <c r="A5774" t="s">
        <v>679</v>
      </c>
      <c r="B5774" t="s">
        <v>693</v>
      </c>
      <c r="C5774" t="s">
        <v>688</v>
      </c>
      <c r="D5774">
        <v>0.42</v>
      </c>
      <c r="E5774">
        <v>45</v>
      </c>
      <c r="F5774">
        <v>0.189</v>
      </c>
    </row>
    <row r="5775" spans="1:6" x14ac:dyDescent="0.2">
      <c r="A5775" t="s">
        <v>679</v>
      </c>
      <c r="B5775" t="s">
        <v>693</v>
      </c>
      <c r="C5775" t="s">
        <v>688</v>
      </c>
      <c r="D5775">
        <v>0.42</v>
      </c>
      <c r="E5775">
        <v>46</v>
      </c>
      <c r="F5775">
        <v>0.19</v>
      </c>
    </row>
    <row r="5776" spans="1:6" x14ac:dyDescent="0.2">
      <c r="A5776" t="s">
        <v>679</v>
      </c>
      <c r="B5776" t="s">
        <v>693</v>
      </c>
      <c r="C5776" t="s">
        <v>688</v>
      </c>
      <c r="D5776">
        <v>0.42</v>
      </c>
      <c r="E5776">
        <v>47</v>
      </c>
      <c r="F5776">
        <v>0.191</v>
      </c>
    </row>
    <row r="5777" spans="1:6" x14ac:dyDescent="0.2">
      <c r="A5777" t="s">
        <v>679</v>
      </c>
      <c r="B5777" t="s">
        <v>693</v>
      </c>
      <c r="C5777" t="s">
        <v>688</v>
      </c>
      <c r="D5777">
        <v>0.42</v>
      </c>
      <c r="E5777">
        <v>48</v>
      </c>
      <c r="F5777">
        <v>0.191</v>
      </c>
    </row>
    <row r="5778" spans="1:6" x14ac:dyDescent="0.2">
      <c r="A5778" t="s">
        <v>679</v>
      </c>
      <c r="B5778" t="s">
        <v>693</v>
      </c>
      <c r="C5778" t="s">
        <v>688</v>
      </c>
      <c r="D5778">
        <v>0.42</v>
      </c>
      <c r="E5778">
        <v>49</v>
      </c>
      <c r="F5778">
        <v>0.192</v>
      </c>
    </row>
    <row r="5779" spans="1:6" x14ac:dyDescent="0.2">
      <c r="A5779" t="s">
        <v>679</v>
      </c>
      <c r="B5779" t="s">
        <v>693</v>
      </c>
      <c r="C5779" t="s">
        <v>688</v>
      </c>
      <c r="D5779">
        <v>0.44</v>
      </c>
      <c r="E5779">
        <v>21</v>
      </c>
      <c r="F5779">
        <v>0.16200000000000001</v>
      </c>
    </row>
    <row r="5780" spans="1:6" x14ac:dyDescent="0.2">
      <c r="A5780" t="s">
        <v>679</v>
      </c>
      <c r="B5780" t="s">
        <v>693</v>
      </c>
      <c r="C5780" t="s">
        <v>688</v>
      </c>
      <c r="D5780">
        <v>0.44</v>
      </c>
      <c r="E5780">
        <v>22</v>
      </c>
      <c r="F5780">
        <v>0.16500000000000001</v>
      </c>
    </row>
    <row r="5781" spans="1:6" x14ac:dyDescent="0.2">
      <c r="A5781" t="s">
        <v>679</v>
      </c>
      <c r="B5781" t="s">
        <v>693</v>
      </c>
      <c r="C5781" t="s">
        <v>688</v>
      </c>
      <c r="D5781">
        <v>0.44</v>
      </c>
      <c r="E5781">
        <v>23</v>
      </c>
      <c r="F5781">
        <v>0.16900000000000001</v>
      </c>
    </row>
    <row r="5782" spans="1:6" x14ac:dyDescent="0.2">
      <c r="A5782" t="s">
        <v>679</v>
      </c>
      <c r="B5782" t="s">
        <v>693</v>
      </c>
      <c r="C5782" t="s">
        <v>688</v>
      </c>
      <c r="D5782">
        <v>0.44</v>
      </c>
      <c r="E5782">
        <v>24</v>
      </c>
      <c r="F5782">
        <v>0.17299999999999999</v>
      </c>
    </row>
    <row r="5783" spans="1:6" x14ac:dyDescent="0.2">
      <c r="A5783" t="s">
        <v>679</v>
      </c>
      <c r="B5783" t="s">
        <v>693</v>
      </c>
      <c r="C5783" t="s">
        <v>688</v>
      </c>
      <c r="D5783">
        <v>0.44</v>
      </c>
      <c r="E5783">
        <v>25</v>
      </c>
      <c r="F5783">
        <v>0.17599999999999999</v>
      </c>
    </row>
    <row r="5784" spans="1:6" x14ac:dyDescent="0.2">
      <c r="A5784" t="s">
        <v>679</v>
      </c>
      <c r="B5784" t="s">
        <v>693</v>
      </c>
      <c r="C5784" t="s">
        <v>688</v>
      </c>
      <c r="D5784">
        <v>0.44</v>
      </c>
      <c r="E5784">
        <v>26</v>
      </c>
      <c r="F5784">
        <v>0.17799999999999999</v>
      </c>
    </row>
    <row r="5785" spans="1:6" x14ac:dyDescent="0.2">
      <c r="A5785" t="s">
        <v>679</v>
      </c>
      <c r="B5785" t="s">
        <v>693</v>
      </c>
      <c r="C5785" t="s">
        <v>688</v>
      </c>
      <c r="D5785">
        <v>0.44</v>
      </c>
      <c r="E5785">
        <v>27</v>
      </c>
      <c r="F5785">
        <v>0.18</v>
      </c>
    </row>
    <row r="5786" spans="1:6" x14ac:dyDescent="0.2">
      <c r="A5786" t="s">
        <v>679</v>
      </c>
      <c r="B5786" t="s">
        <v>693</v>
      </c>
      <c r="C5786" t="s">
        <v>688</v>
      </c>
      <c r="D5786">
        <v>0.44</v>
      </c>
      <c r="E5786">
        <v>28</v>
      </c>
      <c r="F5786">
        <v>0.18099999999999999</v>
      </c>
    </row>
    <row r="5787" spans="1:6" x14ac:dyDescent="0.2">
      <c r="A5787" t="s">
        <v>679</v>
      </c>
      <c r="B5787" t="s">
        <v>693</v>
      </c>
      <c r="C5787" t="s">
        <v>688</v>
      </c>
      <c r="D5787">
        <v>0.44</v>
      </c>
      <c r="E5787">
        <v>29</v>
      </c>
      <c r="F5787">
        <v>0.182</v>
      </c>
    </row>
    <row r="5788" spans="1:6" x14ac:dyDescent="0.2">
      <c r="A5788" t="s">
        <v>679</v>
      </c>
      <c r="B5788" t="s">
        <v>693</v>
      </c>
      <c r="C5788" t="s">
        <v>688</v>
      </c>
      <c r="D5788">
        <v>0.44</v>
      </c>
      <c r="E5788">
        <v>30</v>
      </c>
      <c r="F5788">
        <v>0.183</v>
      </c>
    </row>
    <row r="5789" spans="1:6" x14ac:dyDescent="0.2">
      <c r="A5789" t="s">
        <v>679</v>
      </c>
      <c r="B5789" t="s">
        <v>693</v>
      </c>
      <c r="C5789" t="s">
        <v>688</v>
      </c>
      <c r="D5789">
        <v>0.44</v>
      </c>
      <c r="E5789">
        <v>31</v>
      </c>
      <c r="F5789">
        <v>0.184</v>
      </c>
    </row>
    <row r="5790" spans="1:6" x14ac:dyDescent="0.2">
      <c r="A5790" t="s">
        <v>679</v>
      </c>
      <c r="B5790" t="s">
        <v>693</v>
      </c>
      <c r="C5790" t="s">
        <v>688</v>
      </c>
      <c r="D5790">
        <v>0.44</v>
      </c>
      <c r="E5790">
        <v>32</v>
      </c>
      <c r="F5790">
        <v>0.185</v>
      </c>
    </row>
    <row r="5791" spans="1:6" x14ac:dyDescent="0.2">
      <c r="A5791" t="s">
        <v>679</v>
      </c>
      <c r="B5791" t="s">
        <v>693</v>
      </c>
      <c r="C5791" t="s">
        <v>688</v>
      </c>
      <c r="D5791">
        <v>0.44</v>
      </c>
      <c r="E5791">
        <v>33</v>
      </c>
      <c r="F5791">
        <v>0.186</v>
      </c>
    </row>
    <row r="5792" spans="1:6" x14ac:dyDescent="0.2">
      <c r="A5792" t="s">
        <v>679</v>
      </c>
      <c r="B5792" t="s">
        <v>693</v>
      </c>
      <c r="C5792" t="s">
        <v>688</v>
      </c>
      <c r="D5792">
        <v>0.44</v>
      </c>
      <c r="E5792">
        <v>34</v>
      </c>
      <c r="F5792">
        <v>0.187</v>
      </c>
    </row>
    <row r="5793" spans="1:6" x14ac:dyDescent="0.2">
      <c r="A5793" t="s">
        <v>679</v>
      </c>
      <c r="B5793" t="s">
        <v>693</v>
      </c>
      <c r="C5793" t="s">
        <v>688</v>
      </c>
      <c r="D5793">
        <v>0.44</v>
      </c>
      <c r="E5793">
        <v>35</v>
      </c>
      <c r="F5793">
        <v>0.188</v>
      </c>
    </row>
    <row r="5794" spans="1:6" x14ac:dyDescent="0.2">
      <c r="A5794" t="s">
        <v>679</v>
      </c>
      <c r="B5794" t="s">
        <v>693</v>
      </c>
      <c r="C5794" t="s">
        <v>688</v>
      </c>
      <c r="D5794">
        <v>0.44</v>
      </c>
      <c r="E5794">
        <v>36</v>
      </c>
      <c r="F5794">
        <v>0.189</v>
      </c>
    </row>
    <row r="5795" spans="1:6" x14ac:dyDescent="0.2">
      <c r="A5795" t="s">
        <v>679</v>
      </c>
      <c r="B5795" t="s">
        <v>693</v>
      </c>
      <c r="C5795" t="s">
        <v>688</v>
      </c>
      <c r="D5795">
        <v>0.44</v>
      </c>
      <c r="E5795">
        <v>37</v>
      </c>
      <c r="F5795">
        <v>0.19</v>
      </c>
    </row>
    <row r="5796" spans="1:6" x14ac:dyDescent="0.2">
      <c r="A5796" t="s">
        <v>679</v>
      </c>
      <c r="B5796" t="s">
        <v>693</v>
      </c>
      <c r="C5796" t="s">
        <v>688</v>
      </c>
      <c r="D5796">
        <v>0.44</v>
      </c>
      <c r="E5796">
        <v>38</v>
      </c>
      <c r="F5796">
        <v>0.191</v>
      </c>
    </row>
    <row r="5797" spans="1:6" x14ac:dyDescent="0.2">
      <c r="A5797" t="s">
        <v>679</v>
      </c>
      <c r="B5797" t="s">
        <v>693</v>
      </c>
      <c r="C5797" t="s">
        <v>688</v>
      </c>
      <c r="D5797">
        <v>0.44</v>
      </c>
      <c r="E5797">
        <v>39</v>
      </c>
      <c r="F5797">
        <v>0.191</v>
      </c>
    </row>
    <row r="5798" spans="1:6" x14ac:dyDescent="0.2">
      <c r="A5798" t="s">
        <v>679</v>
      </c>
      <c r="B5798" t="s">
        <v>693</v>
      </c>
      <c r="C5798" t="s">
        <v>688</v>
      </c>
      <c r="D5798">
        <v>0.44</v>
      </c>
      <c r="E5798">
        <v>40</v>
      </c>
      <c r="F5798">
        <v>0.192</v>
      </c>
    </row>
    <row r="5799" spans="1:6" x14ac:dyDescent="0.2">
      <c r="A5799" t="s">
        <v>679</v>
      </c>
      <c r="B5799" t="s">
        <v>693</v>
      </c>
      <c r="C5799" t="s">
        <v>688</v>
      </c>
      <c r="D5799">
        <v>0.44</v>
      </c>
      <c r="E5799">
        <v>41</v>
      </c>
      <c r="F5799">
        <v>0.193</v>
      </c>
    </row>
    <row r="5800" spans="1:6" x14ac:dyDescent="0.2">
      <c r="A5800" t="s">
        <v>679</v>
      </c>
      <c r="B5800" t="s">
        <v>693</v>
      </c>
      <c r="C5800" t="s">
        <v>688</v>
      </c>
      <c r="D5800">
        <v>0.44</v>
      </c>
      <c r="E5800">
        <v>42</v>
      </c>
      <c r="F5800">
        <v>0.19400000000000001</v>
      </c>
    </row>
    <row r="5801" spans="1:6" x14ac:dyDescent="0.2">
      <c r="A5801" t="s">
        <v>679</v>
      </c>
      <c r="B5801" t="s">
        <v>693</v>
      </c>
      <c r="C5801" t="s">
        <v>688</v>
      </c>
      <c r="D5801">
        <v>0.44</v>
      </c>
      <c r="E5801">
        <v>43</v>
      </c>
      <c r="F5801">
        <v>0.19500000000000001</v>
      </c>
    </row>
    <row r="5802" spans="1:6" x14ac:dyDescent="0.2">
      <c r="A5802" t="s">
        <v>679</v>
      </c>
      <c r="B5802" t="s">
        <v>693</v>
      </c>
      <c r="C5802" t="s">
        <v>688</v>
      </c>
      <c r="D5802">
        <v>0.44</v>
      </c>
      <c r="E5802">
        <v>44</v>
      </c>
      <c r="F5802">
        <v>0.19500000000000001</v>
      </c>
    </row>
    <row r="5803" spans="1:6" x14ac:dyDescent="0.2">
      <c r="A5803" t="s">
        <v>679</v>
      </c>
      <c r="B5803" t="s">
        <v>693</v>
      </c>
      <c r="C5803" t="s">
        <v>688</v>
      </c>
      <c r="D5803">
        <v>0.44</v>
      </c>
      <c r="E5803">
        <v>45</v>
      </c>
      <c r="F5803">
        <v>0.19600000000000001</v>
      </c>
    </row>
    <row r="5804" spans="1:6" x14ac:dyDescent="0.2">
      <c r="A5804" t="s">
        <v>679</v>
      </c>
      <c r="B5804" t="s">
        <v>693</v>
      </c>
      <c r="C5804" t="s">
        <v>688</v>
      </c>
      <c r="D5804">
        <v>0.44</v>
      </c>
      <c r="E5804">
        <v>46</v>
      </c>
      <c r="F5804">
        <v>0.19700000000000001</v>
      </c>
    </row>
    <row r="5805" spans="1:6" x14ac:dyDescent="0.2">
      <c r="A5805" t="s">
        <v>679</v>
      </c>
      <c r="B5805" t="s">
        <v>693</v>
      </c>
      <c r="C5805" t="s">
        <v>688</v>
      </c>
      <c r="D5805">
        <v>0.44</v>
      </c>
      <c r="E5805">
        <v>47</v>
      </c>
      <c r="F5805">
        <v>0.19700000000000001</v>
      </c>
    </row>
    <row r="5806" spans="1:6" x14ac:dyDescent="0.2">
      <c r="A5806" t="s">
        <v>679</v>
      </c>
      <c r="B5806" t="s">
        <v>693</v>
      </c>
      <c r="C5806" t="s">
        <v>688</v>
      </c>
      <c r="D5806">
        <v>0.44</v>
      </c>
      <c r="E5806">
        <v>48</v>
      </c>
      <c r="F5806">
        <v>0.19800000000000001</v>
      </c>
    </row>
    <row r="5807" spans="1:6" x14ac:dyDescent="0.2">
      <c r="A5807" t="s">
        <v>679</v>
      </c>
      <c r="B5807" t="s">
        <v>693</v>
      </c>
      <c r="C5807" t="s">
        <v>688</v>
      </c>
      <c r="D5807">
        <v>0.44</v>
      </c>
      <c r="E5807">
        <v>49</v>
      </c>
      <c r="F5807">
        <v>0.19800000000000001</v>
      </c>
    </row>
    <row r="5808" spans="1:6" x14ac:dyDescent="0.2">
      <c r="A5808" t="s">
        <v>679</v>
      </c>
      <c r="B5808" t="s">
        <v>693</v>
      </c>
      <c r="C5808" t="s">
        <v>688</v>
      </c>
      <c r="D5808">
        <v>0.46</v>
      </c>
      <c r="E5808">
        <v>22</v>
      </c>
      <c r="F5808">
        <v>0.17299999999999999</v>
      </c>
    </row>
    <row r="5809" spans="1:6" x14ac:dyDescent="0.2">
      <c r="A5809" t="s">
        <v>679</v>
      </c>
      <c r="B5809" t="s">
        <v>693</v>
      </c>
      <c r="C5809" t="s">
        <v>688</v>
      </c>
      <c r="D5809">
        <v>0.46</v>
      </c>
      <c r="E5809">
        <v>23</v>
      </c>
      <c r="F5809">
        <v>0.17699999999999999</v>
      </c>
    </row>
    <row r="5810" spans="1:6" x14ac:dyDescent="0.2">
      <c r="A5810" t="s">
        <v>679</v>
      </c>
      <c r="B5810" t="s">
        <v>693</v>
      </c>
      <c r="C5810" t="s">
        <v>688</v>
      </c>
      <c r="D5810">
        <v>0.46</v>
      </c>
      <c r="E5810">
        <v>24</v>
      </c>
      <c r="F5810">
        <v>0.18099999999999999</v>
      </c>
    </row>
    <row r="5811" spans="1:6" x14ac:dyDescent="0.2">
      <c r="A5811" t="s">
        <v>679</v>
      </c>
      <c r="B5811" t="s">
        <v>693</v>
      </c>
      <c r="C5811" t="s">
        <v>688</v>
      </c>
      <c r="D5811">
        <v>0.46</v>
      </c>
      <c r="E5811">
        <v>25</v>
      </c>
      <c r="F5811">
        <v>0.184</v>
      </c>
    </row>
    <row r="5812" spans="1:6" x14ac:dyDescent="0.2">
      <c r="A5812" t="s">
        <v>679</v>
      </c>
      <c r="B5812" t="s">
        <v>693</v>
      </c>
      <c r="C5812" t="s">
        <v>688</v>
      </c>
      <c r="D5812">
        <v>0.46</v>
      </c>
      <c r="E5812">
        <v>26</v>
      </c>
      <c r="F5812">
        <v>0.186</v>
      </c>
    </row>
    <row r="5813" spans="1:6" x14ac:dyDescent="0.2">
      <c r="A5813" t="s">
        <v>679</v>
      </c>
      <c r="B5813" t="s">
        <v>693</v>
      </c>
      <c r="C5813" t="s">
        <v>688</v>
      </c>
      <c r="D5813">
        <v>0.46</v>
      </c>
      <c r="E5813">
        <v>27</v>
      </c>
      <c r="F5813">
        <v>0.187</v>
      </c>
    </row>
    <row r="5814" spans="1:6" x14ac:dyDescent="0.2">
      <c r="A5814" t="s">
        <v>679</v>
      </c>
      <c r="B5814" t="s">
        <v>693</v>
      </c>
      <c r="C5814" t="s">
        <v>688</v>
      </c>
      <c r="D5814">
        <v>0.46</v>
      </c>
      <c r="E5814">
        <v>28</v>
      </c>
      <c r="F5814">
        <v>0.189</v>
      </c>
    </row>
    <row r="5815" spans="1:6" x14ac:dyDescent="0.2">
      <c r="A5815" t="s">
        <v>679</v>
      </c>
      <c r="B5815" t="s">
        <v>693</v>
      </c>
      <c r="C5815" t="s">
        <v>688</v>
      </c>
      <c r="D5815">
        <v>0.46</v>
      </c>
      <c r="E5815">
        <v>29</v>
      </c>
      <c r="F5815">
        <v>0.19</v>
      </c>
    </row>
    <row r="5816" spans="1:6" x14ac:dyDescent="0.2">
      <c r="A5816" t="s">
        <v>679</v>
      </c>
      <c r="B5816" t="s">
        <v>693</v>
      </c>
      <c r="C5816" t="s">
        <v>688</v>
      </c>
      <c r="D5816">
        <v>0.46</v>
      </c>
      <c r="E5816">
        <v>30</v>
      </c>
      <c r="F5816">
        <v>0.19</v>
      </c>
    </row>
    <row r="5817" spans="1:6" x14ac:dyDescent="0.2">
      <c r="A5817" t="s">
        <v>679</v>
      </c>
      <c r="B5817" t="s">
        <v>693</v>
      </c>
      <c r="C5817" t="s">
        <v>688</v>
      </c>
      <c r="D5817">
        <v>0.46</v>
      </c>
      <c r="E5817">
        <v>31</v>
      </c>
      <c r="F5817">
        <v>0.191</v>
      </c>
    </row>
    <row r="5818" spans="1:6" x14ac:dyDescent="0.2">
      <c r="A5818" t="s">
        <v>679</v>
      </c>
      <c r="B5818" t="s">
        <v>693</v>
      </c>
      <c r="C5818" t="s">
        <v>688</v>
      </c>
      <c r="D5818">
        <v>0.46</v>
      </c>
      <c r="E5818">
        <v>32</v>
      </c>
      <c r="F5818">
        <v>0.192</v>
      </c>
    </row>
    <row r="5819" spans="1:6" x14ac:dyDescent="0.2">
      <c r="A5819" t="s">
        <v>679</v>
      </c>
      <c r="B5819" t="s">
        <v>693</v>
      </c>
      <c r="C5819" t="s">
        <v>688</v>
      </c>
      <c r="D5819">
        <v>0.46</v>
      </c>
      <c r="E5819">
        <v>33</v>
      </c>
      <c r="F5819">
        <v>0.193</v>
      </c>
    </row>
    <row r="5820" spans="1:6" x14ac:dyDescent="0.2">
      <c r="A5820" t="s">
        <v>679</v>
      </c>
      <c r="B5820" t="s">
        <v>693</v>
      </c>
      <c r="C5820" t="s">
        <v>688</v>
      </c>
      <c r="D5820">
        <v>0.46</v>
      </c>
      <c r="E5820">
        <v>34</v>
      </c>
      <c r="F5820">
        <v>0.19400000000000001</v>
      </c>
    </row>
    <row r="5821" spans="1:6" x14ac:dyDescent="0.2">
      <c r="A5821" t="s">
        <v>679</v>
      </c>
      <c r="B5821" t="s">
        <v>693</v>
      </c>
      <c r="C5821" t="s">
        <v>688</v>
      </c>
      <c r="D5821">
        <v>0.46</v>
      </c>
      <c r="E5821">
        <v>35</v>
      </c>
      <c r="F5821">
        <v>0.19500000000000001</v>
      </c>
    </row>
    <row r="5822" spans="1:6" x14ac:dyDescent="0.2">
      <c r="A5822" t="s">
        <v>679</v>
      </c>
      <c r="B5822" t="s">
        <v>693</v>
      </c>
      <c r="C5822" t="s">
        <v>688</v>
      </c>
      <c r="D5822">
        <v>0.46</v>
      </c>
      <c r="E5822">
        <v>36</v>
      </c>
      <c r="F5822">
        <v>0.19600000000000001</v>
      </c>
    </row>
    <row r="5823" spans="1:6" x14ac:dyDescent="0.2">
      <c r="A5823" t="s">
        <v>679</v>
      </c>
      <c r="B5823" t="s">
        <v>693</v>
      </c>
      <c r="C5823" t="s">
        <v>688</v>
      </c>
      <c r="D5823">
        <v>0.46</v>
      </c>
      <c r="E5823">
        <v>37</v>
      </c>
      <c r="F5823">
        <v>0.19600000000000001</v>
      </c>
    </row>
    <row r="5824" spans="1:6" x14ac:dyDescent="0.2">
      <c r="A5824" t="s">
        <v>679</v>
      </c>
      <c r="B5824" t="s">
        <v>693</v>
      </c>
      <c r="C5824" t="s">
        <v>688</v>
      </c>
      <c r="D5824">
        <v>0.46</v>
      </c>
      <c r="E5824">
        <v>38</v>
      </c>
      <c r="F5824">
        <v>0.19700000000000001</v>
      </c>
    </row>
    <row r="5825" spans="1:6" x14ac:dyDescent="0.2">
      <c r="A5825" t="s">
        <v>679</v>
      </c>
      <c r="B5825" t="s">
        <v>693</v>
      </c>
      <c r="C5825" t="s">
        <v>688</v>
      </c>
      <c r="D5825">
        <v>0.46</v>
      </c>
      <c r="E5825">
        <v>39</v>
      </c>
      <c r="F5825">
        <v>0.19800000000000001</v>
      </c>
    </row>
    <row r="5826" spans="1:6" x14ac:dyDescent="0.2">
      <c r="A5826" t="s">
        <v>679</v>
      </c>
      <c r="B5826" t="s">
        <v>693</v>
      </c>
      <c r="C5826" t="s">
        <v>688</v>
      </c>
      <c r="D5826">
        <v>0.46</v>
      </c>
      <c r="E5826">
        <v>40</v>
      </c>
      <c r="F5826">
        <v>0.19900000000000001</v>
      </c>
    </row>
    <row r="5827" spans="1:6" x14ac:dyDescent="0.2">
      <c r="A5827" t="s">
        <v>679</v>
      </c>
      <c r="B5827" t="s">
        <v>693</v>
      </c>
      <c r="C5827" t="s">
        <v>688</v>
      </c>
      <c r="D5827">
        <v>0.46</v>
      </c>
      <c r="E5827">
        <v>41</v>
      </c>
      <c r="F5827">
        <v>0.2</v>
      </c>
    </row>
    <row r="5828" spans="1:6" x14ac:dyDescent="0.2">
      <c r="A5828" t="s">
        <v>679</v>
      </c>
      <c r="B5828" t="s">
        <v>693</v>
      </c>
      <c r="C5828" t="s">
        <v>688</v>
      </c>
      <c r="D5828">
        <v>0.46</v>
      </c>
      <c r="E5828">
        <v>42</v>
      </c>
      <c r="F5828">
        <v>0.2</v>
      </c>
    </row>
    <row r="5829" spans="1:6" x14ac:dyDescent="0.2">
      <c r="A5829" t="s">
        <v>679</v>
      </c>
      <c r="B5829" t="s">
        <v>693</v>
      </c>
      <c r="C5829" t="s">
        <v>688</v>
      </c>
      <c r="D5829">
        <v>0.46</v>
      </c>
      <c r="E5829">
        <v>43</v>
      </c>
      <c r="F5829">
        <v>0.20100000000000001</v>
      </c>
    </row>
    <row r="5830" spans="1:6" x14ac:dyDescent="0.2">
      <c r="A5830" t="s">
        <v>679</v>
      </c>
      <c r="B5830" t="s">
        <v>693</v>
      </c>
      <c r="C5830" t="s">
        <v>688</v>
      </c>
      <c r="D5830">
        <v>0.46</v>
      </c>
      <c r="E5830">
        <v>44</v>
      </c>
      <c r="F5830">
        <v>0.20200000000000001</v>
      </c>
    </row>
    <row r="5831" spans="1:6" x14ac:dyDescent="0.2">
      <c r="A5831" t="s">
        <v>679</v>
      </c>
      <c r="B5831" t="s">
        <v>693</v>
      </c>
      <c r="C5831" t="s">
        <v>688</v>
      </c>
      <c r="D5831">
        <v>0.46</v>
      </c>
      <c r="E5831">
        <v>45</v>
      </c>
      <c r="F5831">
        <v>0.20200000000000001</v>
      </c>
    </row>
    <row r="5832" spans="1:6" x14ac:dyDescent="0.2">
      <c r="A5832" t="s">
        <v>679</v>
      </c>
      <c r="B5832" t="s">
        <v>693</v>
      </c>
      <c r="C5832" t="s">
        <v>688</v>
      </c>
      <c r="D5832">
        <v>0.46</v>
      </c>
      <c r="E5832">
        <v>46</v>
      </c>
      <c r="F5832">
        <v>0.20300000000000001</v>
      </c>
    </row>
    <row r="5833" spans="1:6" x14ac:dyDescent="0.2">
      <c r="A5833" t="s">
        <v>679</v>
      </c>
      <c r="B5833" t="s">
        <v>693</v>
      </c>
      <c r="C5833" t="s">
        <v>688</v>
      </c>
      <c r="D5833">
        <v>0.46</v>
      </c>
      <c r="E5833">
        <v>47</v>
      </c>
      <c r="F5833">
        <v>0.20399999999999999</v>
      </c>
    </row>
    <row r="5834" spans="1:6" x14ac:dyDescent="0.2">
      <c r="A5834" t="s">
        <v>679</v>
      </c>
      <c r="B5834" t="s">
        <v>693</v>
      </c>
      <c r="C5834" t="s">
        <v>688</v>
      </c>
      <c r="D5834">
        <v>0.46</v>
      </c>
      <c r="E5834">
        <v>48</v>
      </c>
      <c r="F5834">
        <v>0.20399999999999999</v>
      </c>
    </row>
    <row r="5835" spans="1:6" x14ac:dyDescent="0.2">
      <c r="A5835" t="s">
        <v>679</v>
      </c>
      <c r="B5835" t="s">
        <v>693</v>
      </c>
      <c r="C5835" t="s">
        <v>688</v>
      </c>
      <c r="D5835">
        <v>0.46</v>
      </c>
      <c r="E5835">
        <v>49</v>
      </c>
      <c r="F5835">
        <v>0.20499999999999999</v>
      </c>
    </row>
    <row r="5836" spans="1:6" x14ac:dyDescent="0.2">
      <c r="A5836" t="s">
        <v>679</v>
      </c>
      <c r="B5836" t="s">
        <v>693</v>
      </c>
      <c r="C5836" t="s">
        <v>688</v>
      </c>
      <c r="D5836">
        <v>0.48</v>
      </c>
      <c r="E5836">
        <v>22</v>
      </c>
      <c r="F5836">
        <v>0.182</v>
      </c>
    </row>
    <row r="5837" spans="1:6" x14ac:dyDescent="0.2">
      <c r="A5837" t="s">
        <v>679</v>
      </c>
      <c r="B5837" t="s">
        <v>693</v>
      </c>
      <c r="C5837" t="s">
        <v>688</v>
      </c>
      <c r="D5837">
        <v>0.48</v>
      </c>
      <c r="E5837">
        <v>23</v>
      </c>
      <c r="F5837">
        <v>0.185</v>
      </c>
    </row>
    <row r="5838" spans="1:6" x14ac:dyDescent="0.2">
      <c r="A5838" t="s">
        <v>679</v>
      </c>
      <c r="B5838" t="s">
        <v>693</v>
      </c>
      <c r="C5838" t="s">
        <v>688</v>
      </c>
      <c r="D5838">
        <v>0.48</v>
      </c>
      <c r="E5838">
        <v>24</v>
      </c>
      <c r="F5838">
        <v>0.189</v>
      </c>
    </row>
    <row r="5839" spans="1:6" x14ac:dyDescent="0.2">
      <c r="A5839" t="s">
        <v>679</v>
      </c>
      <c r="B5839" t="s">
        <v>693</v>
      </c>
      <c r="C5839" t="s">
        <v>688</v>
      </c>
      <c r="D5839">
        <v>0.48</v>
      </c>
      <c r="E5839">
        <v>25</v>
      </c>
      <c r="F5839">
        <v>0.192</v>
      </c>
    </row>
    <row r="5840" spans="1:6" x14ac:dyDescent="0.2">
      <c r="A5840" t="s">
        <v>679</v>
      </c>
      <c r="B5840" t="s">
        <v>693</v>
      </c>
      <c r="C5840" t="s">
        <v>688</v>
      </c>
      <c r="D5840">
        <v>0.48</v>
      </c>
      <c r="E5840">
        <v>26</v>
      </c>
      <c r="F5840">
        <v>0.19400000000000001</v>
      </c>
    </row>
    <row r="5841" spans="1:6" x14ac:dyDescent="0.2">
      <c r="A5841" t="s">
        <v>679</v>
      </c>
      <c r="B5841" t="s">
        <v>693</v>
      </c>
      <c r="C5841" t="s">
        <v>688</v>
      </c>
      <c r="D5841">
        <v>0.48</v>
      </c>
      <c r="E5841">
        <v>27</v>
      </c>
      <c r="F5841">
        <v>0.19500000000000001</v>
      </c>
    </row>
    <row r="5842" spans="1:6" x14ac:dyDescent="0.2">
      <c r="A5842" t="s">
        <v>679</v>
      </c>
      <c r="B5842" t="s">
        <v>693</v>
      </c>
      <c r="C5842" t="s">
        <v>688</v>
      </c>
      <c r="D5842">
        <v>0.48</v>
      </c>
      <c r="E5842">
        <v>28</v>
      </c>
      <c r="F5842">
        <v>0.19600000000000001</v>
      </c>
    </row>
    <row r="5843" spans="1:6" x14ac:dyDescent="0.2">
      <c r="A5843" t="s">
        <v>679</v>
      </c>
      <c r="B5843" t="s">
        <v>693</v>
      </c>
      <c r="C5843" t="s">
        <v>688</v>
      </c>
      <c r="D5843">
        <v>0.48</v>
      </c>
      <c r="E5843">
        <v>29</v>
      </c>
      <c r="F5843">
        <v>0.19700000000000001</v>
      </c>
    </row>
    <row r="5844" spans="1:6" x14ac:dyDescent="0.2">
      <c r="A5844" t="s">
        <v>679</v>
      </c>
      <c r="B5844" t="s">
        <v>693</v>
      </c>
      <c r="C5844" t="s">
        <v>688</v>
      </c>
      <c r="D5844">
        <v>0.48</v>
      </c>
      <c r="E5844">
        <v>30</v>
      </c>
      <c r="F5844">
        <v>0.19800000000000001</v>
      </c>
    </row>
    <row r="5845" spans="1:6" x14ac:dyDescent="0.2">
      <c r="A5845" t="s">
        <v>679</v>
      </c>
      <c r="B5845" t="s">
        <v>693</v>
      </c>
      <c r="C5845" t="s">
        <v>688</v>
      </c>
      <c r="D5845">
        <v>0.48</v>
      </c>
      <c r="E5845">
        <v>31</v>
      </c>
      <c r="F5845">
        <v>0.19900000000000001</v>
      </c>
    </row>
    <row r="5846" spans="1:6" x14ac:dyDescent="0.2">
      <c r="A5846" t="s">
        <v>679</v>
      </c>
      <c r="B5846" t="s">
        <v>693</v>
      </c>
      <c r="C5846" t="s">
        <v>688</v>
      </c>
      <c r="D5846">
        <v>0.48</v>
      </c>
      <c r="E5846">
        <v>32</v>
      </c>
      <c r="F5846">
        <v>0.19900000000000001</v>
      </c>
    </row>
    <row r="5847" spans="1:6" x14ac:dyDescent="0.2">
      <c r="A5847" t="s">
        <v>679</v>
      </c>
      <c r="B5847" t="s">
        <v>693</v>
      </c>
      <c r="C5847" t="s">
        <v>688</v>
      </c>
      <c r="D5847">
        <v>0.48</v>
      </c>
      <c r="E5847">
        <v>33</v>
      </c>
      <c r="F5847">
        <v>0.2</v>
      </c>
    </row>
    <row r="5848" spans="1:6" x14ac:dyDescent="0.2">
      <c r="A5848" t="s">
        <v>679</v>
      </c>
      <c r="B5848" t="s">
        <v>693</v>
      </c>
      <c r="C5848" t="s">
        <v>688</v>
      </c>
      <c r="D5848">
        <v>0.48</v>
      </c>
      <c r="E5848">
        <v>34</v>
      </c>
      <c r="F5848">
        <v>0.20100000000000001</v>
      </c>
    </row>
    <row r="5849" spans="1:6" x14ac:dyDescent="0.2">
      <c r="A5849" t="s">
        <v>679</v>
      </c>
      <c r="B5849" t="s">
        <v>693</v>
      </c>
      <c r="C5849" t="s">
        <v>688</v>
      </c>
      <c r="D5849">
        <v>0.48</v>
      </c>
      <c r="E5849">
        <v>35</v>
      </c>
      <c r="F5849">
        <v>0.20200000000000001</v>
      </c>
    </row>
    <row r="5850" spans="1:6" x14ac:dyDescent="0.2">
      <c r="A5850" t="s">
        <v>679</v>
      </c>
      <c r="B5850" t="s">
        <v>693</v>
      </c>
      <c r="C5850" t="s">
        <v>688</v>
      </c>
      <c r="D5850">
        <v>0.48</v>
      </c>
      <c r="E5850">
        <v>36</v>
      </c>
      <c r="F5850">
        <v>0.20200000000000001</v>
      </c>
    </row>
    <row r="5851" spans="1:6" x14ac:dyDescent="0.2">
      <c r="A5851" t="s">
        <v>679</v>
      </c>
      <c r="B5851" t="s">
        <v>693</v>
      </c>
      <c r="C5851" t="s">
        <v>688</v>
      </c>
      <c r="D5851">
        <v>0.48</v>
      </c>
      <c r="E5851">
        <v>37</v>
      </c>
      <c r="F5851">
        <v>0.20300000000000001</v>
      </c>
    </row>
    <row r="5852" spans="1:6" x14ac:dyDescent="0.2">
      <c r="A5852" t="s">
        <v>679</v>
      </c>
      <c r="B5852" t="s">
        <v>693</v>
      </c>
      <c r="C5852" t="s">
        <v>688</v>
      </c>
      <c r="D5852">
        <v>0.48</v>
      </c>
      <c r="E5852">
        <v>38</v>
      </c>
      <c r="F5852">
        <v>0.20399999999999999</v>
      </c>
    </row>
    <row r="5853" spans="1:6" x14ac:dyDescent="0.2">
      <c r="A5853" t="s">
        <v>679</v>
      </c>
      <c r="B5853" t="s">
        <v>693</v>
      </c>
      <c r="C5853" t="s">
        <v>688</v>
      </c>
      <c r="D5853">
        <v>0.48</v>
      </c>
      <c r="E5853">
        <v>39</v>
      </c>
      <c r="F5853">
        <v>0.20499999999999999</v>
      </c>
    </row>
    <row r="5854" spans="1:6" x14ac:dyDescent="0.2">
      <c r="A5854" t="s">
        <v>679</v>
      </c>
      <c r="B5854" t="s">
        <v>693</v>
      </c>
      <c r="C5854" t="s">
        <v>688</v>
      </c>
      <c r="D5854">
        <v>0.48</v>
      </c>
      <c r="E5854">
        <v>40</v>
      </c>
      <c r="F5854">
        <v>0.20499999999999999</v>
      </c>
    </row>
    <row r="5855" spans="1:6" x14ac:dyDescent="0.2">
      <c r="A5855" t="s">
        <v>679</v>
      </c>
      <c r="B5855" t="s">
        <v>693</v>
      </c>
      <c r="C5855" t="s">
        <v>688</v>
      </c>
      <c r="D5855">
        <v>0.48</v>
      </c>
      <c r="E5855">
        <v>41</v>
      </c>
      <c r="F5855">
        <v>0.20599999999999999</v>
      </c>
    </row>
    <row r="5856" spans="1:6" x14ac:dyDescent="0.2">
      <c r="A5856" t="s">
        <v>679</v>
      </c>
      <c r="B5856" t="s">
        <v>693</v>
      </c>
      <c r="C5856" t="s">
        <v>688</v>
      </c>
      <c r="D5856">
        <v>0.48</v>
      </c>
      <c r="E5856">
        <v>42</v>
      </c>
      <c r="F5856">
        <v>0.20699999999999999</v>
      </c>
    </row>
    <row r="5857" spans="1:6" x14ac:dyDescent="0.2">
      <c r="A5857" t="s">
        <v>679</v>
      </c>
      <c r="B5857" t="s">
        <v>693</v>
      </c>
      <c r="C5857" t="s">
        <v>688</v>
      </c>
      <c r="D5857">
        <v>0.48</v>
      </c>
      <c r="E5857">
        <v>43</v>
      </c>
      <c r="F5857">
        <v>0.20799999999999999</v>
      </c>
    </row>
    <row r="5858" spans="1:6" x14ac:dyDescent="0.2">
      <c r="A5858" t="s">
        <v>679</v>
      </c>
      <c r="B5858" t="s">
        <v>693</v>
      </c>
      <c r="C5858" t="s">
        <v>688</v>
      </c>
      <c r="D5858">
        <v>0.48</v>
      </c>
      <c r="E5858">
        <v>44</v>
      </c>
      <c r="F5858">
        <v>0.20799999999999999</v>
      </c>
    </row>
    <row r="5859" spans="1:6" x14ac:dyDescent="0.2">
      <c r="A5859" t="s">
        <v>679</v>
      </c>
      <c r="B5859" t="s">
        <v>693</v>
      </c>
      <c r="C5859" t="s">
        <v>688</v>
      </c>
      <c r="D5859">
        <v>0.48</v>
      </c>
      <c r="E5859">
        <v>45</v>
      </c>
      <c r="F5859">
        <v>0.20899999999999999</v>
      </c>
    </row>
    <row r="5860" spans="1:6" x14ac:dyDescent="0.2">
      <c r="A5860" t="s">
        <v>679</v>
      </c>
      <c r="B5860" t="s">
        <v>693</v>
      </c>
      <c r="C5860" t="s">
        <v>688</v>
      </c>
      <c r="D5860">
        <v>0.48</v>
      </c>
      <c r="E5860">
        <v>46</v>
      </c>
      <c r="F5860">
        <v>0.20899999999999999</v>
      </c>
    </row>
    <row r="5861" spans="1:6" x14ac:dyDescent="0.2">
      <c r="A5861" t="s">
        <v>679</v>
      </c>
      <c r="B5861" t="s">
        <v>693</v>
      </c>
      <c r="C5861" t="s">
        <v>688</v>
      </c>
      <c r="D5861">
        <v>0.48</v>
      </c>
      <c r="E5861">
        <v>47</v>
      </c>
      <c r="F5861">
        <v>0.21</v>
      </c>
    </row>
    <row r="5862" spans="1:6" x14ac:dyDescent="0.2">
      <c r="A5862" t="s">
        <v>679</v>
      </c>
      <c r="B5862" t="s">
        <v>693</v>
      </c>
      <c r="C5862" t="s">
        <v>688</v>
      </c>
      <c r="D5862">
        <v>0.48</v>
      </c>
      <c r="E5862">
        <v>48</v>
      </c>
      <c r="F5862">
        <v>0.21</v>
      </c>
    </row>
    <row r="5863" spans="1:6" x14ac:dyDescent="0.2">
      <c r="A5863" t="s">
        <v>679</v>
      </c>
      <c r="B5863" t="s">
        <v>693</v>
      </c>
      <c r="C5863" t="s">
        <v>688</v>
      </c>
      <c r="D5863">
        <v>0.48</v>
      </c>
      <c r="E5863">
        <v>49</v>
      </c>
      <c r="F5863">
        <v>0.21099999999999999</v>
      </c>
    </row>
    <row r="5864" spans="1:6" x14ac:dyDescent="0.2">
      <c r="A5864" t="s">
        <v>679</v>
      </c>
      <c r="B5864" t="s">
        <v>693</v>
      </c>
      <c r="C5864" t="s">
        <v>688</v>
      </c>
      <c r="D5864">
        <v>0.5</v>
      </c>
      <c r="E5864">
        <v>23</v>
      </c>
      <c r="F5864">
        <v>0.19400000000000001</v>
      </c>
    </row>
    <row r="5865" spans="1:6" x14ac:dyDescent="0.2">
      <c r="A5865" t="s">
        <v>679</v>
      </c>
      <c r="B5865" t="s">
        <v>693</v>
      </c>
      <c r="C5865" t="s">
        <v>688</v>
      </c>
      <c r="D5865">
        <v>0.5</v>
      </c>
      <c r="E5865">
        <v>24</v>
      </c>
      <c r="F5865">
        <v>0.19700000000000001</v>
      </c>
    </row>
    <row r="5866" spans="1:6" x14ac:dyDescent="0.2">
      <c r="A5866" t="s">
        <v>679</v>
      </c>
      <c r="B5866" t="s">
        <v>693</v>
      </c>
      <c r="C5866" t="s">
        <v>688</v>
      </c>
      <c r="D5866">
        <v>0.5</v>
      </c>
      <c r="E5866">
        <v>25</v>
      </c>
      <c r="F5866">
        <v>0.2</v>
      </c>
    </row>
    <row r="5867" spans="1:6" x14ac:dyDescent="0.2">
      <c r="A5867" t="s">
        <v>679</v>
      </c>
      <c r="B5867" t="s">
        <v>693</v>
      </c>
      <c r="C5867" t="s">
        <v>688</v>
      </c>
      <c r="D5867">
        <v>0.5</v>
      </c>
      <c r="E5867">
        <v>26</v>
      </c>
      <c r="F5867">
        <v>0.20100000000000001</v>
      </c>
    </row>
    <row r="5868" spans="1:6" x14ac:dyDescent="0.2">
      <c r="A5868" t="s">
        <v>679</v>
      </c>
      <c r="B5868" t="s">
        <v>693</v>
      </c>
      <c r="C5868" t="s">
        <v>688</v>
      </c>
      <c r="D5868">
        <v>0.5</v>
      </c>
      <c r="E5868">
        <v>27</v>
      </c>
      <c r="F5868">
        <v>0.20300000000000001</v>
      </c>
    </row>
    <row r="5869" spans="1:6" x14ac:dyDescent="0.2">
      <c r="A5869" t="s">
        <v>679</v>
      </c>
      <c r="B5869" t="s">
        <v>693</v>
      </c>
      <c r="C5869" t="s">
        <v>688</v>
      </c>
      <c r="D5869">
        <v>0.5</v>
      </c>
      <c r="E5869">
        <v>28</v>
      </c>
      <c r="F5869">
        <v>0.20300000000000001</v>
      </c>
    </row>
    <row r="5870" spans="1:6" x14ac:dyDescent="0.2">
      <c r="A5870" t="s">
        <v>679</v>
      </c>
      <c r="B5870" t="s">
        <v>693</v>
      </c>
      <c r="C5870" t="s">
        <v>688</v>
      </c>
      <c r="D5870">
        <v>0.5</v>
      </c>
      <c r="E5870">
        <v>29</v>
      </c>
      <c r="F5870">
        <v>0.20399999999999999</v>
      </c>
    </row>
    <row r="5871" spans="1:6" x14ac:dyDescent="0.2">
      <c r="A5871" t="s">
        <v>679</v>
      </c>
      <c r="B5871" t="s">
        <v>693</v>
      </c>
      <c r="C5871" t="s">
        <v>688</v>
      </c>
      <c r="D5871">
        <v>0.5</v>
      </c>
      <c r="E5871">
        <v>30</v>
      </c>
      <c r="F5871">
        <v>0.20499999999999999</v>
      </c>
    </row>
    <row r="5872" spans="1:6" x14ac:dyDescent="0.2">
      <c r="A5872" t="s">
        <v>679</v>
      </c>
      <c r="B5872" t="s">
        <v>693</v>
      </c>
      <c r="C5872" t="s">
        <v>688</v>
      </c>
      <c r="D5872">
        <v>0.5</v>
      </c>
      <c r="E5872">
        <v>31</v>
      </c>
      <c r="F5872">
        <v>0.20599999999999999</v>
      </c>
    </row>
    <row r="5873" spans="1:6" x14ac:dyDescent="0.2">
      <c r="A5873" t="s">
        <v>679</v>
      </c>
      <c r="B5873" t="s">
        <v>693</v>
      </c>
      <c r="C5873" t="s">
        <v>688</v>
      </c>
      <c r="D5873">
        <v>0.5</v>
      </c>
      <c r="E5873">
        <v>32</v>
      </c>
      <c r="F5873">
        <v>0.20599999999999999</v>
      </c>
    </row>
    <row r="5874" spans="1:6" x14ac:dyDescent="0.2">
      <c r="A5874" t="s">
        <v>679</v>
      </c>
      <c r="B5874" t="s">
        <v>693</v>
      </c>
      <c r="C5874" t="s">
        <v>688</v>
      </c>
      <c r="D5874">
        <v>0.5</v>
      </c>
      <c r="E5874">
        <v>33</v>
      </c>
      <c r="F5874">
        <v>0.20699999999999999</v>
      </c>
    </row>
    <row r="5875" spans="1:6" x14ac:dyDescent="0.2">
      <c r="A5875" t="s">
        <v>679</v>
      </c>
      <c r="B5875" t="s">
        <v>693</v>
      </c>
      <c r="C5875" t="s">
        <v>688</v>
      </c>
      <c r="D5875">
        <v>0.5</v>
      </c>
      <c r="E5875">
        <v>34</v>
      </c>
      <c r="F5875">
        <v>0.20799999999999999</v>
      </c>
    </row>
    <row r="5876" spans="1:6" x14ac:dyDescent="0.2">
      <c r="A5876" t="s">
        <v>679</v>
      </c>
      <c r="B5876" t="s">
        <v>693</v>
      </c>
      <c r="C5876" t="s">
        <v>688</v>
      </c>
      <c r="D5876">
        <v>0.5</v>
      </c>
      <c r="E5876">
        <v>35</v>
      </c>
      <c r="F5876">
        <v>0.20799999999999999</v>
      </c>
    </row>
    <row r="5877" spans="1:6" x14ac:dyDescent="0.2">
      <c r="A5877" t="s">
        <v>679</v>
      </c>
      <c r="B5877" t="s">
        <v>693</v>
      </c>
      <c r="C5877" t="s">
        <v>688</v>
      </c>
      <c r="D5877">
        <v>0.5</v>
      </c>
      <c r="E5877">
        <v>36</v>
      </c>
      <c r="F5877">
        <v>0.20899999999999999</v>
      </c>
    </row>
    <row r="5878" spans="1:6" x14ac:dyDescent="0.2">
      <c r="A5878" t="s">
        <v>679</v>
      </c>
      <c r="B5878" t="s">
        <v>693</v>
      </c>
      <c r="C5878" t="s">
        <v>688</v>
      </c>
      <c r="D5878">
        <v>0.5</v>
      </c>
      <c r="E5878">
        <v>37</v>
      </c>
      <c r="F5878">
        <v>0.21</v>
      </c>
    </row>
    <row r="5879" spans="1:6" x14ac:dyDescent="0.2">
      <c r="A5879" t="s">
        <v>679</v>
      </c>
      <c r="B5879" t="s">
        <v>693</v>
      </c>
      <c r="C5879" t="s">
        <v>688</v>
      </c>
      <c r="D5879">
        <v>0.5</v>
      </c>
      <c r="E5879">
        <v>38</v>
      </c>
      <c r="F5879">
        <v>0.21</v>
      </c>
    </row>
    <row r="5880" spans="1:6" x14ac:dyDescent="0.2">
      <c r="A5880" t="s">
        <v>679</v>
      </c>
      <c r="B5880" t="s">
        <v>693</v>
      </c>
      <c r="C5880" t="s">
        <v>688</v>
      </c>
      <c r="D5880">
        <v>0.5</v>
      </c>
      <c r="E5880">
        <v>39</v>
      </c>
      <c r="F5880">
        <v>0.21099999999999999</v>
      </c>
    </row>
    <row r="5881" spans="1:6" x14ac:dyDescent="0.2">
      <c r="A5881" t="s">
        <v>679</v>
      </c>
      <c r="B5881" t="s">
        <v>693</v>
      </c>
      <c r="C5881" t="s">
        <v>688</v>
      </c>
      <c r="D5881">
        <v>0.5</v>
      </c>
      <c r="E5881">
        <v>40</v>
      </c>
      <c r="F5881">
        <v>0.21199999999999999</v>
      </c>
    </row>
    <row r="5882" spans="1:6" x14ac:dyDescent="0.2">
      <c r="A5882" t="s">
        <v>679</v>
      </c>
      <c r="B5882" t="s">
        <v>693</v>
      </c>
      <c r="C5882" t="s">
        <v>688</v>
      </c>
      <c r="D5882">
        <v>0.5</v>
      </c>
      <c r="E5882">
        <v>41</v>
      </c>
      <c r="F5882">
        <v>0.21199999999999999</v>
      </c>
    </row>
    <row r="5883" spans="1:6" x14ac:dyDescent="0.2">
      <c r="A5883" t="s">
        <v>679</v>
      </c>
      <c r="B5883" t="s">
        <v>693</v>
      </c>
      <c r="C5883" t="s">
        <v>688</v>
      </c>
      <c r="D5883">
        <v>0.5</v>
      </c>
      <c r="E5883">
        <v>42</v>
      </c>
      <c r="F5883">
        <v>0.21299999999999999</v>
      </c>
    </row>
    <row r="5884" spans="1:6" x14ac:dyDescent="0.2">
      <c r="A5884" t="s">
        <v>679</v>
      </c>
      <c r="B5884" t="s">
        <v>693</v>
      </c>
      <c r="C5884" t="s">
        <v>688</v>
      </c>
      <c r="D5884">
        <v>0.5</v>
      </c>
      <c r="E5884">
        <v>43</v>
      </c>
      <c r="F5884">
        <v>0.214</v>
      </c>
    </row>
    <row r="5885" spans="1:6" x14ac:dyDescent="0.2">
      <c r="A5885" t="s">
        <v>679</v>
      </c>
      <c r="B5885" t="s">
        <v>693</v>
      </c>
      <c r="C5885" t="s">
        <v>688</v>
      </c>
      <c r="D5885">
        <v>0.5</v>
      </c>
      <c r="E5885">
        <v>44</v>
      </c>
      <c r="F5885">
        <v>0.214</v>
      </c>
    </row>
    <row r="5886" spans="1:6" x14ac:dyDescent="0.2">
      <c r="A5886" t="s">
        <v>679</v>
      </c>
      <c r="B5886" t="s">
        <v>693</v>
      </c>
      <c r="C5886" t="s">
        <v>688</v>
      </c>
      <c r="D5886">
        <v>0.5</v>
      </c>
      <c r="E5886">
        <v>45</v>
      </c>
      <c r="F5886">
        <v>0.215</v>
      </c>
    </row>
    <row r="5887" spans="1:6" x14ac:dyDescent="0.2">
      <c r="A5887" t="s">
        <v>679</v>
      </c>
      <c r="B5887" t="s">
        <v>693</v>
      </c>
      <c r="C5887" t="s">
        <v>688</v>
      </c>
      <c r="D5887">
        <v>0.5</v>
      </c>
      <c r="E5887">
        <v>46</v>
      </c>
      <c r="F5887">
        <v>0.216</v>
      </c>
    </row>
    <row r="5888" spans="1:6" x14ac:dyDescent="0.2">
      <c r="A5888" t="s">
        <v>679</v>
      </c>
      <c r="B5888" t="s">
        <v>693</v>
      </c>
      <c r="C5888" t="s">
        <v>688</v>
      </c>
      <c r="D5888">
        <v>0.5</v>
      </c>
      <c r="E5888">
        <v>47</v>
      </c>
      <c r="F5888">
        <v>0.216</v>
      </c>
    </row>
    <row r="5889" spans="1:6" x14ac:dyDescent="0.2">
      <c r="A5889" t="s">
        <v>679</v>
      </c>
      <c r="B5889" t="s">
        <v>693</v>
      </c>
      <c r="C5889" t="s">
        <v>688</v>
      </c>
      <c r="D5889">
        <v>0.5</v>
      </c>
      <c r="E5889">
        <v>48</v>
      </c>
      <c r="F5889">
        <v>0.217</v>
      </c>
    </row>
    <row r="5890" spans="1:6" x14ac:dyDescent="0.2">
      <c r="A5890" t="s">
        <v>679</v>
      </c>
      <c r="B5890" t="s">
        <v>693</v>
      </c>
      <c r="C5890" t="s">
        <v>688</v>
      </c>
      <c r="D5890">
        <v>0.5</v>
      </c>
      <c r="E5890">
        <v>49</v>
      </c>
      <c r="F5890">
        <v>0.217</v>
      </c>
    </row>
    <row r="5891" spans="1:6" x14ac:dyDescent="0.2">
      <c r="A5891" t="s">
        <v>679</v>
      </c>
      <c r="B5891" t="s">
        <v>693</v>
      </c>
      <c r="C5891" t="s">
        <v>688</v>
      </c>
      <c r="D5891">
        <v>0.52</v>
      </c>
      <c r="E5891">
        <v>23</v>
      </c>
      <c r="F5891">
        <v>0.20200000000000001</v>
      </c>
    </row>
    <row r="5892" spans="1:6" x14ac:dyDescent="0.2">
      <c r="A5892" t="s">
        <v>679</v>
      </c>
      <c r="B5892" t="s">
        <v>693</v>
      </c>
      <c r="C5892" t="s">
        <v>688</v>
      </c>
      <c r="D5892">
        <v>0.52</v>
      </c>
      <c r="E5892">
        <v>24</v>
      </c>
      <c r="F5892">
        <v>0.20499999999999999</v>
      </c>
    </row>
    <row r="5893" spans="1:6" x14ac:dyDescent="0.2">
      <c r="A5893" t="s">
        <v>679</v>
      </c>
      <c r="B5893" t="s">
        <v>693</v>
      </c>
      <c r="C5893" t="s">
        <v>688</v>
      </c>
      <c r="D5893">
        <v>0.52</v>
      </c>
      <c r="E5893">
        <v>25</v>
      </c>
      <c r="F5893">
        <v>0.20799999999999999</v>
      </c>
    </row>
    <row r="5894" spans="1:6" x14ac:dyDescent="0.2">
      <c r="A5894" t="s">
        <v>679</v>
      </c>
      <c r="B5894" t="s">
        <v>693</v>
      </c>
      <c r="C5894" t="s">
        <v>688</v>
      </c>
      <c r="D5894">
        <v>0.52</v>
      </c>
      <c r="E5894">
        <v>26</v>
      </c>
      <c r="F5894">
        <v>0.20899999999999999</v>
      </c>
    </row>
    <row r="5895" spans="1:6" x14ac:dyDescent="0.2">
      <c r="A5895" t="s">
        <v>679</v>
      </c>
      <c r="B5895" t="s">
        <v>693</v>
      </c>
      <c r="C5895" t="s">
        <v>688</v>
      </c>
      <c r="D5895">
        <v>0.52</v>
      </c>
      <c r="E5895">
        <v>27</v>
      </c>
      <c r="F5895">
        <v>0.21</v>
      </c>
    </row>
    <row r="5896" spans="1:6" x14ac:dyDescent="0.2">
      <c r="A5896" t="s">
        <v>679</v>
      </c>
      <c r="B5896" t="s">
        <v>693</v>
      </c>
      <c r="C5896" t="s">
        <v>688</v>
      </c>
      <c r="D5896">
        <v>0.52</v>
      </c>
      <c r="E5896">
        <v>28</v>
      </c>
      <c r="F5896">
        <v>0.21099999999999999</v>
      </c>
    </row>
    <row r="5897" spans="1:6" x14ac:dyDescent="0.2">
      <c r="A5897" t="s">
        <v>679</v>
      </c>
      <c r="B5897" t="s">
        <v>693</v>
      </c>
      <c r="C5897" t="s">
        <v>688</v>
      </c>
      <c r="D5897">
        <v>0.52</v>
      </c>
      <c r="E5897">
        <v>29</v>
      </c>
      <c r="F5897">
        <v>0.21099999999999999</v>
      </c>
    </row>
    <row r="5898" spans="1:6" x14ac:dyDescent="0.2">
      <c r="A5898" t="s">
        <v>679</v>
      </c>
      <c r="B5898" t="s">
        <v>693</v>
      </c>
      <c r="C5898" t="s">
        <v>688</v>
      </c>
      <c r="D5898">
        <v>0.52</v>
      </c>
      <c r="E5898">
        <v>30</v>
      </c>
      <c r="F5898">
        <v>0.21199999999999999</v>
      </c>
    </row>
    <row r="5899" spans="1:6" x14ac:dyDescent="0.2">
      <c r="A5899" t="s">
        <v>679</v>
      </c>
      <c r="B5899" t="s">
        <v>693</v>
      </c>
      <c r="C5899" t="s">
        <v>688</v>
      </c>
      <c r="D5899">
        <v>0.52</v>
      </c>
      <c r="E5899">
        <v>31</v>
      </c>
      <c r="F5899">
        <v>0.21299999999999999</v>
      </c>
    </row>
    <row r="5900" spans="1:6" x14ac:dyDescent="0.2">
      <c r="A5900" t="s">
        <v>679</v>
      </c>
      <c r="B5900" t="s">
        <v>693</v>
      </c>
      <c r="C5900" t="s">
        <v>688</v>
      </c>
      <c r="D5900">
        <v>0.52</v>
      </c>
      <c r="E5900">
        <v>32</v>
      </c>
      <c r="F5900">
        <v>0.21299999999999999</v>
      </c>
    </row>
    <row r="5901" spans="1:6" x14ac:dyDescent="0.2">
      <c r="A5901" t="s">
        <v>679</v>
      </c>
      <c r="B5901" t="s">
        <v>693</v>
      </c>
      <c r="C5901" t="s">
        <v>688</v>
      </c>
      <c r="D5901">
        <v>0.52</v>
      </c>
      <c r="E5901">
        <v>33</v>
      </c>
      <c r="F5901">
        <v>0.214</v>
      </c>
    </row>
    <row r="5902" spans="1:6" x14ac:dyDescent="0.2">
      <c r="A5902" t="s">
        <v>679</v>
      </c>
      <c r="B5902" t="s">
        <v>693</v>
      </c>
      <c r="C5902" t="s">
        <v>688</v>
      </c>
      <c r="D5902">
        <v>0.52</v>
      </c>
      <c r="E5902">
        <v>34</v>
      </c>
      <c r="F5902">
        <v>0.214</v>
      </c>
    </row>
    <row r="5903" spans="1:6" x14ac:dyDescent="0.2">
      <c r="A5903" t="s">
        <v>679</v>
      </c>
      <c r="B5903" t="s">
        <v>693</v>
      </c>
      <c r="C5903" t="s">
        <v>688</v>
      </c>
      <c r="D5903">
        <v>0.52</v>
      </c>
      <c r="E5903">
        <v>35</v>
      </c>
      <c r="F5903">
        <v>0.215</v>
      </c>
    </row>
    <row r="5904" spans="1:6" x14ac:dyDescent="0.2">
      <c r="A5904" t="s">
        <v>679</v>
      </c>
      <c r="B5904" t="s">
        <v>693</v>
      </c>
      <c r="C5904" t="s">
        <v>688</v>
      </c>
      <c r="D5904">
        <v>0.52</v>
      </c>
      <c r="E5904">
        <v>36</v>
      </c>
      <c r="F5904">
        <v>0.215</v>
      </c>
    </row>
    <row r="5905" spans="1:6" x14ac:dyDescent="0.2">
      <c r="A5905" t="s">
        <v>679</v>
      </c>
      <c r="B5905" t="s">
        <v>693</v>
      </c>
      <c r="C5905" t="s">
        <v>688</v>
      </c>
      <c r="D5905">
        <v>0.52</v>
      </c>
      <c r="E5905">
        <v>37</v>
      </c>
      <c r="F5905">
        <v>0.216</v>
      </c>
    </row>
    <row r="5906" spans="1:6" x14ac:dyDescent="0.2">
      <c r="A5906" t="s">
        <v>679</v>
      </c>
      <c r="B5906" t="s">
        <v>693</v>
      </c>
      <c r="C5906" t="s">
        <v>688</v>
      </c>
      <c r="D5906">
        <v>0.52</v>
      </c>
      <c r="E5906">
        <v>38</v>
      </c>
      <c r="F5906">
        <v>0.217</v>
      </c>
    </row>
    <row r="5907" spans="1:6" x14ac:dyDescent="0.2">
      <c r="A5907" t="s">
        <v>679</v>
      </c>
      <c r="B5907" t="s">
        <v>693</v>
      </c>
      <c r="C5907" t="s">
        <v>688</v>
      </c>
      <c r="D5907">
        <v>0.52</v>
      </c>
      <c r="E5907">
        <v>39</v>
      </c>
      <c r="F5907">
        <v>0.217</v>
      </c>
    </row>
    <row r="5908" spans="1:6" x14ac:dyDescent="0.2">
      <c r="A5908" t="s">
        <v>679</v>
      </c>
      <c r="B5908" t="s">
        <v>693</v>
      </c>
      <c r="C5908" t="s">
        <v>688</v>
      </c>
      <c r="D5908">
        <v>0.52</v>
      </c>
      <c r="E5908">
        <v>40</v>
      </c>
      <c r="F5908">
        <v>0.218</v>
      </c>
    </row>
    <row r="5909" spans="1:6" x14ac:dyDescent="0.2">
      <c r="A5909" t="s">
        <v>679</v>
      </c>
      <c r="B5909" t="s">
        <v>693</v>
      </c>
      <c r="C5909" t="s">
        <v>688</v>
      </c>
      <c r="D5909">
        <v>0.52</v>
      </c>
      <c r="E5909">
        <v>41</v>
      </c>
      <c r="F5909">
        <v>0.219</v>
      </c>
    </row>
    <row r="5910" spans="1:6" x14ac:dyDescent="0.2">
      <c r="A5910" t="s">
        <v>679</v>
      </c>
      <c r="B5910" t="s">
        <v>693</v>
      </c>
      <c r="C5910" t="s">
        <v>688</v>
      </c>
      <c r="D5910">
        <v>0.52</v>
      </c>
      <c r="E5910">
        <v>42</v>
      </c>
      <c r="F5910">
        <v>0.219</v>
      </c>
    </row>
    <row r="5911" spans="1:6" x14ac:dyDescent="0.2">
      <c r="A5911" t="s">
        <v>679</v>
      </c>
      <c r="B5911" t="s">
        <v>693</v>
      </c>
      <c r="C5911" t="s">
        <v>688</v>
      </c>
      <c r="D5911">
        <v>0.52</v>
      </c>
      <c r="E5911">
        <v>43</v>
      </c>
      <c r="F5911">
        <v>0.22</v>
      </c>
    </row>
    <row r="5912" spans="1:6" x14ac:dyDescent="0.2">
      <c r="A5912" t="s">
        <v>679</v>
      </c>
      <c r="B5912" t="s">
        <v>693</v>
      </c>
      <c r="C5912" t="s">
        <v>688</v>
      </c>
      <c r="D5912">
        <v>0.52</v>
      </c>
      <c r="E5912">
        <v>44</v>
      </c>
      <c r="F5912">
        <v>0.221</v>
      </c>
    </row>
    <row r="5913" spans="1:6" x14ac:dyDescent="0.2">
      <c r="A5913" t="s">
        <v>679</v>
      </c>
      <c r="B5913" t="s">
        <v>693</v>
      </c>
      <c r="C5913" t="s">
        <v>688</v>
      </c>
      <c r="D5913">
        <v>0.52</v>
      </c>
      <c r="E5913">
        <v>45</v>
      </c>
      <c r="F5913">
        <v>0.221</v>
      </c>
    </row>
    <row r="5914" spans="1:6" x14ac:dyDescent="0.2">
      <c r="A5914" t="s">
        <v>679</v>
      </c>
      <c r="B5914" t="s">
        <v>693</v>
      </c>
      <c r="C5914" t="s">
        <v>688</v>
      </c>
      <c r="D5914">
        <v>0.52</v>
      </c>
      <c r="E5914">
        <v>46</v>
      </c>
      <c r="F5914">
        <v>0.222</v>
      </c>
    </row>
    <row r="5915" spans="1:6" x14ac:dyDescent="0.2">
      <c r="A5915" t="s">
        <v>679</v>
      </c>
      <c r="B5915" t="s">
        <v>693</v>
      </c>
      <c r="C5915" t="s">
        <v>688</v>
      </c>
      <c r="D5915">
        <v>0.52</v>
      </c>
      <c r="E5915">
        <v>47</v>
      </c>
      <c r="F5915">
        <v>0.222</v>
      </c>
    </row>
    <row r="5916" spans="1:6" x14ac:dyDescent="0.2">
      <c r="A5916" t="s">
        <v>679</v>
      </c>
      <c r="B5916" t="s">
        <v>693</v>
      </c>
      <c r="C5916" t="s">
        <v>688</v>
      </c>
      <c r="D5916">
        <v>0.52</v>
      </c>
      <c r="E5916">
        <v>48</v>
      </c>
      <c r="F5916">
        <v>0.223</v>
      </c>
    </row>
    <row r="5917" spans="1:6" x14ac:dyDescent="0.2">
      <c r="A5917" t="s">
        <v>679</v>
      </c>
      <c r="B5917" t="s">
        <v>693</v>
      </c>
      <c r="C5917" t="s">
        <v>688</v>
      </c>
      <c r="D5917">
        <v>0.52</v>
      </c>
      <c r="E5917">
        <v>49</v>
      </c>
      <c r="F5917">
        <v>0.223</v>
      </c>
    </row>
    <row r="5918" spans="1:6" x14ac:dyDescent="0.2">
      <c r="A5918" t="s">
        <v>679</v>
      </c>
      <c r="B5918" t="s">
        <v>693</v>
      </c>
      <c r="C5918" t="s">
        <v>688</v>
      </c>
      <c r="D5918">
        <v>0.54</v>
      </c>
      <c r="E5918">
        <v>24</v>
      </c>
      <c r="F5918">
        <v>0.21299999999999999</v>
      </c>
    </row>
    <row r="5919" spans="1:6" x14ac:dyDescent="0.2">
      <c r="A5919" t="s">
        <v>679</v>
      </c>
      <c r="B5919" t="s">
        <v>693</v>
      </c>
      <c r="C5919" t="s">
        <v>688</v>
      </c>
      <c r="D5919">
        <v>0.54</v>
      </c>
      <c r="E5919">
        <v>25</v>
      </c>
      <c r="F5919">
        <v>0.215</v>
      </c>
    </row>
    <row r="5920" spans="1:6" x14ac:dyDescent="0.2">
      <c r="A5920" t="s">
        <v>679</v>
      </c>
      <c r="B5920" t="s">
        <v>693</v>
      </c>
      <c r="C5920" t="s">
        <v>688</v>
      </c>
      <c r="D5920">
        <v>0.54</v>
      </c>
      <c r="E5920">
        <v>26</v>
      </c>
      <c r="F5920">
        <v>0.216</v>
      </c>
    </row>
    <row r="5921" spans="1:6" x14ac:dyDescent="0.2">
      <c r="A5921" t="s">
        <v>679</v>
      </c>
      <c r="B5921" t="s">
        <v>693</v>
      </c>
      <c r="C5921" t="s">
        <v>688</v>
      </c>
      <c r="D5921">
        <v>0.54</v>
      </c>
      <c r="E5921">
        <v>27</v>
      </c>
      <c r="F5921">
        <v>0.217</v>
      </c>
    </row>
    <row r="5922" spans="1:6" x14ac:dyDescent="0.2">
      <c r="A5922" t="s">
        <v>679</v>
      </c>
      <c r="B5922" t="s">
        <v>693</v>
      </c>
      <c r="C5922" t="s">
        <v>688</v>
      </c>
      <c r="D5922">
        <v>0.54</v>
      </c>
      <c r="E5922">
        <v>28</v>
      </c>
      <c r="F5922">
        <v>0.218</v>
      </c>
    </row>
    <row r="5923" spans="1:6" x14ac:dyDescent="0.2">
      <c r="A5923" t="s">
        <v>679</v>
      </c>
      <c r="B5923" t="s">
        <v>693</v>
      </c>
      <c r="C5923" t="s">
        <v>688</v>
      </c>
      <c r="D5923">
        <v>0.54</v>
      </c>
      <c r="E5923">
        <v>29</v>
      </c>
      <c r="F5923">
        <v>0.219</v>
      </c>
    </row>
    <row r="5924" spans="1:6" x14ac:dyDescent="0.2">
      <c r="A5924" t="s">
        <v>679</v>
      </c>
      <c r="B5924" t="s">
        <v>693</v>
      </c>
      <c r="C5924" t="s">
        <v>688</v>
      </c>
      <c r="D5924">
        <v>0.54</v>
      </c>
      <c r="E5924">
        <v>30</v>
      </c>
      <c r="F5924">
        <v>0.219</v>
      </c>
    </row>
    <row r="5925" spans="1:6" x14ac:dyDescent="0.2">
      <c r="A5925" t="s">
        <v>679</v>
      </c>
      <c r="B5925" t="s">
        <v>693</v>
      </c>
      <c r="C5925" t="s">
        <v>688</v>
      </c>
      <c r="D5925">
        <v>0.54</v>
      </c>
      <c r="E5925">
        <v>31</v>
      </c>
      <c r="F5925">
        <v>0.22</v>
      </c>
    </row>
    <row r="5926" spans="1:6" x14ac:dyDescent="0.2">
      <c r="A5926" t="s">
        <v>679</v>
      </c>
      <c r="B5926" t="s">
        <v>693</v>
      </c>
      <c r="C5926" t="s">
        <v>688</v>
      </c>
      <c r="D5926">
        <v>0.54</v>
      </c>
      <c r="E5926">
        <v>32</v>
      </c>
      <c r="F5926">
        <v>0.22</v>
      </c>
    </row>
    <row r="5927" spans="1:6" x14ac:dyDescent="0.2">
      <c r="A5927" t="s">
        <v>679</v>
      </c>
      <c r="B5927" t="s">
        <v>693</v>
      </c>
      <c r="C5927" t="s">
        <v>688</v>
      </c>
      <c r="D5927">
        <v>0.54</v>
      </c>
      <c r="E5927">
        <v>33</v>
      </c>
      <c r="F5927">
        <v>0.22</v>
      </c>
    </row>
    <row r="5928" spans="1:6" x14ac:dyDescent="0.2">
      <c r="A5928" t="s">
        <v>679</v>
      </c>
      <c r="B5928" t="s">
        <v>693</v>
      </c>
      <c r="C5928" t="s">
        <v>688</v>
      </c>
      <c r="D5928">
        <v>0.54</v>
      </c>
      <c r="E5928">
        <v>34</v>
      </c>
      <c r="F5928">
        <v>0.221</v>
      </c>
    </row>
    <row r="5929" spans="1:6" x14ac:dyDescent="0.2">
      <c r="A5929" t="s">
        <v>679</v>
      </c>
      <c r="B5929" t="s">
        <v>693</v>
      </c>
      <c r="C5929" t="s">
        <v>688</v>
      </c>
      <c r="D5929">
        <v>0.54</v>
      </c>
      <c r="E5929">
        <v>35</v>
      </c>
      <c r="F5929">
        <v>0.221</v>
      </c>
    </row>
    <row r="5930" spans="1:6" x14ac:dyDescent="0.2">
      <c r="A5930" t="s">
        <v>679</v>
      </c>
      <c r="B5930" t="s">
        <v>693</v>
      </c>
      <c r="C5930" t="s">
        <v>688</v>
      </c>
      <c r="D5930">
        <v>0.54</v>
      </c>
      <c r="E5930">
        <v>36</v>
      </c>
      <c r="F5930">
        <v>0.222</v>
      </c>
    </row>
    <row r="5931" spans="1:6" x14ac:dyDescent="0.2">
      <c r="A5931" t="s">
        <v>679</v>
      </c>
      <c r="B5931" t="s">
        <v>693</v>
      </c>
      <c r="C5931" t="s">
        <v>688</v>
      </c>
      <c r="D5931">
        <v>0.54</v>
      </c>
      <c r="E5931">
        <v>37</v>
      </c>
      <c r="F5931">
        <v>0.223</v>
      </c>
    </row>
    <row r="5932" spans="1:6" x14ac:dyDescent="0.2">
      <c r="A5932" t="s">
        <v>679</v>
      </c>
      <c r="B5932" t="s">
        <v>693</v>
      </c>
      <c r="C5932" t="s">
        <v>688</v>
      </c>
      <c r="D5932">
        <v>0.54</v>
      </c>
      <c r="E5932">
        <v>38</v>
      </c>
      <c r="F5932">
        <v>0.223</v>
      </c>
    </row>
    <row r="5933" spans="1:6" x14ac:dyDescent="0.2">
      <c r="A5933" t="s">
        <v>679</v>
      </c>
      <c r="B5933" t="s">
        <v>693</v>
      </c>
      <c r="C5933" t="s">
        <v>688</v>
      </c>
      <c r="D5933">
        <v>0.54</v>
      </c>
      <c r="E5933">
        <v>39</v>
      </c>
      <c r="F5933">
        <v>0.224</v>
      </c>
    </row>
    <row r="5934" spans="1:6" x14ac:dyDescent="0.2">
      <c r="A5934" t="s">
        <v>679</v>
      </c>
      <c r="B5934" t="s">
        <v>693</v>
      </c>
      <c r="C5934" t="s">
        <v>688</v>
      </c>
      <c r="D5934">
        <v>0.54</v>
      </c>
      <c r="E5934">
        <v>40</v>
      </c>
      <c r="F5934">
        <v>0.224</v>
      </c>
    </row>
    <row r="5935" spans="1:6" x14ac:dyDescent="0.2">
      <c r="A5935" t="s">
        <v>679</v>
      </c>
      <c r="B5935" t="s">
        <v>693</v>
      </c>
      <c r="C5935" t="s">
        <v>688</v>
      </c>
      <c r="D5935">
        <v>0.54</v>
      </c>
      <c r="E5935">
        <v>41</v>
      </c>
      <c r="F5935">
        <v>0.22500000000000001</v>
      </c>
    </row>
    <row r="5936" spans="1:6" x14ac:dyDescent="0.2">
      <c r="A5936" t="s">
        <v>679</v>
      </c>
      <c r="B5936" t="s">
        <v>693</v>
      </c>
      <c r="C5936" t="s">
        <v>688</v>
      </c>
      <c r="D5936">
        <v>0.54</v>
      </c>
      <c r="E5936">
        <v>42</v>
      </c>
      <c r="F5936">
        <v>0.22600000000000001</v>
      </c>
    </row>
    <row r="5937" spans="1:6" x14ac:dyDescent="0.2">
      <c r="A5937" t="s">
        <v>679</v>
      </c>
      <c r="B5937" t="s">
        <v>693</v>
      </c>
      <c r="C5937" t="s">
        <v>688</v>
      </c>
      <c r="D5937">
        <v>0.54</v>
      </c>
      <c r="E5937">
        <v>43</v>
      </c>
      <c r="F5937">
        <v>0.22600000000000001</v>
      </c>
    </row>
    <row r="5938" spans="1:6" x14ac:dyDescent="0.2">
      <c r="A5938" t="s">
        <v>679</v>
      </c>
      <c r="B5938" t="s">
        <v>693</v>
      </c>
      <c r="C5938" t="s">
        <v>688</v>
      </c>
      <c r="D5938">
        <v>0.54</v>
      </c>
      <c r="E5938">
        <v>44</v>
      </c>
      <c r="F5938">
        <v>0.22700000000000001</v>
      </c>
    </row>
    <row r="5939" spans="1:6" x14ac:dyDescent="0.2">
      <c r="A5939" t="s">
        <v>679</v>
      </c>
      <c r="B5939" t="s">
        <v>693</v>
      </c>
      <c r="C5939" t="s">
        <v>688</v>
      </c>
      <c r="D5939">
        <v>0.54</v>
      </c>
      <c r="E5939">
        <v>45</v>
      </c>
      <c r="F5939">
        <v>0.22700000000000001</v>
      </c>
    </row>
    <row r="5940" spans="1:6" x14ac:dyDescent="0.2">
      <c r="A5940" t="s">
        <v>679</v>
      </c>
      <c r="B5940" t="s">
        <v>693</v>
      </c>
      <c r="C5940" t="s">
        <v>688</v>
      </c>
      <c r="D5940">
        <v>0.54</v>
      </c>
      <c r="E5940">
        <v>46</v>
      </c>
      <c r="F5940">
        <v>0.22800000000000001</v>
      </c>
    </row>
    <row r="5941" spans="1:6" x14ac:dyDescent="0.2">
      <c r="A5941" t="s">
        <v>679</v>
      </c>
      <c r="B5941" t="s">
        <v>693</v>
      </c>
      <c r="C5941" t="s">
        <v>688</v>
      </c>
      <c r="D5941">
        <v>0.54</v>
      </c>
      <c r="E5941">
        <v>47</v>
      </c>
      <c r="F5941">
        <v>0.22800000000000001</v>
      </c>
    </row>
    <row r="5942" spans="1:6" x14ac:dyDescent="0.2">
      <c r="A5942" t="s">
        <v>679</v>
      </c>
      <c r="B5942" t="s">
        <v>693</v>
      </c>
      <c r="C5942" t="s">
        <v>688</v>
      </c>
      <c r="D5942">
        <v>0.54</v>
      </c>
      <c r="E5942">
        <v>48</v>
      </c>
      <c r="F5942">
        <v>0.22900000000000001</v>
      </c>
    </row>
    <row r="5943" spans="1:6" x14ac:dyDescent="0.2">
      <c r="A5943" t="s">
        <v>679</v>
      </c>
      <c r="B5943" t="s">
        <v>693</v>
      </c>
      <c r="C5943" t="s">
        <v>688</v>
      </c>
      <c r="D5943">
        <v>0.54</v>
      </c>
      <c r="E5943">
        <v>49</v>
      </c>
      <c r="F5943">
        <v>0.22900000000000001</v>
      </c>
    </row>
    <row r="5944" spans="1:6" x14ac:dyDescent="0.2">
      <c r="A5944" t="s">
        <v>679</v>
      </c>
      <c r="B5944" t="s">
        <v>693</v>
      </c>
      <c r="C5944" t="s">
        <v>688</v>
      </c>
      <c r="D5944">
        <v>0.56000000000000005</v>
      </c>
      <c r="E5944">
        <v>26</v>
      </c>
      <c r="F5944">
        <v>0.224</v>
      </c>
    </row>
    <row r="5945" spans="1:6" x14ac:dyDescent="0.2">
      <c r="A5945" t="s">
        <v>679</v>
      </c>
      <c r="B5945" t="s">
        <v>693</v>
      </c>
      <c r="C5945" t="s">
        <v>688</v>
      </c>
      <c r="D5945">
        <v>0.56000000000000005</v>
      </c>
      <c r="E5945">
        <v>27</v>
      </c>
      <c r="F5945">
        <v>0.22500000000000001</v>
      </c>
    </row>
    <row r="5946" spans="1:6" x14ac:dyDescent="0.2">
      <c r="A5946" t="s">
        <v>679</v>
      </c>
      <c r="B5946" t="s">
        <v>693</v>
      </c>
      <c r="C5946" t="s">
        <v>688</v>
      </c>
      <c r="D5946">
        <v>0.56000000000000005</v>
      </c>
      <c r="E5946">
        <v>28</v>
      </c>
      <c r="F5946">
        <v>0.22500000000000001</v>
      </c>
    </row>
    <row r="5947" spans="1:6" x14ac:dyDescent="0.2">
      <c r="A5947" t="s">
        <v>679</v>
      </c>
      <c r="B5947" t="s">
        <v>693</v>
      </c>
      <c r="C5947" t="s">
        <v>688</v>
      </c>
      <c r="D5947">
        <v>0.56000000000000005</v>
      </c>
      <c r="E5947">
        <v>29</v>
      </c>
      <c r="F5947">
        <v>0.22600000000000001</v>
      </c>
    </row>
    <row r="5948" spans="1:6" x14ac:dyDescent="0.2">
      <c r="A5948" t="s">
        <v>679</v>
      </c>
      <c r="B5948" t="s">
        <v>693</v>
      </c>
      <c r="C5948" t="s">
        <v>688</v>
      </c>
      <c r="D5948">
        <v>0.56000000000000005</v>
      </c>
      <c r="E5948">
        <v>30</v>
      </c>
      <c r="F5948">
        <v>0.22600000000000001</v>
      </c>
    </row>
    <row r="5949" spans="1:6" x14ac:dyDescent="0.2">
      <c r="A5949" t="s">
        <v>679</v>
      </c>
      <c r="B5949" t="s">
        <v>693</v>
      </c>
      <c r="C5949" t="s">
        <v>688</v>
      </c>
      <c r="D5949">
        <v>0.56000000000000005</v>
      </c>
      <c r="E5949">
        <v>31</v>
      </c>
      <c r="F5949">
        <v>0.22600000000000001</v>
      </c>
    </row>
    <row r="5950" spans="1:6" x14ac:dyDescent="0.2">
      <c r="A5950" t="s">
        <v>679</v>
      </c>
      <c r="B5950" t="s">
        <v>693</v>
      </c>
      <c r="C5950" t="s">
        <v>688</v>
      </c>
      <c r="D5950">
        <v>0.56000000000000005</v>
      </c>
      <c r="E5950">
        <v>32</v>
      </c>
      <c r="F5950">
        <v>0.22700000000000001</v>
      </c>
    </row>
    <row r="5951" spans="1:6" x14ac:dyDescent="0.2">
      <c r="A5951" t="s">
        <v>679</v>
      </c>
      <c r="B5951" t="s">
        <v>693</v>
      </c>
      <c r="C5951" t="s">
        <v>688</v>
      </c>
      <c r="D5951">
        <v>0.56000000000000005</v>
      </c>
      <c r="E5951">
        <v>33</v>
      </c>
      <c r="F5951">
        <v>0.22700000000000001</v>
      </c>
    </row>
    <row r="5952" spans="1:6" x14ac:dyDescent="0.2">
      <c r="A5952" t="s">
        <v>679</v>
      </c>
      <c r="B5952" t="s">
        <v>693</v>
      </c>
      <c r="C5952" t="s">
        <v>688</v>
      </c>
      <c r="D5952">
        <v>0.56000000000000005</v>
      </c>
      <c r="E5952">
        <v>34</v>
      </c>
      <c r="F5952">
        <v>0.22800000000000001</v>
      </c>
    </row>
    <row r="5953" spans="1:6" x14ac:dyDescent="0.2">
      <c r="A5953" t="s">
        <v>679</v>
      </c>
      <c r="B5953" t="s">
        <v>693</v>
      </c>
      <c r="C5953" t="s">
        <v>688</v>
      </c>
      <c r="D5953">
        <v>0.56000000000000005</v>
      </c>
      <c r="E5953">
        <v>35</v>
      </c>
      <c r="F5953">
        <v>0.22800000000000001</v>
      </c>
    </row>
    <row r="5954" spans="1:6" x14ac:dyDescent="0.2">
      <c r="A5954" t="s">
        <v>679</v>
      </c>
      <c r="B5954" t="s">
        <v>693</v>
      </c>
      <c r="C5954" t="s">
        <v>688</v>
      </c>
      <c r="D5954">
        <v>0.56000000000000005</v>
      </c>
      <c r="E5954">
        <v>36</v>
      </c>
      <c r="F5954">
        <v>0.22900000000000001</v>
      </c>
    </row>
    <row r="5955" spans="1:6" x14ac:dyDescent="0.2">
      <c r="A5955" t="s">
        <v>679</v>
      </c>
      <c r="B5955" t="s">
        <v>693</v>
      </c>
      <c r="C5955" t="s">
        <v>688</v>
      </c>
      <c r="D5955">
        <v>0.56000000000000005</v>
      </c>
      <c r="E5955">
        <v>37</v>
      </c>
      <c r="F5955">
        <v>0.22900000000000001</v>
      </c>
    </row>
    <row r="5956" spans="1:6" x14ac:dyDescent="0.2">
      <c r="A5956" t="s">
        <v>679</v>
      </c>
      <c r="B5956" t="s">
        <v>693</v>
      </c>
      <c r="C5956" t="s">
        <v>688</v>
      </c>
      <c r="D5956">
        <v>0.56000000000000005</v>
      </c>
      <c r="E5956">
        <v>38</v>
      </c>
      <c r="F5956">
        <v>0.23</v>
      </c>
    </row>
    <row r="5957" spans="1:6" x14ac:dyDescent="0.2">
      <c r="A5957" t="s">
        <v>679</v>
      </c>
      <c r="B5957" t="s">
        <v>693</v>
      </c>
      <c r="C5957" t="s">
        <v>688</v>
      </c>
      <c r="D5957">
        <v>0.56000000000000005</v>
      </c>
      <c r="E5957">
        <v>39</v>
      </c>
      <c r="F5957">
        <v>0.23</v>
      </c>
    </row>
    <row r="5958" spans="1:6" x14ac:dyDescent="0.2">
      <c r="A5958" t="s">
        <v>679</v>
      </c>
      <c r="B5958" t="s">
        <v>693</v>
      </c>
      <c r="C5958" t="s">
        <v>688</v>
      </c>
      <c r="D5958">
        <v>0.56000000000000005</v>
      </c>
      <c r="E5958">
        <v>40</v>
      </c>
      <c r="F5958">
        <v>0.23100000000000001</v>
      </c>
    </row>
    <row r="5959" spans="1:6" x14ac:dyDescent="0.2">
      <c r="A5959" t="s">
        <v>679</v>
      </c>
      <c r="B5959" t="s">
        <v>693</v>
      </c>
      <c r="C5959" t="s">
        <v>688</v>
      </c>
      <c r="D5959">
        <v>0.56000000000000005</v>
      </c>
      <c r="E5959">
        <v>41</v>
      </c>
      <c r="F5959">
        <v>0.23100000000000001</v>
      </c>
    </row>
    <row r="5960" spans="1:6" x14ac:dyDescent="0.2">
      <c r="A5960" t="s">
        <v>679</v>
      </c>
      <c r="B5960" t="s">
        <v>693</v>
      </c>
      <c r="C5960" t="s">
        <v>688</v>
      </c>
      <c r="D5960">
        <v>0.56000000000000005</v>
      </c>
      <c r="E5960">
        <v>42</v>
      </c>
      <c r="F5960">
        <v>0.23200000000000001</v>
      </c>
    </row>
    <row r="5961" spans="1:6" x14ac:dyDescent="0.2">
      <c r="A5961" t="s">
        <v>679</v>
      </c>
      <c r="B5961" t="s">
        <v>693</v>
      </c>
      <c r="C5961" t="s">
        <v>688</v>
      </c>
      <c r="D5961">
        <v>0.56000000000000005</v>
      </c>
      <c r="E5961">
        <v>43</v>
      </c>
      <c r="F5961">
        <v>0.23200000000000001</v>
      </c>
    </row>
    <row r="5962" spans="1:6" x14ac:dyDescent="0.2">
      <c r="A5962" t="s">
        <v>679</v>
      </c>
      <c r="B5962" t="s">
        <v>693</v>
      </c>
      <c r="C5962" t="s">
        <v>688</v>
      </c>
      <c r="D5962">
        <v>0.56000000000000005</v>
      </c>
      <c r="E5962">
        <v>44</v>
      </c>
      <c r="F5962">
        <v>0.23300000000000001</v>
      </c>
    </row>
    <row r="5963" spans="1:6" x14ac:dyDescent="0.2">
      <c r="A5963" t="s">
        <v>679</v>
      </c>
      <c r="B5963" t="s">
        <v>693</v>
      </c>
      <c r="C5963" t="s">
        <v>688</v>
      </c>
      <c r="D5963">
        <v>0.56000000000000005</v>
      </c>
      <c r="E5963">
        <v>45</v>
      </c>
      <c r="F5963">
        <v>0.23300000000000001</v>
      </c>
    </row>
    <row r="5964" spans="1:6" x14ac:dyDescent="0.2">
      <c r="A5964" t="s">
        <v>679</v>
      </c>
      <c r="B5964" t="s">
        <v>693</v>
      </c>
      <c r="C5964" t="s">
        <v>688</v>
      </c>
      <c r="D5964">
        <v>0.56000000000000005</v>
      </c>
      <c r="E5964">
        <v>46</v>
      </c>
      <c r="F5964">
        <v>0.23400000000000001</v>
      </c>
    </row>
    <row r="5965" spans="1:6" x14ac:dyDescent="0.2">
      <c r="A5965" t="s">
        <v>679</v>
      </c>
      <c r="B5965" t="s">
        <v>693</v>
      </c>
      <c r="C5965" t="s">
        <v>688</v>
      </c>
      <c r="D5965">
        <v>0.56000000000000005</v>
      </c>
      <c r="E5965">
        <v>47</v>
      </c>
      <c r="F5965">
        <v>0.23400000000000001</v>
      </c>
    </row>
    <row r="5966" spans="1:6" x14ac:dyDescent="0.2">
      <c r="A5966" t="s">
        <v>679</v>
      </c>
      <c r="B5966" t="s">
        <v>693</v>
      </c>
      <c r="C5966" t="s">
        <v>688</v>
      </c>
      <c r="D5966">
        <v>0.56000000000000005</v>
      </c>
      <c r="E5966">
        <v>48</v>
      </c>
      <c r="F5966">
        <v>0.23499999999999999</v>
      </c>
    </row>
    <row r="5967" spans="1:6" x14ac:dyDescent="0.2">
      <c r="A5967" t="s">
        <v>679</v>
      </c>
      <c r="B5967" t="s">
        <v>693</v>
      </c>
      <c r="C5967" t="s">
        <v>688</v>
      </c>
      <c r="D5967">
        <v>0.56000000000000005</v>
      </c>
      <c r="E5967">
        <v>49</v>
      </c>
      <c r="F5967">
        <v>0.23499999999999999</v>
      </c>
    </row>
    <row r="5968" spans="1:6" x14ac:dyDescent="0.2">
      <c r="A5968" t="s">
        <v>679</v>
      </c>
      <c r="B5968" t="s">
        <v>693</v>
      </c>
      <c r="C5968" t="s">
        <v>688</v>
      </c>
      <c r="D5968">
        <v>0.57999999999999996</v>
      </c>
      <c r="E5968">
        <v>28</v>
      </c>
      <c r="F5968">
        <v>0.23200000000000001</v>
      </c>
    </row>
    <row r="5969" spans="1:6" x14ac:dyDescent="0.2">
      <c r="A5969" t="s">
        <v>679</v>
      </c>
      <c r="B5969" t="s">
        <v>693</v>
      </c>
      <c r="C5969" t="s">
        <v>688</v>
      </c>
      <c r="D5969">
        <v>0.57999999999999996</v>
      </c>
      <c r="E5969">
        <v>29</v>
      </c>
      <c r="F5969">
        <v>0.23300000000000001</v>
      </c>
    </row>
    <row r="5970" spans="1:6" x14ac:dyDescent="0.2">
      <c r="A5970" t="s">
        <v>679</v>
      </c>
      <c r="B5970" t="s">
        <v>693</v>
      </c>
      <c r="C5970" t="s">
        <v>688</v>
      </c>
      <c r="D5970">
        <v>0.57999999999999996</v>
      </c>
      <c r="E5970">
        <v>30</v>
      </c>
      <c r="F5970">
        <v>0.23300000000000001</v>
      </c>
    </row>
    <row r="5971" spans="1:6" x14ac:dyDescent="0.2">
      <c r="A5971" t="s">
        <v>679</v>
      </c>
      <c r="B5971" t="s">
        <v>693</v>
      </c>
      <c r="C5971" t="s">
        <v>688</v>
      </c>
      <c r="D5971">
        <v>0.57999999999999996</v>
      </c>
      <c r="E5971">
        <v>31</v>
      </c>
      <c r="F5971">
        <v>0.23300000000000001</v>
      </c>
    </row>
    <row r="5972" spans="1:6" x14ac:dyDescent="0.2">
      <c r="A5972" t="s">
        <v>679</v>
      </c>
      <c r="B5972" t="s">
        <v>693</v>
      </c>
      <c r="C5972" t="s">
        <v>688</v>
      </c>
      <c r="D5972">
        <v>0.57999999999999996</v>
      </c>
      <c r="E5972">
        <v>32</v>
      </c>
      <c r="F5972">
        <v>0.23400000000000001</v>
      </c>
    </row>
    <row r="5973" spans="1:6" x14ac:dyDescent="0.2">
      <c r="A5973" t="s">
        <v>679</v>
      </c>
      <c r="B5973" t="s">
        <v>693</v>
      </c>
      <c r="C5973" t="s">
        <v>688</v>
      </c>
      <c r="D5973">
        <v>0.57999999999999996</v>
      </c>
      <c r="E5973">
        <v>33</v>
      </c>
      <c r="F5973">
        <v>0.23400000000000001</v>
      </c>
    </row>
    <row r="5974" spans="1:6" x14ac:dyDescent="0.2">
      <c r="A5974" t="s">
        <v>679</v>
      </c>
      <c r="B5974" t="s">
        <v>693</v>
      </c>
      <c r="C5974" t="s">
        <v>688</v>
      </c>
      <c r="D5974">
        <v>0.57999999999999996</v>
      </c>
      <c r="E5974">
        <v>34</v>
      </c>
      <c r="F5974">
        <v>0.23400000000000001</v>
      </c>
    </row>
    <row r="5975" spans="1:6" x14ac:dyDescent="0.2">
      <c r="A5975" t="s">
        <v>679</v>
      </c>
      <c r="B5975" t="s">
        <v>693</v>
      </c>
      <c r="C5975" t="s">
        <v>688</v>
      </c>
      <c r="D5975">
        <v>0.57999999999999996</v>
      </c>
      <c r="E5975">
        <v>35</v>
      </c>
      <c r="F5975">
        <v>0.23499999999999999</v>
      </c>
    </row>
    <row r="5976" spans="1:6" x14ac:dyDescent="0.2">
      <c r="A5976" t="s">
        <v>679</v>
      </c>
      <c r="B5976" t="s">
        <v>693</v>
      </c>
      <c r="C5976" t="s">
        <v>688</v>
      </c>
      <c r="D5976">
        <v>0.57999999999999996</v>
      </c>
      <c r="E5976">
        <v>36</v>
      </c>
      <c r="F5976">
        <v>0.23499999999999999</v>
      </c>
    </row>
    <row r="5977" spans="1:6" x14ac:dyDescent="0.2">
      <c r="A5977" t="s">
        <v>679</v>
      </c>
      <c r="B5977" t="s">
        <v>693</v>
      </c>
      <c r="C5977" t="s">
        <v>688</v>
      </c>
      <c r="D5977">
        <v>0.57999999999999996</v>
      </c>
      <c r="E5977">
        <v>37</v>
      </c>
      <c r="F5977">
        <v>0.23599999999999999</v>
      </c>
    </row>
    <row r="5978" spans="1:6" x14ac:dyDescent="0.2">
      <c r="A5978" t="s">
        <v>679</v>
      </c>
      <c r="B5978" t="s">
        <v>693</v>
      </c>
      <c r="C5978" t="s">
        <v>688</v>
      </c>
      <c r="D5978">
        <v>0.57999999999999996</v>
      </c>
      <c r="E5978">
        <v>38</v>
      </c>
      <c r="F5978">
        <v>0.23599999999999999</v>
      </c>
    </row>
    <row r="5979" spans="1:6" x14ac:dyDescent="0.2">
      <c r="A5979" t="s">
        <v>679</v>
      </c>
      <c r="B5979" t="s">
        <v>693</v>
      </c>
      <c r="C5979" t="s">
        <v>688</v>
      </c>
      <c r="D5979">
        <v>0.57999999999999996</v>
      </c>
      <c r="E5979">
        <v>39</v>
      </c>
      <c r="F5979">
        <v>0.23599999999999999</v>
      </c>
    </row>
    <row r="5980" spans="1:6" x14ac:dyDescent="0.2">
      <c r="A5980" t="s">
        <v>679</v>
      </c>
      <c r="B5980" t="s">
        <v>693</v>
      </c>
      <c r="C5980" t="s">
        <v>688</v>
      </c>
      <c r="D5980">
        <v>0.57999999999999996</v>
      </c>
      <c r="E5980">
        <v>40</v>
      </c>
      <c r="F5980">
        <v>0.23699999999999999</v>
      </c>
    </row>
    <row r="5981" spans="1:6" x14ac:dyDescent="0.2">
      <c r="A5981" t="s">
        <v>679</v>
      </c>
      <c r="B5981" t="s">
        <v>693</v>
      </c>
      <c r="C5981" t="s">
        <v>688</v>
      </c>
      <c r="D5981">
        <v>0.57999999999999996</v>
      </c>
      <c r="E5981">
        <v>41</v>
      </c>
      <c r="F5981">
        <v>0.23699999999999999</v>
      </c>
    </row>
    <row r="5982" spans="1:6" x14ac:dyDescent="0.2">
      <c r="A5982" t="s">
        <v>679</v>
      </c>
      <c r="B5982" t="s">
        <v>693</v>
      </c>
      <c r="C5982" t="s">
        <v>688</v>
      </c>
      <c r="D5982">
        <v>0.57999999999999996</v>
      </c>
      <c r="E5982">
        <v>42</v>
      </c>
      <c r="F5982">
        <v>0.23799999999999999</v>
      </c>
    </row>
    <row r="5983" spans="1:6" x14ac:dyDescent="0.2">
      <c r="A5983" t="s">
        <v>679</v>
      </c>
      <c r="B5983" t="s">
        <v>693</v>
      </c>
      <c r="C5983" t="s">
        <v>688</v>
      </c>
      <c r="D5983">
        <v>0.57999999999999996</v>
      </c>
      <c r="E5983">
        <v>43</v>
      </c>
      <c r="F5983">
        <v>0.23899999999999999</v>
      </c>
    </row>
    <row r="5984" spans="1:6" x14ac:dyDescent="0.2">
      <c r="A5984" t="s">
        <v>679</v>
      </c>
      <c r="B5984" t="s">
        <v>693</v>
      </c>
      <c r="C5984" t="s">
        <v>688</v>
      </c>
      <c r="D5984">
        <v>0.57999999999999996</v>
      </c>
      <c r="E5984">
        <v>44</v>
      </c>
      <c r="F5984">
        <v>0.23899999999999999</v>
      </c>
    </row>
    <row r="5985" spans="1:6" x14ac:dyDescent="0.2">
      <c r="A5985" t="s">
        <v>679</v>
      </c>
      <c r="B5985" t="s">
        <v>693</v>
      </c>
      <c r="C5985" t="s">
        <v>688</v>
      </c>
      <c r="D5985">
        <v>0.57999999999999996</v>
      </c>
      <c r="E5985">
        <v>45</v>
      </c>
      <c r="F5985">
        <v>0.23899999999999999</v>
      </c>
    </row>
    <row r="5986" spans="1:6" x14ac:dyDescent="0.2">
      <c r="A5986" t="s">
        <v>679</v>
      </c>
      <c r="B5986" t="s">
        <v>693</v>
      </c>
      <c r="C5986" t="s">
        <v>688</v>
      </c>
      <c r="D5986">
        <v>0.57999999999999996</v>
      </c>
      <c r="E5986">
        <v>46</v>
      </c>
      <c r="F5986">
        <v>0.24</v>
      </c>
    </row>
    <row r="5987" spans="1:6" x14ac:dyDescent="0.2">
      <c r="A5987" t="s">
        <v>679</v>
      </c>
      <c r="B5987" t="s">
        <v>693</v>
      </c>
      <c r="C5987" t="s">
        <v>688</v>
      </c>
      <c r="D5987">
        <v>0.57999999999999996</v>
      </c>
      <c r="E5987">
        <v>47</v>
      </c>
      <c r="F5987">
        <v>0.24099999999999999</v>
      </c>
    </row>
    <row r="5988" spans="1:6" x14ac:dyDescent="0.2">
      <c r="A5988" t="s">
        <v>679</v>
      </c>
      <c r="B5988" t="s">
        <v>693</v>
      </c>
      <c r="C5988" t="s">
        <v>688</v>
      </c>
      <c r="D5988">
        <v>0.57999999999999996</v>
      </c>
      <c r="E5988">
        <v>48</v>
      </c>
      <c r="F5988">
        <v>0.24099999999999999</v>
      </c>
    </row>
    <row r="5989" spans="1:6" x14ac:dyDescent="0.2">
      <c r="A5989" t="s">
        <v>679</v>
      </c>
      <c r="B5989" t="s">
        <v>693</v>
      </c>
      <c r="C5989" t="s">
        <v>688</v>
      </c>
      <c r="D5989">
        <v>0.57999999999999996</v>
      </c>
      <c r="E5989">
        <v>49</v>
      </c>
      <c r="F5989">
        <v>0.24099999999999999</v>
      </c>
    </row>
    <row r="5990" spans="1:6" x14ac:dyDescent="0.2">
      <c r="A5990" t="s">
        <v>679</v>
      </c>
      <c r="B5990" t="s">
        <v>693</v>
      </c>
      <c r="C5990" t="s">
        <v>688</v>
      </c>
      <c r="D5990">
        <v>0.6</v>
      </c>
      <c r="E5990">
        <v>30</v>
      </c>
      <c r="F5990">
        <v>0.24</v>
      </c>
    </row>
    <row r="5991" spans="1:6" x14ac:dyDescent="0.2">
      <c r="A5991" t="s">
        <v>679</v>
      </c>
      <c r="B5991" t="s">
        <v>693</v>
      </c>
      <c r="C5991" t="s">
        <v>688</v>
      </c>
      <c r="D5991">
        <v>0.6</v>
      </c>
      <c r="E5991">
        <v>31</v>
      </c>
      <c r="F5991">
        <v>0.24</v>
      </c>
    </row>
    <row r="5992" spans="1:6" x14ac:dyDescent="0.2">
      <c r="A5992" t="s">
        <v>679</v>
      </c>
      <c r="B5992" t="s">
        <v>693</v>
      </c>
      <c r="C5992" t="s">
        <v>688</v>
      </c>
      <c r="D5992">
        <v>0.6</v>
      </c>
      <c r="E5992">
        <v>32</v>
      </c>
      <c r="F5992">
        <v>0.24</v>
      </c>
    </row>
    <row r="5993" spans="1:6" x14ac:dyDescent="0.2">
      <c r="A5993" t="s">
        <v>679</v>
      </c>
      <c r="B5993" t="s">
        <v>693</v>
      </c>
      <c r="C5993" t="s">
        <v>688</v>
      </c>
      <c r="D5993">
        <v>0.6</v>
      </c>
      <c r="E5993">
        <v>33</v>
      </c>
      <c r="F5993">
        <v>0.24099999999999999</v>
      </c>
    </row>
    <row r="5994" spans="1:6" x14ac:dyDescent="0.2">
      <c r="A5994" t="s">
        <v>679</v>
      </c>
      <c r="B5994" t="s">
        <v>693</v>
      </c>
      <c r="C5994" t="s">
        <v>688</v>
      </c>
      <c r="D5994">
        <v>0.6</v>
      </c>
      <c r="E5994">
        <v>34</v>
      </c>
      <c r="F5994">
        <v>0.24099999999999999</v>
      </c>
    </row>
    <row r="5995" spans="1:6" x14ac:dyDescent="0.2">
      <c r="A5995" t="s">
        <v>679</v>
      </c>
      <c r="B5995" t="s">
        <v>693</v>
      </c>
      <c r="C5995" t="s">
        <v>688</v>
      </c>
      <c r="D5995">
        <v>0.6</v>
      </c>
      <c r="E5995">
        <v>35</v>
      </c>
      <c r="F5995">
        <v>0.24099999999999999</v>
      </c>
    </row>
    <row r="5996" spans="1:6" x14ac:dyDescent="0.2">
      <c r="A5996" t="s">
        <v>679</v>
      </c>
      <c r="B5996" t="s">
        <v>693</v>
      </c>
      <c r="C5996" t="s">
        <v>688</v>
      </c>
      <c r="D5996">
        <v>0.6</v>
      </c>
      <c r="E5996">
        <v>36</v>
      </c>
      <c r="F5996">
        <v>0.24199999999999999</v>
      </c>
    </row>
    <row r="5997" spans="1:6" x14ac:dyDescent="0.2">
      <c r="A5997" t="s">
        <v>679</v>
      </c>
      <c r="B5997" t="s">
        <v>693</v>
      </c>
      <c r="C5997" t="s">
        <v>688</v>
      </c>
      <c r="D5997">
        <v>0.6</v>
      </c>
      <c r="E5997">
        <v>37</v>
      </c>
      <c r="F5997">
        <v>0.24199999999999999</v>
      </c>
    </row>
    <row r="5998" spans="1:6" x14ac:dyDescent="0.2">
      <c r="A5998" t="s">
        <v>679</v>
      </c>
      <c r="B5998" t="s">
        <v>693</v>
      </c>
      <c r="C5998" t="s">
        <v>688</v>
      </c>
      <c r="D5998">
        <v>0.6</v>
      </c>
      <c r="E5998">
        <v>38</v>
      </c>
      <c r="F5998">
        <v>0.24199999999999999</v>
      </c>
    </row>
    <row r="5999" spans="1:6" x14ac:dyDescent="0.2">
      <c r="A5999" t="s">
        <v>679</v>
      </c>
      <c r="B5999" t="s">
        <v>693</v>
      </c>
      <c r="C5999" t="s">
        <v>688</v>
      </c>
      <c r="D5999">
        <v>0.6</v>
      </c>
      <c r="E5999">
        <v>39</v>
      </c>
      <c r="F5999">
        <v>0.24299999999999999</v>
      </c>
    </row>
    <row r="6000" spans="1:6" x14ac:dyDescent="0.2">
      <c r="A6000" t="s">
        <v>679</v>
      </c>
      <c r="B6000" t="s">
        <v>693</v>
      </c>
      <c r="C6000" t="s">
        <v>688</v>
      </c>
      <c r="D6000">
        <v>0.6</v>
      </c>
      <c r="E6000">
        <v>40</v>
      </c>
      <c r="F6000">
        <v>0.24299999999999999</v>
      </c>
    </row>
    <row r="6001" spans="1:6" x14ac:dyDescent="0.2">
      <c r="A6001" t="s">
        <v>679</v>
      </c>
      <c r="B6001" t="s">
        <v>693</v>
      </c>
      <c r="C6001" t="s">
        <v>688</v>
      </c>
      <c r="D6001">
        <v>0.6</v>
      </c>
      <c r="E6001">
        <v>41</v>
      </c>
      <c r="F6001">
        <v>0.24399999999999999</v>
      </c>
    </row>
    <row r="6002" spans="1:6" x14ac:dyDescent="0.2">
      <c r="A6002" t="s">
        <v>679</v>
      </c>
      <c r="B6002" t="s">
        <v>693</v>
      </c>
      <c r="C6002" t="s">
        <v>688</v>
      </c>
      <c r="D6002">
        <v>0.6</v>
      </c>
      <c r="E6002">
        <v>42</v>
      </c>
      <c r="F6002">
        <v>0.24399999999999999</v>
      </c>
    </row>
    <row r="6003" spans="1:6" x14ac:dyDescent="0.2">
      <c r="A6003" t="s">
        <v>679</v>
      </c>
      <c r="B6003" t="s">
        <v>693</v>
      </c>
      <c r="C6003" t="s">
        <v>688</v>
      </c>
      <c r="D6003">
        <v>0.6</v>
      </c>
      <c r="E6003">
        <v>43</v>
      </c>
      <c r="F6003">
        <v>0.245</v>
      </c>
    </row>
    <row r="6004" spans="1:6" x14ac:dyDescent="0.2">
      <c r="A6004" t="s">
        <v>679</v>
      </c>
      <c r="B6004" t="s">
        <v>693</v>
      </c>
      <c r="C6004" t="s">
        <v>688</v>
      </c>
      <c r="D6004">
        <v>0.6</v>
      </c>
      <c r="E6004">
        <v>44</v>
      </c>
      <c r="F6004">
        <v>0.245</v>
      </c>
    </row>
    <row r="6005" spans="1:6" x14ac:dyDescent="0.2">
      <c r="A6005" t="s">
        <v>679</v>
      </c>
      <c r="B6005" t="s">
        <v>693</v>
      </c>
      <c r="C6005" t="s">
        <v>688</v>
      </c>
      <c r="D6005">
        <v>0.6</v>
      </c>
      <c r="E6005">
        <v>45</v>
      </c>
      <c r="F6005">
        <v>0.246</v>
      </c>
    </row>
    <row r="6006" spans="1:6" x14ac:dyDescent="0.2">
      <c r="A6006" t="s">
        <v>679</v>
      </c>
      <c r="B6006" t="s">
        <v>693</v>
      </c>
      <c r="C6006" t="s">
        <v>688</v>
      </c>
      <c r="D6006">
        <v>0.6</v>
      </c>
      <c r="E6006">
        <v>46</v>
      </c>
      <c r="F6006">
        <v>0.246</v>
      </c>
    </row>
    <row r="6007" spans="1:6" x14ac:dyDescent="0.2">
      <c r="A6007" t="s">
        <v>679</v>
      </c>
      <c r="B6007" t="s">
        <v>693</v>
      </c>
      <c r="C6007" t="s">
        <v>688</v>
      </c>
      <c r="D6007">
        <v>0.6</v>
      </c>
      <c r="E6007">
        <v>47</v>
      </c>
      <c r="F6007">
        <v>0.247</v>
      </c>
    </row>
    <row r="6008" spans="1:6" x14ac:dyDescent="0.2">
      <c r="A6008" t="s">
        <v>679</v>
      </c>
      <c r="B6008" t="s">
        <v>693</v>
      </c>
      <c r="C6008" t="s">
        <v>688</v>
      </c>
      <c r="D6008">
        <v>0.6</v>
      </c>
      <c r="E6008">
        <v>48</v>
      </c>
      <c r="F6008">
        <v>0.247</v>
      </c>
    </row>
    <row r="6009" spans="1:6" x14ac:dyDescent="0.2">
      <c r="A6009" t="s">
        <v>679</v>
      </c>
      <c r="B6009" t="s">
        <v>693</v>
      </c>
      <c r="C6009" t="s">
        <v>688</v>
      </c>
      <c r="D6009">
        <v>0.6</v>
      </c>
      <c r="E6009">
        <v>49</v>
      </c>
      <c r="F6009">
        <v>0.247</v>
      </c>
    </row>
    <row r="6010" spans="1:6" x14ac:dyDescent="0.2">
      <c r="A6010" t="s">
        <v>679</v>
      </c>
      <c r="B6010" t="s">
        <v>693</v>
      </c>
      <c r="C6010" t="s">
        <v>688</v>
      </c>
      <c r="D6010">
        <v>0.62</v>
      </c>
      <c r="E6010">
        <v>33</v>
      </c>
      <c r="F6010">
        <v>0.247</v>
      </c>
    </row>
    <row r="6011" spans="1:6" x14ac:dyDescent="0.2">
      <c r="A6011" t="s">
        <v>679</v>
      </c>
      <c r="B6011" t="s">
        <v>693</v>
      </c>
      <c r="C6011" t="s">
        <v>688</v>
      </c>
      <c r="D6011">
        <v>0.62</v>
      </c>
      <c r="E6011">
        <v>34</v>
      </c>
      <c r="F6011">
        <v>0.247</v>
      </c>
    </row>
    <row r="6012" spans="1:6" x14ac:dyDescent="0.2">
      <c r="A6012" t="s">
        <v>679</v>
      </c>
      <c r="B6012" t="s">
        <v>693</v>
      </c>
      <c r="C6012" t="s">
        <v>688</v>
      </c>
      <c r="D6012">
        <v>0.62</v>
      </c>
      <c r="E6012">
        <v>35</v>
      </c>
      <c r="F6012">
        <v>0.248</v>
      </c>
    </row>
    <row r="6013" spans="1:6" x14ac:dyDescent="0.2">
      <c r="A6013" t="s">
        <v>679</v>
      </c>
      <c r="B6013" t="s">
        <v>693</v>
      </c>
      <c r="C6013" t="s">
        <v>688</v>
      </c>
      <c r="D6013">
        <v>0.62</v>
      </c>
      <c r="E6013">
        <v>36</v>
      </c>
      <c r="F6013">
        <v>0.248</v>
      </c>
    </row>
    <row r="6014" spans="1:6" x14ac:dyDescent="0.2">
      <c r="A6014" t="s">
        <v>679</v>
      </c>
      <c r="B6014" t="s">
        <v>693</v>
      </c>
      <c r="C6014" t="s">
        <v>688</v>
      </c>
      <c r="D6014">
        <v>0.62</v>
      </c>
      <c r="E6014">
        <v>37</v>
      </c>
      <c r="F6014">
        <v>0.248</v>
      </c>
    </row>
    <row r="6015" spans="1:6" x14ac:dyDescent="0.2">
      <c r="A6015" t="s">
        <v>679</v>
      </c>
      <c r="B6015" t="s">
        <v>693</v>
      </c>
      <c r="C6015" t="s">
        <v>688</v>
      </c>
      <c r="D6015">
        <v>0.62</v>
      </c>
      <c r="E6015">
        <v>38</v>
      </c>
      <c r="F6015">
        <v>0.249</v>
      </c>
    </row>
    <row r="6016" spans="1:6" x14ac:dyDescent="0.2">
      <c r="A6016" t="s">
        <v>679</v>
      </c>
      <c r="B6016" t="s">
        <v>693</v>
      </c>
      <c r="C6016" t="s">
        <v>688</v>
      </c>
      <c r="D6016">
        <v>0.62</v>
      </c>
      <c r="E6016">
        <v>39</v>
      </c>
      <c r="F6016">
        <v>0.249</v>
      </c>
    </row>
    <row r="6017" spans="1:6" x14ac:dyDescent="0.2">
      <c r="A6017" t="s">
        <v>679</v>
      </c>
      <c r="B6017" t="s">
        <v>693</v>
      </c>
      <c r="C6017" t="s">
        <v>688</v>
      </c>
      <c r="D6017">
        <v>0.62</v>
      </c>
      <c r="E6017">
        <v>40</v>
      </c>
      <c r="F6017">
        <v>0.249</v>
      </c>
    </row>
    <row r="6018" spans="1:6" x14ac:dyDescent="0.2">
      <c r="A6018" t="s">
        <v>679</v>
      </c>
      <c r="B6018" t="s">
        <v>693</v>
      </c>
      <c r="C6018" t="s">
        <v>688</v>
      </c>
      <c r="D6018">
        <v>0.62</v>
      </c>
      <c r="E6018">
        <v>41</v>
      </c>
      <c r="F6018">
        <v>0.25</v>
      </c>
    </row>
    <row r="6019" spans="1:6" x14ac:dyDescent="0.2">
      <c r="A6019" t="s">
        <v>679</v>
      </c>
      <c r="B6019" t="s">
        <v>693</v>
      </c>
      <c r="C6019" t="s">
        <v>688</v>
      </c>
      <c r="D6019">
        <v>0.62</v>
      </c>
      <c r="E6019">
        <v>42</v>
      </c>
      <c r="F6019">
        <v>0.25</v>
      </c>
    </row>
    <row r="6020" spans="1:6" x14ac:dyDescent="0.2">
      <c r="A6020" t="s">
        <v>679</v>
      </c>
      <c r="B6020" t="s">
        <v>693</v>
      </c>
      <c r="C6020" t="s">
        <v>688</v>
      </c>
      <c r="D6020">
        <v>0.62</v>
      </c>
      <c r="E6020">
        <v>43</v>
      </c>
      <c r="F6020">
        <v>0.251</v>
      </c>
    </row>
    <row r="6021" spans="1:6" x14ac:dyDescent="0.2">
      <c r="A6021" t="s">
        <v>679</v>
      </c>
      <c r="B6021" t="s">
        <v>693</v>
      </c>
      <c r="C6021" t="s">
        <v>688</v>
      </c>
      <c r="D6021">
        <v>0.62</v>
      </c>
      <c r="E6021">
        <v>44</v>
      </c>
      <c r="F6021">
        <v>0.251</v>
      </c>
    </row>
    <row r="6022" spans="1:6" x14ac:dyDescent="0.2">
      <c r="A6022" t="s">
        <v>679</v>
      </c>
      <c r="B6022" t="s">
        <v>693</v>
      </c>
      <c r="C6022" t="s">
        <v>688</v>
      </c>
      <c r="D6022">
        <v>0.62</v>
      </c>
      <c r="E6022">
        <v>45</v>
      </c>
      <c r="F6022">
        <v>0.252</v>
      </c>
    </row>
    <row r="6023" spans="1:6" x14ac:dyDescent="0.2">
      <c r="A6023" t="s">
        <v>679</v>
      </c>
      <c r="B6023" t="s">
        <v>693</v>
      </c>
      <c r="C6023" t="s">
        <v>688</v>
      </c>
      <c r="D6023">
        <v>0.62</v>
      </c>
      <c r="E6023">
        <v>46</v>
      </c>
      <c r="F6023">
        <v>0.252</v>
      </c>
    </row>
    <row r="6024" spans="1:6" x14ac:dyDescent="0.2">
      <c r="A6024" t="s">
        <v>679</v>
      </c>
      <c r="B6024" t="s">
        <v>693</v>
      </c>
      <c r="C6024" t="s">
        <v>688</v>
      </c>
      <c r="D6024">
        <v>0.62</v>
      </c>
      <c r="E6024">
        <v>47</v>
      </c>
      <c r="F6024">
        <v>0.252</v>
      </c>
    </row>
    <row r="6025" spans="1:6" x14ac:dyDescent="0.2">
      <c r="A6025" t="s">
        <v>679</v>
      </c>
      <c r="B6025" t="s">
        <v>693</v>
      </c>
      <c r="C6025" t="s">
        <v>688</v>
      </c>
      <c r="D6025">
        <v>0.62</v>
      </c>
      <c r="E6025">
        <v>48</v>
      </c>
      <c r="F6025">
        <v>0.253</v>
      </c>
    </row>
    <row r="6026" spans="1:6" x14ac:dyDescent="0.2">
      <c r="A6026" t="s">
        <v>679</v>
      </c>
      <c r="B6026" t="s">
        <v>693</v>
      </c>
      <c r="C6026" t="s">
        <v>688</v>
      </c>
      <c r="D6026">
        <v>0.62</v>
      </c>
      <c r="E6026">
        <v>49</v>
      </c>
      <c r="F6026">
        <v>0.253</v>
      </c>
    </row>
    <row r="6027" spans="1:6" x14ac:dyDescent="0.2">
      <c r="A6027" t="s">
        <v>679</v>
      </c>
      <c r="B6027" t="s">
        <v>693</v>
      </c>
      <c r="C6027" t="s">
        <v>688</v>
      </c>
      <c r="D6027">
        <v>0.64</v>
      </c>
      <c r="E6027">
        <v>35</v>
      </c>
      <c r="F6027">
        <v>0.254</v>
      </c>
    </row>
    <row r="6028" spans="1:6" x14ac:dyDescent="0.2">
      <c r="A6028" t="s">
        <v>679</v>
      </c>
      <c r="B6028" t="s">
        <v>693</v>
      </c>
      <c r="C6028" t="s">
        <v>688</v>
      </c>
      <c r="D6028">
        <v>0.64</v>
      </c>
      <c r="E6028">
        <v>36</v>
      </c>
      <c r="F6028">
        <v>0.254</v>
      </c>
    </row>
    <row r="6029" spans="1:6" x14ac:dyDescent="0.2">
      <c r="A6029" t="s">
        <v>679</v>
      </c>
      <c r="B6029" t="s">
        <v>693</v>
      </c>
      <c r="C6029" t="s">
        <v>688</v>
      </c>
      <c r="D6029">
        <v>0.64</v>
      </c>
      <c r="E6029">
        <v>37</v>
      </c>
      <c r="F6029">
        <v>0.255</v>
      </c>
    </row>
    <row r="6030" spans="1:6" x14ac:dyDescent="0.2">
      <c r="A6030" t="s">
        <v>679</v>
      </c>
      <c r="B6030" t="s">
        <v>693</v>
      </c>
      <c r="C6030" t="s">
        <v>688</v>
      </c>
      <c r="D6030">
        <v>0.64</v>
      </c>
      <c r="E6030">
        <v>38</v>
      </c>
      <c r="F6030">
        <v>0.255</v>
      </c>
    </row>
    <row r="6031" spans="1:6" x14ac:dyDescent="0.2">
      <c r="A6031" t="s">
        <v>679</v>
      </c>
      <c r="B6031" t="s">
        <v>693</v>
      </c>
      <c r="C6031" t="s">
        <v>688</v>
      </c>
      <c r="D6031">
        <v>0.64</v>
      </c>
      <c r="E6031">
        <v>39</v>
      </c>
      <c r="F6031">
        <v>0.255</v>
      </c>
    </row>
    <row r="6032" spans="1:6" x14ac:dyDescent="0.2">
      <c r="A6032" t="s">
        <v>679</v>
      </c>
      <c r="B6032" t="s">
        <v>693</v>
      </c>
      <c r="C6032" t="s">
        <v>688</v>
      </c>
      <c r="D6032">
        <v>0.64</v>
      </c>
      <c r="E6032">
        <v>40</v>
      </c>
      <c r="F6032">
        <v>0.25600000000000001</v>
      </c>
    </row>
    <row r="6033" spans="1:6" x14ac:dyDescent="0.2">
      <c r="A6033" t="s">
        <v>679</v>
      </c>
      <c r="B6033" t="s">
        <v>693</v>
      </c>
      <c r="C6033" t="s">
        <v>688</v>
      </c>
      <c r="D6033">
        <v>0.64</v>
      </c>
      <c r="E6033">
        <v>41</v>
      </c>
      <c r="F6033">
        <v>0.25600000000000001</v>
      </c>
    </row>
    <row r="6034" spans="1:6" x14ac:dyDescent="0.2">
      <c r="A6034" t="s">
        <v>679</v>
      </c>
      <c r="B6034" t="s">
        <v>693</v>
      </c>
      <c r="C6034" t="s">
        <v>688</v>
      </c>
      <c r="D6034">
        <v>0.64</v>
      </c>
      <c r="E6034">
        <v>42</v>
      </c>
      <c r="F6034">
        <v>0.25700000000000001</v>
      </c>
    </row>
    <row r="6035" spans="1:6" x14ac:dyDescent="0.2">
      <c r="A6035" t="s">
        <v>679</v>
      </c>
      <c r="B6035" t="s">
        <v>693</v>
      </c>
      <c r="C6035" t="s">
        <v>688</v>
      </c>
      <c r="D6035">
        <v>0.64</v>
      </c>
      <c r="E6035">
        <v>43</v>
      </c>
      <c r="F6035">
        <v>0.25700000000000001</v>
      </c>
    </row>
    <row r="6036" spans="1:6" x14ac:dyDescent="0.2">
      <c r="A6036" t="s">
        <v>679</v>
      </c>
      <c r="B6036" t="s">
        <v>693</v>
      </c>
      <c r="C6036" t="s">
        <v>688</v>
      </c>
      <c r="D6036">
        <v>0.64</v>
      </c>
      <c r="E6036">
        <v>44</v>
      </c>
      <c r="F6036">
        <v>0.25700000000000001</v>
      </c>
    </row>
    <row r="6037" spans="1:6" x14ac:dyDescent="0.2">
      <c r="A6037" t="s">
        <v>679</v>
      </c>
      <c r="B6037" t="s">
        <v>693</v>
      </c>
      <c r="C6037" t="s">
        <v>688</v>
      </c>
      <c r="D6037">
        <v>0.64</v>
      </c>
      <c r="E6037">
        <v>45</v>
      </c>
      <c r="F6037">
        <v>0.25800000000000001</v>
      </c>
    </row>
    <row r="6038" spans="1:6" x14ac:dyDescent="0.2">
      <c r="A6038" t="s">
        <v>679</v>
      </c>
      <c r="B6038" t="s">
        <v>693</v>
      </c>
      <c r="C6038" t="s">
        <v>688</v>
      </c>
      <c r="D6038">
        <v>0.64</v>
      </c>
      <c r="E6038">
        <v>46</v>
      </c>
      <c r="F6038">
        <v>0.25800000000000001</v>
      </c>
    </row>
    <row r="6039" spans="1:6" x14ac:dyDescent="0.2">
      <c r="A6039" t="s">
        <v>679</v>
      </c>
      <c r="B6039" t="s">
        <v>693</v>
      </c>
      <c r="C6039" t="s">
        <v>688</v>
      </c>
      <c r="D6039">
        <v>0.64</v>
      </c>
      <c r="E6039">
        <v>47</v>
      </c>
      <c r="F6039">
        <v>0.25900000000000001</v>
      </c>
    </row>
    <row r="6040" spans="1:6" x14ac:dyDescent="0.2">
      <c r="A6040" t="s">
        <v>679</v>
      </c>
      <c r="B6040" t="s">
        <v>693</v>
      </c>
      <c r="C6040" t="s">
        <v>688</v>
      </c>
      <c r="D6040">
        <v>0.64</v>
      </c>
      <c r="E6040">
        <v>48</v>
      </c>
      <c r="F6040">
        <v>0.25900000000000001</v>
      </c>
    </row>
    <row r="6041" spans="1:6" x14ac:dyDescent="0.2">
      <c r="A6041" t="s">
        <v>679</v>
      </c>
      <c r="B6041" t="s">
        <v>693</v>
      </c>
      <c r="C6041" t="s">
        <v>688</v>
      </c>
      <c r="D6041">
        <v>0.64</v>
      </c>
      <c r="E6041">
        <v>49</v>
      </c>
      <c r="F6041">
        <v>0.25900000000000001</v>
      </c>
    </row>
    <row r="6042" spans="1:6" x14ac:dyDescent="0.2">
      <c r="A6042" t="s">
        <v>679</v>
      </c>
      <c r="B6042" t="s">
        <v>693</v>
      </c>
      <c r="C6042" t="s">
        <v>688</v>
      </c>
      <c r="D6042">
        <v>0.66</v>
      </c>
      <c r="E6042">
        <v>38</v>
      </c>
      <c r="F6042">
        <v>0.26100000000000001</v>
      </c>
    </row>
    <row r="6043" spans="1:6" x14ac:dyDescent="0.2">
      <c r="A6043" t="s">
        <v>679</v>
      </c>
      <c r="B6043" t="s">
        <v>693</v>
      </c>
      <c r="C6043" t="s">
        <v>688</v>
      </c>
      <c r="D6043">
        <v>0.66</v>
      </c>
      <c r="E6043">
        <v>39</v>
      </c>
      <c r="F6043">
        <v>0.26200000000000001</v>
      </c>
    </row>
    <row r="6044" spans="1:6" x14ac:dyDescent="0.2">
      <c r="A6044" t="s">
        <v>679</v>
      </c>
      <c r="B6044" t="s">
        <v>693</v>
      </c>
      <c r="C6044" t="s">
        <v>688</v>
      </c>
      <c r="D6044">
        <v>0.66</v>
      </c>
      <c r="E6044">
        <v>40</v>
      </c>
      <c r="F6044">
        <v>0.26200000000000001</v>
      </c>
    </row>
    <row r="6045" spans="1:6" x14ac:dyDescent="0.2">
      <c r="A6045" t="s">
        <v>679</v>
      </c>
      <c r="B6045" t="s">
        <v>693</v>
      </c>
      <c r="C6045" t="s">
        <v>688</v>
      </c>
      <c r="D6045">
        <v>0.66</v>
      </c>
      <c r="E6045">
        <v>41</v>
      </c>
      <c r="F6045">
        <v>0.26200000000000001</v>
      </c>
    </row>
    <row r="6046" spans="1:6" x14ac:dyDescent="0.2">
      <c r="A6046" t="s">
        <v>679</v>
      </c>
      <c r="B6046" t="s">
        <v>693</v>
      </c>
      <c r="C6046" t="s">
        <v>688</v>
      </c>
      <c r="D6046">
        <v>0.66</v>
      </c>
      <c r="E6046">
        <v>42</v>
      </c>
      <c r="F6046">
        <v>0.26300000000000001</v>
      </c>
    </row>
    <row r="6047" spans="1:6" x14ac:dyDescent="0.2">
      <c r="A6047" t="s">
        <v>679</v>
      </c>
      <c r="B6047" t="s">
        <v>693</v>
      </c>
      <c r="C6047" t="s">
        <v>688</v>
      </c>
      <c r="D6047">
        <v>0.66</v>
      </c>
      <c r="E6047">
        <v>43</v>
      </c>
      <c r="F6047">
        <v>0.26300000000000001</v>
      </c>
    </row>
    <row r="6048" spans="1:6" x14ac:dyDescent="0.2">
      <c r="A6048" t="s">
        <v>679</v>
      </c>
      <c r="B6048" t="s">
        <v>693</v>
      </c>
      <c r="C6048" t="s">
        <v>688</v>
      </c>
      <c r="D6048">
        <v>0.66</v>
      </c>
      <c r="E6048">
        <v>44</v>
      </c>
      <c r="F6048">
        <v>0.26300000000000001</v>
      </c>
    </row>
    <row r="6049" spans="1:6" x14ac:dyDescent="0.2">
      <c r="A6049" t="s">
        <v>679</v>
      </c>
      <c r="B6049" t="s">
        <v>693</v>
      </c>
      <c r="C6049" t="s">
        <v>688</v>
      </c>
      <c r="D6049">
        <v>0.66</v>
      </c>
      <c r="E6049">
        <v>45</v>
      </c>
      <c r="F6049">
        <v>0.26400000000000001</v>
      </c>
    </row>
    <row r="6050" spans="1:6" x14ac:dyDescent="0.2">
      <c r="A6050" t="s">
        <v>679</v>
      </c>
      <c r="B6050" t="s">
        <v>693</v>
      </c>
      <c r="C6050" t="s">
        <v>688</v>
      </c>
      <c r="D6050">
        <v>0.66</v>
      </c>
      <c r="E6050">
        <v>46</v>
      </c>
      <c r="F6050">
        <v>0.26400000000000001</v>
      </c>
    </row>
    <row r="6051" spans="1:6" x14ac:dyDescent="0.2">
      <c r="A6051" t="s">
        <v>679</v>
      </c>
      <c r="B6051" t="s">
        <v>693</v>
      </c>
      <c r="C6051" t="s">
        <v>688</v>
      </c>
      <c r="D6051">
        <v>0.66</v>
      </c>
      <c r="E6051">
        <v>47</v>
      </c>
      <c r="F6051">
        <v>0.26500000000000001</v>
      </c>
    </row>
    <row r="6052" spans="1:6" x14ac:dyDescent="0.2">
      <c r="A6052" t="s">
        <v>679</v>
      </c>
      <c r="B6052" t="s">
        <v>693</v>
      </c>
      <c r="C6052" t="s">
        <v>688</v>
      </c>
      <c r="D6052">
        <v>0.66</v>
      </c>
      <c r="E6052">
        <v>48</v>
      </c>
      <c r="F6052">
        <v>0.26500000000000001</v>
      </c>
    </row>
    <row r="6053" spans="1:6" x14ac:dyDescent="0.2">
      <c r="A6053" t="s">
        <v>679</v>
      </c>
      <c r="B6053" t="s">
        <v>693</v>
      </c>
      <c r="C6053" t="s">
        <v>688</v>
      </c>
      <c r="D6053">
        <v>0.66</v>
      </c>
      <c r="E6053">
        <v>49</v>
      </c>
      <c r="F6053">
        <v>0.26500000000000001</v>
      </c>
    </row>
    <row r="6054" spans="1:6" x14ac:dyDescent="0.2">
      <c r="A6054" t="s">
        <v>679</v>
      </c>
      <c r="B6054" t="s">
        <v>693</v>
      </c>
      <c r="C6054" t="s">
        <v>688</v>
      </c>
      <c r="D6054">
        <v>0.68</v>
      </c>
      <c r="E6054">
        <v>40</v>
      </c>
      <c r="F6054">
        <v>0.26800000000000002</v>
      </c>
    </row>
    <row r="6055" spans="1:6" x14ac:dyDescent="0.2">
      <c r="A6055" t="s">
        <v>679</v>
      </c>
      <c r="B6055" t="s">
        <v>693</v>
      </c>
      <c r="C6055" t="s">
        <v>688</v>
      </c>
      <c r="D6055">
        <v>0.68</v>
      </c>
      <c r="E6055">
        <v>41</v>
      </c>
      <c r="F6055">
        <v>0.26800000000000002</v>
      </c>
    </row>
    <row r="6056" spans="1:6" x14ac:dyDescent="0.2">
      <c r="A6056" t="s">
        <v>679</v>
      </c>
      <c r="B6056" t="s">
        <v>693</v>
      </c>
      <c r="C6056" t="s">
        <v>688</v>
      </c>
      <c r="D6056">
        <v>0.68</v>
      </c>
      <c r="E6056">
        <v>42</v>
      </c>
      <c r="F6056">
        <v>0.26900000000000002</v>
      </c>
    </row>
    <row r="6057" spans="1:6" x14ac:dyDescent="0.2">
      <c r="A6057" t="s">
        <v>679</v>
      </c>
      <c r="B6057" t="s">
        <v>693</v>
      </c>
      <c r="C6057" t="s">
        <v>688</v>
      </c>
      <c r="D6057">
        <v>0.68</v>
      </c>
      <c r="E6057">
        <v>43</v>
      </c>
      <c r="F6057">
        <v>0.26900000000000002</v>
      </c>
    </row>
    <row r="6058" spans="1:6" x14ac:dyDescent="0.2">
      <c r="A6058" t="s">
        <v>679</v>
      </c>
      <c r="B6058" t="s">
        <v>693</v>
      </c>
      <c r="C6058" t="s">
        <v>688</v>
      </c>
      <c r="D6058">
        <v>0.68</v>
      </c>
      <c r="E6058">
        <v>44</v>
      </c>
      <c r="F6058">
        <v>0.27</v>
      </c>
    </row>
    <row r="6059" spans="1:6" x14ac:dyDescent="0.2">
      <c r="A6059" t="s">
        <v>679</v>
      </c>
      <c r="B6059" t="s">
        <v>693</v>
      </c>
      <c r="C6059" t="s">
        <v>688</v>
      </c>
      <c r="D6059">
        <v>0.68</v>
      </c>
      <c r="E6059">
        <v>45</v>
      </c>
      <c r="F6059">
        <v>0.27</v>
      </c>
    </row>
    <row r="6060" spans="1:6" x14ac:dyDescent="0.2">
      <c r="A6060" t="s">
        <v>679</v>
      </c>
      <c r="B6060" t="s">
        <v>693</v>
      </c>
      <c r="C6060" t="s">
        <v>688</v>
      </c>
      <c r="D6060">
        <v>0.68</v>
      </c>
      <c r="E6060">
        <v>46</v>
      </c>
      <c r="F6060">
        <v>0.27</v>
      </c>
    </row>
    <row r="6061" spans="1:6" x14ac:dyDescent="0.2">
      <c r="A6061" t="s">
        <v>679</v>
      </c>
      <c r="B6061" t="s">
        <v>693</v>
      </c>
      <c r="C6061" t="s">
        <v>688</v>
      </c>
      <c r="D6061">
        <v>0.68</v>
      </c>
      <c r="E6061">
        <v>47</v>
      </c>
      <c r="F6061">
        <v>0.27100000000000002</v>
      </c>
    </row>
    <row r="6062" spans="1:6" x14ac:dyDescent="0.2">
      <c r="A6062" t="s">
        <v>679</v>
      </c>
      <c r="B6062" t="s">
        <v>693</v>
      </c>
      <c r="C6062" t="s">
        <v>688</v>
      </c>
      <c r="D6062">
        <v>0.68</v>
      </c>
      <c r="E6062">
        <v>48</v>
      </c>
      <c r="F6062">
        <v>0.27100000000000002</v>
      </c>
    </row>
    <row r="6063" spans="1:6" x14ac:dyDescent="0.2">
      <c r="A6063" t="s">
        <v>679</v>
      </c>
      <c r="B6063" t="s">
        <v>693</v>
      </c>
      <c r="C6063" t="s">
        <v>688</v>
      </c>
      <c r="D6063">
        <v>0.68</v>
      </c>
      <c r="E6063">
        <v>49</v>
      </c>
      <c r="F6063">
        <v>0.27100000000000002</v>
      </c>
    </row>
    <row r="6064" spans="1:6" x14ac:dyDescent="0.2">
      <c r="A6064" t="s">
        <v>679</v>
      </c>
      <c r="B6064" t="s">
        <v>693</v>
      </c>
      <c r="C6064" t="s">
        <v>688</v>
      </c>
      <c r="D6064">
        <v>0.7</v>
      </c>
      <c r="E6064">
        <v>43</v>
      </c>
      <c r="F6064">
        <v>0.27500000000000002</v>
      </c>
    </row>
    <row r="6065" spans="1:6" x14ac:dyDescent="0.2">
      <c r="A6065" t="s">
        <v>679</v>
      </c>
      <c r="B6065" t="s">
        <v>693</v>
      </c>
      <c r="C6065" t="s">
        <v>688</v>
      </c>
      <c r="D6065">
        <v>0.7</v>
      </c>
      <c r="E6065">
        <v>44</v>
      </c>
      <c r="F6065">
        <v>0.27600000000000002</v>
      </c>
    </row>
    <row r="6066" spans="1:6" x14ac:dyDescent="0.2">
      <c r="A6066" t="s">
        <v>679</v>
      </c>
      <c r="B6066" t="s">
        <v>693</v>
      </c>
      <c r="C6066" t="s">
        <v>688</v>
      </c>
      <c r="D6066">
        <v>0.7</v>
      </c>
      <c r="E6066">
        <v>45</v>
      </c>
      <c r="F6066">
        <v>0.27600000000000002</v>
      </c>
    </row>
    <row r="6067" spans="1:6" x14ac:dyDescent="0.2">
      <c r="A6067" t="s">
        <v>679</v>
      </c>
      <c r="B6067" t="s">
        <v>693</v>
      </c>
      <c r="C6067" t="s">
        <v>688</v>
      </c>
      <c r="D6067">
        <v>0.7</v>
      </c>
      <c r="E6067">
        <v>46</v>
      </c>
      <c r="F6067">
        <v>0.27600000000000002</v>
      </c>
    </row>
    <row r="6068" spans="1:6" x14ac:dyDescent="0.2">
      <c r="A6068" t="s">
        <v>679</v>
      </c>
      <c r="B6068" t="s">
        <v>693</v>
      </c>
      <c r="C6068" t="s">
        <v>688</v>
      </c>
      <c r="D6068">
        <v>0.7</v>
      </c>
      <c r="E6068">
        <v>47</v>
      </c>
      <c r="F6068">
        <v>0.27700000000000002</v>
      </c>
    </row>
    <row r="6069" spans="1:6" x14ac:dyDescent="0.2">
      <c r="A6069" t="s">
        <v>679</v>
      </c>
      <c r="B6069" t="s">
        <v>693</v>
      </c>
      <c r="C6069" t="s">
        <v>688</v>
      </c>
      <c r="D6069">
        <v>0.7</v>
      </c>
      <c r="E6069">
        <v>48</v>
      </c>
      <c r="F6069">
        <v>0.27700000000000002</v>
      </c>
    </row>
    <row r="6070" spans="1:6" x14ac:dyDescent="0.2">
      <c r="A6070" t="s">
        <v>679</v>
      </c>
      <c r="B6070" t="s">
        <v>693</v>
      </c>
      <c r="C6070" t="s">
        <v>688</v>
      </c>
      <c r="D6070">
        <v>0.7</v>
      </c>
      <c r="E6070">
        <v>49</v>
      </c>
      <c r="F6070">
        <v>0.27800000000000002</v>
      </c>
    </row>
    <row r="6071" spans="1:6" x14ac:dyDescent="0.2">
      <c r="A6071" t="s">
        <v>679</v>
      </c>
      <c r="B6071" t="s">
        <v>693</v>
      </c>
      <c r="C6071" t="s">
        <v>688</v>
      </c>
      <c r="D6071">
        <v>0.72</v>
      </c>
      <c r="E6071">
        <v>47</v>
      </c>
      <c r="F6071">
        <v>0.28299999999999997</v>
      </c>
    </row>
    <row r="6072" spans="1:6" x14ac:dyDescent="0.2">
      <c r="A6072" t="s">
        <v>679</v>
      </c>
      <c r="B6072" t="s">
        <v>693</v>
      </c>
      <c r="C6072" t="s">
        <v>688</v>
      </c>
      <c r="D6072">
        <v>0.72</v>
      </c>
      <c r="E6072">
        <v>48</v>
      </c>
      <c r="F6072">
        <v>0.28299999999999997</v>
      </c>
    </row>
    <row r="6073" spans="1:6" x14ac:dyDescent="0.2">
      <c r="A6073" t="s">
        <v>679</v>
      </c>
      <c r="B6073" t="s">
        <v>693</v>
      </c>
      <c r="C6073" t="s">
        <v>688</v>
      </c>
      <c r="D6073">
        <v>0.72</v>
      </c>
      <c r="E6073">
        <v>49</v>
      </c>
      <c r="F6073">
        <v>0.28399999999999997</v>
      </c>
    </row>
    <row r="6074" spans="1:6" x14ac:dyDescent="0.2">
      <c r="A6074" t="s">
        <v>679</v>
      </c>
      <c r="B6074" t="s">
        <v>696</v>
      </c>
      <c r="C6074" t="s">
        <v>685</v>
      </c>
      <c r="D6074">
        <v>0.2</v>
      </c>
      <c r="E6074">
        <v>20</v>
      </c>
      <c r="F6074">
        <v>5.7000000000000002E-2</v>
      </c>
    </row>
    <row r="6075" spans="1:6" x14ac:dyDescent="0.2">
      <c r="A6075" t="s">
        <v>679</v>
      </c>
      <c r="B6075" t="s">
        <v>696</v>
      </c>
      <c r="C6075" t="s">
        <v>685</v>
      </c>
      <c r="D6075">
        <v>0.2</v>
      </c>
      <c r="E6075">
        <v>21</v>
      </c>
      <c r="F6075">
        <v>0.06</v>
      </c>
    </row>
    <row r="6076" spans="1:6" x14ac:dyDescent="0.2">
      <c r="A6076" t="s">
        <v>679</v>
      </c>
      <c r="B6076" t="s">
        <v>696</v>
      </c>
      <c r="C6076" t="s">
        <v>685</v>
      </c>
      <c r="D6076">
        <v>0.25</v>
      </c>
      <c r="E6076">
        <v>20</v>
      </c>
      <c r="F6076">
        <v>7.6999999999999999E-2</v>
      </c>
    </row>
    <row r="6077" spans="1:6" x14ac:dyDescent="0.2">
      <c r="A6077" t="s">
        <v>679</v>
      </c>
      <c r="B6077" t="s">
        <v>696</v>
      </c>
      <c r="C6077" t="s">
        <v>685</v>
      </c>
      <c r="D6077">
        <v>0.25</v>
      </c>
      <c r="E6077">
        <v>21</v>
      </c>
      <c r="F6077">
        <v>8.2000000000000003E-2</v>
      </c>
    </row>
    <row r="6078" spans="1:6" x14ac:dyDescent="0.2">
      <c r="A6078" t="s">
        <v>679</v>
      </c>
      <c r="B6078" t="s">
        <v>696</v>
      </c>
      <c r="C6078" t="s">
        <v>685</v>
      </c>
      <c r="D6078">
        <v>0.25</v>
      </c>
      <c r="E6078">
        <v>22</v>
      </c>
      <c r="F6078">
        <v>8.5999999999999993E-2</v>
      </c>
    </row>
    <row r="6079" spans="1:6" x14ac:dyDescent="0.2">
      <c r="A6079" t="s">
        <v>679</v>
      </c>
      <c r="B6079" t="s">
        <v>696</v>
      </c>
      <c r="C6079" t="s">
        <v>685</v>
      </c>
      <c r="D6079">
        <v>0.25</v>
      </c>
      <c r="E6079">
        <v>23</v>
      </c>
      <c r="F6079">
        <v>0.09</v>
      </c>
    </row>
    <row r="6080" spans="1:6" x14ac:dyDescent="0.2">
      <c r="A6080" t="s">
        <v>679</v>
      </c>
      <c r="B6080" t="s">
        <v>696</v>
      </c>
      <c r="C6080" t="s">
        <v>685</v>
      </c>
      <c r="D6080">
        <v>0.25</v>
      </c>
      <c r="E6080">
        <v>24</v>
      </c>
      <c r="F6080">
        <v>9.4E-2</v>
      </c>
    </row>
    <row r="6081" spans="1:6" x14ac:dyDescent="0.2">
      <c r="A6081" t="s">
        <v>679</v>
      </c>
      <c r="B6081" t="s">
        <v>696</v>
      </c>
      <c r="C6081" t="s">
        <v>685</v>
      </c>
      <c r="D6081">
        <v>0.25</v>
      </c>
      <c r="E6081">
        <v>25</v>
      </c>
      <c r="F6081">
        <v>9.7000000000000003E-2</v>
      </c>
    </row>
    <row r="6082" spans="1:6" x14ac:dyDescent="0.2">
      <c r="A6082" t="s">
        <v>679</v>
      </c>
      <c r="B6082" t="s">
        <v>696</v>
      </c>
      <c r="C6082" t="s">
        <v>685</v>
      </c>
      <c r="D6082">
        <v>0.3</v>
      </c>
      <c r="E6082">
        <v>20</v>
      </c>
      <c r="F6082">
        <v>9.8000000000000004E-2</v>
      </c>
    </row>
    <row r="6083" spans="1:6" x14ac:dyDescent="0.2">
      <c r="A6083" t="s">
        <v>679</v>
      </c>
      <c r="B6083" t="s">
        <v>696</v>
      </c>
      <c r="C6083" t="s">
        <v>685</v>
      </c>
      <c r="D6083">
        <v>0.3</v>
      </c>
      <c r="E6083">
        <v>21</v>
      </c>
      <c r="F6083">
        <v>0.10299999999999999</v>
      </c>
    </row>
    <row r="6084" spans="1:6" x14ac:dyDescent="0.2">
      <c r="A6084" t="s">
        <v>679</v>
      </c>
      <c r="B6084" t="s">
        <v>696</v>
      </c>
      <c r="C6084" t="s">
        <v>685</v>
      </c>
      <c r="D6084">
        <v>0.3</v>
      </c>
      <c r="E6084">
        <v>22</v>
      </c>
      <c r="F6084">
        <v>0.107</v>
      </c>
    </row>
    <row r="6085" spans="1:6" x14ac:dyDescent="0.2">
      <c r="A6085" t="s">
        <v>679</v>
      </c>
      <c r="B6085" t="s">
        <v>696</v>
      </c>
      <c r="C6085" t="s">
        <v>685</v>
      </c>
      <c r="D6085">
        <v>0.3</v>
      </c>
      <c r="E6085">
        <v>23</v>
      </c>
      <c r="F6085">
        <v>0.111</v>
      </c>
    </row>
    <row r="6086" spans="1:6" x14ac:dyDescent="0.2">
      <c r="A6086" t="s">
        <v>679</v>
      </c>
      <c r="B6086" t="s">
        <v>696</v>
      </c>
      <c r="C6086" t="s">
        <v>685</v>
      </c>
      <c r="D6086">
        <v>0.3</v>
      </c>
      <c r="E6086">
        <v>24</v>
      </c>
      <c r="F6086">
        <v>0.115</v>
      </c>
    </row>
    <row r="6087" spans="1:6" x14ac:dyDescent="0.2">
      <c r="A6087" t="s">
        <v>679</v>
      </c>
      <c r="B6087" t="s">
        <v>696</v>
      </c>
      <c r="C6087" t="s">
        <v>685</v>
      </c>
      <c r="D6087">
        <v>0.3</v>
      </c>
      <c r="E6087">
        <v>25</v>
      </c>
      <c r="F6087">
        <v>0.11899999999999999</v>
      </c>
    </row>
    <row r="6088" spans="1:6" x14ac:dyDescent="0.2">
      <c r="A6088" t="s">
        <v>679</v>
      </c>
      <c r="B6088" t="s">
        <v>696</v>
      </c>
      <c r="C6088" t="s">
        <v>685</v>
      </c>
      <c r="D6088">
        <v>0.3</v>
      </c>
      <c r="E6088">
        <v>26</v>
      </c>
      <c r="F6088">
        <v>0.122</v>
      </c>
    </row>
    <row r="6089" spans="1:6" x14ac:dyDescent="0.2">
      <c r="A6089" t="s">
        <v>679</v>
      </c>
      <c r="B6089" t="s">
        <v>696</v>
      </c>
      <c r="C6089" t="s">
        <v>685</v>
      </c>
      <c r="D6089">
        <v>0.3</v>
      </c>
      <c r="E6089">
        <v>27</v>
      </c>
      <c r="F6089">
        <v>0.125</v>
      </c>
    </row>
    <row r="6090" spans="1:6" x14ac:dyDescent="0.2">
      <c r="A6090" t="s">
        <v>679</v>
      </c>
      <c r="B6090" t="s">
        <v>696</v>
      </c>
      <c r="C6090" t="s">
        <v>685</v>
      </c>
      <c r="D6090">
        <v>0.3</v>
      </c>
      <c r="E6090">
        <v>28</v>
      </c>
      <c r="F6090">
        <v>0.129</v>
      </c>
    </row>
    <row r="6091" spans="1:6" x14ac:dyDescent="0.2">
      <c r="A6091" t="s">
        <v>679</v>
      </c>
      <c r="B6091" t="s">
        <v>696</v>
      </c>
      <c r="C6091" t="s">
        <v>685</v>
      </c>
      <c r="D6091">
        <v>0.3</v>
      </c>
      <c r="E6091">
        <v>29</v>
      </c>
      <c r="F6091">
        <v>0.13200000000000001</v>
      </c>
    </row>
    <row r="6092" spans="1:6" x14ac:dyDescent="0.2">
      <c r="A6092" t="s">
        <v>679</v>
      </c>
      <c r="B6092" t="s">
        <v>696</v>
      </c>
      <c r="C6092" t="s">
        <v>685</v>
      </c>
      <c r="D6092">
        <v>0.3</v>
      </c>
      <c r="E6092">
        <v>30</v>
      </c>
      <c r="F6092">
        <v>0.13400000000000001</v>
      </c>
    </row>
    <row r="6093" spans="1:6" x14ac:dyDescent="0.2">
      <c r="A6093" t="s">
        <v>679</v>
      </c>
      <c r="B6093" t="s">
        <v>696</v>
      </c>
      <c r="C6093" t="s">
        <v>685</v>
      </c>
      <c r="D6093">
        <v>0.35</v>
      </c>
      <c r="E6093">
        <v>20</v>
      </c>
      <c r="F6093">
        <v>0.11899999999999999</v>
      </c>
    </row>
    <row r="6094" spans="1:6" x14ac:dyDescent="0.2">
      <c r="A6094" t="s">
        <v>679</v>
      </c>
      <c r="B6094" t="s">
        <v>696</v>
      </c>
      <c r="C6094" t="s">
        <v>685</v>
      </c>
      <c r="D6094">
        <v>0.35</v>
      </c>
      <c r="E6094">
        <v>21</v>
      </c>
      <c r="F6094">
        <v>0.124</v>
      </c>
    </row>
    <row r="6095" spans="1:6" x14ac:dyDescent="0.2">
      <c r="A6095" t="s">
        <v>679</v>
      </c>
      <c r="B6095" t="s">
        <v>696</v>
      </c>
      <c r="C6095" t="s">
        <v>685</v>
      </c>
      <c r="D6095">
        <v>0.35</v>
      </c>
      <c r="E6095">
        <v>22</v>
      </c>
      <c r="F6095">
        <v>0.128</v>
      </c>
    </row>
    <row r="6096" spans="1:6" x14ac:dyDescent="0.2">
      <c r="A6096" t="s">
        <v>679</v>
      </c>
      <c r="B6096" t="s">
        <v>696</v>
      </c>
      <c r="C6096" t="s">
        <v>685</v>
      </c>
      <c r="D6096">
        <v>0.35</v>
      </c>
      <c r="E6096">
        <v>23</v>
      </c>
      <c r="F6096">
        <v>0.13200000000000001</v>
      </c>
    </row>
    <row r="6097" spans="1:6" x14ac:dyDescent="0.2">
      <c r="A6097" t="s">
        <v>679</v>
      </c>
      <c r="B6097" t="s">
        <v>696</v>
      </c>
      <c r="C6097" t="s">
        <v>685</v>
      </c>
      <c r="D6097">
        <v>0.35</v>
      </c>
      <c r="E6097">
        <v>24</v>
      </c>
      <c r="F6097">
        <v>0.13600000000000001</v>
      </c>
    </row>
    <row r="6098" spans="1:6" x14ac:dyDescent="0.2">
      <c r="A6098" t="s">
        <v>679</v>
      </c>
      <c r="B6098" t="s">
        <v>696</v>
      </c>
      <c r="C6098" t="s">
        <v>685</v>
      </c>
      <c r="D6098">
        <v>0.35</v>
      </c>
      <c r="E6098">
        <v>25</v>
      </c>
      <c r="F6098">
        <v>0.14000000000000001</v>
      </c>
    </row>
    <row r="6099" spans="1:6" x14ac:dyDescent="0.2">
      <c r="A6099" t="s">
        <v>679</v>
      </c>
      <c r="B6099" t="s">
        <v>696</v>
      </c>
      <c r="C6099" t="s">
        <v>685</v>
      </c>
      <c r="D6099">
        <v>0.35</v>
      </c>
      <c r="E6099">
        <v>26</v>
      </c>
      <c r="F6099">
        <v>0.14299999999999999</v>
      </c>
    </row>
    <row r="6100" spans="1:6" x14ac:dyDescent="0.2">
      <c r="A6100" t="s">
        <v>679</v>
      </c>
      <c r="B6100" t="s">
        <v>696</v>
      </c>
      <c r="C6100" t="s">
        <v>685</v>
      </c>
      <c r="D6100">
        <v>0.35</v>
      </c>
      <c r="E6100">
        <v>27</v>
      </c>
      <c r="F6100">
        <v>0.14599999999999999</v>
      </c>
    </row>
    <row r="6101" spans="1:6" x14ac:dyDescent="0.2">
      <c r="A6101" t="s">
        <v>679</v>
      </c>
      <c r="B6101" t="s">
        <v>696</v>
      </c>
      <c r="C6101" t="s">
        <v>685</v>
      </c>
      <c r="D6101">
        <v>0.35</v>
      </c>
      <c r="E6101">
        <v>28</v>
      </c>
      <c r="F6101">
        <v>0.15</v>
      </c>
    </row>
    <row r="6102" spans="1:6" x14ac:dyDescent="0.2">
      <c r="A6102" t="s">
        <v>679</v>
      </c>
      <c r="B6102" t="s">
        <v>696</v>
      </c>
      <c r="C6102" t="s">
        <v>685</v>
      </c>
      <c r="D6102">
        <v>0.35</v>
      </c>
      <c r="E6102">
        <v>29</v>
      </c>
      <c r="F6102">
        <v>0.153</v>
      </c>
    </row>
    <row r="6103" spans="1:6" x14ac:dyDescent="0.2">
      <c r="A6103" t="s">
        <v>679</v>
      </c>
      <c r="B6103" t="s">
        <v>696</v>
      </c>
      <c r="C6103" t="s">
        <v>685</v>
      </c>
      <c r="D6103">
        <v>0.35</v>
      </c>
      <c r="E6103">
        <v>30</v>
      </c>
      <c r="F6103">
        <v>0.155</v>
      </c>
    </row>
    <row r="6104" spans="1:6" x14ac:dyDescent="0.2">
      <c r="A6104" t="s">
        <v>679</v>
      </c>
      <c r="B6104" t="s">
        <v>696</v>
      </c>
      <c r="C6104" t="s">
        <v>685</v>
      </c>
      <c r="D6104">
        <v>0.35</v>
      </c>
      <c r="E6104">
        <v>31</v>
      </c>
      <c r="F6104">
        <v>0.158</v>
      </c>
    </row>
    <row r="6105" spans="1:6" x14ac:dyDescent="0.2">
      <c r="A6105" t="s">
        <v>679</v>
      </c>
      <c r="B6105" t="s">
        <v>696</v>
      </c>
      <c r="C6105" t="s">
        <v>685</v>
      </c>
      <c r="D6105">
        <v>0.35</v>
      </c>
      <c r="E6105">
        <v>32</v>
      </c>
      <c r="F6105">
        <v>0.161</v>
      </c>
    </row>
    <row r="6106" spans="1:6" x14ac:dyDescent="0.2">
      <c r="A6106" t="s">
        <v>679</v>
      </c>
      <c r="B6106" t="s">
        <v>696</v>
      </c>
      <c r="C6106" t="s">
        <v>685</v>
      </c>
      <c r="D6106">
        <v>0.35</v>
      </c>
      <c r="E6106">
        <v>33</v>
      </c>
      <c r="F6106">
        <v>0.16300000000000001</v>
      </c>
    </row>
    <row r="6107" spans="1:6" x14ac:dyDescent="0.2">
      <c r="A6107" t="s">
        <v>679</v>
      </c>
      <c r="B6107" t="s">
        <v>696</v>
      </c>
      <c r="C6107" t="s">
        <v>685</v>
      </c>
      <c r="D6107">
        <v>0.35</v>
      </c>
      <c r="E6107">
        <v>34</v>
      </c>
      <c r="F6107">
        <v>0.16600000000000001</v>
      </c>
    </row>
    <row r="6108" spans="1:6" x14ac:dyDescent="0.2">
      <c r="A6108" t="s">
        <v>679</v>
      </c>
      <c r="B6108" t="s">
        <v>696</v>
      </c>
      <c r="C6108" t="s">
        <v>685</v>
      </c>
      <c r="D6108">
        <v>0.35</v>
      </c>
      <c r="E6108">
        <v>35</v>
      </c>
      <c r="F6108">
        <v>0.16800000000000001</v>
      </c>
    </row>
    <row r="6109" spans="1:6" x14ac:dyDescent="0.2">
      <c r="A6109" t="s">
        <v>679</v>
      </c>
      <c r="B6109" t="s">
        <v>696</v>
      </c>
      <c r="C6109" t="s">
        <v>685</v>
      </c>
      <c r="D6109">
        <v>0.4</v>
      </c>
      <c r="E6109">
        <v>20</v>
      </c>
      <c r="F6109">
        <v>0.14099999999999999</v>
      </c>
    </row>
    <row r="6110" spans="1:6" x14ac:dyDescent="0.2">
      <c r="A6110" t="s">
        <v>679</v>
      </c>
      <c r="B6110" t="s">
        <v>696</v>
      </c>
      <c r="C6110" t="s">
        <v>685</v>
      </c>
      <c r="D6110">
        <v>0.4</v>
      </c>
      <c r="E6110">
        <v>21</v>
      </c>
      <c r="F6110">
        <v>0.14499999999999999</v>
      </c>
    </row>
    <row r="6111" spans="1:6" x14ac:dyDescent="0.2">
      <c r="A6111" t="s">
        <v>679</v>
      </c>
      <c r="B6111" t="s">
        <v>696</v>
      </c>
      <c r="C6111" t="s">
        <v>685</v>
      </c>
      <c r="D6111">
        <v>0.4</v>
      </c>
      <c r="E6111">
        <v>22</v>
      </c>
      <c r="F6111">
        <v>0.14899999999999999</v>
      </c>
    </row>
    <row r="6112" spans="1:6" x14ac:dyDescent="0.2">
      <c r="A6112" t="s">
        <v>679</v>
      </c>
      <c r="B6112" t="s">
        <v>696</v>
      </c>
      <c r="C6112" t="s">
        <v>685</v>
      </c>
      <c r="D6112">
        <v>0.4</v>
      </c>
      <c r="E6112">
        <v>23</v>
      </c>
      <c r="F6112">
        <v>0.153</v>
      </c>
    </row>
    <row r="6113" spans="1:6" x14ac:dyDescent="0.2">
      <c r="A6113" t="s">
        <v>679</v>
      </c>
      <c r="B6113" t="s">
        <v>696</v>
      </c>
      <c r="C6113" t="s">
        <v>685</v>
      </c>
      <c r="D6113">
        <v>0.4</v>
      </c>
      <c r="E6113">
        <v>24</v>
      </c>
      <c r="F6113">
        <v>0.157</v>
      </c>
    </row>
    <row r="6114" spans="1:6" x14ac:dyDescent="0.2">
      <c r="A6114" t="s">
        <v>679</v>
      </c>
      <c r="B6114" t="s">
        <v>696</v>
      </c>
      <c r="C6114" t="s">
        <v>685</v>
      </c>
      <c r="D6114">
        <v>0.4</v>
      </c>
      <c r="E6114">
        <v>25</v>
      </c>
      <c r="F6114">
        <v>0.16</v>
      </c>
    </row>
    <row r="6115" spans="1:6" x14ac:dyDescent="0.2">
      <c r="A6115" t="s">
        <v>679</v>
      </c>
      <c r="B6115" t="s">
        <v>696</v>
      </c>
      <c r="C6115" t="s">
        <v>685</v>
      </c>
      <c r="D6115">
        <v>0.4</v>
      </c>
      <c r="E6115">
        <v>26</v>
      </c>
      <c r="F6115">
        <v>0.16300000000000001</v>
      </c>
    </row>
    <row r="6116" spans="1:6" x14ac:dyDescent="0.2">
      <c r="A6116" t="s">
        <v>679</v>
      </c>
      <c r="B6116" t="s">
        <v>696</v>
      </c>
      <c r="C6116" t="s">
        <v>685</v>
      </c>
      <c r="D6116">
        <v>0.4</v>
      </c>
      <c r="E6116">
        <v>27</v>
      </c>
      <c r="F6116">
        <v>0.16700000000000001</v>
      </c>
    </row>
    <row r="6117" spans="1:6" x14ac:dyDescent="0.2">
      <c r="A6117" t="s">
        <v>679</v>
      </c>
      <c r="B6117" t="s">
        <v>696</v>
      </c>
      <c r="C6117" t="s">
        <v>685</v>
      </c>
      <c r="D6117">
        <v>0.4</v>
      </c>
      <c r="E6117">
        <v>28</v>
      </c>
      <c r="F6117">
        <v>0.17</v>
      </c>
    </row>
    <row r="6118" spans="1:6" x14ac:dyDescent="0.2">
      <c r="A6118" t="s">
        <v>679</v>
      </c>
      <c r="B6118" t="s">
        <v>696</v>
      </c>
      <c r="C6118" t="s">
        <v>685</v>
      </c>
      <c r="D6118">
        <v>0.4</v>
      </c>
      <c r="E6118">
        <v>29</v>
      </c>
      <c r="F6118">
        <v>0.17299999999999999</v>
      </c>
    </row>
    <row r="6119" spans="1:6" x14ac:dyDescent="0.2">
      <c r="A6119" t="s">
        <v>679</v>
      </c>
      <c r="B6119" t="s">
        <v>696</v>
      </c>
      <c r="C6119" t="s">
        <v>685</v>
      </c>
      <c r="D6119">
        <v>0.4</v>
      </c>
      <c r="E6119">
        <v>30</v>
      </c>
      <c r="F6119">
        <v>0.17499999999999999</v>
      </c>
    </row>
    <row r="6120" spans="1:6" x14ac:dyDescent="0.2">
      <c r="A6120" t="s">
        <v>679</v>
      </c>
      <c r="B6120" t="s">
        <v>696</v>
      </c>
      <c r="C6120" t="s">
        <v>685</v>
      </c>
      <c r="D6120">
        <v>0.4</v>
      </c>
      <c r="E6120">
        <v>31</v>
      </c>
      <c r="F6120">
        <v>0.17799999999999999</v>
      </c>
    </row>
    <row r="6121" spans="1:6" x14ac:dyDescent="0.2">
      <c r="A6121" t="s">
        <v>679</v>
      </c>
      <c r="B6121" t="s">
        <v>696</v>
      </c>
      <c r="C6121" t="s">
        <v>685</v>
      </c>
      <c r="D6121">
        <v>0.4</v>
      </c>
      <c r="E6121">
        <v>32</v>
      </c>
      <c r="F6121">
        <v>0.18099999999999999</v>
      </c>
    </row>
    <row r="6122" spans="1:6" x14ac:dyDescent="0.2">
      <c r="A6122" t="s">
        <v>679</v>
      </c>
      <c r="B6122" t="s">
        <v>696</v>
      </c>
      <c r="C6122" t="s">
        <v>685</v>
      </c>
      <c r="D6122">
        <v>0.4</v>
      </c>
      <c r="E6122">
        <v>33</v>
      </c>
      <c r="F6122">
        <v>0.183</v>
      </c>
    </row>
    <row r="6123" spans="1:6" x14ac:dyDescent="0.2">
      <c r="A6123" t="s">
        <v>679</v>
      </c>
      <c r="B6123" t="s">
        <v>696</v>
      </c>
      <c r="C6123" t="s">
        <v>685</v>
      </c>
      <c r="D6123">
        <v>0.4</v>
      </c>
      <c r="E6123">
        <v>34</v>
      </c>
      <c r="F6123">
        <v>0.185</v>
      </c>
    </row>
    <row r="6124" spans="1:6" x14ac:dyDescent="0.2">
      <c r="A6124" t="s">
        <v>679</v>
      </c>
      <c r="B6124" t="s">
        <v>696</v>
      </c>
      <c r="C6124" t="s">
        <v>685</v>
      </c>
      <c r="D6124">
        <v>0.4</v>
      </c>
      <c r="E6124">
        <v>35</v>
      </c>
      <c r="F6124">
        <v>0.187</v>
      </c>
    </row>
    <row r="6125" spans="1:6" x14ac:dyDescent="0.2">
      <c r="A6125" t="s">
        <v>679</v>
      </c>
      <c r="B6125" t="s">
        <v>696</v>
      </c>
      <c r="C6125" t="s">
        <v>685</v>
      </c>
      <c r="D6125">
        <v>0.4</v>
      </c>
      <c r="E6125">
        <v>36</v>
      </c>
      <c r="F6125">
        <v>0.19</v>
      </c>
    </row>
    <row r="6126" spans="1:6" x14ac:dyDescent="0.2">
      <c r="A6126" t="s">
        <v>679</v>
      </c>
      <c r="B6126" t="s">
        <v>696</v>
      </c>
      <c r="C6126" t="s">
        <v>685</v>
      </c>
      <c r="D6126">
        <v>0.4</v>
      </c>
      <c r="E6126">
        <v>37</v>
      </c>
      <c r="F6126">
        <v>0.192</v>
      </c>
    </row>
    <row r="6127" spans="1:6" x14ac:dyDescent="0.2">
      <c r="A6127" t="s">
        <v>679</v>
      </c>
      <c r="B6127" t="s">
        <v>696</v>
      </c>
      <c r="C6127" t="s">
        <v>685</v>
      </c>
      <c r="D6127">
        <v>0.4</v>
      </c>
      <c r="E6127">
        <v>38</v>
      </c>
      <c r="F6127">
        <v>0.193</v>
      </c>
    </row>
    <row r="6128" spans="1:6" x14ac:dyDescent="0.2">
      <c r="A6128" t="s">
        <v>679</v>
      </c>
      <c r="B6128" t="s">
        <v>696</v>
      </c>
      <c r="C6128" t="s">
        <v>685</v>
      </c>
      <c r="D6128">
        <v>0.4</v>
      </c>
      <c r="E6128">
        <v>39</v>
      </c>
      <c r="F6128">
        <v>0.19500000000000001</v>
      </c>
    </row>
    <row r="6129" spans="1:6" x14ac:dyDescent="0.2">
      <c r="A6129" t="s">
        <v>679</v>
      </c>
      <c r="B6129" t="s">
        <v>696</v>
      </c>
      <c r="C6129" t="s">
        <v>685</v>
      </c>
      <c r="D6129">
        <v>0.4</v>
      </c>
      <c r="E6129">
        <v>40</v>
      </c>
      <c r="F6129">
        <v>0.19700000000000001</v>
      </c>
    </row>
    <row r="6130" spans="1:6" x14ac:dyDescent="0.2">
      <c r="A6130" t="s">
        <v>679</v>
      </c>
      <c r="B6130" t="s">
        <v>696</v>
      </c>
      <c r="C6130" t="s">
        <v>685</v>
      </c>
      <c r="D6130">
        <v>0.45</v>
      </c>
      <c r="E6130">
        <v>20</v>
      </c>
      <c r="F6130">
        <v>0.16200000000000001</v>
      </c>
    </row>
    <row r="6131" spans="1:6" x14ac:dyDescent="0.2">
      <c r="A6131" t="s">
        <v>679</v>
      </c>
      <c r="B6131" t="s">
        <v>696</v>
      </c>
      <c r="C6131" t="s">
        <v>685</v>
      </c>
      <c r="D6131">
        <v>0.45</v>
      </c>
      <c r="E6131">
        <v>21</v>
      </c>
      <c r="F6131">
        <v>0.16600000000000001</v>
      </c>
    </row>
    <row r="6132" spans="1:6" x14ac:dyDescent="0.2">
      <c r="A6132" t="s">
        <v>679</v>
      </c>
      <c r="B6132" t="s">
        <v>696</v>
      </c>
      <c r="C6132" t="s">
        <v>685</v>
      </c>
      <c r="D6132">
        <v>0.45</v>
      </c>
      <c r="E6132">
        <v>22</v>
      </c>
      <c r="F6132">
        <v>0.17</v>
      </c>
    </row>
    <row r="6133" spans="1:6" x14ac:dyDescent="0.2">
      <c r="A6133" t="s">
        <v>679</v>
      </c>
      <c r="B6133" t="s">
        <v>696</v>
      </c>
      <c r="C6133" t="s">
        <v>685</v>
      </c>
      <c r="D6133">
        <v>0.45</v>
      </c>
      <c r="E6133">
        <v>23</v>
      </c>
      <c r="F6133">
        <v>0.17399999999999999</v>
      </c>
    </row>
    <row r="6134" spans="1:6" x14ac:dyDescent="0.2">
      <c r="A6134" t="s">
        <v>679</v>
      </c>
      <c r="B6134" t="s">
        <v>696</v>
      </c>
      <c r="C6134" t="s">
        <v>685</v>
      </c>
      <c r="D6134">
        <v>0.45</v>
      </c>
      <c r="E6134">
        <v>24</v>
      </c>
      <c r="F6134">
        <v>0.17699999999999999</v>
      </c>
    </row>
    <row r="6135" spans="1:6" x14ac:dyDescent="0.2">
      <c r="A6135" t="s">
        <v>679</v>
      </c>
      <c r="B6135" t="s">
        <v>696</v>
      </c>
      <c r="C6135" t="s">
        <v>685</v>
      </c>
      <c r="D6135">
        <v>0.45</v>
      </c>
      <c r="E6135">
        <v>25</v>
      </c>
      <c r="F6135">
        <v>0.18099999999999999</v>
      </c>
    </row>
    <row r="6136" spans="1:6" x14ac:dyDescent="0.2">
      <c r="A6136" t="s">
        <v>679</v>
      </c>
      <c r="B6136" t="s">
        <v>696</v>
      </c>
      <c r="C6136" t="s">
        <v>685</v>
      </c>
      <c r="D6136">
        <v>0.45</v>
      </c>
      <c r="E6136">
        <v>26</v>
      </c>
      <c r="F6136">
        <v>0.184</v>
      </c>
    </row>
    <row r="6137" spans="1:6" x14ac:dyDescent="0.2">
      <c r="A6137" t="s">
        <v>679</v>
      </c>
      <c r="B6137" t="s">
        <v>696</v>
      </c>
      <c r="C6137" t="s">
        <v>685</v>
      </c>
      <c r="D6137">
        <v>0.45</v>
      </c>
      <c r="E6137">
        <v>27</v>
      </c>
      <c r="F6137">
        <v>0.187</v>
      </c>
    </row>
    <row r="6138" spans="1:6" x14ac:dyDescent="0.2">
      <c r="A6138" t="s">
        <v>679</v>
      </c>
      <c r="B6138" t="s">
        <v>696</v>
      </c>
      <c r="C6138" t="s">
        <v>685</v>
      </c>
      <c r="D6138">
        <v>0.45</v>
      </c>
      <c r="E6138">
        <v>28</v>
      </c>
      <c r="F6138">
        <v>0.19</v>
      </c>
    </row>
    <row r="6139" spans="1:6" x14ac:dyDescent="0.2">
      <c r="A6139" t="s">
        <v>679</v>
      </c>
      <c r="B6139" t="s">
        <v>696</v>
      </c>
      <c r="C6139" t="s">
        <v>685</v>
      </c>
      <c r="D6139">
        <v>0.45</v>
      </c>
      <c r="E6139">
        <v>29</v>
      </c>
      <c r="F6139">
        <v>0.192</v>
      </c>
    </row>
    <row r="6140" spans="1:6" x14ac:dyDescent="0.2">
      <c r="A6140" t="s">
        <v>679</v>
      </c>
      <c r="B6140" t="s">
        <v>696</v>
      </c>
      <c r="C6140" t="s">
        <v>685</v>
      </c>
      <c r="D6140">
        <v>0.45</v>
      </c>
      <c r="E6140">
        <v>30</v>
      </c>
      <c r="F6140">
        <v>0.19500000000000001</v>
      </c>
    </row>
    <row r="6141" spans="1:6" x14ac:dyDescent="0.2">
      <c r="A6141" t="s">
        <v>679</v>
      </c>
      <c r="B6141" t="s">
        <v>696</v>
      </c>
      <c r="C6141" t="s">
        <v>685</v>
      </c>
      <c r="D6141">
        <v>0.45</v>
      </c>
      <c r="E6141">
        <v>31</v>
      </c>
      <c r="F6141">
        <v>0.19700000000000001</v>
      </c>
    </row>
    <row r="6142" spans="1:6" x14ac:dyDescent="0.2">
      <c r="A6142" t="s">
        <v>679</v>
      </c>
      <c r="B6142" t="s">
        <v>696</v>
      </c>
      <c r="C6142" t="s">
        <v>685</v>
      </c>
      <c r="D6142">
        <v>0.45</v>
      </c>
      <c r="E6142">
        <v>32</v>
      </c>
      <c r="F6142">
        <v>0.2</v>
      </c>
    </row>
    <row r="6143" spans="1:6" x14ac:dyDescent="0.2">
      <c r="A6143" t="s">
        <v>679</v>
      </c>
      <c r="B6143" t="s">
        <v>696</v>
      </c>
      <c r="C6143" t="s">
        <v>685</v>
      </c>
      <c r="D6143">
        <v>0.45</v>
      </c>
      <c r="E6143">
        <v>33</v>
      </c>
      <c r="F6143">
        <v>0.20200000000000001</v>
      </c>
    </row>
    <row r="6144" spans="1:6" x14ac:dyDescent="0.2">
      <c r="A6144" t="s">
        <v>679</v>
      </c>
      <c r="B6144" t="s">
        <v>696</v>
      </c>
      <c r="C6144" t="s">
        <v>685</v>
      </c>
      <c r="D6144">
        <v>0.45</v>
      </c>
      <c r="E6144">
        <v>34</v>
      </c>
      <c r="F6144">
        <v>0.20399999999999999</v>
      </c>
    </row>
    <row r="6145" spans="1:6" x14ac:dyDescent="0.2">
      <c r="A6145" t="s">
        <v>679</v>
      </c>
      <c r="B6145" t="s">
        <v>696</v>
      </c>
      <c r="C6145" t="s">
        <v>685</v>
      </c>
      <c r="D6145">
        <v>0.45</v>
      </c>
      <c r="E6145">
        <v>35</v>
      </c>
      <c r="F6145">
        <v>0.20599999999999999</v>
      </c>
    </row>
    <row r="6146" spans="1:6" x14ac:dyDescent="0.2">
      <c r="A6146" t="s">
        <v>679</v>
      </c>
      <c r="B6146" t="s">
        <v>696</v>
      </c>
      <c r="C6146" t="s">
        <v>685</v>
      </c>
      <c r="D6146">
        <v>0.45</v>
      </c>
      <c r="E6146">
        <v>36</v>
      </c>
      <c r="F6146">
        <v>0.20799999999999999</v>
      </c>
    </row>
    <row r="6147" spans="1:6" x14ac:dyDescent="0.2">
      <c r="A6147" t="s">
        <v>679</v>
      </c>
      <c r="B6147" t="s">
        <v>696</v>
      </c>
      <c r="C6147" t="s">
        <v>685</v>
      </c>
      <c r="D6147">
        <v>0.45</v>
      </c>
      <c r="E6147">
        <v>37</v>
      </c>
      <c r="F6147">
        <v>0.21</v>
      </c>
    </row>
    <row r="6148" spans="1:6" x14ac:dyDescent="0.2">
      <c r="A6148" t="s">
        <v>679</v>
      </c>
      <c r="B6148" t="s">
        <v>696</v>
      </c>
      <c r="C6148" t="s">
        <v>685</v>
      </c>
      <c r="D6148">
        <v>0.45</v>
      </c>
      <c r="E6148">
        <v>38</v>
      </c>
      <c r="F6148">
        <v>0.21199999999999999</v>
      </c>
    </row>
    <row r="6149" spans="1:6" x14ac:dyDescent="0.2">
      <c r="A6149" t="s">
        <v>679</v>
      </c>
      <c r="B6149" t="s">
        <v>696</v>
      </c>
      <c r="C6149" t="s">
        <v>685</v>
      </c>
      <c r="D6149">
        <v>0.45</v>
      </c>
      <c r="E6149">
        <v>39</v>
      </c>
      <c r="F6149">
        <v>0.214</v>
      </c>
    </row>
    <row r="6150" spans="1:6" x14ac:dyDescent="0.2">
      <c r="A6150" t="s">
        <v>679</v>
      </c>
      <c r="B6150" t="s">
        <v>696</v>
      </c>
      <c r="C6150" t="s">
        <v>685</v>
      </c>
      <c r="D6150">
        <v>0.45</v>
      </c>
      <c r="E6150">
        <v>40</v>
      </c>
      <c r="F6150">
        <v>0.215</v>
      </c>
    </row>
    <row r="6151" spans="1:6" x14ac:dyDescent="0.2">
      <c r="A6151" t="s">
        <v>679</v>
      </c>
      <c r="B6151" t="s">
        <v>696</v>
      </c>
      <c r="C6151" t="s">
        <v>685</v>
      </c>
      <c r="D6151">
        <v>0.45</v>
      </c>
      <c r="E6151">
        <v>41</v>
      </c>
      <c r="F6151">
        <v>0.217</v>
      </c>
    </row>
    <row r="6152" spans="1:6" x14ac:dyDescent="0.2">
      <c r="A6152" t="s">
        <v>679</v>
      </c>
      <c r="B6152" t="s">
        <v>696</v>
      </c>
      <c r="C6152" t="s">
        <v>685</v>
      </c>
      <c r="D6152">
        <v>0.45</v>
      </c>
      <c r="E6152">
        <v>42</v>
      </c>
      <c r="F6152">
        <v>0.219</v>
      </c>
    </row>
    <row r="6153" spans="1:6" x14ac:dyDescent="0.2">
      <c r="A6153" t="s">
        <v>679</v>
      </c>
      <c r="B6153" t="s">
        <v>696</v>
      </c>
      <c r="C6153" t="s">
        <v>685</v>
      </c>
      <c r="D6153">
        <v>0.45</v>
      </c>
      <c r="E6153">
        <v>43</v>
      </c>
      <c r="F6153">
        <v>0.22</v>
      </c>
    </row>
    <row r="6154" spans="1:6" x14ac:dyDescent="0.2">
      <c r="A6154" t="s">
        <v>679</v>
      </c>
      <c r="B6154" t="s">
        <v>696</v>
      </c>
      <c r="C6154" t="s">
        <v>685</v>
      </c>
      <c r="D6154">
        <v>0.45</v>
      </c>
      <c r="E6154">
        <v>44</v>
      </c>
      <c r="F6154">
        <v>0.222</v>
      </c>
    </row>
    <row r="6155" spans="1:6" x14ac:dyDescent="0.2">
      <c r="A6155" t="s">
        <v>679</v>
      </c>
      <c r="B6155" t="s">
        <v>696</v>
      </c>
      <c r="C6155" t="s">
        <v>685</v>
      </c>
      <c r="D6155">
        <v>0.5</v>
      </c>
      <c r="E6155">
        <v>21</v>
      </c>
      <c r="F6155">
        <v>0.188</v>
      </c>
    </row>
    <row r="6156" spans="1:6" x14ac:dyDescent="0.2">
      <c r="A6156" t="s">
        <v>679</v>
      </c>
      <c r="B6156" t="s">
        <v>696</v>
      </c>
      <c r="C6156" t="s">
        <v>685</v>
      </c>
      <c r="D6156">
        <v>0.5</v>
      </c>
      <c r="E6156">
        <v>22</v>
      </c>
      <c r="F6156">
        <v>0.191</v>
      </c>
    </row>
    <row r="6157" spans="1:6" x14ac:dyDescent="0.2">
      <c r="A6157" t="s">
        <v>679</v>
      </c>
      <c r="B6157" t="s">
        <v>696</v>
      </c>
      <c r="C6157" t="s">
        <v>685</v>
      </c>
      <c r="D6157">
        <v>0.5</v>
      </c>
      <c r="E6157">
        <v>23</v>
      </c>
      <c r="F6157">
        <v>0.19400000000000001</v>
      </c>
    </row>
    <row r="6158" spans="1:6" x14ac:dyDescent="0.2">
      <c r="A6158" t="s">
        <v>679</v>
      </c>
      <c r="B6158" t="s">
        <v>696</v>
      </c>
      <c r="C6158" t="s">
        <v>685</v>
      </c>
      <c r="D6158">
        <v>0.5</v>
      </c>
      <c r="E6158">
        <v>24</v>
      </c>
      <c r="F6158">
        <v>0.19800000000000001</v>
      </c>
    </row>
    <row r="6159" spans="1:6" x14ac:dyDescent="0.2">
      <c r="A6159" t="s">
        <v>679</v>
      </c>
      <c r="B6159" t="s">
        <v>696</v>
      </c>
      <c r="C6159" t="s">
        <v>685</v>
      </c>
      <c r="D6159">
        <v>0.5</v>
      </c>
      <c r="E6159">
        <v>25</v>
      </c>
      <c r="F6159">
        <v>0.20100000000000001</v>
      </c>
    </row>
    <row r="6160" spans="1:6" x14ac:dyDescent="0.2">
      <c r="A6160" t="s">
        <v>679</v>
      </c>
      <c r="B6160" t="s">
        <v>696</v>
      </c>
      <c r="C6160" t="s">
        <v>685</v>
      </c>
      <c r="D6160">
        <v>0.5</v>
      </c>
      <c r="E6160">
        <v>26</v>
      </c>
      <c r="F6160">
        <v>0.20300000000000001</v>
      </c>
    </row>
    <row r="6161" spans="1:6" x14ac:dyDescent="0.2">
      <c r="A6161" t="s">
        <v>679</v>
      </c>
      <c r="B6161" t="s">
        <v>696</v>
      </c>
      <c r="C6161" t="s">
        <v>685</v>
      </c>
      <c r="D6161">
        <v>0.5</v>
      </c>
      <c r="E6161">
        <v>27</v>
      </c>
      <c r="F6161">
        <v>0.20599999999999999</v>
      </c>
    </row>
    <row r="6162" spans="1:6" x14ac:dyDescent="0.2">
      <c r="A6162" t="s">
        <v>679</v>
      </c>
      <c r="B6162" t="s">
        <v>696</v>
      </c>
      <c r="C6162" t="s">
        <v>685</v>
      </c>
      <c r="D6162">
        <v>0.5</v>
      </c>
      <c r="E6162">
        <v>28</v>
      </c>
      <c r="F6162">
        <v>0.20899999999999999</v>
      </c>
    </row>
    <row r="6163" spans="1:6" x14ac:dyDescent="0.2">
      <c r="A6163" t="s">
        <v>679</v>
      </c>
      <c r="B6163" t="s">
        <v>696</v>
      </c>
      <c r="C6163" t="s">
        <v>685</v>
      </c>
      <c r="D6163">
        <v>0.5</v>
      </c>
      <c r="E6163">
        <v>29</v>
      </c>
      <c r="F6163">
        <v>0.21199999999999999</v>
      </c>
    </row>
    <row r="6164" spans="1:6" x14ac:dyDescent="0.2">
      <c r="A6164" t="s">
        <v>679</v>
      </c>
      <c r="B6164" t="s">
        <v>696</v>
      </c>
      <c r="C6164" t="s">
        <v>685</v>
      </c>
      <c r="D6164">
        <v>0.5</v>
      </c>
      <c r="E6164">
        <v>30</v>
      </c>
      <c r="F6164">
        <v>0.214</v>
      </c>
    </row>
    <row r="6165" spans="1:6" x14ac:dyDescent="0.2">
      <c r="A6165" t="s">
        <v>679</v>
      </c>
      <c r="B6165" t="s">
        <v>696</v>
      </c>
      <c r="C6165" t="s">
        <v>685</v>
      </c>
      <c r="D6165">
        <v>0.5</v>
      </c>
      <c r="E6165">
        <v>31</v>
      </c>
      <c r="F6165">
        <v>0.216</v>
      </c>
    </row>
    <row r="6166" spans="1:6" x14ac:dyDescent="0.2">
      <c r="A6166" t="s">
        <v>679</v>
      </c>
      <c r="B6166" t="s">
        <v>696</v>
      </c>
      <c r="C6166" t="s">
        <v>685</v>
      </c>
      <c r="D6166">
        <v>0.5</v>
      </c>
      <c r="E6166">
        <v>32</v>
      </c>
      <c r="F6166">
        <v>0.218</v>
      </c>
    </row>
    <row r="6167" spans="1:6" x14ac:dyDescent="0.2">
      <c r="A6167" t="s">
        <v>679</v>
      </c>
      <c r="B6167" t="s">
        <v>696</v>
      </c>
      <c r="C6167" t="s">
        <v>685</v>
      </c>
      <c r="D6167">
        <v>0.5</v>
      </c>
      <c r="E6167">
        <v>33</v>
      </c>
      <c r="F6167">
        <v>0.221</v>
      </c>
    </row>
    <row r="6168" spans="1:6" x14ac:dyDescent="0.2">
      <c r="A6168" t="s">
        <v>679</v>
      </c>
      <c r="B6168" t="s">
        <v>696</v>
      </c>
      <c r="C6168" t="s">
        <v>685</v>
      </c>
      <c r="D6168">
        <v>0.5</v>
      </c>
      <c r="E6168">
        <v>34</v>
      </c>
      <c r="F6168">
        <v>0.223</v>
      </c>
    </row>
    <row r="6169" spans="1:6" x14ac:dyDescent="0.2">
      <c r="A6169" t="s">
        <v>679</v>
      </c>
      <c r="B6169" t="s">
        <v>696</v>
      </c>
      <c r="C6169" t="s">
        <v>685</v>
      </c>
      <c r="D6169">
        <v>0.5</v>
      </c>
      <c r="E6169">
        <v>35</v>
      </c>
      <c r="F6169">
        <v>0.224</v>
      </c>
    </row>
    <row r="6170" spans="1:6" x14ac:dyDescent="0.2">
      <c r="A6170" t="s">
        <v>679</v>
      </c>
      <c r="B6170" t="s">
        <v>696</v>
      </c>
      <c r="C6170" t="s">
        <v>685</v>
      </c>
      <c r="D6170">
        <v>0.5</v>
      </c>
      <c r="E6170">
        <v>36</v>
      </c>
      <c r="F6170">
        <v>0.22600000000000001</v>
      </c>
    </row>
    <row r="6171" spans="1:6" x14ac:dyDescent="0.2">
      <c r="A6171" t="s">
        <v>679</v>
      </c>
      <c r="B6171" t="s">
        <v>696</v>
      </c>
      <c r="C6171" t="s">
        <v>685</v>
      </c>
      <c r="D6171">
        <v>0.5</v>
      </c>
      <c r="E6171">
        <v>37</v>
      </c>
      <c r="F6171">
        <v>0.22800000000000001</v>
      </c>
    </row>
    <row r="6172" spans="1:6" x14ac:dyDescent="0.2">
      <c r="A6172" t="s">
        <v>679</v>
      </c>
      <c r="B6172" t="s">
        <v>696</v>
      </c>
      <c r="C6172" t="s">
        <v>685</v>
      </c>
      <c r="D6172">
        <v>0.5</v>
      </c>
      <c r="E6172">
        <v>38</v>
      </c>
      <c r="F6172">
        <v>0.23</v>
      </c>
    </row>
    <row r="6173" spans="1:6" x14ac:dyDescent="0.2">
      <c r="A6173" t="s">
        <v>679</v>
      </c>
      <c r="B6173" t="s">
        <v>696</v>
      </c>
      <c r="C6173" t="s">
        <v>685</v>
      </c>
      <c r="D6173">
        <v>0.5</v>
      </c>
      <c r="E6173">
        <v>39</v>
      </c>
      <c r="F6173">
        <v>0.23100000000000001</v>
      </c>
    </row>
    <row r="6174" spans="1:6" x14ac:dyDescent="0.2">
      <c r="A6174" t="s">
        <v>679</v>
      </c>
      <c r="B6174" t="s">
        <v>696</v>
      </c>
      <c r="C6174" t="s">
        <v>685</v>
      </c>
      <c r="D6174">
        <v>0.5</v>
      </c>
      <c r="E6174">
        <v>40</v>
      </c>
      <c r="F6174">
        <v>0.23300000000000001</v>
      </c>
    </row>
    <row r="6175" spans="1:6" x14ac:dyDescent="0.2">
      <c r="A6175" t="s">
        <v>679</v>
      </c>
      <c r="B6175" t="s">
        <v>696</v>
      </c>
      <c r="C6175" t="s">
        <v>685</v>
      </c>
      <c r="D6175">
        <v>0.5</v>
      </c>
      <c r="E6175">
        <v>41</v>
      </c>
      <c r="F6175">
        <v>0.23499999999999999</v>
      </c>
    </row>
    <row r="6176" spans="1:6" x14ac:dyDescent="0.2">
      <c r="A6176" t="s">
        <v>679</v>
      </c>
      <c r="B6176" t="s">
        <v>696</v>
      </c>
      <c r="C6176" t="s">
        <v>685</v>
      </c>
      <c r="D6176">
        <v>0.5</v>
      </c>
      <c r="E6176">
        <v>42</v>
      </c>
      <c r="F6176">
        <v>0.23599999999999999</v>
      </c>
    </row>
    <row r="6177" spans="1:6" x14ac:dyDescent="0.2">
      <c r="A6177" t="s">
        <v>679</v>
      </c>
      <c r="B6177" t="s">
        <v>696</v>
      </c>
      <c r="C6177" t="s">
        <v>685</v>
      </c>
      <c r="D6177">
        <v>0.5</v>
      </c>
      <c r="E6177">
        <v>43</v>
      </c>
      <c r="F6177">
        <v>0.23699999999999999</v>
      </c>
    </row>
    <row r="6178" spans="1:6" x14ac:dyDescent="0.2">
      <c r="A6178" t="s">
        <v>679</v>
      </c>
      <c r="B6178" t="s">
        <v>696</v>
      </c>
      <c r="C6178" t="s">
        <v>685</v>
      </c>
      <c r="D6178">
        <v>0.5</v>
      </c>
      <c r="E6178">
        <v>44</v>
      </c>
      <c r="F6178">
        <v>0.23899999999999999</v>
      </c>
    </row>
    <row r="6179" spans="1:6" x14ac:dyDescent="0.2">
      <c r="A6179" t="s">
        <v>679</v>
      </c>
      <c r="B6179" t="s">
        <v>696</v>
      </c>
      <c r="C6179" t="s">
        <v>685</v>
      </c>
      <c r="D6179">
        <v>0.5</v>
      </c>
      <c r="E6179">
        <v>45</v>
      </c>
      <c r="F6179">
        <v>0.24</v>
      </c>
    </row>
    <row r="6180" spans="1:6" x14ac:dyDescent="0.2">
      <c r="A6180" t="s">
        <v>679</v>
      </c>
      <c r="B6180" t="s">
        <v>696</v>
      </c>
      <c r="C6180" t="s">
        <v>685</v>
      </c>
      <c r="D6180">
        <v>0.5</v>
      </c>
      <c r="E6180">
        <v>46</v>
      </c>
      <c r="F6180">
        <v>0.24099999999999999</v>
      </c>
    </row>
    <row r="6181" spans="1:6" x14ac:dyDescent="0.2">
      <c r="A6181" t="s">
        <v>679</v>
      </c>
      <c r="B6181" t="s">
        <v>696</v>
      </c>
      <c r="C6181" t="s">
        <v>685</v>
      </c>
      <c r="D6181">
        <v>0.5</v>
      </c>
      <c r="E6181">
        <v>47</v>
      </c>
      <c r="F6181">
        <v>0.24299999999999999</v>
      </c>
    </row>
    <row r="6182" spans="1:6" x14ac:dyDescent="0.2">
      <c r="A6182" t="s">
        <v>679</v>
      </c>
      <c r="B6182" t="s">
        <v>696</v>
      </c>
      <c r="C6182" t="s">
        <v>685</v>
      </c>
      <c r="D6182">
        <v>0.5</v>
      </c>
      <c r="E6182">
        <v>48</v>
      </c>
      <c r="F6182">
        <v>0.24399999999999999</v>
      </c>
    </row>
    <row r="6183" spans="1:6" x14ac:dyDescent="0.2">
      <c r="A6183" t="s">
        <v>679</v>
      </c>
      <c r="B6183" t="s">
        <v>696</v>
      </c>
      <c r="C6183" t="s">
        <v>685</v>
      </c>
      <c r="D6183">
        <v>0.5</v>
      </c>
      <c r="E6183">
        <v>49</v>
      </c>
      <c r="F6183">
        <v>0.245</v>
      </c>
    </row>
    <row r="6184" spans="1:6" x14ac:dyDescent="0.2">
      <c r="A6184" t="s">
        <v>679</v>
      </c>
      <c r="B6184" t="s">
        <v>696</v>
      </c>
      <c r="C6184" t="s">
        <v>685</v>
      </c>
      <c r="D6184">
        <v>0.55000000000000004</v>
      </c>
      <c r="E6184">
        <v>22</v>
      </c>
      <c r="F6184">
        <v>0.21199999999999999</v>
      </c>
    </row>
    <row r="6185" spans="1:6" x14ac:dyDescent="0.2">
      <c r="A6185" t="s">
        <v>679</v>
      </c>
      <c r="B6185" t="s">
        <v>696</v>
      </c>
      <c r="C6185" t="s">
        <v>685</v>
      </c>
      <c r="D6185">
        <v>0.55000000000000004</v>
      </c>
      <c r="E6185">
        <v>23</v>
      </c>
      <c r="F6185">
        <v>0.214</v>
      </c>
    </row>
    <row r="6186" spans="1:6" x14ac:dyDescent="0.2">
      <c r="A6186" t="s">
        <v>679</v>
      </c>
      <c r="B6186" t="s">
        <v>696</v>
      </c>
      <c r="C6186" t="s">
        <v>685</v>
      </c>
      <c r="D6186">
        <v>0.55000000000000004</v>
      </c>
      <c r="E6186">
        <v>24</v>
      </c>
      <c r="F6186">
        <v>0.218</v>
      </c>
    </row>
    <row r="6187" spans="1:6" x14ac:dyDescent="0.2">
      <c r="A6187" t="s">
        <v>679</v>
      </c>
      <c r="B6187" t="s">
        <v>696</v>
      </c>
      <c r="C6187" t="s">
        <v>685</v>
      </c>
      <c r="D6187">
        <v>0.55000000000000004</v>
      </c>
      <c r="E6187">
        <v>25</v>
      </c>
      <c r="F6187">
        <v>0.22</v>
      </c>
    </row>
    <row r="6188" spans="1:6" x14ac:dyDescent="0.2">
      <c r="A6188" t="s">
        <v>679</v>
      </c>
      <c r="B6188" t="s">
        <v>696</v>
      </c>
      <c r="C6188" t="s">
        <v>685</v>
      </c>
      <c r="D6188">
        <v>0.55000000000000004</v>
      </c>
      <c r="E6188">
        <v>26</v>
      </c>
      <c r="F6188">
        <v>0.223</v>
      </c>
    </row>
    <row r="6189" spans="1:6" x14ac:dyDescent="0.2">
      <c r="A6189" t="s">
        <v>679</v>
      </c>
      <c r="B6189" t="s">
        <v>696</v>
      </c>
      <c r="C6189" t="s">
        <v>685</v>
      </c>
      <c r="D6189">
        <v>0.55000000000000004</v>
      </c>
      <c r="E6189">
        <v>27</v>
      </c>
      <c r="F6189">
        <v>0.22500000000000001</v>
      </c>
    </row>
    <row r="6190" spans="1:6" x14ac:dyDescent="0.2">
      <c r="A6190" t="s">
        <v>679</v>
      </c>
      <c r="B6190" t="s">
        <v>696</v>
      </c>
      <c r="C6190" t="s">
        <v>685</v>
      </c>
      <c r="D6190">
        <v>0.55000000000000004</v>
      </c>
      <c r="E6190">
        <v>28</v>
      </c>
      <c r="F6190">
        <v>0.22800000000000001</v>
      </c>
    </row>
    <row r="6191" spans="1:6" x14ac:dyDescent="0.2">
      <c r="A6191" t="s">
        <v>679</v>
      </c>
      <c r="B6191" t="s">
        <v>696</v>
      </c>
      <c r="C6191" t="s">
        <v>685</v>
      </c>
      <c r="D6191">
        <v>0.55000000000000004</v>
      </c>
      <c r="E6191">
        <v>29</v>
      </c>
      <c r="F6191">
        <v>0.23</v>
      </c>
    </row>
    <row r="6192" spans="1:6" x14ac:dyDescent="0.2">
      <c r="A6192" t="s">
        <v>679</v>
      </c>
      <c r="B6192" t="s">
        <v>696</v>
      </c>
      <c r="C6192" t="s">
        <v>685</v>
      </c>
      <c r="D6192">
        <v>0.55000000000000004</v>
      </c>
      <c r="E6192">
        <v>30</v>
      </c>
      <c r="F6192">
        <v>0.23200000000000001</v>
      </c>
    </row>
    <row r="6193" spans="1:6" x14ac:dyDescent="0.2">
      <c r="A6193" t="s">
        <v>679</v>
      </c>
      <c r="B6193" t="s">
        <v>696</v>
      </c>
      <c r="C6193" t="s">
        <v>685</v>
      </c>
      <c r="D6193">
        <v>0.55000000000000004</v>
      </c>
      <c r="E6193">
        <v>31</v>
      </c>
      <c r="F6193">
        <v>0.23499999999999999</v>
      </c>
    </row>
    <row r="6194" spans="1:6" x14ac:dyDescent="0.2">
      <c r="A6194" t="s">
        <v>679</v>
      </c>
      <c r="B6194" t="s">
        <v>696</v>
      </c>
      <c r="C6194" t="s">
        <v>685</v>
      </c>
      <c r="D6194">
        <v>0.55000000000000004</v>
      </c>
      <c r="E6194">
        <v>32</v>
      </c>
      <c r="F6194">
        <v>0.23699999999999999</v>
      </c>
    </row>
    <row r="6195" spans="1:6" x14ac:dyDescent="0.2">
      <c r="A6195" t="s">
        <v>679</v>
      </c>
      <c r="B6195" t="s">
        <v>696</v>
      </c>
      <c r="C6195" t="s">
        <v>685</v>
      </c>
      <c r="D6195">
        <v>0.55000000000000004</v>
      </c>
      <c r="E6195">
        <v>33</v>
      </c>
      <c r="F6195">
        <v>0.23799999999999999</v>
      </c>
    </row>
    <row r="6196" spans="1:6" x14ac:dyDescent="0.2">
      <c r="A6196" t="s">
        <v>679</v>
      </c>
      <c r="B6196" t="s">
        <v>696</v>
      </c>
      <c r="C6196" t="s">
        <v>685</v>
      </c>
      <c r="D6196">
        <v>0.55000000000000004</v>
      </c>
      <c r="E6196">
        <v>34</v>
      </c>
      <c r="F6196">
        <v>0.24</v>
      </c>
    </row>
    <row r="6197" spans="1:6" x14ac:dyDescent="0.2">
      <c r="A6197" t="s">
        <v>679</v>
      </c>
      <c r="B6197" t="s">
        <v>696</v>
      </c>
      <c r="C6197" t="s">
        <v>685</v>
      </c>
      <c r="D6197">
        <v>0.55000000000000004</v>
      </c>
      <c r="E6197">
        <v>35</v>
      </c>
      <c r="F6197">
        <v>0.24199999999999999</v>
      </c>
    </row>
    <row r="6198" spans="1:6" x14ac:dyDescent="0.2">
      <c r="A6198" t="s">
        <v>679</v>
      </c>
      <c r="B6198" t="s">
        <v>696</v>
      </c>
      <c r="C6198" t="s">
        <v>685</v>
      </c>
      <c r="D6198">
        <v>0.55000000000000004</v>
      </c>
      <c r="E6198">
        <v>36</v>
      </c>
      <c r="F6198">
        <v>0.24399999999999999</v>
      </c>
    </row>
    <row r="6199" spans="1:6" x14ac:dyDescent="0.2">
      <c r="A6199" t="s">
        <v>679</v>
      </c>
      <c r="B6199" t="s">
        <v>696</v>
      </c>
      <c r="C6199" t="s">
        <v>685</v>
      </c>
      <c r="D6199">
        <v>0.55000000000000004</v>
      </c>
      <c r="E6199">
        <v>37</v>
      </c>
      <c r="F6199">
        <v>0.245</v>
      </c>
    </row>
    <row r="6200" spans="1:6" x14ac:dyDescent="0.2">
      <c r="A6200" t="s">
        <v>679</v>
      </c>
      <c r="B6200" t="s">
        <v>696</v>
      </c>
      <c r="C6200" t="s">
        <v>685</v>
      </c>
      <c r="D6200">
        <v>0.55000000000000004</v>
      </c>
      <c r="E6200">
        <v>38</v>
      </c>
      <c r="F6200">
        <v>0.247</v>
      </c>
    </row>
    <row r="6201" spans="1:6" x14ac:dyDescent="0.2">
      <c r="A6201" t="s">
        <v>679</v>
      </c>
      <c r="B6201" t="s">
        <v>696</v>
      </c>
      <c r="C6201" t="s">
        <v>685</v>
      </c>
      <c r="D6201">
        <v>0.55000000000000004</v>
      </c>
      <c r="E6201">
        <v>39</v>
      </c>
      <c r="F6201">
        <v>0.248</v>
      </c>
    </row>
    <row r="6202" spans="1:6" x14ac:dyDescent="0.2">
      <c r="A6202" t="s">
        <v>679</v>
      </c>
      <c r="B6202" t="s">
        <v>696</v>
      </c>
      <c r="C6202" t="s">
        <v>685</v>
      </c>
      <c r="D6202">
        <v>0.55000000000000004</v>
      </c>
      <c r="E6202">
        <v>40</v>
      </c>
      <c r="F6202">
        <v>0.25</v>
      </c>
    </row>
    <row r="6203" spans="1:6" x14ac:dyDescent="0.2">
      <c r="A6203" t="s">
        <v>679</v>
      </c>
      <c r="B6203" t="s">
        <v>696</v>
      </c>
      <c r="C6203" t="s">
        <v>685</v>
      </c>
      <c r="D6203">
        <v>0.55000000000000004</v>
      </c>
      <c r="E6203">
        <v>41</v>
      </c>
      <c r="F6203">
        <v>0.251</v>
      </c>
    </row>
    <row r="6204" spans="1:6" x14ac:dyDescent="0.2">
      <c r="A6204" t="s">
        <v>679</v>
      </c>
      <c r="B6204" t="s">
        <v>696</v>
      </c>
      <c r="C6204" t="s">
        <v>685</v>
      </c>
      <c r="D6204">
        <v>0.55000000000000004</v>
      </c>
      <c r="E6204">
        <v>42</v>
      </c>
      <c r="F6204">
        <v>0.253</v>
      </c>
    </row>
    <row r="6205" spans="1:6" x14ac:dyDescent="0.2">
      <c r="A6205" t="s">
        <v>679</v>
      </c>
      <c r="B6205" t="s">
        <v>696</v>
      </c>
      <c r="C6205" t="s">
        <v>685</v>
      </c>
      <c r="D6205">
        <v>0.55000000000000004</v>
      </c>
      <c r="E6205">
        <v>43</v>
      </c>
      <c r="F6205">
        <v>0.254</v>
      </c>
    </row>
    <row r="6206" spans="1:6" x14ac:dyDescent="0.2">
      <c r="A6206" t="s">
        <v>679</v>
      </c>
      <c r="B6206" t="s">
        <v>696</v>
      </c>
      <c r="C6206" t="s">
        <v>685</v>
      </c>
      <c r="D6206">
        <v>0.55000000000000004</v>
      </c>
      <c r="E6206">
        <v>44</v>
      </c>
      <c r="F6206">
        <v>0.255</v>
      </c>
    </row>
    <row r="6207" spans="1:6" x14ac:dyDescent="0.2">
      <c r="A6207" t="s">
        <v>679</v>
      </c>
      <c r="B6207" t="s">
        <v>696</v>
      </c>
      <c r="C6207" t="s">
        <v>685</v>
      </c>
      <c r="D6207">
        <v>0.55000000000000004</v>
      </c>
      <c r="E6207">
        <v>45</v>
      </c>
      <c r="F6207">
        <v>0.25700000000000001</v>
      </c>
    </row>
    <row r="6208" spans="1:6" x14ac:dyDescent="0.2">
      <c r="A6208" t="s">
        <v>679</v>
      </c>
      <c r="B6208" t="s">
        <v>696</v>
      </c>
      <c r="C6208" t="s">
        <v>685</v>
      </c>
      <c r="D6208">
        <v>0.55000000000000004</v>
      </c>
      <c r="E6208">
        <v>46</v>
      </c>
      <c r="F6208">
        <v>0.25800000000000001</v>
      </c>
    </row>
    <row r="6209" spans="1:6" x14ac:dyDescent="0.2">
      <c r="A6209" t="s">
        <v>679</v>
      </c>
      <c r="B6209" t="s">
        <v>696</v>
      </c>
      <c r="C6209" t="s">
        <v>685</v>
      </c>
      <c r="D6209">
        <v>0.55000000000000004</v>
      </c>
      <c r="E6209">
        <v>47</v>
      </c>
      <c r="F6209">
        <v>0.25900000000000001</v>
      </c>
    </row>
    <row r="6210" spans="1:6" x14ac:dyDescent="0.2">
      <c r="A6210" t="s">
        <v>679</v>
      </c>
      <c r="B6210" t="s">
        <v>696</v>
      </c>
      <c r="C6210" t="s">
        <v>685</v>
      </c>
      <c r="D6210">
        <v>0.55000000000000004</v>
      </c>
      <c r="E6210">
        <v>48</v>
      </c>
      <c r="F6210">
        <v>0.26</v>
      </c>
    </row>
    <row r="6211" spans="1:6" x14ac:dyDescent="0.2">
      <c r="A6211" t="s">
        <v>679</v>
      </c>
      <c r="B6211" t="s">
        <v>696</v>
      </c>
      <c r="C6211" t="s">
        <v>685</v>
      </c>
      <c r="D6211">
        <v>0.55000000000000004</v>
      </c>
      <c r="E6211">
        <v>49</v>
      </c>
      <c r="F6211">
        <v>0.26100000000000001</v>
      </c>
    </row>
    <row r="6212" spans="1:6" x14ac:dyDescent="0.2">
      <c r="A6212" t="s">
        <v>679</v>
      </c>
      <c r="B6212" t="s">
        <v>696</v>
      </c>
      <c r="C6212" t="s">
        <v>685</v>
      </c>
      <c r="D6212">
        <v>0.6</v>
      </c>
      <c r="E6212">
        <v>23</v>
      </c>
      <c r="F6212">
        <v>0.23400000000000001</v>
      </c>
    </row>
    <row r="6213" spans="1:6" x14ac:dyDescent="0.2">
      <c r="A6213" t="s">
        <v>679</v>
      </c>
      <c r="B6213" t="s">
        <v>696</v>
      </c>
      <c r="C6213" t="s">
        <v>685</v>
      </c>
      <c r="D6213">
        <v>0.6</v>
      </c>
      <c r="E6213">
        <v>24</v>
      </c>
      <c r="F6213">
        <v>0.23699999999999999</v>
      </c>
    </row>
    <row r="6214" spans="1:6" x14ac:dyDescent="0.2">
      <c r="A6214" t="s">
        <v>679</v>
      </c>
      <c r="B6214" t="s">
        <v>696</v>
      </c>
      <c r="C6214" t="s">
        <v>685</v>
      </c>
      <c r="D6214">
        <v>0.6</v>
      </c>
      <c r="E6214">
        <v>25</v>
      </c>
      <c r="F6214">
        <v>0.23899999999999999</v>
      </c>
    </row>
    <row r="6215" spans="1:6" x14ac:dyDescent="0.2">
      <c r="A6215" t="s">
        <v>679</v>
      </c>
      <c r="B6215" t="s">
        <v>696</v>
      </c>
      <c r="C6215" t="s">
        <v>685</v>
      </c>
      <c r="D6215">
        <v>0.6</v>
      </c>
      <c r="E6215">
        <v>26</v>
      </c>
      <c r="F6215">
        <v>0.24099999999999999</v>
      </c>
    </row>
    <row r="6216" spans="1:6" x14ac:dyDescent="0.2">
      <c r="A6216" t="s">
        <v>679</v>
      </c>
      <c r="B6216" t="s">
        <v>696</v>
      </c>
      <c r="C6216" t="s">
        <v>685</v>
      </c>
      <c r="D6216">
        <v>0.6</v>
      </c>
      <c r="E6216">
        <v>27</v>
      </c>
      <c r="F6216">
        <v>0.24399999999999999</v>
      </c>
    </row>
    <row r="6217" spans="1:6" x14ac:dyDescent="0.2">
      <c r="A6217" t="s">
        <v>679</v>
      </c>
      <c r="B6217" t="s">
        <v>696</v>
      </c>
      <c r="C6217" t="s">
        <v>685</v>
      </c>
      <c r="D6217">
        <v>0.6</v>
      </c>
      <c r="E6217">
        <v>28</v>
      </c>
      <c r="F6217">
        <v>0.246</v>
      </c>
    </row>
    <row r="6218" spans="1:6" x14ac:dyDescent="0.2">
      <c r="A6218" t="s">
        <v>679</v>
      </c>
      <c r="B6218" t="s">
        <v>696</v>
      </c>
      <c r="C6218" t="s">
        <v>685</v>
      </c>
      <c r="D6218">
        <v>0.6</v>
      </c>
      <c r="E6218">
        <v>29</v>
      </c>
      <c r="F6218">
        <v>0.248</v>
      </c>
    </row>
    <row r="6219" spans="1:6" x14ac:dyDescent="0.2">
      <c r="A6219" t="s">
        <v>679</v>
      </c>
      <c r="B6219" t="s">
        <v>696</v>
      </c>
      <c r="C6219" t="s">
        <v>685</v>
      </c>
      <c r="D6219">
        <v>0.6</v>
      </c>
      <c r="E6219">
        <v>30</v>
      </c>
      <c r="F6219">
        <v>0.25</v>
      </c>
    </row>
    <row r="6220" spans="1:6" x14ac:dyDescent="0.2">
      <c r="A6220" t="s">
        <v>679</v>
      </c>
      <c r="B6220" t="s">
        <v>696</v>
      </c>
      <c r="C6220" t="s">
        <v>685</v>
      </c>
      <c r="D6220">
        <v>0.6</v>
      </c>
      <c r="E6220">
        <v>31</v>
      </c>
      <c r="F6220">
        <v>0.252</v>
      </c>
    </row>
    <row r="6221" spans="1:6" x14ac:dyDescent="0.2">
      <c r="A6221" t="s">
        <v>679</v>
      </c>
      <c r="B6221" t="s">
        <v>696</v>
      </c>
      <c r="C6221" t="s">
        <v>685</v>
      </c>
      <c r="D6221">
        <v>0.6</v>
      </c>
      <c r="E6221">
        <v>32</v>
      </c>
      <c r="F6221">
        <v>0.254</v>
      </c>
    </row>
    <row r="6222" spans="1:6" x14ac:dyDescent="0.2">
      <c r="A6222" t="s">
        <v>679</v>
      </c>
      <c r="B6222" t="s">
        <v>696</v>
      </c>
      <c r="C6222" t="s">
        <v>685</v>
      </c>
      <c r="D6222">
        <v>0.6</v>
      </c>
      <c r="E6222">
        <v>33</v>
      </c>
      <c r="F6222">
        <v>0.25600000000000001</v>
      </c>
    </row>
    <row r="6223" spans="1:6" x14ac:dyDescent="0.2">
      <c r="A6223" t="s">
        <v>679</v>
      </c>
      <c r="B6223" t="s">
        <v>696</v>
      </c>
      <c r="C6223" t="s">
        <v>685</v>
      </c>
      <c r="D6223">
        <v>0.6</v>
      </c>
      <c r="E6223">
        <v>34</v>
      </c>
      <c r="F6223">
        <v>0.25800000000000001</v>
      </c>
    </row>
    <row r="6224" spans="1:6" x14ac:dyDescent="0.2">
      <c r="A6224" t="s">
        <v>679</v>
      </c>
      <c r="B6224" t="s">
        <v>696</v>
      </c>
      <c r="C6224" t="s">
        <v>685</v>
      </c>
      <c r="D6224">
        <v>0.6</v>
      </c>
      <c r="E6224">
        <v>35</v>
      </c>
      <c r="F6224">
        <v>0.25900000000000001</v>
      </c>
    </row>
    <row r="6225" spans="1:6" x14ac:dyDescent="0.2">
      <c r="A6225" t="s">
        <v>679</v>
      </c>
      <c r="B6225" t="s">
        <v>696</v>
      </c>
      <c r="C6225" t="s">
        <v>685</v>
      </c>
      <c r="D6225">
        <v>0.6</v>
      </c>
      <c r="E6225">
        <v>36</v>
      </c>
      <c r="F6225">
        <v>0.26100000000000001</v>
      </c>
    </row>
    <row r="6226" spans="1:6" x14ac:dyDescent="0.2">
      <c r="A6226" t="s">
        <v>679</v>
      </c>
      <c r="B6226" t="s">
        <v>696</v>
      </c>
      <c r="C6226" t="s">
        <v>685</v>
      </c>
      <c r="D6226">
        <v>0.6</v>
      </c>
      <c r="E6226">
        <v>37</v>
      </c>
      <c r="F6226">
        <v>0.26200000000000001</v>
      </c>
    </row>
    <row r="6227" spans="1:6" x14ac:dyDescent="0.2">
      <c r="A6227" t="s">
        <v>679</v>
      </c>
      <c r="B6227" t="s">
        <v>696</v>
      </c>
      <c r="C6227" t="s">
        <v>685</v>
      </c>
      <c r="D6227">
        <v>0.6</v>
      </c>
      <c r="E6227">
        <v>38</v>
      </c>
      <c r="F6227">
        <v>0.26400000000000001</v>
      </c>
    </row>
    <row r="6228" spans="1:6" x14ac:dyDescent="0.2">
      <c r="A6228" t="s">
        <v>679</v>
      </c>
      <c r="B6228" t="s">
        <v>696</v>
      </c>
      <c r="C6228" t="s">
        <v>685</v>
      </c>
      <c r="D6228">
        <v>0.6</v>
      </c>
      <c r="E6228">
        <v>39</v>
      </c>
      <c r="F6228">
        <v>0.26500000000000001</v>
      </c>
    </row>
    <row r="6229" spans="1:6" x14ac:dyDescent="0.2">
      <c r="A6229" t="s">
        <v>679</v>
      </c>
      <c r="B6229" t="s">
        <v>696</v>
      </c>
      <c r="C6229" t="s">
        <v>685</v>
      </c>
      <c r="D6229">
        <v>0.6</v>
      </c>
      <c r="E6229">
        <v>40</v>
      </c>
      <c r="F6229">
        <v>0.26600000000000001</v>
      </c>
    </row>
    <row r="6230" spans="1:6" x14ac:dyDescent="0.2">
      <c r="A6230" t="s">
        <v>679</v>
      </c>
      <c r="B6230" t="s">
        <v>696</v>
      </c>
      <c r="C6230" t="s">
        <v>685</v>
      </c>
      <c r="D6230">
        <v>0.6</v>
      </c>
      <c r="E6230">
        <v>41</v>
      </c>
      <c r="F6230">
        <v>0.26800000000000002</v>
      </c>
    </row>
    <row r="6231" spans="1:6" x14ac:dyDescent="0.2">
      <c r="A6231" t="s">
        <v>679</v>
      </c>
      <c r="B6231" t="s">
        <v>696</v>
      </c>
      <c r="C6231" t="s">
        <v>685</v>
      </c>
      <c r="D6231">
        <v>0.6</v>
      </c>
      <c r="E6231">
        <v>42</v>
      </c>
      <c r="F6231">
        <v>0.26900000000000002</v>
      </c>
    </row>
    <row r="6232" spans="1:6" x14ac:dyDescent="0.2">
      <c r="A6232" t="s">
        <v>679</v>
      </c>
      <c r="B6232" t="s">
        <v>696</v>
      </c>
      <c r="C6232" t="s">
        <v>685</v>
      </c>
      <c r="D6232">
        <v>0.6</v>
      </c>
      <c r="E6232">
        <v>43</v>
      </c>
      <c r="F6232">
        <v>0.27</v>
      </c>
    </row>
    <row r="6233" spans="1:6" x14ac:dyDescent="0.2">
      <c r="A6233" t="s">
        <v>679</v>
      </c>
      <c r="B6233" t="s">
        <v>696</v>
      </c>
      <c r="C6233" t="s">
        <v>685</v>
      </c>
      <c r="D6233">
        <v>0.6</v>
      </c>
      <c r="E6233">
        <v>44</v>
      </c>
      <c r="F6233">
        <v>0.27100000000000002</v>
      </c>
    </row>
    <row r="6234" spans="1:6" x14ac:dyDescent="0.2">
      <c r="A6234" t="s">
        <v>679</v>
      </c>
      <c r="B6234" t="s">
        <v>696</v>
      </c>
      <c r="C6234" t="s">
        <v>685</v>
      </c>
      <c r="D6234">
        <v>0.6</v>
      </c>
      <c r="E6234">
        <v>45</v>
      </c>
      <c r="F6234">
        <v>0.27200000000000002</v>
      </c>
    </row>
    <row r="6235" spans="1:6" x14ac:dyDescent="0.2">
      <c r="A6235" t="s">
        <v>679</v>
      </c>
      <c r="B6235" t="s">
        <v>696</v>
      </c>
      <c r="C6235" t="s">
        <v>685</v>
      </c>
      <c r="D6235">
        <v>0.6</v>
      </c>
      <c r="E6235">
        <v>46</v>
      </c>
      <c r="F6235">
        <v>0.27300000000000002</v>
      </c>
    </row>
    <row r="6236" spans="1:6" x14ac:dyDescent="0.2">
      <c r="A6236" t="s">
        <v>679</v>
      </c>
      <c r="B6236" t="s">
        <v>696</v>
      </c>
      <c r="C6236" t="s">
        <v>685</v>
      </c>
      <c r="D6236">
        <v>0.6</v>
      </c>
      <c r="E6236">
        <v>47</v>
      </c>
      <c r="F6236">
        <v>0.27400000000000002</v>
      </c>
    </row>
    <row r="6237" spans="1:6" x14ac:dyDescent="0.2">
      <c r="A6237" t="s">
        <v>679</v>
      </c>
      <c r="B6237" t="s">
        <v>696</v>
      </c>
      <c r="C6237" t="s">
        <v>685</v>
      </c>
      <c r="D6237">
        <v>0.6</v>
      </c>
      <c r="E6237">
        <v>48</v>
      </c>
      <c r="F6237">
        <v>0.27600000000000002</v>
      </c>
    </row>
    <row r="6238" spans="1:6" x14ac:dyDescent="0.2">
      <c r="A6238" t="s">
        <v>679</v>
      </c>
      <c r="B6238" t="s">
        <v>696</v>
      </c>
      <c r="C6238" t="s">
        <v>685</v>
      </c>
      <c r="D6238">
        <v>0.6</v>
      </c>
      <c r="E6238">
        <v>49</v>
      </c>
      <c r="F6238">
        <v>0.27700000000000002</v>
      </c>
    </row>
    <row r="6239" spans="1:6" x14ac:dyDescent="0.2">
      <c r="A6239" t="s">
        <v>679</v>
      </c>
      <c r="B6239" t="s">
        <v>696</v>
      </c>
      <c r="C6239" t="s">
        <v>685</v>
      </c>
      <c r="D6239">
        <v>0.65</v>
      </c>
      <c r="E6239">
        <v>24</v>
      </c>
      <c r="F6239">
        <v>0.255</v>
      </c>
    </row>
    <row r="6240" spans="1:6" x14ac:dyDescent="0.2">
      <c r="A6240" t="s">
        <v>679</v>
      </c>
      <c r="B6240" t="s">
        <v>696</v>
      </c>
      <c r="C6240" t="s">
        <v>685</v>
      </c>
      <c r="D6240">
        <v>0.65</v>
      </c>
      <c r="E6240">
        <v>25</v>
      </c>
      <c r="F6240">
        <v>0.25700000000000001</v>
      </c>
    </row>
    <row r="6241" spans="1:6" x14ac:dyDescent="0.2">
      <c r="A6241" t="s">
        <v>679</v>
      </c>
      <c r="B6241" t="s">
        <v>696</v>
      </c>
      <c r="C6241" t="s">
        <v>685</v>
      </c>
      <c r="D6241">
        <v>0.65</v>
      </c>
      <c r="E6241">
        <v>26</v>
      </c>
      <c r="F6241">
        <v>0.25900000000000001</v>
      </c>
    </row>
    <row r="6242" spans="1:6" x14ac:dyDescent="0.2">
      <c r="A6242" t="s">
        <v>679</v>
      </c>
      <c r="B6242" t="s">
        <v>696</v>
      </c>
      <c r="C6242" t="s">
        <v>685</v>
      </c>
      <c r="D6242">
        <v>0.65</v>
      </c>
      <c r="E6242">
        <v>27</v>
      </c>
      <c r="F6242">
        <v>0.26200000000000001</v>
      </c>
    </row>
    <row r="6243" spans="1:6" x14ac:dyDescent="0.2">
      <c r="A6243" t="s">
        <v>679</v>
      </c>
      <c r="B6243" t="s">
        <v>696</v>
      </c>
      <c r="C6243" t="s">
        <v>685</v>
      </c>
      <c r="D6243">
        <v>0.65</v>
      </c>
      <c r="E6243">
        <v>28</v>
      </c>
      <c r="F6243">
        <v>0.26400000000000001</v>
      </c>
    </row>
    <row r="6244" spans="1:6" x14ac:dyDescent="0.2">
      <c r="A6244" t="s">
        <v>679</v>
      </c>
      <c r="B6244" t="s">
        <v>696</v>
      </c>
      <c r="C6244" t="s">
        <v>685</v>
      </c>
      <c r="D6244">
        <v>0.65</v>
      </c>
      <c r="E6244">
        <v>29</v>
      </c>
      <c r="F6244">
        <v>0.26600000000000001</v>
      </c>
    </row>
    <row r="6245" spans="1:6" x14ac:dyDescent="0.2">
      <c r="A6245" t="s">
        <v>679</v>
      </c>
      <c r="B6245" t="s">
        <v>696</v>
      </c>
      <c r="C6245" t="s">
        <v>685</v>
      </c>
      <c r="D6245">
        <v>0.65</v>
      </c>
      <c r="E6245">
        <v>30</v>
      </c>
      <c r="F6245">
        <v>0.26800000000000002</v>
      </c>
    </row>
    <row r="6246" spans="1:6" x14ac:dyDescent="0.2">
      <c r="A6246" t="s">
        <v>679</v>
      </c>
      <c r="B6246" t="s">
        <v>696</v>
      </c>
      <c r="C6246" t="s">
        <v>685</v>
      </c>
      <c r="D6246">
        <v>0.65</v>
      </c>
      <c r="E6246">
        <v>31</v>
      </c>
      <c r="F6246">
        <v>0.26900000000000002</v>
      </c>
    </row>
    <row r="6247" spans="1:6" x14ac:dyDescent="0.2">
      <c r="A6247" t="s">
        <v>679</v>
      </c>
      <c r="B6247" t="s">
        <v>696</v>
      </c>
      <c r="C6247" t="s">
        <v>685</v>
      </c>
      <c r="D6247">
        <v>0.65</v>
      </c>
      <c r="E6247">
        <v>32</v>
      </c>
      <c r="F6247">
        <v>0.27100000000000002</v>
      </c>
    </row>
    <row r="6248" spans="1:6" x14ac:dyDescent="0.2">
      <c r="A6248" t="s">
        <v>679</v>
      </c>
      <c r="B6248" t="s">
        <v>696</v>
      </c>
      <c r="C6248" t="s">
        <v>685</v>
      </c>
      <c r="D6248">
        <v>0.65</v>
      </c>
      <c r="E6248">
        <v>33</v>
      </c>
      <c r="F6248">
        <v>0.27300000000000002</v>
      </c>
    </row>
    <row r="6249" spans="1:6" x14ac:dyDescent="0.2">
      <c r="A6249" t="s">
        <v>679</v>
      </c>
      <c r="B6249" t="s">
        <v>696</v>
      </c>
      <c r="C6249" t="s">
        <v>685</v>
      </c>
      <c r="D6249">
        <v>0.65</v>
      </c>
      <c r="E6249">
        <v>34</v>
      </c>
      <c r="F6249">
        <v>0.27400000000000002</v>
      </c>
    </row>
    <row r="6250" spans="1:6" x14ac:dyDescent="0.2">
      <c r="A6250" t="s">
        <v>679</v>
      </c>
      <c r="B6250" t="s">
        <v>696</v>
      </c>
      <c r="C6250" t="s">
        <v>685</v>
      </c>
      <c r="D6250">
        <v>0.65</v>
      </c>
      <c r="E6250">
        <v>35</v>
      </c>
      <c r="F6250">
        <v>0.27600000000000002</v>
      </c>
    </row>
    <row r="6251" spans="1:6" x14ac:dyDescent="0.2">
      <c r="A6251" t="s">
        <v>679</v>
      </c>
      <c r="B6251" t="s">
        <v>696</v>
      </c>
      <c r="C6251" t="s">
        <v>685</v>
      </c>
      <c r="D6251">
        <v>0.65</v>
      </c>
      <c r="E6251">
        <v>36</v>
      </c>
      <c r="F6251">
        <v>0.27700000000000002</v>
      </c>
    </row>
    <row r="6252" spans="1:6" x14ac:dyDescent="0.2">
      <c r="A6252" t="s">
        <v>679</v>
      </c>
      <c r="B6252" t="s">
        <v>696</v>
      </c>
      <c r="C6252" t="s">
        <v>685</v>
      </c>
      <c r="D6252">
        <v>0.65</v>
      </c>
      <c r="E6252">
        <v>37</v>
      </c>
      <c r="F6252">
        <v>0.27900000000000003</v>
      </c>
    </row>
    <row r="6253" spans="1:6" x14ac:dyDescent="0.2">
      <c r="A6253" t="s">
        <v>679</v>
      </c>
      <c r="B6253" t="s">
        <v>696</v>
      </c>
      <c r="C6253" t="s">
        <v>685</v>
      </c>
      <c r="D6253">
        <v>0.65</v>
      </c>
      <c r="E6253">
        <v>38</v>
      </c>
      <c r="F6253">
        <v>0.28000000000000003</v>
      </c>
    </row>
    <row r="6254" spans="1:6" x14ac:dyDescent="0.2">
      <c r="A6254" t="s">
        <v>679</v>
      </c>
      <c r="B6254" t="s">
        <v>696</v>
      </c>
      <c r="C6254" t="s">
        <v>685</v>
      </c>
      <c r="D6254">
        <v>0.65</v>
      </c>
      <c r="E6254">
        <v>39</v>
      </c>
      <c r="F6254">
        <v>0.28100000000000003</v>
      </c>
    </row>
    <row r="6255" spans="1:6" x14ac:dyDescent="0.2">
      <c r="A6255" t="s">
        <v>679</v>
      </c>
      <c r="B6255" t="s">
        <v>696</v>
      </c>
      <c r="C6255" t="s">
        <v>685</v>
      </c>
      <c r="D6255">
        <v>0.65</v>
      </c>
      <c r="E6255">
        <v>40</v>
      </c>
      <c r="F6255">
        <v>0.28199999999999997</v>
      </c>
    </row>
    <row r="6256" spans="1:6" x14ac:dyDescent="0.2">
      <c r="A6256" t="s">
        <v>679</v>
      </c>
      <c r="B6256" t="s">
        <v>696</v>
      </c>
      <c r="C6256" t="s">
        <v>685</v>
      </c>
      <c r="D6256">
        <v>0.65</v>
      </c>
      <c r="E6256">
        <v>41</v>
      </c>
      <c r="F6256">
        <v>0.28399999999999997</v>
      </c>
    </row>
    <row r="6257" spans="1:6" x14ac:dyDescent="0.2">
      <c r="A6257" t="s">
        <v>679</v>
      </c>
      <c r="B6257" t="s">
        <v>696</v>
      </c>
      <c r="C6257" t="s">
        <v>685</v>
      </c>
      <c r="D6257">
        <v>0.65</v>
      </c>
      <c r="E6257">
        <v>42</v>
      </c>
      <c r="F6257">
        <v>0.28499999999999998</v>
      </c>
    </row>
    <row r="6258" spans="1:6" x14ac:dyDescent="0.2">
      <c r="A6258" t="s">
        <v>679</v>
      </c>
      <c r="B6258" t="s">
        <v>696</v>
      </c>
      <c r="C6258" t="s">
        <v>685</v>
      </c>
      <c r="D6258">
        <v>0.65</v>
      </c>
      <c r="E6258">
        <v>43</v>
      </c>
      <c r="F6258">
        <v>0.28599999999999998</v>
      </c>
    </row>
    <row r="6259" spans="1:6" x14ac:dyDescent="0.2">
      <c r="A6259" t="s">
        <v>679</v>
      </c>
      <c r="B6259" t="s">
        <v>696</v>
      </c>
      <c r="C6259" t="s">
        <v>685</v>
      </c>
      <c r="D6259">
        <v>0.65</v>
      </c>
      <c r="E6259">
        <v>44</v>
      </c>
      <c r="F6259">
        <v>0.28699999999999998</v>
      </c>
    </row>
    <row r="6260" spans="1:6" x14ac:dyDescent="0.2">
      <c r="A6260" t="s">
        <v>679</v>
      </c>
      <c r="B6260" t="s">
        <v>696</v>
      </c>
      <c r="C6260" t="s">
        <v>685</v>
      </c>
      <c r="D6260">
        <v>0.65</v>
      </c>
      <c r="E6260">
        <v>45</v>
      </c>
      <c r="F6260">
        <v>0.28799999999999998</v>
      </c>
    </row>
    <row r="6261" spans="1:6" x14ac:dyDescent="0.2">
      <c r="A6261" t="s">
        <v>679</v>
      </c>
      <c r="B6261" t="s">
        <v>696</v>
      </c>
      <c r="C6261" t="s">
        <v>685</v>
      </c>
      <c r="D6261">
        <v>0.65</v>
      </c>
      <c r="E6261">
        <v>46</v>
      </c>
      <c r="F6261">
        <v>0.28899999999999998</v>
      </c>
    </row>
    <row r="6262" spans="1:6" x14ac:dyDescent="0.2">
      <c r="A6262" t="s">
        <v>679</v>
      </c>
      <c r="B6262" t="s">
        <v>696</v>
      </c>
      <c r="C6262" t="s">
        <v>685</v>
      </c>
      <c r="D6262">
        <v>0.65</v>
      </c>
      <c r="E6262">
        <v>47</v>
      </c>
      <c r="F6262">
        <v>0.28999999999999998</v>
      </c>
    </row>
    <row r="6263" spans="1:6" x14ac:dyDescent="0.2">
      <c r="A6263" t="s">
        <v>679</v>
      </c>
      <c r="B6263" t="s">
        <v>696</v>
      </c>
      <c r="C6263" t="s">
        <v>685</v>
      </c>
      <c r="D6263">
        <v>0.65</v>
      </c>
      <c r="E6263">
        <v>48</v>
      </c>
      <c r="F6263">
        <v>0.29099999999999998</v>
      </c>
    </row>
    <row r="6264" spans="1:6" x14ac:dyDescent="0.2">
      <c r="A6264" t="s">
        <v>679</v>
      </c>
      <c r="B6264" t="s">
        <v>696</v>
      </c>
      <c r="C6264" t="s">
        <v>685</v>
      </c>
      <c r="D6264">
        <v>0.65</v>
      </c>
      <c r="E6264">
        <v>49</v>
      </c>
      <c r="F6264">
        <v>0.29199999999999998</v>
      </c>
    </row>
    <row r="6265" spans="1:6" x14ac:dyDescent="0.2">
      <c r="A6265" t="s">
        <v>679</v>
      </c>
      <c r="B6265" t="s">
        <v>696</v>
      </c>
      <c r="C6265" t="s">
        <v>685</v>
      </c>
      <c r="D6265">
        <v>0.7</v>
      </c>
      <c r="E6265">
        <v>25</v>
      </c>
      <c r="F6265">
        <v>0.27500000000000002</v>
      </c>
    </row>
    <row r="6266" spans="1:6" x14ac:dyDescent="0.2">
      <c r="A6266" t="s">
        <v>679</v>
      </c>
      <c r="B6266" t="s">
        <v>696</v>
      </c>
      <c r="C6266" t="s">
        <v>685</v>
      </c>
      <c r="D6266">
        <v>0.7</v>
      </c>
      <c r="E6266">
        <v>26</v>
      </c>
      <c r="F6266">
        <v>0.27700000000000002</v>
      </c>
    </row>
    <row r="6267" spans="1:6" x14ac:dyDescent="0.2">
      <c r="A6267" t="s">
        <v>679</v>
      </c>
      <c r="B6267" t="s">
        <v>696</v>
      </c>
      <c r="C6267" t="s">
        <v>685</v>
      </c>
      <c r="D6267">
        <v>0.7</v>
      </c>
      <c r="E6267">
        <v>27</v>
      </c>
      <c r="F6267">
        <v>0.27900000000000003</v>
      </c>
    </row>
    <row r="6268" spans="1:6" x14ac:dyDescent="0.2">
      <c r="A6268" t="s">
        <v>679</v>
      </c>
      <c r="B6268" t="s">
        <v>696</v>
      </c>
      <c r="C6268" t="s">
        <v>685</v>
      </c>
      <c r="D6268">
        <v>0.7</v>
      </c>
      <c r="E6268">
        <v>28</v>
      </c>
      <c r="F6268">
        <v>0.28100000000000003</v>
      </c>
    </row>
    <row r="6269" spans="1:6" x14ac:dyDescent="0.2">
      <c r="A6269" t="s">
        <v>679</v>
      </c>
      <c r="B6269" t="s">
        <v>696</v>
      </c>
      <c r="C6269" t="s">
        <v>685</v>
      </c>
      <c r="D6269">
        <v>0.7</v>
      </c>
      <c r="E6269">
        <v>29</v>
      </c>
      <c r="F6269">
        <v>0.28299999999999997</v>
      </c>
    </row>
    <row r="6270" spans="1:6" x14ac:dyDescent="0.2">
      <c r="A6270" t="s">
        <v>679</v>
      </c>
      <c r="B6270" t="s">
        <v>696</v>
      </c>
      <c r="C6270" t="s">
        <v>685</v>
      </c>
      <c r="D6270">
        <v>0.7</v>
      </c>
      <c r="E6270">
        <v>30</v>
      </c>
      <c r="F6270">
        <v>0.28399999999999997</v>
      </c>
    </row>
    <row r="6271" spans="1:6" x14ac:dyDescent="0.2">
      <c r="A6271" t="s">
        <v>679</v>
      </c>
      <c r="B6271" t="s">
        <v>696</v>
      </c>
      <c r="C6271" t="s">
        <v>685</v>
      </c>
      <c r="D6271">
        <v>0.7</v>
      </c>
      <c r="E6271">
        <v>31</v>
      </c>
      <c r="F6271">
        <v>0.28599999999999998</v>
      </c>
    </row>
    <row r="6272" spans="1:6" x14ac:dyDescent="0.2">
      <c r="A6272" t="s">
        <v>679</v>
      </c>
      <c r="B6272" t="s">
        <v>696</v>
      </c>
      <c r="C6272" t="s">
        <v>685</v>
      </c>
      <c r="D6272">
        <v>0.7</v>
      </c>
      <c r="E6272">
        <v>32</v>
      </c>
      <c r="F6272">
        <v>0.28799999999999998</v>
      </c>
    </row>
    <row r="6273" spans="1:6" x14ac:dyDescent="0.2">
      <c r="A6273" t="s">
        <v>679</v>
      </c>
      <c r="B6273" t="s">
        <v>696</v>
      </c>
      <c r="C6273" t="s">
        <v>685</v>
      </c>
      <c r="D6273">
        <v>0.7</v>
      </c>
      <c r="E6273">
        <v>33</v>
      </c>
      <c r="F6273">
        <v>0.28899999999999998</v>
      </c>
    </row>
    <row r="6274" spans="1:6" x14ac:dyDescent="0.2">
      <c r="A6274" t="s">
        <v>679</v>
      </c>
      <c r="B6274" t="s">
        <v>696</v>
      </c>
      <c r="C6274" t="s">
        <v>685</v>
      </c>
      <c r="D6274">
        <v>0.7</v>
      </c>
      <c r="E6274">
        <v>34</v>
      </c>
      <c r="F6274">
        <v>0.28999999999999998</v>
      </c>
    </row>
    <row r="6275" spans="1:6" x14ac:dyDescent="0.2">
      <c r="A6275" t="s">
        <v>679</v>
      </c>
      <c r="B6275" t="s">
        <v>696</v>
      </c>
      <c r="C6275" t="s">
        <v>685</v>
      </c>
      <c r="D6275">
        <v>0.7</v>
      </c>
      <c r="E6275">
        <v>35</v>
      </c>
      <c r="F6275">
        <v>0.29199999999999998</v>
      </c>
    </row>
    <row r="6276" spans="1:6" x14ac:dyDescent="0.2">
      <c r="A6276" t="s">
        <v>679</v>
      </c>
      <c r="B6276" t="s">
        <v>696</v>
      </c>
      <c r="C6276" t="s">
        <v>685</v>
      </c>
      <c r="D6276">
        <v>0.7</v>
      </c>
      <c r="E6276">
        <v>36</v>
      </c>
      <c r="F6276">
        <v>0.29299999999999998</v>
      </c>
    </row>
    <row r="6277" spans="1:6" x14ac:dyDescent="0.2">
      <c r="A6277" t="s">
        <v>679</v>
      </c>
      <c r="B6277" t="s">
        <v>696</v>
      </c>
      <c r="C6277" t="s">
        <v>685</v>
      </c>
      <c r="D6277">
        <v>0.7</v>
      </c>
      <c r="E6277">
        <v>37</v>
      </c>
      <c r="F6277">
        <v>0.29399999999999998</v>
      </c>
    </row>
    <row r="6278" spans="1:6" x14ac:dyDescent="0.2">
      <c r="A6278" t="s">
        <v>679</v>
      </c>
      <c r="B6278" t="s">
        <v>696</v>
      </c>
      <c r="C6278" t="s">
        <v>685</v>
      </c>
      <c r="D6278">
        <v>0.7</v>
      </c>
      <c r="E6278">
        <v>38</v>
      </c>
      <c r="F6278">
        <v>0.29499999999999998</v>
      </c>
    </row>
    <row r="6279" spans="1:6" x14ac:dyDescent="0.2">
      <c r="A6279" t="s">
        <v>679</v>
      </c>
      <c r="B6279" t="s">
        <v>696</v>
      </c>
      <c r="C6279" t="s">
        <v>685</v>
      </c>
      <c r="D6279">
        <v>0.7</v>
      </c>
      <c r="E6279">
        <v>39</v>
      </c>
      <c r="F6279">
        <v>0.29699999999999999</v>
      </c>
    </row>
    <row r="6280" spans="1:6" x14ac:dyDescent="0.2">
      <c r="A6280" t="s">
        <v>679</v>
      </c>
      <c r="B6280" t="s">
        <v>696</v>
      </c>
      <c r="C6280" t="s">
        <v>685</v>
      </c>
      <c r="D6280">
        <v>0.7</v>
      </c>
      <c r="E6280">
        <v>40</v>
      </c>
      <c r="F6280">
        <v>0.29799999999999999</v>
      </c>
    </row>
    <row r="6281" spans="1:6" x14ac:dyDescent="0.2">
      <c r="A6281" t="s">
        <v>679</v>
      </c>
      <c r="B6281" t="s">
        <v>696</v>
      </c>
      <c r="C6281" t="s">
        <v>685</v>
      </c>
      <c r="D6281">
        <v>0.7</v>
      </c>
      <c r="E6281">
        <v>41</v>
      </c>
      <c r="F6281">
        <v>0.29899999999999999</v>
      </c>
    </row>
    <row r="6282" spans="1:6" x14ac:dyDescent="0.2">
      <c r="A6282" t="s">
        <v>679</v>
      </c>
      <c r="B6282" t="s">
        <v>696</v>
      </c>
      <c r="C6282" t="s">
        <v>685</v>
      </c>
      <c r="D6282">
        <v>0.7</v>
      </c>
      <c r="E6282">
        <v>42</v>
      </c>
      <c r="F6282">
        <v>0.3</v>
      </c>
    </row>
    <row r="6283" spans="1:6" x14ac:dyDescent="0.2">
      <c r="A6283" t="s">
        <v>679</v>
      </c>
      <c r="B6283" t="s">
        <v>696</v>
      </c>
      <c r="C6283" t="s">
        <v>685</v>
      </c>
      <c r="D6283">
        <v>0.7</v>
      </c>
      <c r="E6283">
        <v>43</v>
      </c>
      <c r="F6283">
        <v>0.30099999999999999</v>
      </c>
    </row>
    <row r="6284" spans="1:6" x14ac:dyDescent="0.2">
      <c r="A6284" t="s">
        <v>679</v>
      </c>
      <c r="B6284" t="s">
        <v>696</v>
      </c>
      <c r="C6284" t="s">
        <v>685</v>
      </c>
      <c r="D6284">
        <v>0.7</v>
      </c>
      <c r="E6284">
        <v>44</v>
      </c>
      <c r="F6284">
        <v>0.30199999999999999</v>
      </c>
    </row>
    <row r="6285" spans="1:6" x14ac:dyDescent="0.2">
      <c r="A6285" t="s">
        <v>679</v>
      </c>
      <c r="B6285" t="s">
        <v>696</v>
      </c>
      <c r="C6285" t="s">
        <v>685</v>
      </c>
      <c r="D6285">
        <v>0.7</v>
      </c>
      <c r="E6285">
        <v>45</v>
      </c>
      <c r="F6285">
        <v>0.30299999999999999</v>
      </c>
    </row>
    <row r="6286" spans="1:6" x14ac:dyDescent="0.2">
      <c r="A6286" t="s">
        <v>679</v>
      </c>
      <c r="B6286" t="s">
        <v>696</v>
      </c>
      <c r="C6286" t="s">
        <v>685</v>
      </c>
      <c r="D6286">
        <v>0.7</v>
      </c>
      <c r="E6286">
        <v>46</v>
      </c>
      <c r="F6286">
        <v>0.30299999999999999</v>
      </c>
    </row>
    <row r="6287" spans="1:6" x14ac:dyDescent="0.2">
      <c r="A6287" t="s">
        <v>679</v>
      </c>
      <c r="B6287" t="s">
        <v>696</v>
      </c>
      <c r="C6287" t="s">
        <v>685</v>
      </c>
      <c r="D6287">
        <v>0.7</v>
      </c>
      <c r="E6287">
        <v>47</v>
      </c>
      <c r="F6287">
        <v>0.30399999999999999</v>
      </c>
    </row>
    <row r="6288" spans="1:6" x14ac:dyDescent="0.2">
      <c r="A6288" t="s">
        <v>679</v>
      </c>
      <c r="B6288" t="s">
        <v>696</v>
      </c>
      <c r="C6288" t="s">
        <v>685</v>
      </c>
      <c r="D6288">
        <v>0.7</v>
      </c>
      <c r="E6288">
        <v>48</v>
      </c>
      <c r="F6288">
        <v>0.30499999999999999</v>
      </c>
    </row>
    <row r="6289" spans="1:6" x14ac:dyDescent="0.2">
      <c r="A6289" t="s">
        <v>679</v>
      </c>
      <c r="B6289" t="s">
        <v>696</v>
      </c>
      <c r="C6289" t="s">
        <v>685</v>
      </c>
      <c r="D6289">
        <v>0.7</v>
      </c>
      <c r="E6289">
        <v>49</v>
      </c>
      <c r="F6289">
        <v>0.30599999999999999</v>
      </c>
    </row>
    <row r="6290" spans="1:6" x14ac:dyDescent="0.2">
      <c r="A6290" t="s">
        <v>679</v>
      </c>
      <c r="B6290" t="s">
        <v>696</v>
      </c>
      <c r="C6290" t="s">
        <v>685</v>
      </c>
      <c r="D6290">
        <v>0.75</v>
      </c>
      <c r="E6290">
        <v>26</v>
      </c>
      <c r="F6290">
        <v>0.29399999999999998</v>
      </c>
    </row>
    <row r="6291" spans="1:6" x14ac:dyDescent="0.2">
      <c r="A6291" t="s">
        <v>679</v>
      </c>
      <c r="B6291" t="s">
        <v>696</v>
      </c>
      <c r="C6291" t="s">
        <v>685</v>
      </c>
      <c r="D6291">
        <v>0.75</v>
      </c>
      <c r="E6291">
        <v>27</v>
      </c>
      <c r="F6291">
        <v>0.29499999999999998</v>
      </c>
    </row>
    <row r="6292" spans="1:6" x14ac:dyDescent="0.2">
      <c r="A6292" t="s">
        <v>679</v>
      </c>
      <c r="B6292" t="s">
        <v>696</v>
      </c>
      <c r="C6292" t="s">
        <v>685</v>
      </c>
      <c r="D6292">
        <v>0.75</v>
      </c>
      <c r="E6292">
        <v>28</v>
      </c>
      <c r="F6292">
        <v>0.29699999999999999</v>
      </c>
    </row>
    <row r="6293" spans="1:6" x14ac:dyDescent="0.2">
      <c r="A6293" t="s">
        <v>679</v>
      </c>
      <c r="B6293" t="s">
        <v>696</v>
      </c>
      <c r="C6293" t="s">
        <v>685</v>
      </c>
      <c r="D6293">
        <v>0.75</v>
      </c>
      <c r="E6293">
        <v>29</v>
      </c>
      <c r="F6293">
        <v>0.29899999999999999</v>
      </c>
    </row>
    <row r="6294" spans="1:6" x14ac:dyDescent="0.2">
      <c r="A6294" t="s">
        <v>679</v>
      </c>
      <c r="B6294" t="s">
        <v>696</v>
      </c>
      <c r="C6294" t="s">
        <v>685</v>
      </c>
      <c r="D6294">
        <v>0.75</v>
      </c>
      <c r="E6294">
        <v>30</v>
      </c>
      <c r="F6294">
        <v>0.3</v>
      </c>
    </row>
    <row r="6295" spans="1:6" x14ac:dyDescent="0.2">
      <c r="A6295" t="s">
        <v>679</v>
      </c>
      <c r="B6295" t="s">
        <v>696</v>
      </c>
      <c r="C6295" t="s">
        <v>685</v>
      </c>
      <c r="D6295">
        <v>0.75</v>
      </c>
      <c r="E6295">
        <v>31</v>
      </c>
      <c r="F6295">
        <v>0.30199999999999999</v>
      </c>
    </row>
    <row r="6296" spans="1:6" x14ac:dyDescent="0.2">
      <c r="A6296" t="s">
        <v>679</v>
      </c>
      <c r="B6296" t="s">
        <v>696</v>
      </c>
      <c r="C6296" t="s">
        <v>685</v>
      </c>
      <c r="D6296">
        <v>0.75</v>
      </c>
      <c r="E6296">
        <v>32</v>
      </c>
      <c r="F6296">
        <v>0.30299999999999999</v>
      </c>
    </row>
    <row r="6297" spans="1:6" x14ac:dyDescent="0.2">
      <c r="A6297" t="s">
        <v>679</v>
      </c>
      <c r="B6297" t="s">
        <v>696</v>
      </c>
      <c r="C6297" t="s">
        <v>685</v>
      </c>
      <c r="D6297">
        <v>0.75</v>
      </c>
      <c r="E6297">
        <v>33</v>
      </c>
      <c r="F6297">
        <v>0.30499999999999999</v>
      </c>
    </row>
    <row r="6298" spans="1:6" x14ac:dyDescent="0.2">
      <c r="A6298" t="s">
        <v>679</v>
      </c>
      <c r="B6298" t="s">
        <v>696</v>
      </c>
      <c r="C6298" t="s">
        <v>685</v>
      </c>
      <c r="D6298">
        <v>0.75</v>
      </c>
      <c r="E6298">
        <v>34</v>
      </c>
      <c r="F6298">
        <v>0.30599999999999999</v>
      </c>
    </row>
    <row r="6299" spans="1:6" x14ac:dyDescent="0.2">
      <c r="A6299" t="s">
        <v>679</v>
      </c>
      <c r="B6299" t="s">
        <v>696</v>
      </c>
      <c r="C6299" t="s">
        <v>685</v>
      </c>
      <c r="D6299">
        <v>0.75</v>
      </c>
      <c r="E6299">
        <v>35</v>
      </c>
      <c r="F6299">
        <v>0.307</v>
      </c>
    </row>
    <row r="6300" spans="1:6" x14ac:dyDescent="0.2">
      <c r="A6300" t="s">
        <v>679</v>
      </c>
      <c r="B6300" t="s">
        <v>696</v>
      </c>
      <c r="C6300" t="s">
        <v>685</v>
      </c>
      <c r="D6300">
        <v>0.75</v>
      </c>
      <c r="E6300">
        <v>36</v>
      </c>
      <c r="F6300">
        <v>0.308</v>
      </c>
    </row>
    <row r="6301" spans="1:6" x14ac:dyDescent="0.2">
      <c r="A6301" t="s">
        <v>679</v>
      </c>
      <c r="B6301" t="s">
        <v>696</v>
      </c>
      <c r="C6301" t="s">
        <v>685</v>
      </c>
      <c r="D6301">
        <v>0.75</v>
      </c>
      <c r="E6301">
        <v>37</v>
      </c>
      <c r="F6301">
        <v>0.309</v>
      </c>
    </row>
    <row r="6302" spans="1:6" x14ac:dyDescent="0.2">
      <c r="A6302" t="s">
        <v>679</v>
      </c>
      <c r="B6302" t="s">
        <v>696</v>
      </c>
      <c r="C6302" t="s">
        <v>685</v>
      </c>
      <c r="D6302">
        <v>0.75</v>
      </c>
      <c r="E6302">
        <v>38</v>
      </c>
      <c r="F6302">
        <v>0.311</v>
      </c>
    </row>
    <row r="6303" spans="1:6" x14ac:dyDescent="0.2">
      <c r="A6303" t="s">
        <v>679</v>
      </c>
      <c r="B6303" t="s">
        <v>696</v>
      </c>
      <c r="C6303" t="s">
        <v>685</v>
      </c>
      <c r="D6303">
        <v>0.75</v>
      </c>
      <c r="E6303">
        <v>39</v>
      </c>
      <c r="F6303">
        <v>0.312</v>
      </c>
    </row>
    <row r="6304" spans="1:6" x14ac:dyDescent="0.2">
      <c r="A6304" t="s">
        <v>679</v>
      </c>
      <c r="B6304" t="s">
        <v>696</v>
      </c>
      <c r="C6304" t="s">
        <v>685</v>
      </c>
      <c r="D6304">
        <v>0.75</v>
      </c>
      <c r="E6304">
        <v>40</v>
      </c>
      <c r="F6304">
        <v>0.313</v>
      </c>
    </row>
    <row r="6305" spans="1:6" x14ac:dyDescent="0.2">
      <c r="A6305" t="s">
        <v>679</v>
      </c>
      <c r="B6305" t="s">
        <v>696</v>
      </c>
      <c r="C6305" t="s">
        <v>685</v>
      </c>
      <c r="D6305">
        <v>0.75</v>
      </c>
      <c r="E6305">
        <v>41</v>
      </c>
      <c r="F6305">
        <v>0.313</v>
      </c>
    </row>
    <row r="6306" spans="1:6" x14ac:dyDescent="0.2">
      <c r="A6306" t="s">
        <v>679</v>
      </c>
      <c r="B6306" t="s">
        <v>696</v>
      </c>
      <c r="C6306" t="s">
        <v>685</v>
      </c>
      <c r="D6306">
        <v>0.75</v>
      </c>
      <c r="E6306">
        <v>42</v>
      </c>
      <c r="F6306">
        <v>0.314</v>
      </c>
    </row>
    <row r="6307" spans="1:6" x14ac:dyDescent="0.2">
      <c r="A6307" t="s">
        <v>679</v>
      </c>
      <c r="B6307" t="s">
        <v>696</v>
      </c>
      <c r="C6307" t="s">
        <v>685</v>
      </c>
      <c r="D6307">
        <v>0.75</v>
      </c>
      <c r="E6307">
        <v>43</v>
      </c>
      <c r="F6307">
        <v>0.315</v>
      </c>
    </row>
    <row r="6308" spans="1:6" x14ac:dyDescent="0.2">
      <c r="A6308" t="s">
        <v>679</v>
      </c>
      <c r="B6308" t="s">
        <v>696</v>
      </c>
      <c r="C6308" t="s">
        <v>685</v>
      </c>
      <c r="D6308">
        <v>0.75</v>
      </c>
      <c r="E6308">
        <v>44</v>
      </c>
      <c r="F6308">
        <v>0.316</v>
      </c>
    </row>
    <row r="6309" spans="1:6" x14ac:dyDescent="0.2">
      <c r="A6309" t="s">
        <v>679</v>
      </c>
      <c r="B6309" t="s">
        <v>696</v>
      </c>
      <c r="C6309" t="s">
        <v>685</v>
      </c>
      <c r="D6309">
        <v>0.75</v>
      </c>
      <c r="E6309">
        <v>45</v>
      </c>
      <c r="F6309">
        <v>0.317</v>
      </c>
    </row>
    <row r="6310" spans="1:6" x14ac:dyDescent="0.2">
      <c r="A6310" t="s">
        <v>679</v>
      </c>
      <c r="B6310" t="s">
        <v>696</v>
      </c>
      <c r="C6310" t="s">
        <v>685</v>
      </c>
      <c r="D6310">
        <v>0.75</v>
      </c>
      <c r="E6310">
        <v>46</v>
      </c>
      <c r="F6310">
        <v>0.318</v>
      </c>
    </row>
    <row r="6311" spans="1:6" x14ac:dyDescent="0.2">
      <c r="A6311" t="s">
        <v>679</v>
      </c>
      <c r="B6311" t="s">
        <v>696</v>
      </c>
      <c r="C6311" t="s">
        <v>685</v>
      </c>
      <c r="D6311">
        <v>0.75</v>
      </c>
      <c r="E6311">
        <v>47</v>
      </c>
      <c r="F6311">
        <v>0.31900000000000001</v>
      </c>
    </row>
    <row r="6312" spans="1:6" x14ac:dyDescent="0.2">
      <c r="A6312" t="s">
        <v>679</v>
      </c>
      <c r="B6312" t="s">
        <v>696</v>
      </c>
      <c r="C6312" t="s">
        <v>685</v>
      </c>
      <c r="D6312">
        <v>0.75</v>
      </c>
      <c r="E6312">
        <v>48</v>
      </c>
      <c r="F6312">
        <v>0.31900000000000001</v>
      </c>
    </row>
    <row r="6313" spans="1:6" x14ac:dyDescent="0.2">
      <c r="A6313" t="s">
        <v>679</v>
      </c>
      <c r="B6313" t="s">
        <v>696</v>
      </c>
      <c r="C6313" t="s">
        <v>685</v>
      </c>
      <c r="D6313">
        <v>0.75</v>
      </c>
      <c r="E6313">
        <v>49</v>
      </c>
      <c r="F6313">
        <v>0.32</v>
      </c>
    </row>
    <row r="6314" spans="1:6" x14ac:dyDescent="0.2">
      <c r="A6314" t="s">
        <v>679</v>
      </c>
      <c r="B6314" t="s">
        <v>696</v>
      </c>
      <c r="C6314" t="s">
        <v>685</v>
      </c>
      <c r="D6314">
        <v>0.8</v>
      </c>
      <c r="E6314">
        <v>27</v>
      </c>
      <c r="F6314">
        <v>0.311</v>
      </c>
    </row>
    <row r="6315" spans="1:6" x14ac:dyDescent="0.2">
      <c r="A6315" t="s">
        <v>679</v>
      </c>
      <c r="B6315" t="s">
        <v>696</v>
      </c>
      <c r="C6315" t="s">
        <v>685</v>
      </c>
      <c r="D6315">
        <v>0.8</v>
      </c>
      <c r="E6315">
        <v>28</v>
      </c>
      <c r="F6315">
        <v>0.313</v>
      </c>
    </row>
    <row r="6316" spans="1:6" x14ac:dyDescent="0.2">
      <c r="A6316" t="s">
        <v>679</v>
      </c>
      <c r="B6316" t="s">
        <v>696</v>
      </c>
      <c r="C6316" t="s">
        <v>685</v>
      </c>
      <c r="D6316">
        <v>0.8</v>
      </c>
      <c r="E6316">
        <v>29</v>
      </c>
      <c r="F6316">
        <v>0.314</v>
      </c>
    </row>
    <row r="6317" spans="1:6" x14ac:dyDescent="0.2">
      <c r="A6317" t="s">
        <v>679</v>
      </c>
      <c r="B6317" t="s">
        <v>696</v>
      </c>
      <c r="C6317" t="s">
        <v>685</v>
      </c>
      <c r="D6317">
        <v>0.8</v>
      </c>
      <c r="E6317">
        <v>30</v>
      </c>
      <c r="F6317">
        <v>0.316</v>
      </c>
    </row>
    <row r="6318" spans="1:6" x14ac:dyDescent="0.2">
      <c r="A6318" t="s">
        <v>679</v>
      </c>
      <c r="B6318" t="s">
        <v>696</v>
      </c>
      <c r="C6318" t="s">
        <v>685</v>
      </c>
      <c r="D6318">
        <v>0.8</v>
      </c>
      <c r="E6318">
        <v>31</v>
      </c>
      <c r="F6318">
        <v>0.317</v>
      </c>
    </row>
    <row r="6319" spans="1:6" x14ac:dyDescent="0.2">
      <c r="A6319" t="s">
        <v>679</v>
      </c>
      <c r="B6319" t="s">
        <v>696</v>
      </c>
      <c r="C6319" t="s">
        <v>685</v>
      </c>
      <c r="D6319">
        <v>0.8</v>
      </c>
      <c r="E6319">
        <v>32</v>
      </c>
      <c r="F6319">
        <v>0.318</v>
      </c>
    </row>
    <row r="6320" spans="1:6" x14ac:dyDescent="0.2">
      <c r="A6320" t="s">
        <v>679</v>
      </c>
      <c r="B6320" t="s">
        <v>696</v>
      </c>
      <c r="C6320" t="s">
        <v>685</v>
      </c>
      <c r="D6320">
        <v>0.8</v>
      </c>
      <c r="E6320">
        <v>33</v>
      </c>
      <c r="F6320">
        <v>0.32</v>
      </c>
    </row>
    <row r="6321" spans="1:6" x14ac:dyDescent="0.2">
      <c r="A6321" t="s">
        <v>679</v>
      </c>
      <c r="B6321" t="s">
        <v>696</v>
      </c>
      <c r="C6321" t="s">
        <v>685</v>
      </c>
      <c r="D6321">
        <v>0.8</v>
      </c>
      <c r="E6321">
        <v>34</v>
      </c>
      <c r="F6321">
        <v>0.32100000000000001</v>
      </c>
    </row>
    <row r="6322" spans="1:6" x14ac:dyDescent="0.2">
      <c r="A6322" t="s">
        <v>679</v>
      </c>
      <c r="B6322" t="s">
        <v>696</v>
      </c>
      <c r="C6322" t="s">
        <v>685</v>
      </c>
      <c r="D6322">
        <v>0.8</v>
      </c>
      <c r="E6322">
        <v>35</v>
      </c>
      <c r="F6322">
        <v>0.32200000000000001</v>
      </c>
    </row>
    <row r="6323" spans="1:6" x14ac:dyDescent="0.2">
      <c r="A6323" t="s">
        <v>679</v>
      </c>
      <c r="B6323" t="s">
        <v>696</v>
      </c>
      <c r="C6323" t="s">
        <v>685</v>
      </c>
      <c r="D6323">
        <v>0.8</v>
      </c>
      <c r="E6323">
        <v>36</v>
      </c>
      <c r="F6323">
        <v>0.32300000000000001</v>
      </c>
    </row>
    <row r="6324" spans="1:6" x14ac:dyDescent="0.2">
      <c r="A6324" t="s">
        <v>679</v>
      </c>
      <c r="B6324" t="s">
        <v>696</v>
      </c>
      <c r="C6324" t="s">
        <v>685</v>
      </c>
      <c r="D6324">
        <v>0.8</v>
      </c>
      <c r="E6324">
        <v>37</v>
      </c>
      <c r="F6324">
        <v>0.32400000000000001</v>
      </c>
    </row>
    <row r="6325" spans="1:6" x14ac:dyDescent="0.2">
      <c r="A6325" t="s">
        <v>679</v>
      </c>
      <c r="B6325" t="s">
        <v>696</v>
      </c>
      <c r="C6325" t="s">
        <v>685</v>
      </c>
      <c r="D6325">
        <v>0.8</v>
      </c>
      <c r="E6325">
        <v>38</v>
      </c>
      <c r="F6325">
        <v>0.32500000000000001</v>
      </c>
    </row>
    <row r="6326" spans="1:6" x14ac:dyDescent="0.2">
      <c r="A6326" t="s">
        <v>679</v>
      </c>
      <c r="B6326" t="s">
        <v>696</v>
      </c>
      <c r="C6326" t="s">
        <v>685</v>
      </c>
      <c r="D6326">
        <v>0.8</v>
      </c>
      <c r="E6326">
        <v>39</v>
      </c>
      <c r="F6326">
        <v>0.32600000000000001</v>
      </c>
    </row>
    <row r="6327" spans="1:6" x14ac:dyDescent="0.2">
      <c r="A6327" t="s">
        <v>679</v>
      </c>
      <c r="B6327" t="s">
        <v>696</v>
      </c>
      <c r="C6327" t="s">
        <v>685</v>
      </c>
      <c r="D6327">
        <v>0.8</v>
      </c>
      <c r="E6327">
        <v>40</v>
      </c>
      <c r="F6327">
        <v>0.32700000000000001</v>
      </c>
    </row>
    <row r="6328" spans="1:6" x14ac:dyDescent="0.2">
      <c r="A6328" t="s">
        <v>679</v>
      </c>
      <c r="B6328" t="s">
        <v>696</v>
      </c>
      <c r="C6328" t="s">
        <v>685</v>
      </c>
      <c r="D6328">
        <v>0.8</v>
      </c>
      <c r="E6328">
        <v>41</v>
      </c>
      <c r="F6328">
        <v>0.32800000000000001</v>
      </c>
    </row>
    <row r="6329" spans="1:6" x14ac:dyDescent="0.2">
      <c r="A6329" t="s">
        <v>679</v>
      </c>
      <c r="B6329" t="s">
        <v>696</v>
      </c>
      <c r="C6329" t="s">
        <v>685</v>
      </c>
      <c r="D6329">
        <v>0.8</v>
      </c>
      <c r="E6329">
        <v>42</v>
      </c>
      <c r="F6329">
        <v>0.32800000000000001</v>
      </c>
    </row>
    <row r="6330" spans="1:6" x14ac:dyDescent="0.2">
      <c r="A6330" t="s">
        <v>679</v>
      </c>
      <c r="B6330" t="s">
        <v>696</v>
      </c>
      <c r="C6330" t="s">
        <v>685</v>
      </c>
      <c r="D6330">
        <v>0.8</v>
      </c>
      <c r="E6330">
        <v>43</v>
      </c>
      <c r="F6330">
        <v>0.32900000000000001</v>
      </c>
    </row>
    <row r="6331" spans="1:6" x14ac:dyDescent="0.2">
      <c r="A6331" t="s">
        <v>679</v>
      </c>
      <c r="B6331" t="s">
        <v>696</v>
      </c>
      <c r="C6331" t="s">
        <v>685</v>
      </c>
      <c r="D6331">
        <v>0.8</v>
      </c>
      <c r="E6331">
        <v>44</v>
      </c>
      <c r="F6331">
        <v>0.33</v>
      </c>
    </row>
    <row r="6332" spans="1:6" x14ac:dyDescent="0.2">
      <c r="A6332" t="s">
        <v>679</v>
      </c>
      <c r="B6332" t="s">
        <v>696</v>
      </c>
      <c r="C6332" t="s">
        <v>685</v>
      </c>
      <c r="D6332">
        <v>0.8</v>
      </c>
      <c r="E6332">
        <v>45</v>
      </c>
      <c r="F6332">
        <v>0.33100000000000002</v>
      </c>
    </row>
    <row r="6333" spans="1:6" x14ac:dyDescent="0.2">
      <c r="A6333" t="s">
        <v>679</v>
      </c>
      <c r="B6333" t="s">
        <v>696</v>
      </c>
      <c r="C6333" t="s">
        <v>685</v>
      </c>
      <c r="D6333">
        <v>0.8</v>
      </c>
      <c r="E6333">
        <v>46</v>
      </c>
      <c r="F6333">
        <v>0.33100000000000002</v>
      </c>
    </row>
    <row r="6334" spans="1:6" x14ac:dyDescent="0.2">
      <c r="A6334" t="s">
        <v>679</v>
      </c>
      <c r="B6334" t="s">
        <v>696</v>
      </c>
      <c r="C6334" t="s">
        <v>685</v>
      </c>
      <c r="D6334">
        <v>0.8</v>
      </c>
      <c r="E6334">
        <v>47</v>
      </c>
      <c r="F6334">
        <v>0.33200000000000002</v>
      </c>
    </row>
    <row r="6335" spans="1:6" x14ac:dyDescent="0.2">
      <c r="A6335" t="s">
        <v>679</v>
      </c>
      <c r="B6335" t="s">
        <v>696</v>
      </c>
      <c r="C6335" t="s">
        <v>685</v>
      </c>
      <c r="D6335">
        <v>0.8</v>
      </c>
      <c r="E6335">
        <v>48</v>
      </c>
      <c r="F6335">
        <v>0.33300000000000002</v>
      </c>
    </row>
    <row r="6336" spans="1:6" x14ac:dyDescent="0.2">
      <c r="A6336" t="s">
        <v>679</v>
      </c>
      <c r="B6336" t="s">
        <v>696</v>
      </c>
      <c r="C6336" t="s">
        <v>685</v>
      </c>
      <c r="D6336">
        <v>0.8</v>
      </c>
      <c r="E6336">
        <v>49</v>
      </c>
      <c r="F6336">
        <v>0.33400000000000002</v>
      </c>
    </row>
    <row r="6337" spans="1:6" x14ac:dyDescent="0.2">
      <c r="A6337" t="s">
        <v>679</v>
      </c>
      <c r="B6337" t="s">
        <v>696</v>
      </c>
      <c r="C6337" t="s">
        <v>685</v>
      </c>
      <c r="D6337">
        <v>0.85</v>
      </c>
      <c r="E6337">
        <v>28</v>
      </c>
      <c r="F6337">
        <v>0.32800000000000001</v>
      </c>
    </row>
    <row r="6338" spans="1:6" x14ac:dyDescent="0.2">
      <c r="A6338" t="s">
        <v>679</v>
      </c>
      <c r="B6338" t="s">
        <v>696</v>
      </c>
      <c r="C6338" t="s">
        <v>685</v>
      </c>
      <c r="D6338">
        <v>0.85</v>
      </c>
      <c r="E6338">
        <v>29</v>
      </c>
      <c r="F6338">
        <v>0.32900000000000001</v>
      </c>
    </row>
    <row r="6339" spans="1:6" x14ac:dyDescent="0.2">
      <c r="A6339" t="s">
        <v>679</v>
      </c>
      <c r="B6339" t="s">
        <v>696</v>
      </c>
      <c r="C6339" t="s">
        <v>685</v>
      </c>
      <c r="D6339">
        <v>0.85</v>
      </c>
      <c r="E6339">
        <v>30</v>
      </c>
      <c r="F6339">
        <v>0.33</v>
      </c>
    </row>
    <row r="6340" spans="1:6" x14ac:dyDescent="0.2">
      <c r="A6340" t="s">
        <v>679</v>
      </c>
      <c r="B6340" t="s">
        <v>696</v>
      </c>
      <c r="C6340" t="s">
        <v>685</v>
      </c>
      <c r="D6340">
        <v>0.85</v>
      </c>
      <c r="E6340">
        <v>31</v>
      </c>
      <c r="F6340">
        <v>0.33200000000000002</v>
      </c>
    </row>
    <row r="6341" spans="1:6" x14ac:dyDescent="0.2">
      <c r="A6341" t="s">
        <v>679</v>
      </c>
      <c r="B6341" t="s">
        <v>696</v>
      </c>
      <c r="C6341" t="s">
        <v>685</v>
      </c>
      <c r="D6341">
        <v>0.85</v>
      </c>
      <c r="E6341">
        <v>32</v>
      </c>
      <c r="F6341">
        <v>0.33300000000000002</v>
      </c>
    </row>
    <row r="6342" spans="1:6" x14ac:dyDescent="0.2">
      <c r="A6342" t="s">
        <v>679</v>
      </c>
      <c r="B6342" t="s">
        <v>696</v>
      </c>
      <c r="C6342" t="s">
        <v>685</v>
      </c>
      <c r="D6342">
        <v>0.85</v>
      </c>
      <c r="E6342">
        <v>33</v>
      </c>
      <c r="F6342">
        <v>0.33400000000000002</v>
      </c>
    </row>
    <row r="6343" spans="1:6" x14ac:dyDescent="0.2">
      <c r="A6343" t="s">
        <v>679</v>
      </c>
      <c r="B6343" t="s">
        <v>696</v>
      </c>
      <c r="C6343" t="s">
        <v>685</v>
      </c>
      <c r="D6343">
        <v>0.85</v>
      </c>
      <c r="E6343">
        <v>34</v>
      </c>
      <c r="F6343">
        <v>0.33500000000000002</v>
      </c>
    </row>
    <row r="6344" spans="1:6" x14ac:dyDescent="0.2">
      <c r="A6344" t="s">
        <v>679</v>
      </c>
      <c r="B6344" t="s">
        <v>696</v>
      </c>
      <c r="C6344" t="s">
        <v>685</v>
      </c>
      <c r="D6344">
        <v>0.85</v>
      </c>
      <c r="E6344">
        <v>35</v>
      </c>
      <c r="F6344">
        <v>0.33600000000000002</v>
      </c>
    </row>
    <row r="6345" spans="1:6" x14ac:dyDescent="0.2">
      <c r="A6345" t="s">
        <v>679</v>
      </c>
      <c r="B6345" t="s">
        <v>696</v>
      </c>
      <c r="C6345" t="s">
        <v>685</v>
      </c>
      <c r="D6345">
        <v>0.85</v>
      </c>
      <c r="E6345">
        <v>36</v>
      </c>
      <c r="F6345">
        <v>0.33700000000000002</v>
      </c>
    </row>
    <row r="6346" spans="1:6" x14ac:dyDescent="0.2">
      <c r="A6346" t="s">
        <v>679</v>
      </c>
      <c r="B6346" t="s">
        <v>696</v>
      </c>
      <c r="C6346" t="s">
        <v>685</v>
      </c>
      <c r="D6346">
        <v>0.85</v>
      </c>
      <c r="E6346">
        <v>37</v>
      </c>
      <c r="F6346">
        <v>0.33800000000000002</v>
      </c>
    </row>
    <row r="6347" spans="1:6" x14ac:dyDescent="0.2">
      <c r="A6347" t="s">
        <v>679</v>
      </c>
      <c r="B6347" t="s">
        <v>696</v>
      </c>
      <c r="C6347" t="s">
        <v>685</v>
      </c>
      <c r="D6347">
        <v>0.85</v>
      </c>
      <c r="E6347">
        <v>38</v>
      </c>
      <c r="F6347">
        <v>0.33900000000000002</v>
      </c>
    </row>
    <row r="6348" spans="1:6" x14ac:dyDescent="0.2">
      <c r="A6348" t="s">
        <v>679</v>
      </c>
      <c r="B6348" t="s">
        <v>696</v>
      </c>
      <c r="C6348" t="s">
        <v>685</v>
      </c>
      <c r="D6348">
        <v>0.85</v>
      </c>
      <c r="E6348">
        <v>39</v>
      </c>
      <c r="F6348">
        <v>0.34</v>
      </c>
    </row>
    <row r="6349" spans="1:6" x14ac:dyDescent="0.2">
      <c r="A6349" t="s">
        <v>679</v>
      </c>
      <c r="B6349" t="s">
        <v>696</v>
      </c>
      <c r="C6349" t="s">
        <v>685</v>
      </c>
      <c r="D6349">
        <v>0.85</v>
      </c>
      <c r="E6349">
        <v>40</v>
      </c>
      <c r="F6349">
        <v>0.34100000000000003</v>
      </c>
    </row>
    <row r="6350" spans="1:6" x14ac:dyDescent="0.2">
      <c r="A6350" t="s">
        <v>679</v>
      </c>
      <c r="B6350" t="s">
        <v>696</v>
      </c>
      <c r="C6350" t="s">
        <v>685</v>
      </c>
      <c r="D6350">
        <v>0.85</v>
      </c>
      <c r="E6350">
        <v>41</v>
      </c>
      <c r="F6350">
        <v>0.34100000000000003</v>
      </c>
    </row>
    <row r="6351" spans="1:6" x14ac:dyDescent="0.2">
      <c r="A6351" t="s">
        <v>679</v>
      </c>
      <c r="B6351" t="s">
        <v>696</v>
      </c>
      <c r="C6351" t="s">
        <v>685</v>
      </c>
      <c r="D6351">
        <v>0.85</v>
      </c>
      <c r="E6351">
        <v>42</v>
      </c>
      <c r="F6351">
        <v>0.34200000000000003</v>
      </c>
    </row>
    <row r="6352" spans="1:6" x14ac:dyDescent="0.2">
      <c r="A6352" t="s">
        <v>679</v>
      </c>
      <c r="B6352" t="s">
        <v>696</v>
      </c>
      <c r="C6352" t="s">
        <v>685</v>
      </c>
      <c r="D6352">
        <v>0.85</v>
      </c>
      <c r="E6352">
        <v>43</v>
      </c>
      <c r="F6352">
        <v>0.34300000000000003</v>
      </c>
    </row>
    <row r="6353" spans="1:6" x14ac:dyDescent="0.2">
      <c r="A6353" t="s">
        <v>679</v>
      </c>
      <c r="B6353" t="s">
        <v>696</v>
      </c>
      <c r="C6353" t="s">
        <v>685</v>
      </c>
      <c r="D6353">
        <v>0.85</v>
      </c>
      <c r="E6353">
        <v>44</v>
      </c>
      <c r="F6353">
        <v>0.34300000000000003</v>
      </c>
    </row>
    <row r="6354" spans="1:6" x14ac:dyDescent="0.2">
      <c r="A6354" t="s">
        <v>679</v>
      </c>
      <c r="B6354" t="s">
        <v>696</v>
      </c>
      <c r="C6354" t="s">
        <v>685</v>
      </c>
      <c r="D6354">
        <v>0.85</v>
      </c>
      <c r="E6354">
        <v>45</v>
      </c>
      <c r="F6354">
        <v>0.34399999999999997</v>
      </c>
    </row>
    <row r="6355" spans="1:6" x14ac:dyDescent="0.2">
      <c r="A6355" t="s">
        <v>679</v>
      </c>
      <c r="B6355" t="s">
        <v>696</v>
      </c>
      <c r="C6355" t="s">
        <v>685</v>
      </c>
      <c r="D6355">
        <v>0.85</v>
      </c>
      <c r="E6355">
        <v>46</v>
      </c>
      <c r="F6355">
        <v>0.34499999999999997</v>
      </c>
    </row>
    <row r="6356" spans="1:6" x14ac:dyDescent="0.2">
      <c r="A6356" t="s">
        <v>679</v>
      </c>
      <c r="B6356" t="s">
        <v>696</v>
      </c>
      <c r="C6356" t="s">
        <v>685</v>
      </c>
      <c r="D6356">
        <v>0.85</v>
      </c>
      <c r="E6356">
        <v>47</v>
      </c>
      <c r="F6356">
        <v>0.34499999999999997</v>
      </c>
    </row>
    <row r="6357" spans="1:6" x14ac:dyDescent="0.2">
      <c r="A6357" t="s">
        <v>679</v>
      </c>
      <c r="B6357" t="s">
        <v>696</v>
      </c>
      <c r="C6357" t="s">
        <v>685</v>
      </c>
      <c r="D6357">
        <v>0.85</v>
      </c>
      <c r="E6357">
        <v>48</v>
      </c>
      <c r="F6357">
        <v>0.34599999999999997</v>
      </c>
    </row>
    <row r="6358" spans="1:6" x14ac:dyDescent="0.2">
      <c r="A6358" t="s">
        <v>679</v>
      </c>
      <c r="B6358" t="s">
        <v>696</v>
      </c>
      <c r="C6358" t="s">
        <v>685</v>
      </c>
      <c r="D6358">
        <v>0.85</v>
      </c>
      <c r="E6358">
        <v>49</v>
      </c>
      <c r="F6358">
        <v>0.34599999999999997</v>
      </c>
    </row>
    <row r="6359" spans="1:6" x14ac:dyDescent="0.2">
      <c r="A6359" t="s">
        <v>679</v>
      </c>
      <c r="B6359" t="s">
        <v>696</v>
      </c>
      <c r="C6359" t="s">
        <v>685</v>
      </c>
      <c r="D6359">
        <v>0.9</v>
      </c>
      <c r="E6359">
        <v>28</v>
      </c>
      <c r="F6359">
        <v>0.34200000000000003</v>
      </c>
    </row>
    <row r="6360" spans="1:6" x14ac:dyDescent="0.2">
      <c r="A6360" t="s">
        <v>679</v>
      </c>
      <c r="B6360" t="s">
        <v>696</v>
      </c>
      <c r="C6360" t="s">
        <v>685</v>
      </c>
      <c r="D6360">
        <v>0.9</v>
      </c>
      <c r="E6360">
        <v>29</v>
      </c>
      <c r="F6360">
        <v>0.34399999999999997</v>
      </c>
    </row>
    <row r="6361" spans="1:6" x14ac:dyDescent="0.2">
      <c r="A6361" t="s">
        <v>679</v>
      </c>
      <c r="B6361" t="s">
        <v>696</v>
      </c>
      <c r="C6361" t="s">
        <v>685</v>
      </c>
      <c r="D6361">
        <v>0.9</v>
      </c>
      <c r="E6361">
        <v>30</v>
      </c>
      <c r="F6361">
        <v>0.34499999999999997</v>
      </c>
    </row>
    <row r="6362" spans="1:6" x14ac:dyDescent="0.2">
      <c r="A6362" t="s">
        <v>679</v>
      </c>
      <c r="B6362" t="s">
        <v>696</v>
      </c>
      <c r="C6362" t="s">
        <v>685</v>
      </c>
      <c r="D6362">
        <v>0.9</v>
      </c>
      <c r="E6362">
        <v>31</v>
      </c>
      <c r="F6362">
        <v>0.34599999999999997</v>
      </c>
    </row>
    <row r="6363" spans="1:6" x14ac:dyDescent="0.2">
      <c r="A6363" t="s">
        <v>679</v>
      </c>
      <c r="B6363" t="s">
        <v>696</v>
      </c>
      <c r="C6363" t="s">
        <v>685</v>
      </c>
      <c r="D6363">
        <v>0.9</v>
      </c>
      <c r="E6363">
        <v>32</v>
      </c>
      <c r="F6363">
        <v>0.34699999999999998</v>
      </c>
    </row>
    <row r="6364" spans="1:6" x14ac:dyDescent="0.2">
      <c r="A6364" t="s">
        <v>679</v>
      </c>
      <c r="B6364" t="s">
        <v>696</v>
      </c>
      <c r="C6364" t="s">
        <v>685</v>
      </c>
      <c r="D6364">
        <v>0.9</v>
      </c>
      <c r="E6364">
        <v>33</v>
      </c>
      <c r="F6364">
        <v>0.34799999999999998</v>
      </c>
    </row>
    <row r="6365" spans="1:6" x14ac:dyDescent="0.2">
      <c r="A6365" t="s">
        <v>679</v>
      </c>
      <c r="B6365" t="s">
        <v>696</v>
      </c>
      <c r="C6365" t="s">
        <v>685</v>
      </c>
      <c r="D6365">
        <v>0.9</v>
      </c>
      <c r="E6365">
        <v>34</v>
      </c>
      <c r="F6365">
        <v>0.34899999999999998</v>
      </c>
    </row>
    <row r="6366" spans="1:6" x14ac:dyDescent="0.2">
      <c r="A6366" t="s">
        <v>679</v>
      </c>
      <c r="B6366" t="s">
        <v>696</v>
      </c>
      <c r="C6366" t="s">
        <v>685</v>
      </c>
      <c r="D6366">
        <v>0.9</v>
      </c>
      <c r="E6366">
        <v>35</v>
      </c>
      <c r="F6366">
        <v>0.35</v>
      </c>
    </row>
    <row r="6367" spans="1:6" x14ac:dyDescent="0.2">
      <c r="A6367" t="s">
        <v>679</v>
      </c>
      <c r="B6367" t="s">
        <v>696</v>
      </c>
      <c r="C6367" t="s">
        <v>685</v>
      </c>
      <c r="D6367">
        <v>0.9</v>
      </c>
      <c r="E6367">
        <v>36</v>
      </c>
      <c r="F6367">
        <v>0.35099999999999998</v>
      </c>
    </row>
    <row r="6368" spans="1:6" x14ac:dyDescent="0.2">
      <c r="A6368" t="s">
        <v>679</v>
      </c>
      <c r="B6368" t="s">
        <v>696</v>
      </c>
      <c r="C6368" t="s">
        <v>685</v>
      </c>
      <c r="D6368">
        <v>0.9</v>
      </c>
      <c r="E6368">
        <v>37</v>
      </c>
      <c r="F6368">
        <v>0.35099999999999998</v>
      </c>
    </row>
    <row r="6369" spans="1:6" x14ac:dyDescent="0.2">
      <c r="A6369" t="s">
        <v>679</v>
      </c>
      <c r="B6369" t="s">
        <v>696</v>
      </c>
      <c r="C6369" t="s">
        <v>685</v>
      </c>
      <c r="D6369">
        <v>0.9</v>
      </c>
      <c r="E6369">
        <v>38</v>
      </c>
      <c r="F6369">
        <v>0.35199999999999998</v>
      </c>
    </row>
    <row r="6370" spans="1:6" x14ac:dyDescent="0.2">
      <c r="A6370" t="s">
        <v>679</v>
      </c>
      <c r="B6370" t="s">
        <v>696</v>
      </c>
      <c r="C6370" t="s">
        <v>685</v>
      </c>
      <c r="D6370">
        <v>0.9</v>
      </c>
      <c r="E6370">
        <v>39</v>
      </c>
      <c r="F6370">
        <v>0.35299999999999998</v>
      </c>
    </row>
    <row r="6371" spans="1:6" x14ac:dyDescent="0.2">
      <c r="A6371" t="s">
        <v>679</v>
      </c>
      <c r="B6371" t="s">
        <v>696</v>
      </c>
      <c r="C6371" t="s">
        <v>685</v>
      </c>
      <c r="D6371">
        <v>0.9</v>
      </c>
      <c r="E6371">
        <v>40</v>
      </c>
      <c r="F6371">
        <v>0.35399999999999998</v>
      </c>
    </row>
    <row r="6372" spans="1:6" x14ac:dyDescent="0.2">
      <c r="A6372" t="s">
        <v>679</v>
      </c>
      <c r="B6372" t="s">
        <v>696</v>
      </c>
      <c r="C6372" t="s">
        <v>685</v>
      </c>
      <c r="D6372">
        <v>0.9</v>
      </c>
      <c r="E6372">
        <v>41</v>
      </c>
      <c r="F6372">
        <v>0.35399999999999998</v>
      </c>
    </row>
    <row r="6373" spans="1:6" x14ac:dyDescent="0.2">
      <c r="A6373" t="s">
        <v>679</v>
      </c>
      <c r="B6373" t="s">
        <v>696</v>
      </c>
      <c r="C6373" t="s">
        <v>685</v>
      </c>
      <c r="D6373">
        <v>0.9</v>
      </c>
      <c r="E6373">
        <v>42</v>
      </c>
      <c r="F6373">
        <v>0.35499999999999998</v>
      </c>
    </row>
    <row r="6374" spans="1:6" x14ac:dyDescent="0.2">
      <c r="A6374" t="s">
        <v>679</v>
      </c>
      <c r="B6374" t="s">
        <v>696</v>
      </c>
      <c r="C6374" t="s">
        <v>685</v>
      </c>
      <c r="D6374">
        <v>0.9</v>
      </c>
      <c r="E6374">
        <v>43</v>
      </c>
      <c r="F6374">
        <v>0.35599999999999998</v>
      </c>
    </row>
    <row r="6375" spans="1:6" x14ac:dyDescent="0.2">
      <c r="A6375" t="s">
        <v>679</v>
      </c>
      <c r="B6375" t="s">
        <v>696</v>
      </c>
      <c r="C6375" t="s">
        <v>685</v>
      </c>
      <c r="D6375">
        <v>0.9</v>
      </c>
      <c r="E6375">
        <v>44</v>
      </c>
      <c r="F6375">
        <v>0.35599999999999998</v>
      </c>
    </row>
    <row r="6376" spans="1:6" x14ac:dyDescent="0.2">
      <c r="A6376" t="s">
        <v>679</v>
      </c>
      <c r="B6376" t="s">
        <v>696</v>
      </c>
      <c r="C6376" t="s">
        <v>685</v>
      </c>
      <c r="D6376">
        <v>0.9</v>
      </c>
      <c r="E6376">
        <v>45</v>
      </c>
      <c r="F6376">
        <v>0.35699999999999998</v>
      </c>
    </row>
    <row r="6377" spans="1:6" x14ac:dyDescent="0.2">
      <c r="A6377" t="s">
        <v>679</v>
      </c>
      <c r="B6377" t="s">
        <v>696</v>
      </c>
      <c r="C6377" t="s">
        <v>685</v>
      </c>
      <c r="D6377">
        <v>0.9</v>
      </c>
      <c r="E6377">
        <v>46</v>
      </c>
      <c r="F6377">
        <v>0.35699999999999998</v>
      </c>
    </row>
    <row r="6378" spans="1:6" x14ac:dyDescent="0.2">
      <c r="A6378" t="s">
        <v>679</v>
      </c>
      <c r="B6378" t="s">
        <v>696</v>
      </c>
      <c r="C6378" t="s">
        <v>685</v>
      </c>
      <c r="D6378">
        <v>0.9</v>
      </c>
      <c r="E6378">
        <v>47</v>
      </c>
      <c r="F6378">
        <v>0.35799999999999998</v>
      </c>
    </row>
    <row r="6379" spans="1:6" x14ac:dyDescent="0.2">
      <c r="A6379" t="s">
        <v>679</v>
      </c>
      <c r="B6379" t="s">
        <v>696</v>
      </c>
      <c r="C6379" t="s">
        <v>685</v>
      </c>
      <c r="D6379">
        <v>0.9</v>
      </c>
      <c r="E6379">
        <v>48</v>
      </c>
      <c r="F6379">
        <v>0.35899999999999999</v>
      </c>
    </row>
    <row r="6380" spans="1:6" x14ac:dyDescent="0.2">
      <c r="A6380" t="s">
        <v>679</v>
      </c>
      <c r="B6380" t="s">
        <v>696</v>
      </c>
      <c r="C6380" t="s">
        <v>685</v>
      </c>
      <c r="D6380">
        <v>0.9</v>
      </c>
      <c r="E6380">
        <v>49</v>
      </c>
      <c r="F6380">
        <v>0.35899999999999999</v>
      </c>
    </row>
    <row r="6381" spans="1:6" x14ac:dyDescent="0.2">
      <c r="A6381" t="s">
        <v>679</v>
      </c>
      <c r="B6381" t="s">
        <v>696</v>
      </c>
      <c r="C6381" t="s">
        <v>685</v>
      </c>
      <c r="D6381">
        <v>0.95</v>
      </c>
      <c r="E6381">
        <v>29</v>
      </c>
      <c r="F6381">
        <v>0.35699999999999998</v>
      </c>
    </row>
    <row r="6382" spans="1:6" x14ac:dyDescent="0.2">
      <c r="A6382" t="s">
        <v>679</v>
      </c>
      <c r="B6382" t="s">
        <v>696</v>
      </c>
      <c r="C6382" t="s">
        <v>685</v>
      </c>
      <c r="D6382">
        <v>0.95</v>
      </c>
      <c r="E6382">
        <v>30</v>
      </c>
      <c r="F6382">
        <v>0.35799999999999998</v>
      </c>
    </row>
    <row r="6383" spans="1:6" x14ac:dyDescent="0.2">
      <c r="A6383" t="s">
        <v>679</v>
      </c>
      <c r="B6383" t="s">
        <v>696</v>
      </c>
      <c r="C6383" t="s">
        <v>685</v>
      </c>
      <c r="D6383">
        <v>0.95</v>
      </c>
      <c r="E6383">
        <v>31</v>
      </c>
      <c r="F6383">
        <v>0.35899999999999999</v>
      </c>
    </row>
    <row r="6384" spans="1:6" x14ac:dyDescent="0.2">
      <c r="A6384" t="s">
        <v>679</v>
      </c>
      <c r="B6384" t="s">
        <v>696</v>
      </c>
      <c r="C6384" t="s">
        <v>685</v>
      </c>
      <c r="D6384">
        <v>0.95</v>
      </c>
      <c r="E6384">
        <v>32</v>
      </c>
      <c r="F6384">
        <v>0.36</v>
      </c>
    </row>
    <row r="6385" spans="1:6" x14ac:dyDescent="0.2">
      <c r="A6385" t="s">
        <v>679</v>
      </c>
      <c r="B6385" t="s">
        <v>696</v>
      </c>
      <c r="C6385" t="s">
        <v>685</v>
      </c>
      <c r="D6385">
        <v>0.95</v>
      </c>
      <c r="E6385">
        <v>33</v>
      </c>
      <c r="F6385">
        <v>0.36099999999999999</v>
      </c>
    </row>
    <row r="6386" spans="1:6" x14ac:dyDescent="0.2">
      <c r="A6386" t="s">
        <v>679</v>
      </c>
      <c r="B6386" t="s">
        <v>696</v>
      </c>
      <c r="C6386" t="s">
        <v>685</v>
      </c>
      <c r="D6386">
        <v>0.95</v>
      </c>
      <c r="E6386">
        <v>34</v>
      </c>
      <c r="F6386">
        <v>0.36199999999999999</v>
      </c>
    </row>
    <row r="6387" spans="1:6" x14ac:dyDescent="0.2">
      <c r="A6387" t="s">
        <v>679</v>
      </c>
      <c r="B6387" t="s">
        <v>696</v>
      </c>
      <c r="C6387" t="s">
        <v>685</v>
      </c>
      <c r="D6387">
        <v>0.95</v>
      </c>
      <c r="E6387">
        <v>35</v>
      </c>
      <c r="F6387">
        <v>0.36299999999999999</v>
      </c>
    </row>
    <row r="6388" spans="1:6" x14ac:dyDescent="0.2">
      <c r="A6388" t="s">
        <v>679</v>
      </c>
      <c r="B6388" t="s">
        <v>696</v>
      </c>
      <c r="C6388" t="s">
        <v>685</v>
      </c>
      <c r="D6388">
        <v>0.95</v>
      </c>
      <c r="E6388">
        <v>36</v>
      </c>
      <c r="F6388">
        <v>0.36399999999999999</v>
      </c>
    </row>
    <row r="6389" spans="1:6" x14ac:dyDescent="0.2">
      <c r="A6389" t="s">
        <v>679</v>
      </c>
      <c r="B6389" t="s">
        <v>696</v>
      </c>
      <c r="C6389" t="s">
        <v>685</v>
      </c>
      <c r="D6389">
        <v>0.95</v>
      </c>
      <c r="E6389">
        <v>37</v>
      </c>
      <c r="F6389">
        <v>0.36399999999999999</v>
      </c>
    </row>
    <row r="6390" spans="1:6" x14ac:dyDescent="0.2">
      <c r="A6390" t="s">
        <v>679</v>
      </c>
      <c r="B6390" t="s">
        <v>696</v>
      </c>
      <c r="C6390" t="s">
        <v>685</v>
      </c>
      <c r="D6390">
        <v>0.95</v>
      </c>
      <c r="E6390">
        <v>38</v>
      </c>
      <c r="F6390">
        <v>0.36499999999999999</v>
      </c>
    </row>
    <row r="6391" spans="1:6" x14ac:dyDescent="0.2">
      <c r="A6391" t="s">
        <v>679</v>
      </c>
      <c r="B6391" t="s">
        <v>696</v>
      </c>
      <c r="C6391" t="s">
        <v>685</v>
      </c>
      <c r="D6391">
        <v>0.95</v>
      </c>
      <c r="E6391">
        <v>39</v>
      </c>
      <c r="F6391">
        <v>0.36599999999999999</v>
      </c>
    </row>
    <row r="6392" spans="1:6" x14ac:dyDescent="0.2">
      <c r="A6392" t="s">
        <v>679</v>
      </c>
      <c r="B6392" t="s">
        <v>696</v>
      </c>
      <c r="C6392" t="s">
        <v>685</v>
      </c>
      <c r="D6392">
        <v>0.95</v>
      </c>
      <c r="E6392">
        <v>40</v>
      </c>
      <c r="F6392">
        <v>0.36599999999999999</v>
      </c>
    </row>
    <row r="6393" spans="1:6" x14ac:dyDescent="0.2">
      <c r="A6393" t="s">
        <v>679</v>
      </c>
      <c r="B6393" t="s">
        <v>696</v>
      </c>
      <c r="C6393" t="s">
        <v>685</v>
      </c>
      <c r="D6393">
        <v>0.95</v>
      </c>
      <c r="E6393">
        <v>41</v>
      </c>
      <c r="F6393">
        <v>0.36699999999999999</v>
      </c>
    </row>
    <row r="6394" spans="1:6" x14ac:dyDescent="0.2">
      <c r="A6394" t="s">
        <v>679</v>
      </c>
      <c r="B6394" t="s">
        <v>696</v>
      </c>
      <c r="C6394" t="s">
        <v>685</v>
      </c>
      <c r="D6394">
        <v>0.95</v>
      </c>
      <c r="E6394">
        <v>42</v>
      </c>
      <c r="F6394">
        <v>0.36799999999999999</v>
      </c>
    </row>
    <row r="6395" spans="1:6" x14ac:dyDescent="0.2">
      <c r="A6395" t="s">
        <v>679</v>
      </c>
      <c r="B6395" t="s">
        <v>696</v>
      </c>
      <c r="C6395" t="s">
        <v>685</v>
      </c>
      <c r="D6395">
        <v>0.95</v>
      </c>
      <c r="E6395">
        <v>43</v>
      </c>
      <c r="F6395">
        <v>0.36799999999999999</v>
      </c>
    </row>
    <row r="6396" spans="1:6" x14ac:dyDescent="0.2">
      <c r="A6396" t="s">
        <v>679</v>
      </c>
      <c r="B6396" t="s">
        <v>696</v>
      </c>
      <c r="C6396" t="s">
        <v>685</v>
      </c>
      <c r="D6396">
        <v>0.95</v>
      </c>
      <c r="E6396">
        <v>44</v>
      </c>
      <c r="F6396">
        <v>0.36899999999999999</v>
      </c>
    </row>
    <row r="6397" spans="1:6" x14ac:dyDescent="0.2">
      <c r="A6397" t="s">
        <v>679</v>
      </c>
      <c r="B6397" t="s">
        <v>696</v>
      </c>
      <c r="C6397" t="s">
        <v>685</v>
      </c>
      <c r="D6397">
        <v>0.95</v>
      </c>
      <c r="E6397">
        <v>45</v>
      </c>
      <c r="F6397">
        <v>0.36899999999999999</v>
      </c>
    </row>
    <row r="6398" spans="1:6" x14ac:dyDescent="0.2">
      <c r="A6398" t="s">
        <v>679</v>
      </c>
      <c r="B6398" t="s">
        <v>696</v>
      </c>
      <c r="C6398" t="s">
        <v>685</v>
      </c>
      <c r="D6398">
        <v>0.95</v>
      </c>
      <c r="E6398">
        <v>46</v>
      </c>
      <c r="F6398">
        <v>0.37</v>
      </c>
    </row>
    <row r="6399" spans="1:6" x14ac:dyDescent="0.2">
      <c r="A6399" t="s">
        <v>679</v>
      </c>
      <c r="B6399" t="s">
        <v>696</v>
      </c>
      <c r="C6399" t="s">
        <v>685</v>
      </c>
      <c r="D6399">
        <v>0.95</v>
      </c>
      <c r="E6399">
        <v>47</v>
      </c>
      <c r="F6399">
        <v>0.37</v>
      </c>
    </row>
    <row r="6400" spans="1:6" x14ac:dyDescent="0.2">
      <c r="A6400" t="s">
        <v>679</v>
      </c>
      <c r="B6400" t="s">
        <v>696</v>
      </c>
      <c r="C6400" t="s">
        <v>685</v>
      </c>
      <c r="D6400">
        <v>0.95</v>
      </c>
      <c r="E6400">
        <v>48</v>
      </c>
      <c r="F6400">
        <v>0.371</v>
      </c>
    </row>
    <row r="6401" spans="1:6" x14ac:dyDescent="0.2">
      <c r="A6401" t="s">
        <v>679</v>
      </c>
      <c r="B6401" t="s">
        <v>696</v>
      </c>
      <c r="C6401" t="s">
        <v>685</v>
      </c>
      <c r="D6401">
        <v>0.95</v>
      </c>
      <c r="E6401">
        <v>49</v>
      </c>
      <c r="F6401">
        <v>0.371</v>
      </c>
    </row>
    <row r="6402" spans="1:6" x14ac:dyDescent="0.2">
      <c r="A6402" t="s">
        <v>679</v>
      </c>
      <c r="B6402" t="s">
        <v>696</v>
      </c>
      <c r="C6402" t="s">
        <v>685</v>
      </c>
      <c r="D6402">
        <v>1</v>
      </c>
      <c r="E6402">
        <v>30</v>
      </c>
      <c r="F6402">
        <v>0.371</v>
      </c>
    </row>
    <row r="6403" spans="1:6" x14ac:dyDescent="0.2">
      <c r="A6403" t="s">
        <v>679</v>
      </c>
      <c r="B6403" t="s">
        <v>696</v>
      </c>
      <c r="C6403" t="s">
        <v>685</v>
      </c>
      <c r="D6403">
        <v>1</v>
      </c>
      <c r="E6403">
        <v>31</v>
      </c>
      <c r="F6403">
        <v>0.372</v>
      </c>
    </row>
    <row r="6404" spans="1:6" x14ac:dyDescent="0.2">
      <c r="A6404" t="s">
        <v>679</v>
      </c>
      <c r="B6404" t="s">
        <v>696</v>
      </c>
      <c r="C6404" t="s">
        <v>685</v>
      </c>
      <c r="D6404">
        <v>1</v>
      </c>
      <c r="E6404">
        <v>32</v>
      </c>
      <c r="F6404">
        <v>0.373</v>
      </c>
    </row>
    <row r="6405" spans="1:6" x14ac:dyDescent="0.2">
      <c r="A6405" t="s">
        <v>679</v>
      </c>
      <c r="B6405" t="s">
        <v>696</v>
      </c>
      <c r="C6405" t="s">
        <v>685</v>
      </c>
      <c r="D6405">
        <v>1</v>
      </c>
      <c r="E6405">
        <v>33</v>
      </c>
      <c r="F6405">
        <v>0.374</v>
      </c>
    </row>
    <row r="6406" spans="1:6" x14ac:dyDescent="0.2">
      <c r="A6406" t="s">
        <v>679</v>
      </c>
      <c r="B6406" t="s">
        <v>696</v>
      </c>
      <c r="C6406" t="s">
        <v>685</v>
      </c>
      <c r="D6406">
        <v>1</v>
      </c>
      <c r="E6406">
        <v>34</v>
      </c>
      <c r="F6406">
        <v>0.375</v>
      </c>
    </row>
    <row r="6407" spans="1:6" x14ac:dyDescent="0.2">
      <c r="A6407" t="s">
        <v>679</v>
      </c>
      <c r="B6407" t="s">
        <v>696</v>
      </c>
      <c r="C6407" t="s">
        <v>685</v>
      </c>
      <c r="D6407">
        <v>1</v>
      </c>
      <c r="E6407">
        <v>35</v>
      </c>
      <c r="F6407">
        <v>0.375</v>
      </c>
    </row>
    <row r="6408" spans="1:6" x14ac:dyDescent="0.2">
      <c r="A6408" t="s">
        <v>679</v>
      </c>
      <c r="B6408" t="s">
        <v>696</v>
      </c>
      <c r="C6408" t="s">
        <v>685</v>
      </c>
      <c r="D6408">
        <v>1</v>
      </c>
      <c r="E6408">
        <v>36</v>
      </c>
      <c r="F6408">
        <v>0.376</v>
      </c>
    </row>
    <row r="6409" spans="1:6" x14ac:dyDescent="0.2">
      <c r="A6409" t="s">
        <v>679</v>
      </c>
      <c r="B6409" t="s">
        <v>696</v>
      </c>
      <c r="C6409" t="s">
        <v>685</v>
      </c>
      <c r="D6409">
        <v>1</v>
      </c>
      <c r="E6409">
        <v>37</v>
      </c>
      <c r="F6409">
        <v>0.377</v>
      </c>
    </row>
    <row r="6410" spans="1:6" x14ac:dyDescent="0.2">
      <c r="A6410" t="s">
        <v>679</v>
      </c>
      <c r="B6410" t="s">
        <v>696</v>
      </c>
      <c r="C6410" t="s">
        <v>685</v>
      </c>
      <c r="D6410">
        <v>1</v>
      </c>
      <c r="E6410">
        <v>38</v>
      </c>
      <c r="F6410">
        <v>0.377</v>
      </c>
    </row>
    <row r="6411" spans="1:6" x14ac:dyDescent="0.2">
      <c r="A6411" t="s">
        <v>679</v>
      </c>
      <c r="B6411" t="s">
        <v>696</v>
      </c>
      <c r="C6411" t="s">
        <v>685</v>
      </c>
      <c r="D6411">
        <v>1</v>
      </c>
      <c r="E6411">
        <v>39</v>
      </c>
      <c r="F6411">
        <v>0.378</v>
      </c>
    </row>
    <row r="6412" spans="1:6" x14ac:dyDescent="0.2">
      <c r="A6412" t="s">
        <v>679</v>
      </c>
      <c r="B6412" t="s">
        <v>696</v>
      </c>
      <c r="C6412" t="s">
        <v>685</v>
      </c>
      <c r="D6412">
        <v>1</v>
      </c>
      <c r="E6412">
        <v>40</v>
      </c>
      <c r="F6412">
        <v>0.378</v>
      </c>
    </row>
    <row r="6413" spans="1:6" x14ac:dyDescent="0.2">
      <c r="A6413" t="s">
        <v>679</v>
      </c>
      <c r="B6413" t="s">
        <v>696</v>
      </c>
      <c r="C6413" t="s">
        <v>685</v>
      </c>
      <c r="D6413">
        <v>1</v>
      </c>
      <c r="E6413">
        <v>41</v>
      </c>
      <c r="F6413">
        <v>0.379</v>
      </c>
    </row>
    <row r="6414" spans="1:6" x14ac:dyDescent="0.2">
      <c r="A6414" t="s">
        <v>679</v>
      </c>
      <c r="B6414" t="s">
        <v>696</v>
      </c>
      <c r="C6414" t="s">
        <v>685</v>
      </c>
      <c r="D6414">
        <v>1</v>
      </c>
      <c r="E6414">
        <v>42</v>
      </c>
      <c r="F6414">
        <v>0.38</v>
      </c>
    </row>
    <row r="6415" spans="1:6" x14ac:dyDescent="0.2">
      <c r="A6415" t="s">
        <v>679</v>
      </c>
      <c r="B6415" t="s">
        <v>696</v>
      </c>
      <c r="C6415" t="s">
        <v>685</v>
      </c>
      <c r="D6415">
        <v>1</v>
      </c>
      <c r="E6415">
        <v>43</v>
      </c>
      <c r="F6415">
        <v>0.38</v>
      </c>
    </row>
    <row r="6416" spans="1:6" x14ac:dyDescent="0.2">
      <c r="A6416" t="s">
        <v>679</v>
      </c>
      <c r="B6416" t="s">
        <v>696</v>
      </c>
      <c r="C6416" t="s">
        <v>685</v>
      </c>
      <c r="D6416">
        <v>1</v>
      </c>
      <c r="E6416">
        <v>44</v>
      </c>
      <c r="F6416">
        <v>0.38100000000000001</v>
      </c>
    </row>
    <row r="6417" spans="1:6" x14ac:dyDescent="0.2">
      <c r="A6417" t="s">
        <v>679</v>
      </c>
      <c r="B6417" t="s">
        <v>696</v>
      </c>
      <c r="C6417" t="s">
        <v>685</v>
      </c>
      <c r="D6417">
        <v>1</v>
      </c>
      <c r="E6417">
        <v>45</v>
      </c>
      <c r="F6417">
        <v>0.38100000000000001</v>
      </c>
    </row>
    <row r="6418" spans="1:6" x14ac:dyDescent="0.2">
      <c r="A6418" t="s">
        <v>679</v>
      </c>
      <c r="B6418" t="s">
        <v>696</v>
      </c>
      <c r="C6418" t="s">
        <v>685</v>
      </c>
      <c r="D6418">
        <v>1</v>
      </c>
      <c r="E6418">
        <v>46</v>
      </c>
      <c r="F6418">
        <v>0.38100000000000001</v>
      </c>
    </row>
    <row r="6419" spans="1:6" x14ac:dyDescent="0.2">
      <c r="A6419" t="s">
        <v>679</v>
      </c>
      <c r="B6419" t="s">
        <v>696</v>
      </c>
      <c r="C6419" t="s">
        <v>685</v>
      </c>
      <c r="D6419">
        <v>1</v>
      </c>
      <c r="E6419">
        <v>47</v>
      </c>
      <c r="F6419">
        <v>0.38200000000000001</v>
      </c>
    </row>
    <row r="6420" spans="1:6" x14ac:dyDescent="0.2">
      <c r="A6420" t="s">
        <v>679</v>
      </c>
      <c r="B6420" t="s">
        <v>696</v>
      </c>
      <c r="C6420" t="s">
        <v>685</v>
      </c>
      <c r="D6420">
        <v>1</v>
      </c>
      <c r="E6420">
        <v>48</v>
      </c>
      <c r="F6420">
        <v>0.38200000000000001</v>
      </c>
    </row>
    <row r="6421" spans="1:6" x14ac:dyDescent="0.2">
      <c r="A6421" t="s">
        <v>679</v>
      </c>
      <c r="B6421" t="s">
        <v>696</v>
      </c>
      <c r="C6421" t="s">
        <v>685</v>
      </c>
      <c r="D6421">
        <v>1</v>
      </c>
      <c r="E6421">
        <v>49</v>
      </c>
      <c r="F6421">
        <v>0.38300000000000001</v>
      </c>
    </row>
    <row r="6422" spans="1:6" x14ac:dyDescent="0.2">
      <c r="A6422" t="s">
        <v>679</v>
      </c>
      <c r="B6422" t="s">
        <v>696</v>
      </c>
      <c r="C6422" t="s">
        <v>685</v>
      </c>
      <c r="D6422">
        <v>1.05</v>
      </c>
      <c r="E6422">
        <v>31</v>
      </c>
      <c r="F6422">
        <v>0.38400000000000001</v>
      </c>
    </row>
    <row r="6423" spans="1:6" x14ac:dyDescent="0.2">
      <c r="A6423" t="s">
        <v>679</v>
      </c>
      <c r="B6423" t="s">
        <v>696</v>
      </c>
      <c r="C6423" t="s">
        <v>685</v>
      </c>
      <c r="D6423">
        <v>1.05</v>
      </c>
      <c r="E6423">
        <v>32</v>
      </c>
      <c r="F6423">
        <v>0.38500000000000001</v>
      </c>
    </row>
    <row r="6424" spans="1:6" x14ac:dyDescent="0.2">
      <c r="A6424" t="s">
        <v>679</v>
      </c>
      <c r="B6424" t="s">
        <v>696</v>
      </c>
      <c r="C6424" t="s">
        <v>685</v>
      </c>
      <c r="D6424">
        <v>1.05</v>
      </c>
      <c r="E6424">
        <v>33</v>
      </c>
      <c r="F6424">
        <v>0.38600000000000001</v>
      </c>
    </row>
    <row r="6425" spans="1:6" x14ac:dyDescent="0.2">
      <c r="A6425" t="s">
        <v>679</v>
      </c>
      <c r="B6425" t="s">
        <v>696</v>
      </c>
      <c r="C6425" t="s">
        <v>685</v>
      </c>
      <c r="D6425">
        <v>1.05</v>
      </c>
      <c r="E6425">
        <v>34</v>
      </c>
      <c r="F6425">
        <v>0.38700000000000001</v>
      </c>
    </row>
    <row r="6426" spans="1:6" x14ac:dyDescent="0.2">
      <c r="A6426" t="s">
        <v>679</v>
      </c>
      <c r="B6426" t="s">
        <v>696</v>
      </c>
      <c r="C6426" t="s">
        <v>685</v>
      </c>
      <c r="D6426">
        <v>1.05</v>
      </c>
      <c r="E6426">
        <v>35</v>
      </c>
      <c r="F6426">
        <v>0.38700000000000001</v>
      </c>
    </row>
    <row r="6427" spans="1:6" x14ac:dyDescent="0.2">
      <c r="A6427" t="s">
        <v>679</v>
      </c>
      <c r="B6427" t="s">
        <v>696</v>
      </c>
      <c r="C6427" t="s">
        <v>685</v>
      </c>
      <c r="D6427">
        <v>1.05</v>
      </c>
      <c r="E6427">
        <v>36</v>
      </c>
      <c r="F6427">
        <v>0.38800000000000001</v>
      </c>
    </row>
    <row r="6428" spans="1:6" x14ac:dyDescent="0.2">
      <c r="A6428" t="s">
        <v>679</v>
      </c>
      <c r="B6428" t="s">
        <v>696</v>
      </c>
      <c r="C6428" t="s">
        <v>685</v>
      </c>
      <c r="D6428">
        <v>1.05</v>
      </c>
      <c r="E6428">
        <v>37</v>
      </c>
      <c r="F6428">
        <v>0.38900000000000001</v>
      </c>
    </row>
    <row r="6429" spans="1:6" x14ac:dyDescent="0.2">
      <c r="A6429" t="s">
        <v>679</v>
      </c>
      <c r="B6429" t="s">
        <v>696</v>
      </c>
      <c r="C6429" t="s">
        <v>685</v>
      </c>
      <c r="D6429">
        <v>1.05</v>
      </c>
      <c r="E6429">
        <v>38</v>
      </c>
      <c r="F6429">
        <v>0.38900000000000001</v>
      </c>
    </row>
    <row r="6430" spans="1:6" x14ac:dyDescent="0.2">
      <c r="A6430" t="s">
        <v>679</v>
      </c>
      <c r="B6430" t="s">
        <v>696</v>
      </c>
      <c r="C6430" t="s">
        <v>685</v>
      </c>
      <c r="D6430">
        <v>1.05</v>
      </c>
      <c r="E6430">
        <v>39</v>
      </c>
      <c r="F6430">
        <v>0.39</v>
      </c>
    </row>
    <row r="6431" spans="1:6" x14ac:dyDescent="0.2">
      <c r="A6431" t="s">
        <v>679</v>
      </c>
      <c r="B6431" t="s">
        <v>696</v>
      </c>
      <c r="C6431" t="s">
        <v>685</v>
      </c>
      <c r="D6431">
        <v>1.05</v>
      </c>
      <c r="E6431">
        <v>40</v>
      </c>
      <c r="F6431">
        <v>0.39</v>
      </c>
    </row>
    <row r="6432" spans="1:6" x14ac:dyDescent="0.2">
      <c r="A6432" t="s">
        <v>679</v>
      </c>
      <c r="B6432" t="s">
        <v>696</v>
      </c>
      <c r="C6432" t="s">
        <v>685</v>
      </c>
      <c r="D6432">
        <v>1.05</v>
      </c>
      <c r="E6432">
        <v>41</v>
      </c>
      <c r="F6432">
        <v>0.39100000000000001</v>
      </c>
    </row>
    <row r="6433" spans="1:6" x14ac:dyDescent="0.2">
      <c r="A6433" t="s">
        <v>679</v>
      </c>
      <c r="B6433" t="s">
        <v>696</v>
      </c>
      <c r="C6433" t="s">
        <v>685</v>
      </c>
      <c r="D6433">
        <v>1.05</v>
      </c>
      <c r="E6433">
        <v>42</v>
      </c>
      <c r="F6433">
        <v>0.39100000000000001</v>
      </c>
    </row>
    <row r="6434" spans="1:6" x14ac:dyDescent="0.2">
      <c r="A6434" t="s">
        <v>679</v>
      </c>
      <c r="B6434" t="s">
        <v>696</v>
      </c>
      <c r="C6434" t="s">
        <v>685</v>
      </c>
      <c r="D6434">
        <v>1.05</v>
      </c>
      <c r="E6434">
        <v>43</v>
      </c>
      <c r="F6434">
        <v>0.39200000000000002</v>
      </c>
    </row>
    <row r="6435" spans="1:6" x14ac:dyDescent="0.2">
      <c r="A6435" t="s">
        <v>679</v>
      </c>
      <c r="B6435" t="s">
        <v>696</v>
      </c>
      <c r="C6435" t="s">
        <v>685</v>
      </c>
      <c r="D6435">
        <v>1.05</v>
      </c>
      <c r="E6435">
        <v>44</v>
      </c>
      <c r="F6435">
        <v>0.39200000000000002</v>
      </c>
    </row>
    <row r="6436" spans="1:6" x14ac:dyDescent="0.2">
      <c r="A6436" t="s">
        <v>679</v>
      </c>
      <c r="B6436" t="s">
        <v>696</v>
      </c>
      <c r="C6436" t="s">
        <v>685</v>
      </c>
      <c r="D6436">
        <v>1.05</v>
      </c>
      <c r="E6436">
        <v>45</v>
      </c>
      <c r="F6436">
        <v>0.39200000000000002</v>
      </c>
    </row>
    <row r="6437" spans="1:6" x14ac:dyDescent="0.2">
      <c r="A6437" t="s">
        <v>679</v>
      </c>
      <c r="B6437" t="s">
        <v>696</v>
      </c>
      <c r="C6437" t="s">
        <v>685</v>
      </c>
      <c r="D6437">
        <v>1.05</v>
      </c>
      <c r="E6437">
        <v>46</v>
      </c>
      <c r="F6437">
        <v>0.39300000000000002</v>
      </c>
    </row>
    <row r="6438" spans="1:6" x14ac:dyDescent="0.2">
      <c r="A6438" t="s">
        <v>679</v>
      </c>
      <c r="B6438" t="s">
        <v>696</v>
      </c>
      <c r="C6438" t="s">
        <v>685</v>
      </c>
      <c r="D6438">
        <v>1.05</v>
      </c>
      <c r="E6438">
        <v>47</v>
      </c>
      <c r="F6438">
        <v>0.39300000000000002</v>
      </c>
    </row>
    <row r="6439" spans="1:6" x14ac:dyDescent="0.2">
      <c r="A6439" t="s">
        <v>679</v>
      </c>
      <c r="B6439" t="s">
        <v>696</v>
      </c>
      <c r="C6439" t="s">
        <v>685</v>
      </c>
      <c r="D6439">
        <v>1.05</v>
      </c>
      <c r="E6439">
        <v>48</v>
      </c>
      <c r="F6439">
        <v>0.39400000000000002</v>
      </c>
    </row>
    <row r="6440" spans="1:6" x14ac:dyDescent="0.2">
      <c r="A6440" t="s">
        <v>679</v>
      </c>
      <c r="B6440" t="s">
        <v>696</v>
      </c>
      <c r="C6440" t="s">
        <v>685</v>
      </c>
      <c r="D6440">
        <v>1.05</v>
      </c>
      <c r="E6440">
        <v>49</v>
      </c>
      <c r="F6440">
        <v>0.39400000000000002</v>
      </c>
    </row>
    <row r="6441" spans="1:6" x14ac:dyDescent="0.2">
      <c r="A6441" t="s">
        <v>679</v>
      </c>
      <c r="B6441" t="s">
        <v>696</v>
      </c>
      <c r="C6441" t="s">
        <v>685</v>
      </c>
      <c r="D6441">
        <v>1.1000000000000001</v>
      </c>
      <c r="E6441">
        <v>32</v>
      </c>
      <c r="F6441">
        <v>0.39700000000000002</v>
      </c>
    </row>
    <row r="6442" spans="1:6" x14ac:dyDescent="0.2">
      <c r="A6442" t="s">
        <v>679</v>
      </c>
      <c r="B6442" t="s">
        <v>696</v>
      </c>
      <c r="C6442" t="s">
        <v>685</v>
      </c>
      <c r="D6442">
        <v>1.1000000000000001</v>
      </c>
      <c r="E6442">
        <v>33</v>
      </c>
      <c r="F6442">
        <v>0.39800000000000002</v>
      </c>
    </row>
    <row r="6443" spans="1:6" x14ac:dyDescent="0.2">
      <c r="A6443" t="s">
        <v>679</v>
      </c>
      <c r="B6443" t="s">
        <v>696</v>
      </c>
      <c r="C6443" t="s">
        <v>685</v>
      </c>
      <c r="D6443">
        <v>1.1000000000000001</v>
      </c>
      <c r="E6443">
        <v>34</v>
      </c>
      <c r="F6443">
        <v>0.39800000000000002</v>
      </c>
    </row>
    <row r="6444" spans="1:6" x14ac:dyDescent="0.2">
      <c r="A6444" t="s">
        <v>679</v>
      </c>
      <c r="B6444" t="s">
        <v>696</v>
      </c>
      <c r="C6444" t="s">
        <v>685</v>
      </c>
      <c r="D6444">
        <v>1.1000000000000001</v>
      </c>
      <c r="E6444">
        <v>35</v>
      </c>
      <c r="F6444">
        <v>0.39900000000000002</v>
      </c>
    </row>
    <row r="6445" spans="1:6" x14ac:dyDescent="0.2">
      <c r="A6445" t="s">
        <v>679</v>
      </c>
      <c r="B6445" t="s">
        <v>696</v>
      </c>
      <c r="C6445" t="s">
        <v>685</v>
      </c>
      <c r="D6445">
        <v>1.1000000000000001</v>
      </c>
      <c r="E6445">
        <v>36</v>
      </c>
      <c r="F6445">
        <v>0.39900000000000002</v>
      </c>
    </row>
    <row r="6446" spans="1:6" x14ac:dyDescent="0.2">
      <c r="A6446" t="s">
        <v>679</v>
      </c>
      <c r="B6446" t="s">
        <v>696</v>
      </c>
      <c r="C6446" t="s">
        <v>685</v>
      </c>
      <c r="D6446">
        <v>1.1000000000000001</v>
      </c>
      <c r="E6446">
        <v>37</v>
      </c>
      <c r="F6446">
        <v>0.4</v>
      </c>
    </row>
    <row r="6447" spans="1:6" x14ac:dyDescent="0.2">
      <c r="A6447" t="s">
        <v>679</v>
      </c>
      <c r="B6447" t="s">
        <v>696</v>
      </c>
      <c r="C6447" t="s">
        <v>685</v>
      </c>
      <c r="D6447">
        <v>1.1000000000000001</v>
      </c>
      <c r="E6447">
        <v>38</v>
      </c>
      <c r="F6447">
        <v>0.4</v>
      </c>
    </row>
    <row r="6448" spans="1:6" x14ac:dyDescent="0.2">
      <c r="A6448" t="s">
        <v>679</v>
      </c>
      <c r="B6448" t="s">
        <v>696</v>
      </c>
      <c r="C6448" t="s">
        <v>685</v>
      </c>
      <c r="D6448">
        <v>1.1000000000000001</v>
      </c>
      <c r="E6448">
        <v>39</v>
      </c>
      <c r="F6448">
        <v>0.40100000000000002</v>
      </c>
    </row>
    <row r="6449" spans="1:6" x14ac:dyDescent="0.2">
      <c r="A6449" t="s">
        <v>679</v>
      </c>
      <c r="B6449" t="s">
        <v>696</v>
      </c>
      <c r="C6449" t="s">
        <v>685</v>
      </c>
      <c r="D6449">
        <v>1.1000000000000001</v>
      </c>
      <c r="E6449">
        <v>40</v>
      </c>
      <c r="F6449">
        <v>0.40100000000000002</v>
      </c>
    </row>
    <row r="6450" spans="1:6" x14ac:dyDescent="0.2">
      <c r="A6450" t="s">
        <v>679</v>
      </c>
      <c r="B6450" t="s">
        <v>696</v>
      </c>
      <c r="C6450" t="s">
        <v>685</v>
      </c>
      <c r="D6450">
        <v>1.1000000000000001</v>
      </c>
      <c r="E6450">
        <v>41</v>
      </c>
      <c r="F6450">
        <v>0.40200000000000002</v>
      </c>
    </row>
    <row r="6451" spans="1:6" x14ac:dyDescent="0.2">
      <c r="A6451" t="s">
        <v>679</v>
      </c>
      <c r="B6451" t="s">
        <v>696</v>
      </c>
      <c r="C6451" t="s">
        <v>685</v>
      </c>
      <c r="D6451">
        <v>1.1000000000000001</v>
      </c>
      <c r="E6451">
        <v>42</v>
      </c>
      <c r="F6451">
        <v>0.40200000000000002</v>
      </c>
    </row>
    <row r="6452" spans="1:6" x14ac:dyDescent="0.2">
      <c r="A6452" t="s">
        <v>679</v>
      </c>
      <c r="B6452" t="s">
        <v>696</v>
      </c>
      <c r="C6452" t="s">
        <v>685</v>
      </c>
      <c r="D6452">
        <v>1.1000000000000001</v>
      </c>
      <c r="E6452">
        <v>43</v>
      </c>
      <c r="F6452">
        <v>0.40300000000000002</v>
      </c>
    </row>
    <row r="6453" spans="1:6" x14ac:dyDescent="0.2">
      <c r="A6453" t="s">
        <v>679</v>
      </c>
      <c r="B6453" t="s">
        <v>696</v>
      </c>
      <c r="C6453" t="s">
        <v>685</v>
      </c>
      <c r="D6453">
        <v>1.1000000000000001</v>
      </c>
      <c r="E6453">
        <v>44</v>
      </c>
      <c r="F6453">
        <v>0.40300000000000002</v>
      </c>
    </row>
    <row r="6454" spans="1:6" x14ac:dyDescent="0.2">
      <c r="A6454" t="s">
        <v>679</v>
      </c>
      <c r="B6454" t="s">
        <v>696</v>
      </c>
      <c r="C6454" t="s">
        <v>685</v>
      </c>
      <c r="D6454">
        <v>1.1000000000000001</v>
      </c>
      <c r="E6454">
        <v>45</v>
      </c>
      <c r="F6454">
        <v>0.40300000000000002</v>
      </c>
    </row>
    <row r="6455" spans="1:6" x14ac:dyDescent="0.2">
      <c r="A6455" t="s">
        <v>679</v>
      </c>
      <c r="B6455" t="s">
        <v>696</v>
      </c>
      <c r="C6455" t="s">
        <v>685</v>
      </c>
      <c r="D6455">
        <v>1.1000000000000001</v>
      </c>
      <c r="E6455">
        <v>46</v>
      </c>
      <c r="F6455">
        <v>0.40400000000000003</v>
      </c>
    </row>
    <row r="6456" spans="1:6" x14ac:dyDescent="0.2">
      <c r="A6456" t="s">
        <v>679</v>
      </c>
      <c r="B6456" t="s">
        <v>696</v>
      </c>
      <c r="C6456" t="s">
        <v>685</v>
      </c>
      <c r="D6456">
        <v>1.1000000000000001</v>
      </c>
      <c r="E6456">
        <v>47</v>
      </c>
      <c r="F6456">
        <v>0.40400000000000003</v>
      </c>
    </row>
    <row r="6457" spans="1:6" x14ac:dyDescent="0.2">
      <c r="A6457" t="s">
        <v>679</v>
      </c>
      <c r="B6457" t="s">
        <v>696</v>
      </c>
      <c r="C6457" t="s">
        <v>685</v>
      </c>
      <c r="D6457">
        <v>1.1000000000000001</v>
      </c>
      <c r="E6457">
        <v>48</v>
      </c>
      <c r="F6457">
        <v>0.40400000000000003</v>
      </c>
    </row>
    <row r="6458" spans="1:6" x14ac:dyDescent="0.2">
      <c r="A6458" t="s">
        <v>679</v>
      </c>
      <c r="B6458" t="s">
        <v>696</v>
      </c>
      <c r="C6458" t="s">
        <v>685</v>
      </c>
      <c r="D6458">
        <v>1.1000000000000001</v>
      </c>
      <c r="E6458">
        <v>49</v>
      </c>
      <c r="F6458">
        <v>0.40500000000000003</v>
      </c>
    </row>
    <row r="6459" spans="1:6" x14ac:dyDescent="0.2">
      <c r="A6459" t="s">
        <v>679</v>
      </c>
      <c r="B6459" t="s">
        <v>696</v>
      </c>
      <c r="C6459" t="s">
        <v>685</v>
      </c>
      <c r="D6459">
        <v>1.1499999999999999</v>
      </c>
      <c r="E6459">
        <v>33</v>
      </c>
      <c r="F6459">
        <v>0.40899999999999997</v>
      </c>
    </row>
    <row r="6460" spans="1:6" x14ac:dyDescent="0.2">
      <c r="A6460" t="s">
        <v>679</v>
      </c>
      <c r="B6460" t="s">
        <v>696</v>
      </c>
      <c r="C6460" t="s">
        <v>685</v>
      </c>
      <c r="D6460">
        <v>1.1499999999999999</v>
      </c>
      <c r="E6460">
        <v>34</v>
      </c>
      <c r="F6460">
        <v>0.41</v>
      </c>
    </row>
    <row r="6461" spans="1:6" x14ac:dyDescent="0.2">
      <c r="A6461" t="s">
        <v>679</v>
      </c>
      <c r="B6461" t="s">
        <v>696</v>
      </c>
      <c r="C6461" t="s">
        <v>685</v>
      </c>
      <c r="D6461">
        <v>1.1499999999999999</v>
      </c>
      <c r="E6461">
        <v>35</v>
      </c>
      <c r="F6461">
        <v>0.41</v>
      </c>
    </row>
    <row r="6462" spans="1:6" x14ac:dyDescent="0.2">
      <c r="A6462" t="s">
        <v>679</v>
      </c>
      <c r="B6462" t="s">
        <v>696</v>
      </c>
      <c r="C6462" t="s">
        <v>685</v>
      </c>
      <c r="D6462">
        <v>1.1499999999999999</v>
      </c>
      <c r="E6462">
        <v>36</v>
      </c>
      <c r="F6462">
        <v>0.41</v>
      </c>
    </row>
    <row r="6463" spans="1:6" x14ac:dyDescent="0.2">
      <c r="A6463" t="s">
        <v>679</v>
      </c>
      <c r="B6463" t="s">
        <v>696</v>
      </c>
      <c r="C6463" t="s">
        <v>685</v>
      </c>
      <c r="D6463">
        <v>1.1499999999999999</v>
      </c>
      <c r="E6463">
        <v>37</v>
      </c>
      <c r="F6463">
        <v>0.41099999999999998</v>
      </c>
    </row>
    <row r="6464" spans="1:6" x14ac:dyDescent="0.2">
      <c r="A6464" t="s">
        <v>679</v>
      </c>
      <c r="B6464" t="s">
        <v>696</v>
      </c>
      <c r="C6464" t="s">
        <v>685</v>
      </c>
      <c r="D6464">
        <v>1.1499999999999999</v>
      </c>
      <c r="E6464">
        <v>38</v>
      </c>
      <c r="F6464">
        <v>0.41099999999999998</v>
      </c>
    </row>
    <row r="6465" spans="1:6" x14ac:dyDescent="0.2">
      <c r="A6465" t="s">
        <v>679</v>
      </c>
      <c r="B6465" t="s">
        <v>696</v>
      </c>
      <c r="C6465" t="s">
        <v>685</v>
      </c>
      <c r="D6465">
        <v>1.1499999999999999</v>
      </c>
      <c r="E6465">
        <v>39</v>
      </c>
      <c r="F6465">
        <v>0.41199999999999998</v>
      </c>
    </row>
    <row r="6466" spans="1:6" x14ac:dyDescent="0.2">
      <c r="A6466" t="s">
        <v>679</v>
      </c>
      <c r="B6466" t="s">
        <v>696</v>
      </c>
      <c r="C6466" t="s">
        <v>685</v>
      </c>
      <c r="D6466">
        <v>1.1499999999999999</v>
      </c>
      <c r="E6466">
        <v>40</v>
      </c>
      <c r="F6466">
        <v>0.41199999999999998</v>
      </c>
    </row>
    <row r="6467" spans="1:6" x14ac:dyDescent="0.2">
      <c r="A6467" t="s">
        <v>679</v>
      </c>
      <c r="B6467" t="s">
        <v>696</v>
      </c>
      <c r="C6467" t="s">
        <v>685</v>
      </c>
      <c r="D6467">
        <v>1.1499999999999999</v>
      </c>
      <c r="E6467">
        <v>41</v>
      </c>
      <c r="F6467">
        <v>0.41299999999999998</v>
      </c>
    </row>
    <row r="6468" spans="1:6" x14ac:dyDescent="0.2">
      <c r="A6468" t="s">
        <v>679</v>
      </c>
      <c r="B6468" t="s">
        <v>696</v>
      </c>
      <c r="C6468" t="s">
        <v>685</v>
      </c>
      <c r="D6468">
        <v>1.1499999999999999</v>
      </c>
      <c r="E6468">
        <v>42</v>
      </c>
      <c r="F6468">
        <v>0.41299999999999998</v>
      </c>
    </row>
    <row r="6469" spans="1:6" x14ac:dyDescent="0.2">
      <c r="A6469" t="s">
        <v>679</v>
      </c>
      <c r="B6469" t="s">
        <v>696</v>
      </c>
      <c r="C6469" t="s">
        <v>685</v>
      </c>
      <c r="D6469">
        <v>1.1499999999999999</v>
      </c>
      <c r="E6469">
        <v>43</v>
      </c>
      <c r="F6469">
        <v>0.41299999999999998</v>
      </c>
    </row>
    <row r="6470" spans="1:6" x14ac:dyDescent="0.2">
      <c r="A6470" t="s">
        <v>679</v>
      </c>
      <c r="B6470" t="s">
        <v>696</v>
      </c>
      <c r="C6470" t="s">
        <v>685</v>
      </c>
      <c r="D6470">
        <v>1.1499999999999999</v>
      </c>
      <c r="E6470">
        <v>44</v>
      </c>
      <c r="F6470">
        <v>0.41399999999999998</v>
      </c>
    </row>
    <row r="6471" spans="1:6" x14ac:dyDescent="0.2">
      <c r="A6471" t="s">
        <v>679</v>
      </c>
      <c r="B6471" t="s">
        <v>696</v>
      </c>
      <c r="C6471" t="s">
        <v>685</v>
      </c>
      <c r="D6471">
        <v>1.1499999999999999</v>
      </c>
      <c r="E6471">
        <v>45</v>
      </c>
      <c r="F6471">
        <v>0.41399999999999998</v>
      </c>
    </row>
    <row r="6472" spans="1:6" x14ac:dyDescent="0.2">
      <c r="A6472" t="s">
        <v>679</v>
      </c>
      <c r="B6472" t="s">
        <v>696</v>
      </c>
      <c r="C6472" t="s">
        <v>685</v>
      </c>
      <c r="D6472">
        <v>1.1499999999999999</v>
      </c>
      <c r="E6472">
        <v>46</v>
      </c>
      <c r="F6472">
        <v>0.41399999999999998</v>
      </c>
    </row>
    <row r="6473" spans="1:6" x14ac:dyDescent="0.2">
      <c r="A6473" t="s">
        <v>679</v>
      </c>
      <c r="B6473" t="s">
        <v>696</v>
      </c>
      <c r="C6473" t="s">
        <v>685</v>
      </c>
      <c r="D6473">
        <v>1.1499999999999999</v>
      </c>
      <c r="E6473">
        <v>47</v>
      </c>
      <c r="F6473">
        <v>0.41399999999999998</v>
      </c>
    </row>
    <row r="6474" spans="1:6" x14ac:dyDescent="0.2">
      <c r="A6474" t="s">
        <v>679</v>
      </c>
      <c r="B6474" t="s">
        <v>696</v>
      </c>
      <c r="C6474" t="s">
        <v>685</v>
      </c>
      <c r="D6474">
        <v>1.1499999999999999</v>
      </c>
      <c r="E6474">
        <v>48</v>
      </c>
      <c r="F6474">
        <v>0.41499999999999998</v>
      </c>
    </row>
    <row r="6475" spans="1:6" x14ac:dyDescent="0.2">
      <c r="A6475" t="s">
        <v>679</v>
      </c>
      <c r="B6475" t="s">
        <v>696</v>
      </c>
      <c r="C6475" t="s">
        <v>685</v>
      </c>
      <c r="D6475">
        <v>1.1499999999999999</v>
      </c>
      <c r="E6475">
        <v>49</v>
      </c>
      <c r="F6475">
        <v>0.41499999999999998</v>
      </c>
    </row>
    <row r="6476" spans="1:6" x14ac:dyDescent="0.2">
      <c r="A6476" t="s">
        <v>679</v>
      </c>
      <c r="B6476" t="s">
        <v>696</v>
      </c>
      <c r="C6476" t="s">
        <v>685</v>
      </c>
      <c r="D6476">
        <v>1.2</v>
      </c>
      <c r="E6476">
        <v>34</v>
      </c>
      <c r="F6476">
        <v>0.42</v>
      </c>
    </row>
    <row r="6477" spans="1:6" x14ac:dyDescent="0.2">
      <c r="A6477" t="s">
        <v>679</v>
      </c>
      <c r="B6477" t="s">
        <v>696</v>
      </c>
      <c r="C6477" t="s">
        <v>685</v>
      </c>
      <c r="D6477">
        <v>1.2</v>
      </c>
      <c r="E6477">
        <v>35</v>
      </c>
      <c r="F6477">
        <v>0.42099999999999999</v>
      </c>
    </row>
    <row r="6478" spans="1:6" x14ac:dyDescent="0.2">
      <c r="A6478" t="s">
        <v>679</v>
      </c>
      <c r="B6478" t="s">
        <v>696</v>
      </c>
      <c r="C6478" t="s">
        <v>685</v>
      </c>
      <c r="D6478">
        <v>1.2</v>
      </c>
      <c r="E6478">
        <v>36</v>
      </c>
      <c r="F6478">
        <v>0.42099999999999999</v>
      </c>
    </row>
    <row r="6479" spans="1:6" x14ac:dyDescent="0.2">
      <c r="A6479" t="s">
        <v>679</v>
      </c>
      <c r="B6479" t="s">
        <v>696</v>
      </c>
      <c r="C6479" t="s">
        <v>685</v>
      </c>
      <c r="D6479">
        <v>1.2</v>
      </c>
      <c r="E6479">
        <v>37</v>
      </c>
      <c r="F6479">
        <v>0.42099999999999999</v>
      </c>
    </row>
    <row r="6480" spans="1:6" x14ac:dyDescent="0.2">
      <c r="A6480" t="s">
        <v>679</v>
      </c>
      <c r="B6480" t="s">
        <v>696</v>
      </c>
      <c r="C6480" t="s">
        <v>685</v>
      </c>
      <c r="D6480">
        <v>1.2</v>
      </c>
      <c r="E6480">
        <v>38</v>
      </c>
      <c r="F6480">
        <v>0.42199999999999999</v>
      </c>
    </row>
    <row r="6481" spans="1:6" x14ac:dyDescent="0.2">
      <c r="A6481" t="s">
        <v>679</v>
      </c>
      <c r="B6481" t="s">
        <v>696</v>
      </c>
      <c r="C6481" t="s">
        <v>685</v>
      </c>
      <c r="D6481">
        <v>1.2</v>
      </c>
      <c r="E6481">
        <v>39</v>
      </c>
      <c r="F6481">
        <v>0.42199999999999999</v>
      </c>
    </row>
    <row r="6482" spans="1:6" x14ac:dyDescent="0.2">
      <c r="A6482" t="s">
        <v>679</v>
      </c>
      <c r="B6482" t="s">
        <v>696</v>
      </c>
      <c r="C6482" t="s">
        <v>685</v>
      </c>
      <c r="D6482">
        <v>1.2</v>
      </c>
      <c r="E6482">
        <v>40</v>
      </c>
      <c r="F6482">
        <v>0.42199999999999999</v>
      </c>
    </row>
    <row r="6483" spans="1:6" x14ac:dyDescent="0.2">
      <c r="A6483" t="s">
        <v>679</v>
      </c>
      <c r="B6483" t="s">
        <v>696</v>
      </c>
      <c r="C6483" t="s">
        <v>685</v>
      </c>
      <c r="D6483">
        <v>1.2</v>
      </c>
      <c r="E6483">
        <v>41</v>
      </c>
      <c r="F6483">
        <v>0.42299999999999999</v>
      </c>
    </row>
    <row r="6484" spans="1:6" x14ac:dyDescent="0.2">
      <c r="A6484" t="s">
        <v>679</v>
      </c>
      <c r="B6484" t="s">
        <v>696</v>
      </c>
      <c r="C6484" t="s">
        <v>685</v>
      </c>
      <c r="D6484">
        <v>1.2</v>
      </c>
      <c r="E6484">
        <v>42</v>
      </c>
      <c r="F6484">
        <v>0.42299999999999999</v>
      </c>
    </row>
    <row r="6485" spans="1:6" x14ac:dyDescent="0.2">
      <c r="A6485" t="s">
        <v>679</v>
      </c>
      <c r="B6485" t="s">
        <v>696</v>
      </c>
      <c r="C6485" t="s">
        <v>685</v>
      </c>
      <c r="D6485">
        <v>1.2</v>
      </c>
      <c r="E6485">
        <v>43</v>
      </c>
      <c r="F6485">
        <v>0.42299999999999999</v>
      </c>
    </row>
    <row r="6486" spans="1:6" x14ac:dyDescent="0.2">
      <c r="A6486" t="s">
        <v>679</v>
      </c>
      <c r="B6486" t="s">
        <v>696</v>
      </c>
      <c r="C6486" t="s">
        <v>685</v>
      </c>
      <c r="D6486">
        <v>1.2</v>
      </c>
      <c r="E6486">
        <v>44</v>
      </c>
      <c r="F6486">
        <v>0.42399999999999999</v>
      </c>
    </row>
    <row r="6487" spans="1:6" x14ac:dyDescent="0.2">
      <c r="A6487" t="s">
        <v>679</v>
      </c>
      <c r="B6487" t="s">
        <v>696</v>
      </c>
      <c r="C6487" t="s">
        <v>685</v>
      </c>
      <c r="D6487">
        <v>1.2</v>
      </c>
      <c r="E6487">
        <v>45</v>
      </c>
      <c r="F6487">
        <v>0.42399999999999999</v>
      </c>
    </row>
    <row r="6488" spans="1:6" x14ac:dyDescent="0.2">
      <c r="A6488" t="s">
        <v>679</v>
      </c>
      <c r="B6488" t="s">
        <v>696</v>
      </c>
      <c r="C6488" t="s">
        <v>685</v>
      </c>
      <c r="D6488">
        <v>1.2</v>
      </c>
      <c r="E6488">
        <v>46</v>
      </c>
      <c r="F6488">
        <v>0.42399999999999999</v>
      </c>
    </row>
    <row r="6489" spans="1:6" x14ac:dyDescent="0.2">
      <c r="A6489" t="s">
        <v>679</v>
      </c>
      <c r="B6489" t="s">
        <v>696</v>
      </c>
      <c r="C6489" t="s">
        <v>685</v>
      </c>
      <c r="D6489">
        <v>1.2</v>
      </c>
      <c r="E6489">
        <v>47</v>
      </c>
      <c r="F6489">
        <v>0.42399999999999999</v>
      </c>
    </row>
    <row r="6490" spans="1:6" x14ac:dyDescent="0.2">
      <c r="A6490" t="s">
        <v>679</v>
      </c>
      <c r="B6490" t="s">
        <v>696</v>
      </c>
      <c r="C6490" t="s">
        <v>685</v>
      </c>
      <c r="D6490">
        <v>1.2</v>
      </c>
      <c r="E6490">
        <v>48</v>
      </c>
      <c r="F6490">
        <v>0.42499999999999999</v>
      </c>
    </row>
    <row r="6491" spans="1:6" x14ac:dyDescent="0.2">
      <c r="A6491" t="s">
        <v>679</v>
      </c>
      <c r="B6491" t="s">
        <v>696</v>
      </c>
      <c r="C6491" t="s">
        <v>685</v>
      </c>
      <c r="D6491">
        <v>1.2</v>
      </c>
      <c r="E6491">
        <v>49</v>
      </c>
      <c r="F6491">
        <v>0.42499999999999999</v>
      </c>
    </row>
    <row r="6492" spans="1:6" x14ac:dyDescent="0.2">
      <c r="A6492" t="s">
        <v>679</v>
      </c>
      <c r="B6492" t="s">
        <v>696</v>
      </c>
      <c r="C6492" t="s">
        <v>685</v>
      </c>
      <c r="D6492">
        <v>1.25</v>
      </c>
      <c r="E6492">
        <v>36</v>
      </c>
      <c r="F6492">
        <v>0.43099999999999999</v>
      </c>
    </row>
    <row r="6493" spans="1:6" x14ac:dyDescent="0.2">
      <c r="A6493" t="s">
        <v>679</v>
      </c>
      <c r="B6493" t="s">
        <v>696</v>
      </c>
      <c r="C6493" t="s">
        <v>685</v>
      </c>
      <c r="D6493">
        <v>1.25</v>
      </c>
      <c r="E6493">
        <v>37</v>
      </c>
      <c r="F6493">
        <v>0.432</v>
      </c>
    </row>
    <row r="6494" spans="1:6" x14ac:dyDescent="0.2">
      <c r="A6494" t="s">
        <v>679</v>
      </c>
      <c r="B6494" t="s">
        <v>696</v>
      </c>
      <c r="C6494" t="s">
        <v>685</v>
      </c>
      <c r="D6494">
        <v>1.25</v>
      </c>
      <c r="E6494">
        <v>38</v>
      </c>
      <c r="F6494">
        <v>0.432</v>
      </c>
    </row>
    <row r="6495" spans="1:6" x14ac:dyDescent="0.2">
      <c r="A6495" t="s">
        <v>679</v>
      </c>
      <c r="B6495" t="s">
        <v>696</v>
      </c>
      <c r="C6495" t="s">
        <v>685</v>
      </c>
      <c r="D6495">
        <v>1.25</v>
      </c>
      <c r="E6495">
        <v>39</v>
      </c>
      <c r="F6495">
        <v>0.432</v>
      </c>
    </row>
    <row r="6496" spans="1:6" x14ac:dyDescent="0.2">
      <c r="A6496" t="s">
        <v>679</v>
      </c>
      <c r="B6496" t="s">
        <v>696</v>
      </c>
      <c r="C6496" t="s">
        <v>685</v>
      </c>
      <c r="D6496">
        <v>1.25</v>
      </c>
      <c r="E6496">
        <v>40</v>
      </c>
      <c r="F6496">
        <v>0.432</v>
      </c>
    </row>
    <row r="6497" spans="1:6" x14ac:dyDescent="0.2">
      <c r="A6497" t="s">
        <v>679</v>
      </c>
      <c r="B6497" t="s">
        <v>696</v>
      </c>
      <c r="C6497" t="s">
        <v>685</v>
      </c>
      <c r="D6497">
        <v>1.25</v>
      </c>
      <c r="E6497">
        <v>41</v>
      </c>
      <c r="F6497">
        <v>0.433</v>
      </c>
    </row>
    <row r="6498" spans="1:6" x14ac:dyDescent="0.2">
      <c r="A6498" t="s">
        <v>679</v>
      </c>
      <c r="B6498" t="s">
        <v>696</v>
      </c>
      <c r="C6498" t="s">
        <v>685</v>
      </c>
      <c r="D6498">
        <v>1.25</v>
      </c>
      <c r="E6498">
        <v>42</v>
      </c>
      <c r="F6498">
        <v>0.433</v>
      </c>
    </row>
    <row r="6499" spans="1:6" x14ac:dyDescent="0.2">
      <c r="A6499" t="s">
        <v>679</v>
      </c>
      <c r="B6499" t="s">
        <v>696</v>
      </c>
      <c r="C6499" t="s">
        <v>685</v>
      </c>
      <c r="D6499">
        <v>1.25</v>
      </c>
      <c r="E6499">
        <v>43</v>
      </c>
      <c r="F6499">
        <v>0.433</v>
      </c>
    </row>
    <row r="6500" spans="1:6" x14ac:dyDescent="0.2">
      <c r="A6500" t="s">
        <v>679</v>
      </c>
      <c r="B6500" t="s">
        <v>696</v>
      </c>
      <c r="C6500" t="s">
        <v>685</v>
      </c>
      <c r="D6500">
        <v>1.25</v>
      </c>
      <c r="E6500">
        <v>44</v>
      </c>
      <c r="F6500">
        <v>0.433</v>
      </c>
    </row>
    <row r="6501" spans="1:6" x14ac:dyDescent="0.2">
      <c r="A6501" t="s">
        <v>679</v>
      </c>
      <c r="B6501" t="s">
        <v>696</v>
      </c>
      <c r="C6501" t="s">
        <v>685</v>
      </c>
      <c r="D6501">
        <v>1.25</v>
      </c>
      <c r="E6501">
        <v>45</v>
      </c>
      <c r="F6501">
        <v>0.434</v>
      </c>
    </row>
    <row r="6502" spans="1:6" x14ac:dyDescent="0.2">
      <c r="A6502" t="s">
        <v>679</v>
      </c>
      <c r="B6502" t="s">
        <v>696</v>
      </c>
      <c r="C6502" t="s">
        <v>685</v>
      </c>
      <c r="D6502">
        <v>1.25</v>
      </c>
      <c r="E6502">
        <v>46</v>
      </c>
      <c r="F6502">
        <v>0.434</v>
      </c>
    </row>
    <row r="6503" spans="1:6" x14ac:dyDescent="0.2">
      <c r="A6503" t="s">
        <v>679</v>
      </c>
      <c r="B6503" t="s">
        <v>696</v>
      </c>
      <c r="C6503" t="s">
        <v>685</v>
      </c>
      <c r="D6503">
        <v>1.25</v>
      </c>
      <c r="E6503">
        <v>47</v>
      </c>
      <c r="F6503">
        <v>0.434</v>
      </c>
    </row>
    <row r="6504" spans="1:6" x14ac:dyDescent="0.2">
      <c r="A6504" t="s">
        <v>679</v>
      </c>
      <c r="B6504" t="s">
        <v>696</v>
      </c>
      <c r="C6504" t="s">
        <v>685</v>
      </c>
      <c r="D6504">
        <v>1.25</v>
      </c>
      <c r="E6504">
        <v>48</v>
      </c>
      <c r="F6504">
        <v>0.434</v>
      </c>
    </row>
    <row r="6505" spans="1:6" x14ac:dyDescent="0.2">
      <c r="A6505" t="s">
        <v>679</v>
      </c>
      <c r="B6505" t="s">
        <v>696</v>
      </c>
      <c r="C6505" t="s">
        <v>685</v>
      </c>
      <c r="D6505">
        <v>1.25</v>
      </c>
      <c r="E6505">
        <v>49</v>
      </c>
      <c r="F6505">
        <v>0.435</v>
      </c>
    </row>
    <row r="6506" spans="1:6" x14ac:dyDescent="0.2">
      <c r="A6506" t="s">
        <v>679</v>
      </c>
      <c r="B6506" t="s">
        <v>696</v>
      </c>
      <c r="C6506" t="s">
        <v>685</v>
      </c>
      <c r="D6506">
        <v>1.3</v>
      </c>
      <c r="E6506">
        <v>41</v>
      </c>
      <c r="F6506">
        <v>0.442</v>
      </c>
    </row>
    <row r="6507" spans="1:6" x14ac:dyDescent="0.2">
      <c r="A6507" t="s">
        <v>679</v>
      </c>
      <c r="B6507" t="s">
        <v>696</v>
      </c>
      <c r="C6507" t="s">
        <v>685</v>
      </c>
      <c r="D6507">
        <v>1.3</v>
      </c>
      <c r="E6507">
        <v>42</v>
      </c>
      <c r="F6507">
        <v>0.443</v>
      </c>
    </row>
    <row r="6508" spans="1:6" x14ac:dyDescent="0.2">
      <c r="A6508" t="s">
        <v>679</v>
      </c>
      <c r="B6508" t="s">
        <v>696</v>
      </c>
      <c r="C6508" t="s">
        <v>685</v>
      </c>
      <c r="D6508">
        <v>1.3</v>
      </c>
      <c r="E6508">
        <v>43</v>
      </c>
      <c r="F6508">
        <v>0.443</v>
      </c>
    </row>
    <row r="6509" spans="1:6" x14ac:dyDescent="0.2">
      <c r="A6509" t="s">
        <v>679</v>
      </c>
      <c r="B6509" t="s">
        <v>696</v>
      </c>
      <c r="C6509" t="s">
        <v>685</v>
      </c>
      <c r="D6509">
        <v>1.3</v>
      </c>
      <c r="E6509">
        <v>44</v>
      </c>
      <c r="F6509">
        <v>0.443</v>
      </c>
    </row>
    <row r="6510" spans="1:6" x14ac:dyDescent="0.2">
      <c r="A6510" t="s">
        <v>679</v>
      </c>
      <c r="B6510" t="s">
        <v>696</v>
      </c>
      <c r="C6510" t="s">
        <v>685</v>
      </c>
      <c r="D6510">
        <v>1.3</v>
      </c>
      <c r="E6510">
        <v>45</v>
      </c>
      <c r="F6510">
        <v>0.443</v>
      </c>
    </row>
    <row r="6511" spans="1:6" x14ac:dyDescent="0.2">
      <c r="A6511" t="s">
        <v>679</v>
      </c>
      <c r="B6511" t="s">
        <v>696</v>
      </c>
      <c r="C6511" t="s">
        <v>685</v>
      </c>
      <c r="D6511">
        <v>1.3</v>
      </c>
      <c r="E6511">
        <v>46</v>
      </c>
      <c r="F6511">
        <v>0.443</v>
      </c>
    </row>
    <row r="6512" spans="1:6" x14ac:dyDescent="0.2">
      <c r="A6512" t="s">
        <v>679</v>
      </c>
      <c r="B6512" t="s">
        <v>696</v>
      </c>
      <c r="C6512" t="s">
        <v>685</v>
      </c>
      <c r="D6512">
        <v>1.3</v>
      </c>
      <c r="E6512">
        <v>47</v>
      </c>
      <c r="F6512">
        <v>0.443</v>
      </c>
    </row>
    <row r="6513" spans="1:6" x14ac:dyDescent="0.2">
      <c r="A6513" t="s">
        <v>679</v>
      </c>
      <c r="B6513" t="s">
        <v>696</v>
      </c>
      <c r="C6513" t="s">
        <v>685</v>
      </c>
      <c r="D6513">
        <v>1.3</v>
      </c>
      <c r="E6513">
        <v>48</v>
      </c>
      <c r="F6513">
        <v>0.44400000000000001</v>
      </c>
    </row>
    <row r="6514" spans="1:6" x14ac:dyDescent="0.2">
      <c r="A6514" t="s">
        <v>679</v>
      </c>
      <c r="B6514" t="s">
        <v>696</v>
      </c>
      <c r="C6514" t="s">
        <v>685</v>
      </c>
      <c r="D6514">
        <v>1.3</v>
      </c>
      <c r="E6514">
        <v>49</v>
      </c>
      <c r="F6514">
        <v>0.44400000000000001</v>
      </c>
    </row>
    <row r="6515" spans="1:6" x14ac:dyDescent="0.2">
      <c r="A6515" t="s">
        <v>679</v>
      </c>
      <c r="B6515" t="s">
        <v>696</v>
      </c>
      <c r="C6515" t="s">
        <v>685</v>
      </c>
      <c r="D6515">
        <v>1.35</v>
      </c>
      <c r="E6515">
        <v>45</v>
      </c>
      <c r="F6515">
        <v>0.45200000000000001</v>
      </c>
    </row>
    <row r="6516" spans="1:6" x14ac:dyDescent="0.2">
      <c r="A6516" t="s">
        <v>679</v>
      </c>
      <c r="B6516" t="s">
        <v>696</v>
      </c>
      <c r="C6516" t="s">
        <v>685</v>
      </c>
      <c r="D6516">
        <v>1.35</v>
      </c>
      <c r="E6516">
        <v>46</v>
      </c>
      <c r="F6516">
        <v>0.45200000000000001</v>
      </c>
    </row>
    <row r="6517" spans="1:6" x14ac:dyDescent="0.2">
      <c r="A6517" t="s">
        <v>679</v>
      </c>
      <c r="B6517" t="s">
        <v>696</v>
      </c>
      <c r="C6517" t="s">
        <v>685</v>
      </c>
      <c r="D6517">
        <v>1.35</v>
      </c>
      <c r="E6517">
        <v>47</v>
      </c>
      <c r="F6517">
        <v>0.45200000000000001</v>
      </c>
    </row>
    <row r="6518" spans="1:6" x14ac:dyDescent="0.2">
      <c r="A6518" t="s">
        <v>679</v>
      </c>
      <c r="B6518" t="s">
        <v>696</v>
      </c>
      <c r="C6518" t="s">
        <v>685</v>
      </c>
      <c r="D6518">
        <v>1.35</v>
      </c>
      <c r="E6518">
        <v>48</v>
      </c>
      <c r="F6518">
        <v>0.45300000000000001</v>
      </c>
    </row>
    <row r="6519" spans="1:6" x14ac:dyDescent="0.2">
      <c r="A6519" t="s">
        <v>679</v>
      </c>
      <c r="B6519" t="s">
        <v>696</v>
      </c>
      <c r="C6519" t="s">
        <v>685</v>
      </c>
      <c r="D6519">
        <v>1.35</v>
      </c>
      <c r="E6519">
        <v>49</v>
      </c>
      <c r="F6519">
        <v>0.45300000000000001</v>
      </c>
    </row>
    <row r="6520" spans="1:6" x14ac:dyDescent="0.2">
      <c r="A6520" t="s">
        <v>679</v>
      </c>
      <c r="B6520" t="s">
        <v>696</v>
      </c>
      <c r="C6520" t="s">
        <v>687</v>
      </c>
      <c r="D6520">
        <v>0.2</v>
      </c>
      <c r="E6520">
        <v>20</v>
      </c>
      <c r="F6520">
        <v>5.7000000000000002E-2</v>
      </c>
    </row>
    <row r="6521" spans="1:6" x14ac:dyDescent="0.2">
      <c r="A6521" t="s">
        <v>679</v>
      </c>
      <c r="B6521" t="s">
        <v>696</v>
      </c>
      <c r="C6521" t="s">
        <v>687</v>
      </c>
      <c r="D6521">
        <v>0.2</v>
      </c>
      <c r="E6521">
        <v>21</v>
      </c>
      <c r="F6521">
        <v>0.06</v>
      </c>
    </row>
    <row r="6522" spans="1:6" x14ac:dyDescent="0.2">
      <c r="A6522" t="s">
        <v>679</v>
      </c>
      <c r="B6522" t="s">
        <v>696</v>
      </c>
      <c r="C6522" t="s">
        <v>687</v>
      </c>
      <c r="D6522">
        <v>0.25</v>
      </c>
      <c r="E6522">
        <v>20</v>
      </c>
      <c r="F6522">
        <v>7.6999999999999999E-2</v>
      </c>
    </row>
    <row r="6523" spans="1:6" x14ac:dyDescent="0.2">
      <c r="A6523" t="s">
        <v>679</v>
      </c>
      <c r="B6523" t="s">
        <v>696</v>
      </c>
      <c r="C6523" t="s">
        <v>687</v>
      </c>
      <c r="D6523">
        <v>0.25</v>
      </c>
      <c r="E6523">
        <v>21</v>
      </c>
      <c r="F6523">
        <v>8.2000000000000003E-2</v>
      </c>
    </row>
    <row r="6524" spans="1:6" x14ac:dyDescent="0.2">
      <c r="A6524" t="s">
        <v>679</v>
      </c>
      <c r="B6524" t="s">
        <v>696</v>
      </c>
      <c r="C6524" t="s">
        <v>687</v>
      </c>
      <c r="D6524">
        <v>0.25</v>
      </c>
      <c r="E6524">
        <v>22</v>
      </c>
      <c r="F6524">
        <v>8.5999999999999993E-2</v>
      </c>
    </row>
    <row r="6525" spans="1:6" x14ac:dyDescent="0.2">
      <c r="A6525" t="s">
        <v>679</v>
      </c>
      <c r="B6525" t="s">
        <v>696</v>
      </c>
      <c r="C6525" t="s">
        <v>687</v>
      </c>
      <c r="D6525">
        <v>0.25</v>
      </c>
      <c r="E6525">
        <v>23</v>
      </c>
      <c r="F6525">
        <v>0.09</v>
      </c>
    </row>
    <row r="6526" spans="1:6" x14ac:dyDescent="0.2">
      <c r="A6526" t="s">
        <v>679</v>
      </c>
      <c r="B6526" t="s">
        <v>696</v>
      </c>
      <c r="C6526" t="s">
        <v>687</v>
      </c>
      <c r="D6526">
        <v>0.25</v>
      </c>
      <c r="E6526">
        <v>24</v>
      </c>
      <c r="F6526">
        <v>9.4E-2</v>
      </c>
    </row>
    <row r="6527" spans="1:6" x14ac:dyDescent="0.2">
      <c r="A6527" t="s">
        <v>679</v>
      </c>
      <c r="B6527" t="s">
        <v>696</v>
      </c>
      <c r="C6527" t="s">
        <v>687</v>
      </c>
      <c r="D6527">
        <v>0.25</v>
      </c>
      <c r="E6527">
        <v>25</v>
      </c>
      <c r="F6527">
        <v>9.7000000000000003E-2</v>
      </c>
    </row>
    <row r="6528" spans="1:6" x14ac:dyDescent="0.2">
      <c r="A6528" t="s">
        <v>679</v>
      </c>
      <c r="B6528" t="s">
        <v>696</v>
      </c>
      <c r="C6528" t="s">
        <v>687</v>
      </c>
      <c r="D6528">
        <v>0.3</v>
      </c>
      <c r="E6528">
        <v>20</v>
      </c>
      <c r="F6528">
        <v>9.8000000000000004E-2</v>
      </c>
    </row>
    <row r="6529" spans="1:6" x14ac:dyDescent="0.2">
      <c r="A6529" t="s">
        <v>679</v>
      </c>
      <c r="B6529" t="s">
        <v>696</v>
      </c>
      <c r="C6529" t="s">
        <v>687</v>
      </c>
      <c r="D6529">
        <v>0.3</v>
      </c>
      <c r="E6529">
        <v>21</v>
      </c>
      <c r="F6529">
        <v>0.10299999999999999</v>
      </c>
    </row>
    <row r="6530" spans="1:6" x14ac:dyDescent="0.2">
      <c r="A6530" t="s">
        <v>679</v>
      </c>
      <c r="B6530" t="s">
        <v>696</v>
      </c>
      <c r="C6530" t="s">
        <v>687</v>
      </c>
      <c r="D6530">
        <v>0.3</v>
      </c>
      <c r="E6530">
        <v>22</v>
      </c>
      <c r="F6530">
        <v>0.107</v>
      </c>
    </row>
    <row r="6531" spans="1:6" x14ac:dyDescent="0.2">
      <c r="A6531" t="s">
        <v>679</v>
      </c>
      <c r="B6531" t="s">
        <v>696</v>
      </c>
      <c r="C6531" t="s">
        <v>687</v>
      </c>
      <c r="D6531">
        <v>0.3</v>
      </c>
      <c r="E6531">
        <v>23</v>
      </c>
      <c r="F6531">
        <v>0.111</v>
      </c>
    </row>
    <row r="6532" spans="1:6" x14ac:dyDescent="0.2">
      <c r="A6532" t="s">
        <v>679</v>
      </c>
      <c r="B6532" t="s">
        <v>696</v>
      </c>
      <c r="C6532" t="s">
        <v>687</v>
      </c>
      <c r="D6532">
        <v>0.3</v>
      </c>
      <c r="E6532">
        <v>24</v>
      </c>
      <c r="F6532">
        <v>0.115</v>
      </c>
    </row>
    <row r="6533" spans="1:6" x14ac:dyDescent="0.2">
      <c r="A6533" t="s">
        <v>679</v>
      </c>
      <c r="B6533" t="s">
        <v>696</v>
      </c>
      <c r="C6533" t="s">
        <v>687</v>
      </c>
      <c r="D6533">
        <v>0.3</v>
      </c>
      <c r="E6533">
        <v>25</v>
      </c>
      <c r="F6533">
        <v>0.11899999999999999</v>
      </c>
    </row>
    <row r="6534" spans="1:6" x14ac:dyDescent="0.2">
      <c r="A6534" t="s">
        <v>679</v>
      </c>
      <c r="B6534" t="s">
        <v>696</v>
      </c>
      <c r="C6534" t="s">
        <v>687</v>
      </c>
      <c r="D6534">
        <v>0.3</v>
      </c>
      <c r="E6534">
        <v>26</v>
      </c>
      <c r="F6534">
        <v>0.122</v>
      </c>
    </row>
    <row r="6535" spans="1:6" x14ac:dyDescent="0.2">
      <c r="A6535" t="s">
        <v>679</v>
      </c>
      <c r="B6535" t="s">
        <v>696</v>
      </c>
      <c r="C6535" t="s">
        <v>687</v>
      </c>
      <c r="D6535">
        <v>0.3</v>
      </c>
      <c r="E6535">
        <v>27</v>
      </c>
      <c r="F6535">
        <v>0.125</v>
      </c>
    </row>
    <row r="6536" spans="1:6" x14ac:dyDescent="0.2">
      <c r="A6536" t="s">
        <v>679</v>
      </c>
      <c r="B6536" t="s">
        <v>696</v>
      </c>
      <c r="C6536" t="s">
        <v>687</v>
      </c>
      <c r="D6536">
        <v>0.3</v>
      </c>
      <c r="E6536">
        <v>28</v>
      </c>
      <c r="F6536">
        <v>0.129</v>
      </c>
    </row>
    <row r="6537" spans="1:6" x14ac:dyDescent="0.2">
      <c r="A6537" t="s">
        <v>679</v>
      </c>
      <c r="B6537" t="s">
        <v>696</v>
      </c>
      <c r="C6537" t="s">
        <v>687</v>
      </c>
      <c r="D6537">
        <v>0.3</v>
      </c>
      <c r="E6537">
        <v>29</v>
      </c>
      <c r="F6537">
        <v>0.13200000000000001</v>
      </c>
    </row>
    <row r="6538" spans="1:6" x14ac:dyDescent="0.2">
      <c r="A6538" t="s">
        <v>679</v>
      </c>
      <c r="B6538" t="s">
        <v>696</v>
      </c>
      <c r="C6538" t="s">
        <v>687</v>
      </c>
      <c r="D6538">
        <v>0.3</v>
      </c>
      <c r="E6538">
        <v>30</v>
      </c>
      <c r="F6538">
        <v>0.13400000000000001</v>
      </c>
    </row>
    <row r="6539" spans="1:6" x14ac:dyDescent="0.2">
      <c r="A6539" t="s">
        <v>679</v>
      </c>
      <c r="B6539" t="s">
        <v>696</v>
      </c>
      <c r="C6539" t="s">
        <v>687</v>
      </c>
      <c r="D6539">
        <v>0.35</v>
      </c>
      <c r="E6539">
        <v>20</v>
      </c>
      <c r="F6539">
        <v>0.11899999999999999</v>
      </c>
    </row>
    <row r="6540" spans="1:6" x14ac:dyDescent="0.2">
      <c r="A6540" t="s">
        <v>679</v>
      </c>
      <c r="B6540" t="s">
        <v>696</v>
      </c>
      <c r="C6540" t="s">
        <v>687</v>
      </c>
      <c r="D6540">
        <v>0.35</v>
      </c>
      <c r="E6540">
        <v>21</v>
      </c>
      <c r="F6540">
        <v>0.124</v>
      </c>
    </row>
    <row r="6541" spans="1:6" x14ac:dyDescent="0.2">
      <c r="A6541" t="s">
        <v>679</v>
      </c>
      <c r="B6541" t="s">
        <v>696</v>
      </c>
      <c r="C6541" t="s">
        <v>687</v>
      </c>
      <c r="D6541">
        <v>0.35</v>
      </c>
      <c r="E6541">
        <v>22</v>
      </c>
      <c r="F6541">
        <v>0.128</v>
      </c>
    </row>
    <row r="6542" spans="1:6" x14ac:dyDescent="0.2">
      <c r="A6542" t="s">
        <v>679</v>
      </c>
      <c r="B6542" t="s">
        <v>696</v>
      </c>
      <c r="C6542" t="s">
        <v>687</v>
      </c>
      <c r="D6542">
        <v>0.35</v>
      </c>
      <c r="E6542">
        <v>23</v>
      </c>
      <c r="F6542">
        <v>0.13200000000000001</v>
      </c>
    </row>
    <row r="6543" spans="1:6" x14ac:dyDescent="0.2">
      <c r="A6543" t="s">
        <v>679</v>
      </c>
      <c r="B6543" t="s">
        <v>696</v>
      </c>
      <c r="C6543" t="s">
        <v>687</v>
      </c>
      <c r="D6543">
        <v>0.35</v>
      </c>
      <c r="E6543">
        <v>24</v>
      </c>
      <c r="F6543">
        <v>0.13600000000000001</v>
      </c>
    </row>
    <row r="6544" spans="1:6" x14ac:dyDescent="0.2">
      <c r="A6544" t="s">
        <v>679</v>
      </c>
      <c r="B6544" t="s">
        <v>696</v>
      </c>
      <c r="C6544" t="s">
        <v>687</v>
      </c>
      <c r="D6544">
        <v>0.35</v>
      </c>
      <c r="E6544">
        <v>25</v>
      </c>
      <c r="F6544">
        <v>0.14000000000000001</v>
      </c>
    </row>
    <row r="6545" spans="1:6" x14ac:dyDescent="0.2">
      <c r="A6545" t="s">
        <v>679</v>
      </c>
      <c r="B6545" t="s">
        <v>696</v>
      </c>
      <c r="C6545" t="s">
        <v>687</v>
      </c>
      <c r="D6545">
        <v>0.35</v>
      </c>
      <c r="E6545">
        <v>26</v>
      </c>
      <c r="F6545">
        <v>0.14299999999999999</v>
      </c>
    </row>
    <row r="6546" spans="1:6" x14ac:dyDescent="0.2">
      <c r="A6546" t="s">
        <v>679</v>
      </c>
      <c r="B6546" t="s">
        <v>696</v>
      </c>
      <c r="C6546" t="s">
        <v>687</v>
      </c>
      <c r="D6546">
        <v>0.35</v>
      </c>
      <c r="E6546">
        <v>27</v>
      </c>
      <c r="F6546">
        <v>0.14599999999999999</v>
      </c>
    </row>
    <row r="6547" spans="1:6" x14ac:dyDescent="0.2">
      <c r="A6547" t="s">
        <v>679</v>
      </c>
      <c r="B6547" t="s">
        <v>696</v>
      </c>
      <c r="C6547" t="s">
        <v>687</v>
      </c>
      <c r="D6547">
        <v>0.35</v>
      </c>
      <c r="E6547">
        <v>28</v>
      </c>
      <c r="F6547">
        <v>0.15</v>
      </c>
    </row>
    <row r="6548" spans="1:6" x14ac:dyDescent="0.2">
      <c r="A6548" t="s">
        <v>679</v>
      </c>
      <c r="B6548" t="s">
        <v>696</v>
      </c>
      <c r="C6548" t="s">
        <v>687</v>
      </c>
      <c r="D6548">
        <v>0.35</v>
      </c>
      <c r="E6548">
        <v>29</v>
      </c>
      <c r="F6548">
        <v>0.153</v>
      </c>
    </row>
    <row r="6549" spans="1:6" x14ac:dyDescent="0.2">
      <c r="A6549" t="s">
        <v>679</v>
      </c>
      <c r="B6549" t="s">
        <v>696</v>
      </c>
      <c r="C6549" t="s">
        <v>687</v>
      </c>
      <c r="D6549">
        <v>0.35</v>
      </c>
      <c r="E6549">
        <v>30</v>
      </c>
      <c r="F6549">
        <v>0.155</v>
      </c>
    </row>
    <row r="6550" spans="1:6" x14ac:dyDescent="0.2">
      <c r="A6550" t="s">
        <v>679</v>
      </c>
      <c r="B6550" t="s">
        <v>696</v>
      </c>
      <c r="C6550" t="s">
        <v>687</v>
      </c>
      <c r="D6550">
        <v>0.35</v>
      </c>
      <c r="E6550">
        <v>31</v>
      </c>
      <c r="F6550">
        <v>0.158</v>
      </c>
    </row>
    <row r="6551" spans="1:6" x14ac:dyDescent="0.2">
      <c r="A6551" t="s">
        <v>679</v>
      </c>
      <c r="B6551" t="s">
        <v>696</v>
      </c>
      <c r="C6551" t="s">
        <v>687</v>
      </c>
      <c r="D6551">
        <v>0.35</v>
      </c>
      <c r="E6551">
        <v>32</v>
      </c>
      <c r="F6551">
        <v>0.161</v>
      </c>
    </row>
    <row r="6552" spans="1:6" x14ac:dyDescent="0.2">
      <c r="A6552" t="s">
        <v>679</v>
      </c>
      <c r="B6552" t="s">
        <v>696</v>
      </c>
      <c r="C6552" t="s">
        <v>687</v>
      </c>
      <c r="D6552">
        <v>0.35</v>
      </c>
      <c r="E6552">
        <v>33</v>
      </c>
      <c r="F6552">
        <v>0.16300000000000001</v>
      </c>
    </row>
    <row r="6553" spans="1:6" x14ac:dyDescent="0.2">
      <c r="A6553" t="s">
        <v>679</v>
      </c>
      <c r="B6553" t="s">
        <v>696</v>
      </c>
      <c r="C6553" t="s">
        <v>687</v>
      </c>
      <c r="D6553">
        <v>0.35</v>
      </c>
      <c r="E6553">
        <v>34</v>
      </c>
      <c r="F6553">
        <v>0.16600000000000001</v>
      </c>
    </row>
    <row r="6554" spans="1:6" x14ac:dyDescent="0.2">
      <c r="A6554" t="s">
        <v>679</v>
      </c>
      <c r="B6554" t="s">
        <v>696</v>
      </c>
      <c r="C6554" t="s">
        <v>687</v>
      </c>
      <c r="D6554">
        <v>0.35</v>
      </c>
      <c r="E6554">
        <v>35</v>
      </c>
      <c r="F6554">
        <v>0.16800000000000001</v>
      </c>
    </row>
    <row r="6555" spans="1:6" x14ac:dyDescent="0.2">
      <c r="A6555" t="s">
        <v>679</v>
      </c>
      <c r="B6555" t="s">
        <v>696</v>
      </c>
      <c r="C6555" t="s">
        <v>687</v>
      </c>
      <c r="D6555">
        <v>0.4</v>
      </c>
      <c r="E6555">
        <v>20</v>
      </c>
      <c r="F6555">
        <v>0.14099999999999999</v>
      </c>
    </row>
    <row r="6556" spans="1:6" x14ac:dyDescent="0.2">
      <c r="A6556" t="s">
        <v>679</v>
      </c>
      <c r="B6556" t="s">
        <v>696</v>
      </c>
      <c r="C6556" t="s">
        <v>687</v>
      </c>
      <c r="D6556">
        <v>0.4</v>
      </c>
      <c r="E6556">
        <v>21</v>
      </c>
      <c r="F6556">
        <v>0.14499999999999999</v>
      </c>
    </row>
    <row r="6557" spans="1:6" x14ac:dyDescent="0.2">
      <c r="A6557" t="s">
        <v>679</v>
      </c>
      <c r="B6557" t="s">
        <v>696</v>
      </c>
      <c r="C6557" t="s">
        <v>687</v>
      </c>
      <c r="D6557">
        <v>0.4</v>
      </c>
      <c r="E6557">
        <v>22</v>
      </c>
      <c r="F6557">
        <v>0.14899999999999999</v>
      </c>
    </row>
    <row r="6558" spans="1:6" x14ac:dyDescent="0.2">
      <c r="A6558" t="s">
        <v>679</v>
      </c>
      <c r="B6558" t="s">
        <v>696</v>
      </c>
      <c r="C6558" t="s">
        <v>687</v>
      </c>
      <c r="D6558">
        <v>0.4</v>
      </c>
      <c r="E6558">
        <v>23</v>
      </c>
      <c r="F6558">
        <v>0.153</v>
      </c>
    </row>
    <row r="6559" spans="1:6" x14ac:dyDescent="0.2">
      <c r="A6559" t="s">
        <v>679</v>
      </c>
      <c r="B6559" t="s">
        <v>696</v>
      </c>
      <c r="C6559" t="s">
        <v>687</v>
      </c>
      <c r="D6559">
        <v>0.4</v>
      </c>
      <c r="E6559">
        <v>24</v>
      </c>
      <c r="F6559">
        <v>0.157</v>
      </c>
    </row>
    <row r="6560" spans="1:6" x14ac:dyDescent="0.2">
      <c r="A6560" t="s">
        <v>679</v>
      </c>
      <c r="B6560" t="s">
        <v>696</v>
      </c>
      <c r="C6560" t="s">
        <v>687</v>
      </c>
      <c r="D6560">
        <v>0.4</v>
      </c>
      <c r="E6560">
        <v>25</v>
      </c>
      <c r="F6560">
        <v>0.16</v>
      </c>
    </row>
    <row r="6561" spans="1:6" x14ac:dyDescent="0.2">
      <c r="A6561" t="s">
        <v>679</v>
      </c>
      <c r="B6561" t="s">
        <v>696</v>
      </c>
      <c r="C6561" t="s">
        <v>687</v>
      </c>
      <c r="D6561">
        <v>0.4</v>
      </c>
      <c r="E6561">
        <v>26</v>
      </c>
      <c r="F6561">
        <v>0.16300000000000001</v>
      </c>
    </row>
    <row r="6562" spans="1:6" x14ac:dyDescent="0.2">
      <c r="A6562" t="s">
        <v>679</v>
      </c>
      <c r="B6562" t="s">
        <v>696</v>
      </c>
      <c r="C6562" t="s">
        <v>687</v>
      </c>
      <c r="D6562">
        <v>0.4</v>
      </c>
      <c r="E6562">
        <v>27</v>
      </c>
      <c r="F6562">
        <v>0.16700000000000001</v>
      </c>
    </row>
    <row r="6563" spans="1:6" x14ac:dyDescent="0.2">
      <c r="A6563" t="s">
        <v>679</v>
      </c>
      <c r="B6563" t="s">
        <v>696</v>
      </c>
      <c r="C6563" t="s">
        <v>687</v>
      </c>
      <c r="D6563">
        <v>0.4</v>
      </c>
      <c r="E6563">
        <v>28</v>
      </c>
      <c r="F6563">
        <v>0.17</v>
      </c>
    </row>
    <row r="6564" spans="1:6" x14ac:dyDescent="0.2">
      <c r="A6564" t="s">
        <v>679</v>
      </c>
      <c r="B6564" t="s">
        <v>696</v>
      </c>
      <c r="C6564" t="s">
        <v>687</v>
      </c>
      <c r="D6564">
        <v>0.4</v>
      </c>
      <c r="E6564">
        <v>29</v>
      </c>
      <c r="F6564">
        <v>0.17299999999999999</v>
      </c>
    </row>
    <row r="6565" spans="1:6" x14ac:dyDescent="0.2">
      <c r="A6565" t="s">
        <v>679</v>
      </c>
      <c r="B6565" t="s">
        <v>696</v>
      </c>
      <c r="C6565" t="s">
        <v>687</v>
      </c>
      <c r="D6565">
        <v>0.4</v>
      </c>
      <c r="E6565">
        <v>30</v>
      </c>
      <c r="F6565">
        <v>0.17599999999999999</v>
      </c>
    </row>
    <row r="6566" spans="1:6" x14ac:dyDescent="0.2">
      <c r="A6566" t="s">
        <v>679</v>
      </c>
      <c r="B6566" t="s">
        <v>696</v>
      </c>
      <c r="C6566" t="s">
        <v>687</v>
      </c>
      <c r="D6566">
        <v>0.4</v>
      </c>
      <c r="E6566">
        <v>31</v>
      </c>
      <c r="F6566">
        <v>0.17799999999999999</v>
      </c>
    </row>
    <row r="6567" spans="1:6" x14ac:dyDescent="0.2">
      <c r="A6567" t="s">
        <v>679</v>
      </c>
      <c r="B6567" t="s">
        <v>696</v>
      </c>
      <c r="C6567" t="s">
        <v>687</v>
      </c>
      <c r="D6567">
        <v>0.4</v>
      </c>
      <c r="E6567">
        <v>32</v>
      </c>
      <c r="F6567">
        <v>0.18099999999999999</v>
      </c>
    </row>
    <row r="6568" spans="1:6" x14ac:dyDescent="0.2">
      <c r="A6568" t="s">
        <v>679</v>
      </c>
      <c r="B6568" t="s">
        <v>696</v>
      </c>
      <c r="C6568" t="s">
        <v>687</v>
      </c>
      <c r="D6568">
        <v>0.4</v>
      </c>
      <c r="E6568">
        <v>33</v>
      </c>
      <c r="F6568">
        <v>0.183</v>
      </c>
    </row>
    <row r="6569" spans="1:6" x14ac:dyDescent="0.2">
      <c r="A6569" t="s">
        <v>679</v>
      </c>
      <c r="B6569" t="s">
        <v>696</v>
      </c>
      <c r="C6569" t="s">
        <v>687</v>
      </c>
      <c r="D6569">
        <v>0.4</v>
      </c>
      <c r="E6569">
        <v>34</v>
      </c>
      <c r="F6569">
        <v>0.185</v>
      </c>
    </row>
    <row r="6570" spans="1:6" x14ac:dyDescent="0.2">
      <c r="A6570" t="s">
        <v>679</v>
      </c>
      <c r="B6570" t="s">
        <v>696</v>
      </c>
      <c r="C6570" t="s">
        <v>687</v>
      </c>
      <c r="D6570">
        <v>0.4</v>
      </c>
      <c r="E6570">
        <v>35</v>
      </c>
      <c r="F6570">
        <v>0.188</v>
      </c>
    </row>
    <row r="6571" spans="1:6" x14ac:dyDescent="0.2">
      <c r="A6571" t="s">
        <v>679</v>
      </c>
      <c r="B6571" t="s">
        <v>696</v>
      </c>
      <c r="C6571" t="s">
        <v>687</v>
      </c>
      <c r="D6571">
        <v>0.4</v>
      </c>
      <c r="E6571">
        <v>36</v>
      </c>
      <c r="F6571">
        <v>0.19</v>
      </c>
    </row>
    <row r="6572" spans="1:6" x14ac:dyDescent="0.2">
      <c r="A6572" t="s">
        <v>679</v>
      </c>
      <c r="B6572" t="s">
        <v>696</v>
      </c>
      <c r="C6572" t="s">
        <v>687</v>
      </c>
      <c r="D6572">
        <v>0.4</v>
      </c>
      <c r="E6572">
        <v>37</v>
      </c>
      <c r="F6572">
        <v>0.192</v>
      </c>
    </row>
    <row r="6573" spans="1:6" x14ac:dyDescent="0.2">
      <c r="A6573" t="s">
        <v>679</v>
      </c>
      <c r="B6573" t="s">
        <v>696</v>
      </c>
      <c r="C6573" t="s">
        <v>687</v>
      </c>
      <c r="D6573">
        <v>0.4</v>
      </c>
      <c r="E6573">
        <v>38</v>
      </c>
      <c r="F6573">
        <v>0.19400000000000001</v>
      </c>
    </row>
    <row r="6574" spans="1:6" x14ac:dyDescent="0.2">
      <c r="A6574" t="s">
        <v>679</v>
      </c>
      <c r="B6574" t="s">
        <v>696</v>
      </c>
      <c r="C6574" t="s">
        <v>687</v>
      </c>
      <c r="D6574">
        <v>0.4</v>
      </c>
      <c r="E6574">
        <v>39</v>
      </c>
      <c r="F6574">
        <v>0.19500000000000001</v>
      </c>
    </row>
    <row r="6575" spans="1:6" x14ac:dyDescent="0.2">
      <c r="A6575" t="s">
        <v>679</v>
      </c>
      <c r="B6575" t="s">
        <v>696</v>
      </c>
      <c r="C6575" t="s">
        <v>687</v>
      </c>
      <c r="D6575">
        <v>0.4</v>
      </c>
      <c r="E6575">
        <v>40</v>
      </c>
      <c r="F6575">
        <v>0.19700000000000001</v>
      </c>
    </row>
    <row r="6576" spans="1:6" x14ac:dyDescent="0.2">
      <c r="A6576" t="s">
        <v>679</v>
      </c>
      <c r="B6576" t="s">
        <v>696</v>
      </c>
      <c r="C6576" t="s">
        <v>687</v>
      </c>
      <c r="D6576">
        <v>0.45</v>
      </c>
      <c r="E6576">
        <v>20</v>
      </c>
      <c r="F6576">
        <v>0.16200000000000001</v>
      </c>
    </row>
    <row r="6577" spans="1:6" x14ac:dyDescent="0.2">
      <c r="A6577" t="s">
        <v>679</v>
      </c>
      <c r="B6577" t="s">
        <v>696</v>
      </c>
      <c r="C6577" t="s">
        <v>687</v>
      </c>
      <c r="D6577">
        <v>0.45</v>
      </c>
      <c r="E6577">
        <v>21</v>
      </c>
      <c r="F6577">
        <v>0.16600000000000001</v>
      </c>
    </row>
    <row r="6578" spans="1:6" x14ac:dyDescent="0.2">
      <c r="A6578" t="s">
        <v>679</v>
      </c>
      <c r="B6578" t="s">
        <v>696</v>
      </c>
      <c r="C6578" t="s">
        <v>687</v>
      </c>
      <c r="D6578">
        <v>0.45</v>
      </c>
      <c r="E6578">
        <v>22</v>
      </c>
      <c r="F6578">
        <v>0.17</v>
      </c>
    </row>
    <row r="6579" spans="1:6" x14ac:dyDescent="0.2">
      <c r="A6579" t="s">
        <v>679</v>
      </c>
      <c r="B6579" t="s">
        <v>696</v>
      </c>
      <c r="C6579" t="s">
        <v>687</v>
      </c>
      <c r="D6579">
        <v>0.45</v>
      </c>
      <c r="E6579">
        <v>23</v>
      </c>
      <c r="F6579">
        <v>0.17399999999999999</v>
      </c>
    </row>
    <row r="6580" spans="1:6" x14ac:dyDescent="0.2">
      <c r="A6580" t="s">
        <v>679</v>
      </c>
      <c r="B6580" t="s">
        <v>696</v>
      </c>
      <c r="C6580" t="s">
        <v>687</v>
      </c>
      <c r="D6580">
        <v>0.45</v>
      </c>
      <c r="E6580">
        <v>24</v>
      </c>
      <c r="F6580">
        <v>0.17799999999999999</v>
      </c>
    </row>
    <row r="6581" spans="1:6" x14ac:dyDescent="0.2">
      <c r="A6581" t="s">
        <v>679</v>
      </c>
      <c r="B6581" t="s">
        <v>696</v>
      </c>
      <c r="C6581" t="s">
        <v>687</v>
      </c>
      <c r="D6581">
        <v>0.45</v>
      </c>
      <c r="E6581">
        <v>25</v>
      </c>
      <c r="F6581">
        <v>0.18099999999999999</v>
      </c>
    </row>
    <row r="6582" spans="1:6" x14ac:dyDescent="0.2">
      <c r="A6582" t="s">
        <v>679</v>
      </c>
      <c r="B6582" t="s">
        <v>696</v>
      </c>
      <c r="C6582" t="s">
        <v>687</v>
      </c>
      <c r="D6582">
        <v>0.45</v>
      </c>
      <c r="E6582">
        <v>26</v>
      </c>
      <c r="F6582">
        <v>0.184</v>
      </c>
    </row>
    <row r="6583" spans="1:6" x14ac:dyDescent="0.2">
      <c r="A6583" t="s">
        <v>679</v>
      </c>
      <c r="B6583" t="s">
        <v>696</v>
      </c>
      <c r="C6583" t="s">
        <v>687</v>
      </c>
      <c r="D6583">
        <v>0.45</v>
      </c>
      <c r="E6583">
        <v>27</v>
      </c>
      <c r="F6583">
        <v>0.187</v>
      </c>
    </row>
    <row r="6584" spans="1:6" x14ac:dyDescent="0.2">
      <c r="A6584" t="s">
        <v>679</v>
      </c>
      <c r="B6584" t="s">
        <v>696</v>
      </c>
      <c r="C6584" t="s">
        <v>687</v>
      </c>
      <c r="D6584">
        <v>0.45</v>
      </c>
      <c r="E6584">
        <v>28</v>
      </c>
      <c r="F6584">
        <v>0.19</v>
      </c>
    </row>
    <row r="6585" spans="1:6" x14ac:dyDescent="0.2">
      <c r="A6585" t="s">
        <v>679</v>
      </c>
      <c r="B6585" t="s">
        <v>696</v>
      </c>
      <c r="C6585" t="s">
        <v>687</v>
      </c>
      <c r="D6585">
        <v>0.45</v>
      </c>
      <c r="E6585">
        <v>29</v>
      </c>
      <c r="F6585">
        <v>0.193</v>
      </c>
    </row>
    <row r="6586" spans="1:6" x14ac:dyDescent="0.2">
      <c r="A6586" t="s">
        <v>679</v>
      </c>
      <c r="B6586" t="s">
        <v>696</v>
      </c>
      <c r="C6586" t="s">
        <v>687</v>
      </c>
      <c r="D6586">
        <v>0.45</v>
      </c>
      <c r="E6586">
        <v>30</v>
      </c>
      <c r="F6586">
        <v>0.19500000000000001</v>
      </c>
    </row>
    <row r="6587" spans="1:6" x14ac:dyDescent="0.2">
      <c r="A6587" t="s">
        <v>679</v>
      </c>
      <c r="B6587" t="s">
        <v>696</v>
      </c>
      <c r="C6587" t="s">
        <v>687</v>
      </c>
      <c r="D6587">
        <v>0.45</v>
      </c>
      <c r="E6587">
        <v>31</v>
      </c>
      <c r="F6587">
        <v>0.19700000000000001</v>
      </c>
    </row>
    <row r="6588" spans="1:6" x14ac:dyDescent="0.2">
      <c r="A6588" t="s">
        <v>679</v>
      </c>
      <c r="B6588" t="s">
        <v>696</v>
      </c>
      <c r="C6588" t="s">
        <v>687</v>
      </c>
      <c r="D6588">
        <v>0.45</v>
      </c>
      <c r="E6588">
        <v>32</v>
      </c>
      <c r="F6588">
        <v>0.2</v>
      </c>
    </row>
    <row r="6589" spans="1:6" x14ac:dyDescent="0.2">
      <c r="A6589" t="s">
        <v>679</v>
      </c>
      <c r="B6589" t="s">
        <v>696</v>
      </c>
      <c r="C6589" t="s">
        <v>687</v>
      </c>
      <c r="D6589">
        <v>0.45</v>
      </c>
      <c r="E6589">
        <v>33</v>
      </c>
      <c r="F6589">
        <v>0.20200000000000001</v>
      </c>
    </row>
    <row r="6590" spans="1:6" x14ac:dyDescent="0.2">
      <c r="A6590" t="s">
        <v>679</v>
      </c>
      <c r="B6590" t="s">
        <v>696</v>
      </c>
      <c r="C6590" t="s">
        <v>687</v>
      </c>
      <c r="D6590">
        <v>0.45</v>
      </c>
      <c r="E6590">
        <v>34</v>
      </c>
      <c r="F6590">
        <v>0.20399999999999999</v>
      </c>
    </row>
    <row r="6591" spans="1:6" x14ac:dyDescent="0.2">
      <c r="A6591" t="s">
        <v>679</v>
      </c>
      <c r="B6591" t="s">
        <v>696</v>
      </c>
      <c r="C6591" t="s">
        <v>687</v>
      </c>
      <c r="D6591">
        <v>0.45</v>
      </c>
      <c r="E6591">
        <v>35</v>
      </c>
      <c r="F6591">
        <v>0.20599999999999999</v>
      </c>
    </row>
    <row r="6592" spans="1:6" x14ac:dyDescent="0.2">
      <c r="A6592" t="s">
        <v>679</v>
      </c>
      <c r="B6592" t="s">
        <v>696</v>
      </c>
      <c r="C6592" t="s">
        <v>687</v>
      </c>
      <c r="D6592">
        <v>0.45</v>
      </c>
      <c r="E6592">
        <v>36</v>
      </c>
      <c r="F6592">
        <v>0.20799999999999999</v>
      </c>
    </row>
    <row r="6593" spans="1:6" x14ac:dyDescent="0.2">
      <c r="A6593" t="s">
        <v>679</v>
      </c>
      <c r="B6593" t="s">
        <v>696</v>
      </c>
      <c r="C6593" t="s">
        <v>687</v>
      </c>
      <c r="D6593">
        <v>0.45</v>
      </c>
      <c r="E6593">
        <v>37</v>
      </c>
      <c r="F6593">
        <v>0.21</v>
      </c>
    </row>
    <row r="6594" spans="1:6" x14ac:dyDescent="0.2">
      <c r="A6594" t="s">
        <v>679</v>
      </c>
      <c r="B6594" t="s">
        <v>696</v>
      </c>
      <c r="C6594" t="s">
        <v>687</v>
      </c>
      <c r="D6594">
        <v>0.45</v>
      </c>
      <c r="E6594">
        <v>38</v>
      </c>
      <c r="F6594">
        <v>0.21199999999999999</v>
      </c>
    </row>
    <row r="6595" spans="1:6" x14ac:dyDescent="0.2">
      <c r="A6595" t="s">
        <v>679</v>
      </c>
      <c r="B6595" t="s">
        <v>696</v>
      </c>
      <c r="C6595" t="s">
        <v>687</v>
      </c>
      <c r="D6595">
        <v>0.45</v>
      </c>
      <c r="E6595">
        <v>39</v>
      </c>
      <c r="F6595">
        <v>0.214</v>
      </c>
    </row>
    <row r="6596" spans="1:6" x14ac:dyDescent="0.2">
      <c r="A6596" t="s">
        <v>679</v>
      </c>
      <c r="B6596" t="s">
        <v>696</v>
      </c>
      <c r="C6596" t="s">
        <v>687</v>
      </c>
      <c r="D6596">
        <v>0.45</v>
      </c>
      <c r="E6596">
        <v>40</v>
      </c>
      <c r="F6596">
        <v>0.215</v>
      </c>
    </row>
    <row r="6597" spans="1:6" x14ac:dyDescent="0.2">
      <c r="A6597" t="s">
        <v>679</v>
      </c>
      <c r="B6597" t="s">
        <v>696</v>
      </c>
      <c r="C6597" t="s">
        <v>687</v>
      </c>
      <c r="D6597">
        <v>0.45</v>
      </c>
      <c r="E6597">
        <v>41</v>
      </c>
      <c r="F6597">
        <v>0.217</v>
      </c>
    </row>
    <row r="6598" spans="1:6" x14ac:dyDescent="0.2">
      <c r="A6598" t="s">
        <v>679</v>
      </c>
      <c r="B6598" t="s">
        <v>696</v>
      </c>
      <c r="C6598" t="s">
        <v>687</v>
      </c>
      <c r="D6598">
        <v>0.45</v>
      </c>
      <c r="E6598">
        <v>42</v>
      </c>
      <c r="F6598">
        <v>0.219</v>
      </c>
    </row>
    <row r="6599" spans="1:6" x14ac:dyDescent="0.2">
      <c r="A6599" t="s">
        <v>679</v>
      </c>
      <c r="B6599" t="s">
        <v>696</v>
      </c>
      <c r="C6599" t="s">
        <v>687</v>
      </c>
      <c r="D6599">
        <v>0.45</v>
      </c>
      <c r="E6599">
        <v>43</v>
      </c>
      <c r="F6599">
        <v>0.22</v>
      </c>
    </row>
    <row r="6600" spans="1:6" x14ac:dyDescent="0.2">
      <c r="A6600" t="s">
        <v>679</v>
      </c>
      <c r="B6600" t="s">
        <v>696</v>
      </c>
      <c r="C6600" t="s">
        <v>687</v>
      </c>
      <c r="D6600">
        <v>0.45</v>
      </c>
      <c r="E6600">
        <v>44</v>
      </c>
      <c r="F6600">
        <v>0.222</v>
      </c>
    </row>
    <row r="6601" spans="1:6" x14ac:dyDescent="0.2">
      <c r="A6601" t="s">
        <v>679</v>
      </c>
      <c r="B6601" t="s">
        <v>696</v>
      </c>
      <c r="C6601" t="s">
        <v>687</v>
      </c>
      <c r="D6601">
        <v>0.5</v>
      </c>
      <c r="E6601">
        <v>21</v>
      </c>
      <c r="F6601">
        <v>0.188</v>
      </c>
    </row>
    <row r="6602" spans="1:6" x14ac:dyDescent="0.2">
      <c r="A6602" t="s">
        <v>679</v>
      </c>
      <c r="B6602" t="s">
        <v>696</v>
      </c>
      <c r="C6602" t="s">
        <v>687</v>
      </c>
      <c r="D6602">
        <v>0.5</v>
      </c>
      <c r="E6602">
        <v>22</v>
      </c>
      <c r="F6602">
        <v>0.191</v>
      </c>
    </row>
    <row r="6603" spans="1:6" x14ac:dyDescent="0.2">
      <c r="A6603" t="s">
        <v>679</v>
      </c>
      <c r="B6603" t="s">
        <v>696</v>
      </c>
      <c r="C6603" t="s">
        <v>687</v>
      </c>
      <c r="D6603">
        <v>0.5</v>
      </c>
      <c r="E6603">
        <v>23</v>
      </c>
      <c r="F6603">
        <v>0.19500000000000001</v>
      </c>
    </row>
    <row r="6604" spans="1:6" x14ac:dyDescent="0.2">
      <c r="A6604" t="s">
        <v>679</v>
      </c>
      <c r="B6604" t="s">
        <v>696</v>
      </c>
      <c r="C6604" t="s">
        <v>687</v>
      </c>
      <c r="D6604">
        <v>0.5</v>
      </c>
      <c r="E6604">
        <v>24</v>
      </c>
      <c r="F6604">
        <v>0.19800000000000001</v>
      </c>
    </row>
    <row r="6605" spans="1:6" x14ac:dyDescent="0.2">
      <c r="A6605" t="s">
        <v>679</v>
      </c>
      <c r="B6605" t="s">
        <v>696</v>
      </c>
      <c r="C6605" t="s">
        <v>687</v>
      </c>
      <c r="D6605">
        <v>0.5</v>
      </c>
      <c r="E6605">
        <v>25</v>
      </c>
      <c r="F6605">
        <v>0.20100000000000001</v>
      </c>
    </row>
    <row r="6606" spans="1:6" x14ac:dyDescent="0.2">
      <c r="A6606" t="s">
        <v>679</v>
      </c>
      <c r="B6606" t="s">
        <v>696</v>
      </c>
      <c r="C6606" t="s">
        <v>687</v>
      </c>
      <c r="D6606">
        <v>0.5</v>
      </c>
      <c r="E6606">
        <v>26</v>
      </c>
      <c r="F6606">
        <v>0.20300000000000001</v>
      </c>
    </row>
    <row r="6607" spans="1:6" x14ac:dyDescent="0.2">
      <c r="A6607" t="s">
        <v>679</v>
      </c>
      <c r="B6607" t="s">
        <v>696</v>
      </c>
      <c r="C6607" t="s">
        <v>687</v>
      </c>
      <c r="D6607">
        <v>0.5</v>
      </c>
      <c r="E6607">
        <v>27</v>
      </c>
      <c r="F6607">
        <v>0.20599999999999999</v>
      </c>
    </row>
    <row r="6608" spans="1:6" x14ac:dyDescent="0.2">
      <c r="A6608" t="s">
        <v>679</v>
      </c>
      <c r="B6608" t="s">
        <v>696</v>
      </c>
      <c r="C6608" t="s">
        <v>687</v>
      </c>
      <c r="D6608">
        <v>0.5</v>
      </c>
      <c r="E6608">
        <v>28</v>
      </c>
      <c r="F6608">
        <v>0.20899999999999999</v>
      </c>
    </row>
    <row r="6609" spans="1:6" x14ac:dyDescent="0.2">
      <c r="A6609" t="s">
        <v>679</v>
      </c>
      <c r="B6609" t="s">
        <v>696</v>
      </c>
      <c r="C6609" t="s">
        <v>687</v>
      </c>
      <c r="D6609">
        <v>0.5</v>
      </c>
      <c r="E6609">
        <v>29</v>
      </c>
      <c r="F6609">
        <v>0.21199999999999999</v>
      </c>
    </row>
    <row r="6610" spans="1:6" x14ac:dyDescent="0.2">
      <c r="A6610" t="s">
        <v>679</v>
      </c>
      <c r="B6610" t="s">
        <v>696</v>
      </c>
      <c r="C6610" t="s">
        <v>687</v>
      </c>
      <c r="D6610">
        <v>0.5</v>
      </c>
      <c r="E6610">
        <v>30</v>
      </c>
      <c r="F6610">
        <v>0.214</v>
      </c>
    </row>
    <row r="6611" spans="1:6" x14ac:dyDescent="0.2">
      <c r="A6611" t="s">
        <v>679</v>
      </c>
      <c r="B6611" t="s">
        <v>696</v>
      </c>
      <c r="C6611" t="s">
        <v>687</v>
      </c>
      <c r="D6611">
        <v>0.5</v>
      </c>
      <c r="E6611">
        <v>31</v>
      </c>
      <c r="F6611">
        <v>0.216</v>
      </c>
    </row>
    <row r="6612" spans="1:6" x14ac:dyDescent="0.2">
      <c r="A6612" t="s">
        <v>679</v>
      </c>
      <c r="B6612" t="s">
        <v>696</v>
      </c>
      <c r="C6612" t="s">
        <v>687</v>
      </c>
      <c r="D6612">
        <v>0.5</v>
      </c>
      <c r="E6612">
        <v>32</v>
      </c>
      <c r="F6612">
        <v>0.218</v>
      </c>
    </row>
    <row r="6613" spans="1:6" x14ac:dyDescent="0.2">
      <c r="A6613" t="s">
        <v>679</v>
      </c>
      <c r="B6613" t="s">
        <v>696</v>
      </c>
      <c r="C6613" t="s">
        <v>687</v>
      </c>
      <c r="D6613">
        <v>0.5</v>
      </c>
      <c r="E6613">
        <v>33</v>
      </c>
      <c r="F6613">
        <v>0.221</v>
      </c>
    </row>
    <row r="6614" spans="1:6" x14ac:dyDescent="0.2">
      <c r="A6614" t="s">
        <v>679</v>
      </c>
      <c r="B6614" t="s">
        <v>696</v>
      </c>
      <c r="C6614" t="s">
        <v>687</v>
      </c>
      <c r="D6614">
        <v>0.5</v>
      </c>
      <c r="E6614">
        <v>34</v>
      </c>
      <c r="F6614">
        <v>0.223</v>
      </c>
    </row>
    <row r="6615" spans="1:6" x14ac:dyDescent="0.2">
      <c r="A6615" t="s">
        <v>679</v>
      </c>
      <c r="B6615" t="s">
        <v>696</v>
      </c>
      <c r="C6615" t="s">
        <v>687</v>
      </c>
      <c r="D6615">
        <v>0.5</v>
      </c>
      <c r="E6615">
        <v>35</v>
      </c>
      <c r="F6615">
        <v>0.224</v>
      </c>
    </row>
    <row r="6616" spans="1:6" x14ac:dyDescent="0.2">
      <c r="A6616" t="s">
        <v>679</v>
      </c>
      <c r="B6616" t="s">
        <v>696</v>
      </c>
      <c r="C6616" t="s">
        <v>687</v>
      </c>
      <c r="D6616">
        <v>0.5</v>
      </c>
      <c r="E6616">
        <v>36</v>
      </c>
      <c r="F6616">
        <v>0.22600000000000001</v>
      </c>
    </row>
    <row r="6617" spans="1:6" x14ac:dyDescent="0.2">
      <c r="A6617" t="s">
        <v>679</v>
      </c>
      <c r="B6617" t="s">
        <v>696</v>
      </c>
      <c r="C6617" t="s">
        <v>687</v>
      </c>
      <c r="D6617">
        <v>0.5</v>
      </c>
      <c r="E6617">
        <v>37</v>
      </c>
      <c r="F6617">
        <v>0.22800000000000001</v>
      </c>
    </row>
    <row r="6618" spans="1:6" x14ac:dyDescent="0.2">
      <c r="A6618" t="s">
        <v>679</v>
      </c>
      <c r="B6618" t="s">
        <v>696</v>
      </c>
      <c r="C6618" t="s">
        <v>687</v>
      </c>
      <c r="D6618">
        <v>0.5</v>
      </c>
      <c r="E6618">
        <v>38</v>
      </c>
      <c r="F6618">
        <v>0.23</v>
      </c>
    </row>
    <row r="6619" spans="1:6" x14ac:dyDescent="0.2">
      <c r="A6619" t="s">
        <v>679</v>
      </c>
      <c r="B6619" t="s">
        <v>696</v>
      </c>
      <c r="C6619" t="s">
        <v>687</v>
      </c>
      <c r="D6619">
        <v>0.5</v>
      </c>
      <c r="E6619">
        <v>39</v>
      </c>
      <c r="F6619">
        <v>0.23100000000000001</v>
      </c>
    </row>
    <row r="6620" spans="1:6" x14ac:dyDescent="0.2">
      <c r="A6620" t="s">
        <v>679</v>
      </c>
      <c r="B6620" t="s">
        <v>696</v>
      </c>
      <c r="C6620" t="s">
        <v>687</v>
      </c>
      <c r="D6620">
        <v>0.5</v>
      </c>
      <c r="E6620">
        <v>40</v>
      </c>
      <c r="F6620">
        <v>0.23300000000000001</v>
      </c>
    </row>
    <row r="6621" spans="1:6" x14ac:dyDescent="0.2">
      <c r="A6621" t="s">
        <v>679</v>
      </c>
      <c r="B6621" t="s">
        <v>696</v>
      </c>
      <c r="C6621" t="s">
        <v>687</v>
      </c>
      <c r="D6621">
        <v>0.5</v>
      </c>
      <c r="E6621">
        <v>41</v>
      </c>
      <c r="F6621">
        <v>0.23499999999999999</v>
      </c>
    </row>
    <row r="6622" spans="1:6" x14ac:dyDescent="0.2">
      <c r="A6622" t="s">
        <v>679</v>
      </c>
      <c r="B6622" t="s">
        <v>696</v>
      </c>
      <c r="C6622" t="s">
        <v>687</v>
      </c>
      <c r="D6622">
        <v>0.5</v>
      </c>
      <c r="E6622">
        <v>42</v>
      </c>
      <c r="F6622">
        <v>0.23599999999999999</v>
      </c>
    </row>
    <row r="6623" spans="1:6" x14ac:dyDescent="0.2">
      <c r="A6623" t="s">
        <v>679</v>
      </c>
      <c r="B6623" t="s">
        <v>696</v>
      </c>
      <c r="C6623" t="s">
        <v>687</v>
      </c>
      <c r="D6623">
        <v>0.5</v>
      </c>
      <c r="E6623">
        <v>43</v>
      </c>
      <c r="F6623">
        <v>0.23699999999999999</v>
      </c>
    </row>
    <row r="6624" spans="1:6" x14ac:dyDescent="0.2">
      <c r="A6624" t="s">
        <v>679</v>
      </c>
      <c r="B6624" t="s">
        <v>696</v>
      </c>
      <c r="C6624" t="s">
        <v>687</v>
      </c>
      <c r="D6624">
        <v>0.5</v>
      </c>
      <c r="E6624">
        <v>44</v>
      </c>
      <c r="F6624">
        <v>0.23899999999999999</v>
      </c>
    </row>
    <row r="6625" spans="1:6" x14ac:dyDescent="0.2">
      <c r="A6625" t="s">
        <v>679</v>
      </c>
      <c r="B6625" t="s">
        <v>696</v>
      </c>
      <c r="C6625" t="s">
        <v>687</v>
      </c>
      <c r="D6625">
        <v>0.5</v>
      </c>
      <c r="E6625">
        <v>45</v>
      </c>
      <c r="F6625">
        <v>0.24</v>
      </c>
    </row>
    <row r="6626" spans="1:6" x14ac:dyDescent="0.2">
      <c r="A6626" t="s">
        <v>679</v>
      </c>
      <c r="B6626" t="s">
        <v>696</v>
      </c>
      <c r="C6626" t="s">
        <v>687</v>
      </c>
      <c r="D6626">
        <v>0.5</v>
      </c>
      <c r="E6626">
        <v>46</v>
      </c>
      <c r="F6626">
        <v>0.24099999999999999</v>
      </c>
    </row>
    <row r="6627" spans="1:6" x14ac:dyDescent="0.2">
      <c r="A6627" t="s">
        <v>679</v>
      </c>
      <c r="B6627" t="s">
        <v>696</v>
      </c>
      <c r="C6627" t="s">
        <v>687</v>
      </c>
      <c r="D6627">
        <v>0.5</v>
      </c>
      <c r="E6627">
        <v>47</v>
      </c>
      <c r="F6627">
        <v>0.24299999999999999</v>
      </c>
    </row>
    <row r="6628" spans="1:6" x14ac:dyDescent="0.2">
      <c r="A6628" t="s">
        <v>679</v>
      </c>
      <c r="B6628" t="s">
        <v>696</v>
      </c>
      <c r="C6628" t="s">
        <v>687</v>
      </c>
      <c r="D6628">
        <v>0.5</v>
      </c>
      <c r="E6628">
        <v>48</v>
      </c>
      <c r="F6628">
        <v>0.24399999999999999</v>
      </c>
    </row>
    <row r="6629" spans="1:6" x14ac:dyDescent="0.2">
      <c r="A6629" t="s">
        <v>679</v>
      </c>
      <c r="B6629" t="s">
        <v>696</v>
      </c>
      <c r="C6629" t="s">
        <v>687</v>
      </c>
      <c r="D6629">
        <v>0.5</v>
      </c>
      <c r="E6629">
        <v>49</v>
      </c>
      <c r="F6629">
        <v>0.245</v>
      </c>
    </row>
    <row r="6630" spans="1:6" x14ac:dyDescent="0.2">
      <c r="A6630" t="s">
        <v>679</v>
      </c>
      <c r="B6630" t="s">
        <v>696</v>
      </c>
      <c r="C6630" t="s">
        <v>687</v>
      </c>
      <c r="D6630">
        <v>0.55000000000000004</v>
      </c>
      <c r="E6630">
        <v>22</v>
      </c>
      <c r="F6630">
        <v>0.21199999999999999</v>
      </c>
    </row>
    <row r="6631" spans="1:6" x14ac:dyDescent="0.2">
      <c r="A6631" t="s">
        <v>679</v>
      </c>
      <c r="B6631" t="s">
        <v>696</v>
      </c>
      <c r="C6631" t="s">
        <v>687</v>
      </c>
      <c r="D6631">
        <v>0.55000000000000004</v>
      </c>
      <c r="E6631">
        <v>23</v>
      </c>
      <c r="F6631">
        <v>0.215</v>
      </c>
    </row>
    <row r="6632" spans="1:6" x14ac:dyDescent="0.2">
      <c r="A6632" t="s">
        <v>679</v>
      </c>
      <c r="B6632" t="s">
        <v>696</v>
      </c>
      <c r="C6632" t="s">
        <v>687</v>
      </c>
      <c r="D6632">
        <v>0.55000000000000004</v>
      </c>
      <c r="E6632">
        <v>24</v>
      </c>
      <c r="F6632">
        <v>0.218</v>
      </c>
    </row>
    <row r="6633" spans="1:6" x14ac:dyDescent="0.2">
      <c r="A6633" t="s">
        <v>679</v>
      </c>
      <c r="B6633" t="s">
        <v>696</v>
      </c>
      <c r="C6633" t="s">
        <v>687</v>
      </c>
      <c r="D6633">
        <v>0.55000000000000004</v>
      </c>
      <c r="E6633">
        <v>25</v>
      </c>
      <c r="F6633">
        <v>0.22</v>
      </c>
    </row>
    <row r="6634" spans="1:6" x14ac:dyDescent="0.2">
      <c r="A6634" t="s">
        <v>679</v>
      </c>
      <c r="B6634" t="s">
        <v>696</v>
      </c>
      <c r="C6634" t="s">
        <v>687</v>
      </c>
      <c r="D6634">
        <v>0.55000000000000004</v>
      </c>
      <c r="E6634">
        <v>26</v>
      </c>
      <c r="F6634">
        <v>0.223</v>
      </c>
    </row>
    <row r="6635" spans="1:6" x14ac:dyDescent="0.2">
      <c r="A6635" t="s">
        <v>679</v>
      </c>
      <c r="B6635" t="s">
        <v>696</v>
      </c>
      <c r="C6635" t="s">
        <v>687</v>
      </c>
      <c r="D6635">
        <v>0.55000000000000004</v>
      </c>
      <c r="E6635">
        <v>27</v>
      </c>
      <c r="F6635">
        <v>0.22500000000000001</v>
      </c>
    </row>
    <row r="6636" spans="1:6" x14ac:dyDescent="0.2">
      <c r="A6636" t="s">
        <v>679</v>
      </c>
      <c r="B6636" t="s">
        <v>696</v>
      </c>
      <c r="C6636" t="s">
        <v>687</v>
      </c>
      <c r="D6636">
        <v>0.55000000000000004</v>
      </c>
      <c r="E6636">
        <v>28</v>
      </c>
      <c r="F6636">
        <v>0.22800000000000001</v>
      </c>
    </row>
    <row r="6637" spans="1:6" x14ac:dyDescent="0.2">
      <c r="A6637" t="s">
        <v>679</v>
      </c>
      <c r="B6637" t="s">
        <v>696</v>
      </c>
      <c r="C6637" t="s">
        <v>687</v>
      </c>
      <c r="D6637">
        <v>0.55000000000000004</v>
      </c>
      <c r="E6637">
        <v>29</v>
      </c>
      <c r="F6637">
        <v>0.23</v>
      </c>
    </row>
    <row r="6638" spans="1:6" x14ac:dyDescent="0.2">
      <c r="A6638" t="s">
        <v>679</v>
      </c>
      <c r="B6638" t="s">
        <v>696</v>
      </c>
      <c r="C6638" t="s">
        <v>687</v>
      </c>
      <c r="D6638">
        <v>0.55000000000000004</v>
      </c>
      <c r="E6638">
        <v>30</v>
      </c>
      <c r="F6638">
        <v>0.23300000000000001</v>
      </c>
    </row>
    <row r="6639" spans="1:6" x14ac:dyDescent="0.2">
      <c r="A6639" t="s">
        <v>679</v>
      </c>
      <c r="B6639" t="s">
        <v>696</v>
      </c>
      <c r="C6639" t="s">
        <v>687</v>
      </c>
      <c r="D6639">
        <v>0.55000000000000004</v>
      </c>
      <c r="E6639">
        <v>31</v>
      </c>
      <c r="F6639">
        <v>0.23499999999999999</v>
      </c>
    </row>
    <row r="6640" spans="1:6" x14ac:dyDescent="0.2">
      <c r="A6640" t="s">
        <v>679</v>
      </c>
      <c r="B6640" t="s">
        <v>696</v>
      </c>
      <c r="C6640" t="s">
        <v>687</v>
      </c>
      <c r="D6640">
        <v>0.55000000000000004</v>
      </c>
      <c r="E6640">
        <v>32</v>
      </c>
      <c r="F6640">
        <v>0.23699999999999999</v>
      </c>
    </row>
    <row r="6641" spans="1:6" x14ac:dyDescent="0.2">
      <c r="A6641" t="s">
        <v>679</v>
      </c>
      <c r="B6641" t="s">
        <v>696</v>
      </c>
      <c r="C6641" t="s">
        <v>687</v>
      </c>
      <c r="D6641">
        <v>0.55000000000000004</v>
      </c>
      <c r="E6641">
        <v>33</v>
      </c>
      <c r="F6641">
        <v>0.23899999999999999</v>
      </c>
    </row>
    <row r="6642" spans="1:6" x14ac:dyDescent="0.2">
      <c r="A6642" t="s">
        <v>679</v>
      </c>
      <c r="B6642" t="s">
        <v>696</v>
      </c>
      <c r="C6642" t="s">
        <v>687</v>
      </c>
      <c r="D6642">
        <v>0.55000000000000004</v>
      </c>
      <c r="E6642">
        <v>34</v>
      </c>
      <c r="F6642">
        <v>0.24</v>
      </c>
    </row>
    <row r="6643" spans="1:6" x14ac:dyDescent="0.2">
      <c r="A6643" t="s">
        <v>679</v>
      </c>
      <c r="B6643" t="s">
        <v>696</v>
      </c>
      <c r="C6643" t="s">
        <v>687</v>
      </c>
      <c r="D6643">
        <v>0.55000000000000004</v>
      </c>
      <c r="E6643">
        <v>35</v>
      </c>
      <c r="F6643">
        <v>0.24199999999999999</v>
      </c>
    </row>
    <row r="6644" spans="1:6" x14ac:dyDescent="0.2">
      <c r="A6644" t="s">
        <v>679</v>
      </c>
      <c r="B6644" t="s">
        <v>696</v>
      </c>
      <c r="C6644" t="s">
        <v>687</v>
      </c>
      <c r="D6644">
        <v>0.55000000000000004</v>
      </c>
      <c r="E6644">
        <v>36</v>
      </c>
      <c r="F6644">
        <v>0.24399999999999999</v>
      </c>
    </row>
    <row r="6645" spans="1:6" x14ac:dyDescent="0.2">
      <c r="A6645" t="s">
        <v>679</v>
      </c>
      <c r="B6645" t="s">
        <v>696</v>
      </c>
      <c r="C6645" t="s">
        <v>687</v>
      </c>
      <c r="D6645">
        <v>0.55000000000000004</v>
      </c>
      <c r="E6645">
        <v>37</v>
      </c>
      <c r="F6645">
        <v>0.245</v>
      </c>
    </row>
    <row r="6646" spans="1:6" x14ac:dyDescent="0.2">
      <c r="A6646" t="s">
        <v>679</v>
      </c>
      <c r="B6646" t="s">
        <v>696</v>
      </c>
      <c r="C6646" t="s">
        <v>687</v>
      </c>
      <c r="D6646">
        <v>0.55000000000000004</v>
      </c>
      <c r="E6646">
        <v>38</v>
      </c>
      <c r="F6646">
        <v>0.247</v>
      </c>
    </row>
    <row r="6647" spans="1:6" x14ac:dyDescent="0.2">
      <c r="A6647" t="s">
        <v>679</v>
      </c>
      <c r="B6647" t="s">
        <v>696</v>
      </c>
      <c r="C6647" t="s">
        <v>687</v>
      </c>
      <c r="D6647">
        <v>0.55000000000000004</v>
      </c>
      <c r="E6647">
        <v>39</v>
      </c>
      <c r="F6647">
        <v>0.248</v>
      </c>
    </row>
    <row r="6648" spans="1:6" x14ac:dyDescent="0.2">
      <c r="A6648" t="s">
        <v>679</v>
      </c>
      <c r="B6648" t="s">
        <v>696</v>
      </c>
      <c r="C6648" t="s">
        <v>687</v>
      </c>
      <c r="D6648">
        <v>0.55000000000000004</v>
      </c>
      <c r="E6648">
        <v>40</v>
      </c>
      <c r="F6648">
        <v>0.25</v>
      </c>
    </row>
    <row r="6649" spans="1:6" x14ac:dyDescent="0.2">
      <c r="A6649" t="s">
        <v>679</v>
      </c>
      <c r="B6649" t="s">
        <v>696</v>
      </c>
      <c r="C6649" t="s">
        <v>687</v>
      </c>
      <c r="D6649">
        <v>0.55000000000000004</v>
      </c>
      <c r="E6649">
        <v>41</v>
      </c>
      <c r="F6649">
        <v>0.251</v>
      </c>
    </row>
    <row r="6650" spans="1:6" x14ac:dyDescent="0.2">
      <c r="A6650" t="s">
        <v>679</v>
      </c>
      <c r="B6650" t="s">
        <v>696</v>
      </c>
      <c r="C6650" t="s">
        <v>687</v>
      </c>
      <c r="D6650">
        <v>0.55000000000000004</v>
      </c>
      <c r="E6650">
        <v>42</v>
      </c>
      <c r="F6650">
        <v>0.253</v>
      </c>
    </row>
    <row r="6651" spans="1:6" x14ac:dyDescent="0.2">
      <c r="A6651" t="s">
        <v>679</v>
      </c>
      <c r="B6651" t="s">
        <v>696</v>
      </c>
      <c r="C6651" t="s">
        <v>687</v>
      </c>
      <c r="D6651">
        <v>0.55000000000000004</v>
      </c>
      <c r="E6651">
        <v>43</v>
      </c>
      <c r="F6651">
        <v>0.254</v>
      </c>
    </row>
    <row r="6652" spans="1:6" x14ac:dyDescent="0.2">
      <c r="A6652" t="s">
        <v>679</v>
      </c>
      <c r="B6652" t="s">
        <v>696</v>
      </c>
      <c r="C6652" t="s">
        <v>687</v>
      </c>
      <c r="D6652">
        <v>0.55000000000000004</v>
      </c>
      <c r="E6652">
        <v>44</v>
      </c>
      <c r="F6652">
        <v>0.255</v>
      </c>
    </row>
    <row r="6653" spans="1:6" x14ac:dyDescent="0.2">
      <c r="A6653" t="s">
        <v>679</v>
      </c>
      <c r="B6653" t="s">
        <v>696</v>
      </c>
      <c r="C6653" t="s">
        <v>687</v>
      </c>
      <c r="D6653">
        <v>0.55000000000000004</v>
      </c>
      <c r="E6653">
        <v>45</v>
      </c>
      <c r="F6653">
        <v>0.25700000000000001</v>
      </c>
    </row>
    <row r="6654" spans="1:6" x14ac:dyDescent="0.2">
      <c r="A6654" t="s">
        <v>679</v>
      </c>
      <c r="B6654" t="s">
        <v>696</v>
      </c>
      <c r="C6654" t="s">
        <v>687</v>
      </c>
      <c r="D6654">
        <v>0.55000000000000004</v>
      </c>
      <c r="E6654">
        <v>46</v>
      </c>
      <c r="F6654">
        <v>0.25800000000000001</v>
      </c>
    </row>
    <row r="6655" spans="1:6" x14ac:dyDescent="0.2">
      <c r="A6655" t="s">
        <v>679</v>
      </c>
      <c r="B6655" t="s">
        <v>696</v>
      </c>
      <c r="C6655" t="s">
        <v>687</v>
      </c>
      <c r="D6655">
        <v>0.55000000000000004</v>
      </c>
      <c r="E6655">
        <v>47</v>
      </c>
      <c r="F6655">
        <v>0.25900000000000001</v>
      </c>
    </row>
    <row r="6656" spans="1:6" x14ac:dyDescent="0.2">
      <c r="A6656" t="s">
        <v>679</v>
      </c>
      <c r="B6656" t="s">
        <v>696</v>
      </c>
      <c r="C6656" t="s">
        <v>687</v>
      </c>
      <c r="D6656">
        <v>0.55000000000000004</v>
      </c>
      <c r="E6656">
        <v>48</v>
      </c>
      <c r="F6656">
        <v>0.26</v>
      </c>
    </row>
    <row r="6657" spans="1:6" x14ac:dyDescent="0.2">
      <c r="A6657" t="s">
        <v>679</v>
      </c>
      <c r="B6657" t="s">
        <v>696</v>
      </c>
      <c r="C6657" t="s">
        <v>687</v>
      </c>
      <c r="D6657">
        <v>0.55000000000000004</v>
      </c>
      <c r="E6657">
        <v>49</v>
      </c>
      <c r="F6657">
        <v>0.26100000000000001</v>
      </c>
    </row>
    <row r="6658" spans="1:6" x14ac:dyDescent="0.2">
      <c r="A6658" t="s">
        <v>679</v>
      </c>
      <c r="B6658" t="s">
        <v>696</v>
      </c>
      <c r="C6658" t="s">
        <v>687</v>
      </c>
      <c r="D6658">
        <v>0.6</v>
      </c>
      <c r="E6658">
        <v>23</v>
      </c>
      <c r="F6658">
        <v>0.23400000000000001</v>
      </c>
    </row>
    <row r="6659" spans="1:6" x14ac:dyDescent="0.2">
      <c r="A6659" t="s">
        <v>679</v>
      </c>
      <c r="B6659" t="s">
        <v>696</v>
      </c>
      <c r="C6659" t="s">
        <v>687</v>
      </c>
      <c r="D6659">
        <v>0.6</v>
      </c>
      <c r="E6659">
        <v>24</v>
      </c>
      <c r="F6659">
        <v>0.23699999999999999</v>
      </c>
    </row>
    <row r="6660" spans="1:6" x14ac:dyDescent="0.2">
      <c r="A6660" t="s">
        <v>679</v>
      </c>
      <c r="B6660" t="s">
        <v>696</v>
      </c>
      <c r="C6660" t="s">
        <v>687</v>
      </c>
      <c r="D6660">
        <v>0.6</v>
      </c>
      <c r="E6660">
        <v>25</v>
      </c>
      <c r="F6660">
        <v>0.23899999999999999</v>
      </c>
    </row>
    <row r="6661" spans="1:6" x14ac:dyDescent="0.2">
      <c r="A6661" t="s">
        <v>679</v>
      </c>
      <c r="B6661" t="s">
        <v>696</v>
      </c>
      <c r="C6661" t="s">
        <v>687</v>
      </c>
      <c r="D6661">
        <v>0.6</v>
      </c>
      <c r="E6661">
        <v>26</v>
      </c>
      <c r="F6661">
        <v>0.24099999999999999</v>
      </c>
    </row>
    <row r="6662" spans="1:6" x14ac:dyDescent="0.2">
      <c r="A6662" t="s">
        <v>679</v>
      </c>
      <c r="B6662" t="s">
        <v>696</v>
      </c>
      <c r="C6662" t="s">
        <v>687</v>
      </c>
      <c r="D6662">
        <v>0.6</v>
      </c>
      <c r="E6662">
        <v>27</v>
      </c>
      <c r="F6662">
        <v>0.24399999999999999</v>
      </c>
    </row>
    <row r="6663" spans="1:6" x14ac:dyDescent="0.2">
      <c r="A6663" t="s">
        <v>679</v>
      </c>
      <c r="B6663" t="s">
        <v>696</v>
      </c>
      <c r="C6663" t="s">
        <v>687</v>
      </c>
      <c r="D6663">
        <v>0.6</v>
      </c>
      <c r="E6663">
        <v>28</v>
      </c>
      <c r="F6663">
        <v>0.246</v>
      </c>
    </row>
    <row r="6664" spans="1:6" x14ac:dyDescent="0.2">
      <c r="A6664" t="s">
        <v>679</v>
      </c>
      <c r="B6664" t="s">
        <v>696</v>
      </c>
      <c r="C6664" t="s">
        <v>687</v>
      </c>
      <c r="D6664">
        <v>0.6</v>
      </c>
      <c r="E6664">
        <v>29</v>
      </c>
      <c r="F6664">
        <v>0.248</v>
      </c>
    </row>
    <row r="6665" spans="1:6" x14ac:dyDescent="0.2">
      <c r="A6665" t="s">
        <v>679</v>
      </c>
      <c r="B6665" t="s">
        <v>696</v>
      </c>
      <c r="C6665" t="s">
        <v>687</v>
      </c>
      <c r="D6665">
        <v>0.6</v>
      </c>
      <c r="E6665">
        <v>30</v>
      </c>
      <c r="F6665">
        <v>0.25</v>
      </c>
    </row>
    <row r="6666" spans="1:6" x14ac:dyDescent="0.2">
      <c r="A6666" t="s">
        <v>679</v>
      </c>
      <c r="B6666" t="s">
        <v>696</v>
      </c>
      <c r="C6666" t="s">
        <v>687</v>
      </c>
      <c r="D6666">
        <v>0.6</v>
      </c>
      <c r="E6666">
        <v>31</v>
      </c>
      <c r="F6666">
        <v>0.252</v>
      </c>
    </row>
    <row r="6667" spans="1:6" x14ac:dyDescent="0.2">
      <c r="A6667" t="s">
        <v>679</v>
      </c>
      <c r="B6667" t="s">
        <v>696</v>
      </c>
      <c r="C6667" t="s">
        <v>687</v>
      </c>
      <c r="D6667">
        <v>0.6</v>
      </c>
      <c r="E6667">
        <v>32</v>
      </c>
      <c r="F6667">
        <v>0.254</v>
      </c>
    </row>
    <row r="6668" spans="1:6" x14ac:dyDescent="0.2">
      <c r="A6668" t="s">
        <v>679</v>
      </c>
      <c r="B6668" t="s">
        <v>696</v>
      </c>
      <c r="C6668" t="s">
        <v>687</v>
      </c>
      <c r="D6668">
        <v>0.6</v>
      </c>
      <c r="E6668">
        <v>33</v>
      </c>
      <c r="F6668">
        <v>0.25600000000000001</v>
      </c>
    </row>
    <row r="6669" spans="1:6" x14ac:dyDescent="0.2">
      <c r="A6669" t="s">
        <v>679</v>
      </c>
      <c r="B6669" t="s">
        <v>696</v>
      </c>
      <c r="C6669" t="s">
        <v>687</v>
      </c>
      <c r="D6669">
        <v>0.6</v>
      </c>
      <c r="E6669">
        <v>34</v>
      </c>
      <c r="F6669">
        <v>0.25800000000000001</v>
      </c>
    </row>
    <row r="6670" spans="1:6" x14ac:dyDescent="0.2">
      <c r="A6670" t="s">
        <v>679</v>
      </c>
      <c r="B6670" t="s">
        <v>696</v>
      </c>
      <c r="C6670" t="s">
        <v>687</v>
      </c>
      <c r="D6670">
        <v>0.6</v>
      </c>
      <c r="E6670">
        <v>35</v>
      </c>
      <c r="F6670">
        <v>0.25900000000000001</v>
      </c>
    </row>
    <row r="6671" spans="1:6" x14ac:dyDescent="0.2">
      <c r="A6671" t="s">
        <v>679</v>
      </c>
      <c r="B6671" t="s">
        <v>696</v>
      </c>
      <c r="C6671" t="s">
        <v>687</v>
      </c>
      <c r="D6671">
        <v>0.6</v>
      </c>
      <c r="E6671">
        <v>36</v>
      </c>
      <c r="F6671">
        <v>0.26100000000000001</v>
      </c>
    </row>
    <row r="6672" spans="1:6" x14ac:dyDescent="0.2">
      <c r="A6672" t="s">
        <v>679</v>
      </c>
      <c r="B6672" t="s">
        <v>696</v>
      </c>
      <c r="C6672" t="s">
        <v>687</v>
      </c>
      <c r="D6672">
        <v>0.6</v>
      </c>
      <c r="E6672">
        <v>37</v>
      </c>
      <c r="F6672">
        <v>0.26200000000000001</v>
      </c>
    </row>
    <row r="6673" spans="1:6" x14ac:dyDescent="0.2">
      <c r="A6673" t="s">
        <v>679</v>
      </c>
      <c r="B6673" t="s">
        <v>696</v>
      </c>
      <c r="C6673" t="s">
        <v>687</v>
      </c>
      <c r="D6673">
        <v>0.6</v>
      </c>
      <c r="E6673">
        <v>38</v>
      </c>
      <c r="F6673">
        <v>0.26400000000000001</v>
      </c>
    </row>
    <row r="6674" spans="1:6" x14ac:dyDescent="0.2">
      <c r="A6674" t="s">
        <v>679</v>
      </c>
      <c r="B6674" t="s">
        <v>696</v>
      </c>
      <c r="C6674" t="s">
        <v>687</v>
      </c>
      <c r="D6674">
        <v>0.6</v>
      </c>
      <c r="E6674">
        <v>39</v>
      </c>
      <c r="F6674">
        <v>0.26500000000000001</v>
      </c>
    </row>
    <row r="6675" spans="1:6" x14ac:dyDescent="0.2">
      <c r="A6675" t="s">
        <v>679</v>
      </c>
      <c r="B6675" t="s">
        <v>696</v>
      </c>
      <c r="C6675" t="s">
        <v>687</v>
      </c>
      <c r="D6675">
        <v>0.6</v>
      </c>
      <c r="E6675">
        <v>40</v>
      </c>
      <c r="F6675">
        <v>0.26600000000000001</v>
      </c>
    </row>
    <row r="6676" spans="1:6" x14ac:dyDescent="0.2">
      <c r="A6676" t="s">
        <v>679</v>
      </c>
      <c r="B6676" t="s">
        <v>696</v>
      </c>
      <c r="C6676" t="s">
        <v>687</v>
      </c>
      <c r="D6676">
        <v>0.6</v>
      </c>
      <c r="E6676">
        <v>41</v>
      </c>
      <c r="F6676">
        <v>0.26800000000000002</v>
      </c>
    </row>
    <row r="6677" spans="1:6" x14ac:dyDescent="0.2">
      <c r="A6677" t="s">
        <v>679</v>
      </c>
      <c r="B6677" t="s">
        <v>696</v>
      </c>
      <c r="C6677" t="s">
        <v>687</v>
      </c>
      <c r="D6677">
        <v>0.6</v>
      </c>
      <c r="E6677">
        <v>42</v>
      </c>
      <c r="F6677">
        <v>0.26900000000000002</v>
      </c>
    </row>
    <row r="6678" spans="1:6" x14ac:dyDescent="0.2">
      <c r="A6678" t="s">
        <v>679</v>
      </c>
      <c r="B6678" t="s">
        <v>696</v>
      </c>
      <c r="C6678" t="s">
        <v>687</v>
      </c>
      <c r="D6678">
        <v>0.6</v>
      </c>
      <c r="E6678">
        <v>43</v>
      </c>
      <c r="F6678">
        <v>0.27</v>
      </c>
    </row>
    <row r="6679" spans="1:6" x14ac:dyDescent="0.2">
      <c r="A6679" t="s">
        <v>679</v>
      </c>
      <c r="B6679" t="s">
        <v>696</v>
      </c>
      <c r="C6679" t="s">
        <v>687</v>
      </c>
      <c r="D6679">
        <v>0.6</v>
      </c>
      <c r="E6679">
        <v>44</v>
      </c>
      <c r="F6679">
        <v>0.27100000000000002</v>
      </c>
    </row>
    <row r="6680" spans="1:6" x14ac:dyDescent="0.2">
      <c r="A6680" t="s">
        <v>679</v>
      </c>
      <c r="B6680" t="s">
        <v>696</v>
      </c>
      <c r="C6680" t="s">
        <v>687</v>
      </c>
      <c r="D6680">
        <v>0.6</v>
      </c>
      <c r="E6680">
        <v>45</v>
      </c>
      <c r="F6680">
        <v>0.27200000000000002</v>
      </c>
    </row>
    <row r="6681" spans="1:6" x14ac:dyDescent="0.2">
      <c r="A6681" t="s">
        <v>679</v>
      </c>
      <c r="B6681" t="s">
        <v>696</v>
      </c>
      <c r="C6681" t="s">
        <v>687</v>
      </c>
      <c r="D6681">
        <v>0.6</v>
      </c>
      <c r="E6681">
        <v>46</v>
      </c>
      <c r="F6681">
        <v>0.27300000000000002</v>
      </c>
    </row>
    <row r="6682" spans="1:6" x14ac:dyDescent="0.2">
      <c r="A6682" t="s">
        <v>679</v>
      </c>
      <c r="B6682" t="s">
        <v>696</v>
      </c>
      <c r="C6682" t="s">
        <v>687</v>
      </c>
      <c r="D6682">
        <v>0.6</v>
      </c>
      <c r="E6682">
        <v>47</v>
      </c>
      <c r="F6682">
        <v>0.27400000000000002</v>
      </c>
    </row>
    <row r="6683" spans="1:6" x14ac:dyDescent="0.2">
      <c r="A6683" t="s">
        <v>679</v>
      </c>
      <c r="B6683" t="s">
        <v>696</v>
      </c>
      <c r="C6683" t="s">
        <v>687</v>
      </c>
      <c r="D6683">
        <v>0.6</v>
      </c>
      <c r="E6683">
        <v>48</v>
      </c>
      <c r="F6683">
        <v>0.27600000000000002</v>
      </c>
    </row>
    <row r="6684" spans="1:6" x14ac:dyDescent="0.2">
      <c r="A6684" t="s">
        <v>679</v>
      </c>
      <c r="B6684" t="s">
        <v>696</v>
      </c>
      <c r="C6684" t="s">
        <v>687</v>
      </c>
      <c r="D6684">
        <v>0.6</v>
      </c>
      <c r="E6684">
        <v>49</v>
      </c>
      <c r="F6684">
        <v>0.27700000000000002</v>
      </c>
    </row>
    <row r="6685" spans="1:6" x14ac:dyDescent="0.2">
      <c r="A6685" t="s">
        <v>679</v>
      </c>
      <c r="B6685" t="s">
        <v>696</v>
      </c>
      <c r="C6685" t="s">
        <v>687</v>
      </c>
      <c r="D6685">
        <v>0.65</v>
      </c>
      <c r="E6685">
        <v>24</v>
      </c>
      <c r="F6685">
        <v>0.255</v>
      </c>
    </row>
    <row r="6686" spans="1:6" x14ac:dyDescent="0.2">
      <c r="A6686" t="s">
        <v>679</v>
      </c>
      <c r="B6686" t="s">
        <v>696</v>
      </c>
      <c r="C6686" t="s">
        <v>687</v>
      </c>
      <c r="D6686">
        <v>0.65</v>
      </c>
      <c r="E6686">
        <v>25</v>
      </c>
      <c r="F6686">
        <v>0.25700000000000001</v>
      </c>
    </row>
    <row r="6687" spans="1:6" x14ac:dyDescent="0.2">
      <c r="A6687" t="s">
        <v>679</v>
      </c>
      <c r="B6687" t="s">
        <v>696</v>
      </c>
      <c r="C6687" t="s">
        <v>687</v>
      </c>
      <c r="D6687">
        <v>0.65</v>
      </c>
      <c r="E6687">
        <v>26</v>
      </c>
      <c r="F6687">
        <v>0.25900000000000001</v>
      </c>
    </row>
    <row r="6688" spans="1:6" x14ac:dyDescent="0.2">
      <c r="A6688" t="s">
        <v>679</v>
      </c>
      <c r="B6688" t="s">
        <v>696</v>
      </c>
      <c r="C6688" t="s">
        <v>687</v>
      </c>
      <c r="D6688">
        <v>0.65</v>
      </c>
      <c r="E6688">
        <v>27</v>
      </c>
      <c r="F6688">
        <v>0.26200000000000001</v>
      </c>
    </row>
    <row r="6689" spans="1:6" x14ac:dyDescent="0.2">
      <c r="A6689" t="s">
        <v>679</v>
      </c>
      <c r="B6689" t="s">
        <v>696</v>
      </c>
      <c r="C6689" t="s">
        <v>687</v>
      </c>
      <c r="D6689">
        <v>0.65</v>
      </c>
      <c r="E6689">
        <v>28</v>
      </c>
      <c r="F6689">
        <v>0.26400000000000001</v>
      </c>
    </row>
    <row r="6690" spans="1:6" x14ac:dyDescent="0.2">
      <c r="A6690" t="s">
        <v>679</v>
      </c>
      <c r="B6690" t="s">
        <v>696</v>
      </c>
      <c r="C6690" t="s">
        <v>687</v>
      </c>
      <c r="D6690">
        <v>0.65</v>
      </c>
      <c r="E6690">
        <v>29</v>
      </c>
      <c r="F6690">
        <v>0.26600000000000001</v>
      </c>
    </row>
    <row r="6691" spans="1:6" x14ac:dyDescent="0.2">
      <c r="A6691" t="s">
        <v>679</v>
      </c>
      <c r="B6691" t="s">
        <v>696</v>
      </c>
      <c r="C6691" t="s">
        <v>687</v>
      </c>
      <c r="D6691">
        <v>0.65</v>
      </c>
      <c r="E6691">
        <v>30</v>
      </c>
      <c r="F6691">
        <v>0.26800000000000002</v>
      </c>
    </row>
    <row r="6692" spans="1:6" x14ac:dyDescent="0.2">
      <c r="A6692" t="s">
        <v>679</v>
      </c>
      <c r="B6692" t="s">
        <v>696</v>
      </c>
      <c r="C6692" t="s">
        <v>687</v>
      </c>
      <c r="D6692">
        <v>0.65</v>
      </c>
      <c r="E6692">
        <v>31</v>
      </c>
      <c r="F6692">
        <v>0.26900000000000002</v>
      </c>
    </row>
    <row r="6693" spans="1:6" x14ac:dyDescent="0.2">
      <c r="A6693" t="s">
        <v>679</v>
      </c>
      <c r="B6693" t="s">
        <v>696</v>
      </c>
      <c r="C6693" t="s">
        <v>687</v>
      </c>
      <c r="D6693">
        <v>0.65</v>
      </c>
      <c r="E6693">
        <v>32</v>
      </c>
      <c r="F6693">
        <v>0.27100000000000002</v>
      </c>
    </row>
    <row r="6694" spans="1:6" x14ac:dyDescent="0.2">
      <c r="A6694" t="s">
        <v>679</v>
      </c>
      <c r="B6694" t="s">
        <v>696</v>
      </c>
      <c r="C6694" t="s">
        <v>687</v>
      </c>
      <c r="D6694">
        <v>0.65</v>
      </c>
      <c r="E6694">
        <v>33</v>
      </c>
      <c r="F6694">
        <v>0.27300000000000002</v>
      </c>
    </row>
    <row r="6695" spans="1:6" x14ac:dyDescent="0.2">
      <c r="A6695" t="s">
        <v>679</v>
      </c>
      <c r="B6695" t="s">
        <v>696</v>
      </c>
      <c r="C6695" t="s">
        <v>687</v>
      </c>
      <c r="D6695">
        <v>0.65</v>
      </c>
      <c r="E6695">
        <v>34</v>
      </c>
      <c r="F6695">
        <v>0.27400000000000002</v>
      </c>
    </row>
    <row r="6696" spans="1:6" x14ac:dyDescent="0.2">
      <c r="A6696" t="s">
        <v>679</v>
      </c>
      <c r="B6696" t="s">
        <v>696</v>
      </c>
      <c r="C6696" t="s">
        <v>687</v>
      </c>
      <c r="D6696">
        <v>0.65</v>
      </c>
      <c r="E6696">
        <v>35</v>
      </c>
      <c r="F6696">
        <v>0.27600000000000002</v>
      </c>
    </row>
    <row r="6697" spans="1:6" x14ac:dyDescent="0.2">
      <c r="A6697" t="s">
        <v>679</v>
      </c>
      <c r="B6697" t="s">
        <v>696</v>
      </c>
      <c r="C6697" t="s">
        <v>687</v>
      </c>
      <c r="D6697">
        <v>0.65</v>
      </c>
      <c r="E6697">
        <v>36</v>
      </c>
      <c r="F6697">
        <v>0.27700000000000002</v>
      </c>
    </row>
    <row r="6698" spans="1:6" x14ac:dyDescent="0.2">
      <c r="A6698" t="s">
        <v>679</v>
      </c>
      <c r="B6698" t="s">
        <v>696</v>
      </c>
      <c r="C6698" t="s">
        <v>687</v>
      </c>
      <c r="D6698">
        <v>0.65</v>
      </c>
      <c r="E6698">
        <v>37</v>
      </c>
      <c r="F6698">
        <v>0.27900000000000003</v>
      </c>
    </row>
    <row r="6699" spans="1:6" x14ac:dyDescent="0.2">
      <c r="A6699" t="s">
        <v>679</v>
      </c>
      <c r="B6699" t="s">
        <v>696</v>
      </c>
      <c r="C6699" t="s">
        <v>687</v>
      </c>
      <c r="D6699">
        <v>0.65</v>
      </c>
      <c r="E6699">
        <v>38</v>
      </c>
      <c r="F6699">
        <v>0.28000000000000003</v>
      </c>
    </row>
    <row r="6700" spans="1:6" x14ac:dyDescent="0.2">
      <c r="A6700" t="s">
        <v>679</v>
      </c>
      <c r="B6700" t="s">
        <v>696</v>
      </c>
      <c r="C6700" t="s">
        <v>687</v>
      </c>
      <c r="D6700">
        <v>0.65</v>
      </c>
      <c r="E6700">
        <v>39</v>
      </c>
      <c r="F6700">
        <v>0.28100000000000003</v>
      </c>
    </row>
    <row r="6701" spans="1:6" x14ac:dyDescent="0.2">
      <c r="A6701" t="s">
        <v>679</v>
      </c>
      <c r="B6701" t="s">
        <v>696</v>
      </c>
      <c r="C6701" t="s">
        <v>687</v>
      </c>
      <c r="D6701">
        <v>0.65</v>
      </c>
      <c r="E6701">
        <v>40</v>
      </c>
      <c r="F6701">
        <v>0.28199999999999997</v>
      </c>
    </row>
    <row r="6702" spans="1:6" x14ac:dyDescent="0.2">
      <c r="A6702" t="s">
        <v>679</v>
      </c>
      <c r="B6702" t="s">
        <v>696</v>
      </c>
      <c r="C6702" t="s">
        <v>687</v>
      </c>
      <c r="D6702">
        <v>0.65</v>
      </c>
      <c r="E6702">
        <v>41</v>
      </c>
      <c r="F6702">
        <v>0.28399999999999997</v>
      </c>
    </row>
    <row r="6703" spans="1:6" x14ac:dyDescent="0.2">
      <c r="A6703" t="s">
        <v>679</v>
      </c>
      <c r="B6703" t="s">
        <v>696</v>
      </c>
      <c r="C6703" t="s">
        <v>687</v>
      </c>
      <c r="D6703">
        <v>0.65</v>
      </c>
      <c r="E6703">
        <v>42</v>
      </c>
      <c r="F6703">
        <v>0.28499999999999998</v>
      </c>
    </row>
    <row r="6704" spans="1:6" x14ac:dyDescent="0.2">
      <c r="A6704" t="s">
        <v>679</v>
      </c>
      <c r="B6704" t="s">
        <v>696</v>
      </c>
      <c r="C6704" t="s">
        <v>687</v>
      </c>
      <c r="D6704">
        <v>0.65</v>
      </c>
      <c r="E6704">
        <v>43</v>
      </c>
      <c r="F6704">
        <v>0.28599999999999998</v>
      </c>
    </row>
    <row r="6705" spans="1:6" x14ac:dyDescent="0.2">
      <c r="A6705" t="s">
        <v>679</v>
      </c>
      <c r="B6705" t="s">
        <v>696</v>
      </c>
      <c r="C6705" t="s">
        <v>687</v>
      </c>
      <c r="D6705">
        <v>0.65</v>
      </c>
      <c r="E6705">
        <v>44</v>
      </c>
      <c r="F6705">
        <v>0.28699999999999998</v>
      </c>
    </row>
    <row r="6706" spans="1:6" x14ac:dyDescent="0.2">
      <c r="A6706" t="s">
        <v>679</v>
      </c>
      <c r="B6706" t="s">
        <v>696</v>
      </c>
      <c r="C6706" t="s">
        <v>687</v>
      </c>
      <c r="D6706">
        <v>0.65</v>
      </c>
      <c r="E6706">
        <v>45</v>
      </c>
      <c r="F6706">
        <v>0.28799999999999998</v>
      </c>
    </row>
    <row r="6707" spans="1:6" x14ac:dyDescent="0.2">
      <c r="A6707" t="s">
        <v>679</v>
      </c>
      <c r="B6707" t="s">
        <v>696</v>
      </c>
      <c r="C6707" t="s">
        <v>687</v>
      </c>
      <c r="D6707">
        <v>0.65</v>
      </c>
      <c r="E6707">
        <v>46</v>
      </c>
      <c r="F6707">
        <v>0.28899999999999998</v>
      </c>
    </row>
    <row r="6708" spans="1:6" x14ac:dyDescent="0.2">
      <c r="A6708" t="s">
        <v>679</v>
      </c>
      <c r="B6708" t="s">
        <v>696</v>
      </c>
      <c r="C6708" t="s">
        <v>687</v>
      </c>
      <c r="D6708">
        <v>0.65</v>
      </c>
      <c r="E6708">
        <v>47</v>
      </c>
      <c r="F6708">
        <v>0.28999999999999998</v>
      </c>
    </row>
    <row r="6709" spans="1:6" x14ac:dyDescent="0.2">
      <c r="A6709" t="s">
        <v>679</v>
      </c>
      <c r="B6709" t="s">
        <v>696</v>
      </c>
      <c r="C6709" t="s">
        <v>687</v>
      </c>
      <c r="D6709">
        <v>0.65</v>
      </c>
      <c r="E6709">
        <v>48</v>
      </c>
      <c r="F6709">
        <v>0.29099999999999998</v>
      </c>
    </row>
    <row r="6710" spans="1:6" x14ac:dyDescent="0.2">
      <c r="A6710" t="s">
        <v>679</v>
      </c>
      <c r="B6710" t="s">
        <v>696</v>
      </c>
      <c r="C6710" t="s">
        <v>687</v>
      </c>
      <c r="D6710">
        <v>0.65</v>
      </c>
      <c r="E6710">
        <v>49</v>
      </c>
      <c r="F6710">
        <v>0.29199999999999998</v>
      </c>
    </row>
    <row r="6711" spans="1:6" x14ac:dyDescent="0.2">
      <c r="A6711" t="s">
        <v>679</v>
      </c>
      <c r="B6711" t="s">
        <v>696</v>
      </c>
      <c r="C6711" t="s">
        <v>687</v>
      </c>
      <c r="D6711">
        <v>0.7</v>
      </c>
      <c r="E6711">
        <v>25</v>
      </c>
      <c r="F6711">
        <v>0.27500000000000002</v>
      </c>
    </row>
    <row r="6712" spans="1:6" x14ac:dyDescent="0.2">
      <c r="A6712" t="s">
        <v>679</v>
      </c>
      <c r="B6712" t="s">
        <v>696</v>
      </c>
      <c r="C6712" t="s">
        <v>687</v>
      </c>
      <c r="D6712">
        <v>0.7</v>
      </c>
      <c r="E6712">
        <v>26</v>
      </c>
      <c r="F6712">
        <v>0.27700000000000002</v>
      </c>
    </row>
    <row r="6713" spans="1:6" x14ac:dyDescent="0.2">
      <c r="A6713" t="s">
        <v>679</v>
      </c>
      <c r="B6713" t="s">
        <v>696</v>
      </c>
      <c r="C6713" t="s">
        <v>687</v>
      </c>
      <c r="D6713">
        <v>0.7</v>
      </c>
      <c r="E6713">
        <v>27</v>
      </c>
      <c r="F6713">
        <v>0.27900000000000003</v>
      </c>
    </row>
    <row r="6714" spans="1:6" x14ac:dyDescent="0.2">
      <c r="A6714" t="s">
        <v>679</v>
      </c>
      <c r="B6714" t="s">
        <v>696</v>
      </c>
      <c r="C6714" t="s">
        <v>687</v>
      </c>
      <c r="D6714">
        <v>0.7</v>
      </c>
      <c r="E6714">
        <v>28</v>
      </c>
      <c r="F6714">
        <v>0.28100000000000003</v>
      </c>
    </row>
    <row r="6715" spans="1:6" x14ac:dyDescent="0.2">
      <c r="A6715" t="s">
        <v>679</v>
      </c>
      <c r="B6715" t="s">
        <v>696</v>
      </c>
      <c r="C6715" t="s">
        <v>687</v>
      </c>
      <c r="D6715">
        <v>0.7</v>
      </c>
      <c r="E6715">
        <v>29</v>
      </c>
      <c r="F6715">
        <v>0.28299999999999997</v>
      </c>
    </row>
    <row r="6716" spans="1:6" x14ac:dyDescent="0.2">
      <c r="A6716" t="s">
        <v>679</v>
      </c>
      <c r="B6716" t="s">
        <v>696</v>
      </c>
      <c r="C6716" t="s">
        <v>687</v>
      </c>
      <c r="D6716">
        <v>0.7</v>
      </c>
      <c r="E6716">
        <v>30</v>
      </c>
      <c r="F6716">
        <v>0.28399999999999997</v>
      </c>
    </row>
    <row r="6717" spans="1:6" x14ac:dyDescent="0.2">
      <c r="A6717" t="s">
        <v>679</v>
      </c>
      <c r="B6717" t="s">
        <v>696</v>
      </c>
      <c r="C6717" t="s">
        <v>687</v>
      </c>
      <c r="D6717">
        <v>0.7</v>
      </c>
      <c r="E6717">
        <v>31</v>
      </c>
      <c r="F6717">
        <v>0.28599999999999998</v>
      </c>
    </row>
    <row r="6718" spans="1:6" x14ac:dyDescent="0.2">
      <c r="A6718" t="s">
        <v>679</v>
      </c>
      <c r="B6718" t="s">
        <v>696</v>
      </c>
      <c r="C6718" t="s">
        <v>687</v>
      </c>
      <c r="D6718">
        <v>0.7</v>
      </c>
      <c r="E6718">
        <v>32</v>
      </c>
      <c r="F6718">
        <v>0.28799999999999998</v>
      </c>
    </row>
    <row r="6719" spans="1:6" x14ac:dyDescent="0.2">
      <c r="A6719" t="s">
        <v>679</v>
      </c>
      <c r="B6719" t="s">
        <v>696</v>
      </c>
      <c r="C6719" t="s">
        <v>687</v>
      </c>
      <c r="D6719">
        <v>0.7</v>
      </c>
      <c r="E6719">
        <v>33</v>
      </c>
      <c r="F6719">
        <v>0.28899999999999998</v>
      </c>
    </row>
    <row r="6720" spans="1:6" x14ac:dyDescent="0.2">
      <c r="A6720" t="s">
        <v>679</v>
      </c>
      <c r="B6720" t="s">
        <v>696</v>
      </c>
      <c r="C6720" t="s">
        <v>687</v>
      </c>
      <c r="D6720">
        <v>0.7</v>
      </c>
      <c r="E6720">
        <v>34</v>
      </c>
      <c r="F6720">
        <v>0.29099999999999998</v>
      </c>
    </row>
    <row r="6721" spans="1:6" x14ac:dyDescent="0.2">
      <c r="A6721" t="s">
        <v>679</v>
      </c>
      <c r="B6721" t="s">
        <v>696</v>
      </c>
      <c r="C6721" t="s">
        <v>687</v>
      </c>
      <c r="D6721">
        <v>0.7</v>
      </c>
      <c r="E6721">
        <v>35</v>
      </c>
      <c r="F6721">
        <v>0.29199999999999998</v>
      </c>
    </row>
    <row r="6722" spans="1:6" x14ac:dyDescent="0.2">
      <c r="A6722" t="s">
        <v>679</v>
      </c>
      <c r="B6722" t="s">
        <v>696</v>
      </c>
      <c r="C6722" t="s">
        <v>687</v>
      </c>
      <c r="D6722">
        <v>0.7</v>
      </c>
      <c r="E6722">
        <v>36</v>
      </c>
      <c r="F6722">
        <v>0.29299999999999998</v>
      </c>
    </row>
    <row r="6723" spans="1:6" x14ac:dyDescent="0.2">
      <c r="A6723" t="s">
        <v>679</v>
      </c>
      <c r="B6723" t="s">
        <v>696</v>
      </c>
      <c r="C6723" t="s">
        <v>687</v>
      </c>
      <c r="D6723">
        <v>0.7</v>
      </c>
      <c r="E6723">
        <v>37</v>
      </c>
      <c r="F6723">
        <v>0.29399999999999998</v>
      </c>
    </row>
    <row r="6724" spans="1:6" x14ac:dyDescent="0.2">
      <c r="A6724" t="s">
        <v>679</v>
      </c>
      <c r="B6724" t="s">
        <v>696</v>
      </c>
      <c r="C6724" t="s">
        <v>687</v>
      </c>
      <c r="D6724">
        <v>0.7</v>
      </c>
      <c r="E6724">
        <v>38</v>
      </c>
      <c r="F6724">
        <v>0.29599999999999999</v>
      </c>
    </row>
    <row r="6725" spans="1:6" x14ac:dyDescent="0.2">
      <c r="A6725" t="s">
        <v>679</v>
      </c>
      <c r="B6725" t="s">
        <v>696</v>
      </c>
      <c r="C6725" t="s">
        <v>687</v>
      </c>
      <c r="D6725">
        <v>0.7</v>
      </c>
      <c r="E6725">
        <v>39</v>
      </c>
      <c r="F6725">
        <v>0.29699999999999999</v>
      </c>
    </row>
    <row r="6726" spans="1:6" x14ac:dyDescent="0.2">
      <c r="A6726" t="s">
        <v>679</v>
      </c>
      <c r="B6726" t="s">
        <v>696</v>
      </c>
      <c r="C6726" t="s">
        <v>687</v>
      </c>
      <c r="D6726">
        <v>0.7</v>
      </c>
      <c r="E6726">
        <v>40</v>
      </c>
      <c r="F6726">
        <v>0.29799999999999999</v>
      </c>
    </row>
    <row r="6727" spans="1:6" x14ac:dyDescent="0.2">
      <c r="A6727" t="s">
        <v>679</v>
      </c>
      <c r="B6727" t="s">
        <v>696</v>
      </c>
      <c r="C6727" t="s">
        <v>687</v>
      </c>
      <c r="D6727">
        <v>0.7</v>
      </c>
      <c r="E6727">
        <v>41</v>
      </c>
      <c r="F6727">
        <v>0.29899999999999999</v>
      </c>
    </row>
    <row r="6728" spans="1:6" x14ac:dyDescent="0.2">
      <c r="A6728" t="s">
        <v>679</v>
      </c>
      <c r="B6728" t="s">
        <v>696</v>
      </c>
      <c r="C6728" t="s">
        <v>687</v>
      </c>
      <c r="D6728">
        <v>0.7</v>
      </c>
      <c r="E6728">
        <v>42</v>
      </c>
      <c r="F6728">
        <v>0.3</v>
      </c>
    </row>
    <row r="6729" spans="1:6" x14ac:dyDescent="0.2">
      <c r="A6729" t="s">
        <v>679</v>
      </c>
      <c r="B6729" t="s">
        <v>696</v>
      </c>
      <c r="C6729" t="s">
        <v>687</v>
      </c>
      <c r="D6729">
        <v>0.7</v>
      </c>
      <c r="E6729">
        <v>43</v>
      </c>
      <c r="F6729">
        <v>0.30099999999999999</v>
      </c>
    </row>
    <row r="6730" spans="1:6" x14ac:dyDescent="0.2">
      <c r="A6730" t="s">
        <v>679</v>
      </c>
      <c r="B6730" t="s">
        <v>696</v>
      </c>
      <c r="C6730" t="s">
        <v>687</v>
      </c>
      <c r="D6730">
        <v>0.7</v>
      </c>
      <c r="E6730">
        <v>44</v>
      </c>
      <c r="F6730">
        <v>0.30199999999999999</v>
      </c>
    </row>
    <row r="6731" spans="1:6" x14ac:dyDescent="0.2">
      <c r="A6731" t="s">
        <v>679</v>
      </c>
      <c r="B6731" t="s">
        <v>696</v>
      </c>
      <c r="C6731" t="s">
        <v>687</v>
      </c>
      <c r="D6731">
        <v>0.7</v>
      </c>
      <c r="E6731">
        <v>45</v>
      </c>
      <c r="F6731">
        <v>0.30299999999999999</v>
      </c>
    </row>
    <row r="6732" spans="1:6" x14ac:dyDescent="0.2">
      <c r="A6732" t="s">
        <v>679</v>
      </c>
      <c r="B6732" t="s">
        <v>696</v>
      </c>
      <c r="C6732" t="s">
        <v>687</v>
      </c>
      <c r="D6732">
        <v>0.7</v>
      </c>
      <c r="E6732">
        <v>46</v>
      </c>
      <c r="F6732">
        <v>0.30299999999999999</v>
      </c>
    </row>
    <row r="6733" spans="1:6" x14ac:dyDescent="0.2">
      <c r="A6733" t="s">
        <v>679</v>
      </c>
      <c r="B6733" t="s">
        <v>696</v>
      </c>
      <c r="C6733" t="s">
        <v>687</v>
      </c>
      <c r="D6733">
        <v>0.7</v>
      </c>
      <c r="E6733">
        <v>47</v>
      </c>
      <c r="F6733">
        <v>0.30399999999999999</v>
      </c>
    </row>
    <row r="6734" spans="1:6" x14ac:dyDescent="0.2">
      <c r="A6734" t="s">
        <v>679</v>
      </c>
      <c r="B6734" t="s">
        <v>696</v>
      </c>
      <c r="C6734" t="s">
        <v>687</v>
      </c>
      <c r="D6734">
        <v>0.7</v>
      </c>
      <c r="E6734">
        <v>48</v>
      </c>
      <c r="F6734">
        <v>0.30499999999999999</v>
      </c>
    </row>
    <row r="6735" spans="1:6" x14ac:dyDescent="0.2">
      <c r="A6735" t="s">
        <v>679</v>
      </c>
      <c r="B6735" t="s">
        <v>696</v>
      </c>
      <c r="C6735" t="s">
        <v>687</v>
      </c>
      <c r="D6735">
        <v>0.7</v>
      </c>
      <c r="E6735">
        <v>49</v>
      </c>
      <c r="F6735">
        <v>0.30599999999999999</v>
      </c>
    </row>
    <row r="6736" spans="1:6" x14ac:dyDescent="0.2">
      <c r="A6736" t="s">
        <v>679</v>
      </c>
      <c r="B6736" t="s">
        <v>696</v>
      </c>
      <c r="C6736" t="s">
        <v>687</v>
      </c>
      <c r="D6736">
        <v>0.75</v>
      </c>
      <c r="E6736">
        <v>26</v>
      </c>
      <c r="F6736">
        <v>0.29399999999999998</v>
      </c>
    </row>
    <row r="6737" spans="1:6" x14ac:dyDescent="0.2">
      <c r="A6737" t="s">
        <v>679</v>
      </c>
      <c r="B6737" t="s">
        <v>696</v>
      </c>
      <c r="C6737" t="s">
        <v>687</v>
      </c>
      <c r="D6737">
        <v>0.75</v>
      </c>
      <c r="E6737">
        <v>27</v>
      </c>
      <c r="F6737">
        <v>0.29499999999999998</v>
      </c>
    </row>
    <row r="6738" spans="1:6" x14ac:dyDescent="0.2">
      <c r="A6738" t="s">
        <v>679</v>
      </c>
      <c r="B6738" t="s">
        <v>696</v>
      </c>
      <c r="C6738" t="s">
        <v>687</v>
      </c>
      <c r="D6738">
        <v>0.75</v>
      </c>
      <c r="E6738">
        <v>28</v>
      </c>
      <c r="F6738">
        <v>0.29699999999999999</v>
      </c>
    </row>
    <row r="6739" spans="1:6" x14ac:dyDescent="0.2">
      <c r="A6739" t="s">
        <v>679</v>
      </c>
      <c r="B6739" t="s">
        <v>696</v>
      </c>
      <c r="C6739" t="s">
        <v>687</v>
      </c>
      <c r="D6739">
        <v>0.75</v>
      </c>
      <c r="E6739">
        <v>29</v>
      </c>
      <c r="F6739">
        <v>0.29899999999999999</v>
      </c>
    </row>
    <row r="6740" spans="1:6" x14ac:dyDescent="0.2">
      <c r="A6740" t="s">
        <v>679</v>
      </c>
      <c r="B6740" t="s">
        <v>696</v>
      </c>
      <c r="C6740" t="s">
        <v>687</v>
      </c>
      <c r="D6740">
        <v>0.75</v>
      </c>
      <c r="E6740">
        <v>30</v>
      </c>
      <c r="F6740">
        <v>0.3</v>
      </c>
    </row>
    <row r="6741" spans="1:6" x14ac:dyDescent="0.2">
      <c r="A6741" t="s">
        <v>679</v>
      </c>
      <c r="B6741" t="s">
        <v>696</v>
      </c>
      <c r="C6741" t="s">
        <v>687</v>
      </c>
      <c r="D6741">
        <v>0.75</v>
      </c>
      <c r="E6741">
        <v>31</v>
      </c>
      <c r="F6741">
        <v>0.30199999999999999</v>
      </c>
    </row>
    <row r="6742" spans="1:6" x14ac:dyDescent="0.2">
      <c r="A6742" t="s">
        <v>679</v>
      </c>
      <c r="B6742" t="s">
        <v>696</v>
      </c>
      <c r="C6742" t="s">
        <v>687</v>
      </c>
      <c r="D6742">
        <v>0.75</v>
      </c>
      <c r="E6742">
        <v>32</v>
      </c>
      <c r="F6742">
        <v>0.30299999999999999</v>
      </c>
    </row>
    <row r="6743" spans="1:6" x14ac:dyDescent="0.2">
      <c r="A6743" t="s">
        <v>679</v>
      </c>
      <c r="B6743" t="s">
        <v>696</v>
      </c>
      <c r="C6743" t="s">
        <v>687</v>
      </c>
      <c r="D6743">
        <v>0.75</v>
      </c>
      <c r="E6743">
        <v>33</v>
      </c>
      <c r="F6743">
        <v>0.30499999999999999</v>
      </c>
    </row>
    <row r="6744" spans="1:6" x14ac:dyDescent="0.2">
      <c r="A6744" t="s">
        <v>679</v>
      </c>
      <c r="B6744" t="s">
        <v>696</v>
      </c>
      <c r="C6744" t="s">
        <v>687</v>
      </c>
      <c r="D6744">
        <v>0.75</v>
      </c>
      <c r="E6744">
        <v>34</v>
      </c>
      <c r="F6744">
        <v>0.30599999999999999</v>
      </c>
    </row>
    <row r="6745" spans="1:6" x14ac:dyDescent="0.2">
      <c r="A6745" t="s">
        <v>679</v>
      </c>
      <c r="B6745" t="s">
        <v>696</v>
      </c>
      <c r="C6745" t="s">
        <v>687</v>
      </c>
      <c r="D6745">
        <v>0.75</v>
      </c>
      <c r="E6745">
        <v>35</v>
      </c>
      <c r="F6745">
        <v>0.307</v>
      </c>
    </row>
    <row r="6746" spans="1:6" x14ac:dyDescent="0.2">
      <c r="A6746" t="s">
        <v>679</v>
      </c>
      <c r="B6746" t="s">
        <v>696</v>
      </c>
      <c r="C6746" t="s">
        <v>687</v>
      </c>
      <c r="D6746">
        <v>0.75</v>
      </c>
      <c r="E6746">
        <v>36</v>
      </c>
      <c r="F6746">
        <v>0.308</v>
      </c>
    </row>
    <row r="6747" spans="1:6" x14ac:dyDescent="0.2">
      <c r="A6747" t="s">
        <v>679</v>
      </c>
      <c r="B6747" t="s">
        <v>696</v>
      </c>
      <c r="C6747" t="s">
        <v>687</v>
      </c>
      <c r="D6747">
        <v>0.75</v>
      </c>
      <c r="E6747">
        <v>37</v>
      </c>
      <c r="F6747">
        <v>0.31</v>
      </c>
    </row>
    <row r="6748" spans="1:6" x14ac:dyDescent="0.2">
      <c r="A6748" t="s">
        <v>679</v>
      </c>
      <c r="B6748" t="s">
        <v>696</v>
      </c>
      <c r="C6748" t="s">
        <v>687</v>
      </c>
      <c r="D6748">
        <v>0.75</v>
      </c>
      <c r="E6748">
        <v>38</v>
      </c>
      <c r="F6748">
        <v>0.311</v>
      </c>
    </row>
    <row r="6749" spans="1:6" x14ac:dyDescent="0.2">
      <c r="A6749" t="s">
        <v>679</v>
      </c>
      <c r="B6749" t="s">
        <v>696</v>
      </c>
      <c r="C6749" t="s">
        <v>687</v>
      </c>
      <c r="D6749">
        <v>0.75</v>
      </c>
      <c r="E6749">
        <v>39</v>
      </c>
      <c r="F6749">
        <v>0.312</v>
      </c>
    </row>
    <row r="6750" spans="1:6" x14ac:dyDescent="0.2">
      <c r="A6750" t="s">
        <v>679</v>
      </c>
      <c r="B6750" t="s">
        <v>696</v>
      </c>
      <c r="C6750" t="s">
        <v>687</v>
      </c>
      <c r="D6750">
        <v>0.75</v>
      </c>
      <c r="E6750">
        <v>40</v>
      </c>
      <c r="F6750">
        <v>0.313</v>
      </c>
    </row>
    <row r="6751" spans="1:6" x14ac:dyDescent="0.2">
      <c r="A6751" t="s">
        <v>679</v>
      </c>
      <c r="B6751" t="s">
        <v>696</v>
      </c>
      <c r="C6751" t="s">
        <v>687</v>
      </c>
      <c r="D6751">
        <v>0.75</v>
      </c>
      <c r="E6751">
        <v>41</v>
      </c>
      <c r="F6751">
        <v>0.313</v>
      </c>
    </row>
    <row r="6752" spans="1:6" x14ac:dyDescent="0.2">
      <c r="A6752" t="s">
        <v>679</v>
      </c>
      <c r="B6752" t="s">
        <v>696</v>
      </c>
      <c r="C6752" t="s">
        <v>687</v>
      </c>
      <c r="D6752">
        <v>0.75</v>
      </c>
      <c r="E6752">
        <v>42</v>
      </c>
      <c r="F6752">
        <v>0.314</v>
      </c>
    </row>
    <row r="6753" spans="1:6" x14ac:dyDescent="0.2">
      <c r="A6753" t="s">
        <v>679</v>
      </c>
      <c r="B6753" t="s">
        <v>696</v>
      </c>
      <c r="C6753" t="s">
        <v>687</v>
      </c>
      <c r="D6753">
        <v>0.75</v>
      </c>
      <c r="E6753">
        <v>43</v>
      </c>
      <c r="F6753">
        <v>0.315</v>
      </c>
    </row>
    <row r="6754" spans="1:6" x14ac:dyDescent="0.2">
      <c r="A6754" t="s">
        <v>679</v>
      </c>
      <c r="B6754" t="s">
        <v>696</v>
      </c>
      <c r="C6754" t="s">
        <v>687</v>
      </c>
      <c r="D6754">
        <v>0.75</v>
      </c>
      <c r="E6754">
        <v>44</v>
      </c>
      <c r="F6754">
        <v>0.316</v>
      </c>
    </row>
    <row r="6755" spans="1:6" x14ac:dyDescent="0.2">
      <c r="A6755" t="s">
        <v>679</v>
      </c>
      <c r="B6755" t="s">
        <v>696</v>
      </c>
      <c r="C6755" t="s">
        <v>687</v>
      </c>
      <c r="D6755">
        <v>0.75</v>
      </c>
      <c r="E6755">
        <v>45</v>
      </c>
      <c r="F6755">
        <v>0.317</v>
      </c>
    </row>
    <row r="6756" spans="1:6" x14ac:dyDescent="0.2">
      <c r="A6756" t="s">
        <v>679</v>
      </c>
      <c r="B6756" t="s">
        <v>696</v>
      </c>
      <c r="C6756" t="s">
        <v>687</v>
      </c>
      <c r="D6756">
        <v>0.75</v>
      </c>
      <c r="E6756">
        <v>46</v>
      </c>
      <c r="F6756">
        <v>0.318</v>
      </c>
    </row>
    <row r="6757" spans="1:6" x14ac:dyDescent="0.2">
      <c r="A6757" t="s">
        <v>679</v>
      </c>
      <c r="B6757" t="s">
        <v>696</v>
      </c>
      <c r="C6757" t="s">
        <v>687</v>
      </c>
      <c r="D6757">
        <v>0.75</v>
      </c>
      <c r="E6757">
        <v>47</v>
      </c>
      <c r="F6757">
        <v>0.31900000000000001</v>
      </c>
    </row>
    <row r="6758" spans="1:6" x14ac:dyDescent="0.2">
      <c r="A6758" t="s">
        <v>679</v>
      </c>
      <c r="B6758" t="s">
        <v>696</v>
      </c>
      <c r="C6758" t="s">
        <v>687</v>
      </c>
      <c r="D6758">
        <v>0.75</v>
      </c>
      <c r="E6758">
        <v>48</v>
      </c>
      <c r="F6758">
        <v>0.31900000000000001</v>
      </c>
    </row>
    <row r="6759" spans="1:6" x14ac:dyDescent="0.2">
      <c r="A6759" t="s">
        <v>679</v>
      </c>
      <c r="B6759" t="s">
        <v>696</v>
      </c>
      <c r="C6759" t="s">
        <v>687</v>
      </c>
      <c r="D6759">
        <v>0.75</v>
      </c>
      <c r="E6759">
        <v>49</v>
      </c>
      <c r="F6759">
        <v>0.32</v>
      </c>
    </row>
    <row r="6760" spans="1:6" x14ac:dyDescent="0.2">
      <c r="A6760" t="s">
        <v>679</v>
      </c>
      <c r="B6760" t="s">
        <v>696</v>
      </c>
      <c r="C6760" t="s">
        <v>687</v>
      </c>
      <c r="D6760">
        <v>0.8</v>
      </c>
      <c r="E6760">
        <v>27</v>
      </c>
      <c r="F6760">
        <v>0.311</v>
      </c>
    </row>
    <row r="6761" spans="1:6" x14ac:dyDescent="0.2">
      <c r="A6761" t="s">
        <v>679</v>
      </c>
      <c r="B6761" t="s">
        <v>696</v>
      </c>
      <c r="C6761" t="s">
        <v>687</v>
      </c>
      <c r="D6761">
        <v>0.8</v>
      </c>
      <c r="E6761">
        <v>28</v>
      </c>
      <c r="F6761">
        <v>0.313</v>
      </c>
    </row>
    <row r="6762" spans="1:6" x14ac:dyDescent="0.2">
      <c r="A6762" t="s">
        <v>679</v>
      </c>
      <c r="B6762" t="s">
        <v>696</v>
      </c>
      <c r="C6762" t="s">
        <v>687</v>
      </c>
      <c r="D6762">
        <v>0.8</v>
      </c>
      <c r="E6762">
        <v>29</v>
      </c>
      <c r="F6762">
        <v>0.314</v>
      </c>
    </row>
    <row r="6763" spans="1:6" x14ac:dyDescent="0.2">
      <c r="A6763" t="s">
        <v>679</v>
      </c>
      <c r="B6763" t="s">
        <v>696</v>
      </c>
      <c r="C6763" t="s">
        <v>687</v>
      </c>
      <c r="D6763">
        <v>0.8</v>
      </c>
      <c r="E6763">
        <v>30</v>
      </c>
      <c r="F6763">
        <v>0.316</v>
      </c>
    </row>
    <row r="6764" spans="1:6" x14ac:dyDescent="0.2">
      <c r="A6764" t="s">
        <v>679</v>
      </c>
      <c r="B6764" t="s">
        <v>696</v>
      </c>
      <c r="C6764" t="s">
        <v>687</v>
      </c>
      <c r="D6764">
        <v>0.8</v>
      </c>
      <c r="E6764">
        <v>31</v>
      </c>
      <c r="F6764">
        <v>0.317</v>
      </c>
    </row>
    <row r="6765" spans="1:6" x14ac:dyDescent="0.2">
      <c r="A6765" t="s">
        <v>679</v>
      </c>
      <c r="B6765" t="s">
        <v>696</v>
      </c>
      <c r="C6765" t="s">
        <v>687</v>
      </c>
      <c r="D6765">
        <v>0.8</v>
      </c>
      <c r="E6765">
        <v>32</v>
      </c>
      <c r="F6765">
        <v>0.318</v>
      </c>
    </row>
    <row r="6766" spans="1:6" x14ac:dyDescent="0.2">
      <c r="A6766" t="s">
        <v>679</v>
      </c>
      <c r="B6766" t="s">
        <v>696</v>
      </c>
      <c r="C6766" t="s">
        <v>687</v>
      </c>
      <c r="D6766">
        <v>0.8</v>
      </c>
      <c r="E6766">
        <v>33</v>
      </c>
      <c r="F6766">
        <v>0.32</v>
      </c>
    </row>
    <row r="6767" spans="1:6" x14ac:dyDescent="0.2">
      <c r="A6767" t="s">
        <v>679</v>
      </c>
      <c r="B6767" t="s">
        <v>696</v>
      </c>
      <c r="C6767" t="s">
        <v>687</v>
      </c>
      <c r="D6767">
        <v>0.8</v>
      </c>
      <c r="E6767">
        <v>34</v>
      </c>
      <c r="F6767">
        <v>0.32100000000000001</v>
      </c>
    </row>
    <row r="6768" spans="1:6" x14ac:dyDescent="0.2">
      <c r="A6768" t="s">
        <v>679</v>
      </c>
      <c r="B6768" t="s">
        <v>696</v>
      </c>
      <c r="C6768" t="s">
        <v>687</v>
      </c>
      <c r="D6768">
        <v>0.8</v>
      </c>
      <c r="E6768">
        <v>35</v>
      </c>
      <c r="F6768">
        <v>0.32200000000000001</v>
      </c>
    </row>
    <row r="6769" spans="1:6" x14ac:dyDescent="0.2">
      <c r="A6769" t="s">
        <v>679</v>
      </c>
      <c r="B6769" t="s">
        <v>696</v>
      </c>
      <c r="C6769" t="s">
        <v>687</v>
      </c>
      <c r="D6769">
        <v>0.8</v>
      </c>
      <c r="E6769">
        <v>36</v>
      </c>
      <c r="F6769">
        <v>0.32300000000000001</v>
      </c>
    </row>
    <row r="6770" spans="1:6" x14ac:dyDescent="0.2">
      <c r="A6770" t="s">
        <v>679</v>
      </c>
      <c r="B6770" t="s">
        <v>696</v>
      </c>
      <c r="C6770" t="s">
        <v>687</v>
      </c>
      <c r="D6770">
        <v>0.8</v>
      </c>
      <c r="E6770">
        <v>37</v>
      </c>
      <c r="F6770">
        <v>0.32400000000000001</v>
      </c>
    </row>
    <row r="6771" spans="1:6" x14ac:dyDescent="0.2">
      <c r="A6771" t="s">
        <v>679</v>
      </c>
      <c r="B6771" t="s">
        <v>696</v>
      </c>
      <c r="C6771" t="s">
        <v>687</v>
      </c>
      <c r="D6771">
        <v>0.8</v>
      </c>
      <c r="E6771">
        <v>38</v>
      </c>
      <c r="F6771">
        <v>0.32500000000000001</v>
      </c>
    </row>
    <row r="6772" spans="1:6" x14ac:dyDescent="0.2">
      <c r="A6772" t="s">
        <v>679</v>
      </c>
      <c r="B6772" t="s">
        <v>696</v>
      </c>
      <c r="C6772" t="s">
        <v>687</v>
      </c>
      <c r="D6772">
        <v>0.8</v>
      </c>
      <c r="E6772">
        <v>39</v>
      </c>
      <c r="F6772">
        <v>0.32600000000000001</v>
      </c>
    </row>
    <row r="6773" spans="1:6" x14ac:dyDescent="0.2">
      <c r="A6773" t="s">
        <v>679</v>
      </c>
      <c r="B6773" t="s">
        <v>696</v>
      </c>
      <c r="C6773" t="s">
        <v>687</v>
      </c>
      <c r="D6773">
        <v>0.8</v>
      </c>
      <c r="E6773">
        <v>40</v>
      </c>
      <c r="F6773">
        <v>0.32700000000000001</v>
      </c>
    </row>
    <row r="6774" spans="1:6" x14ac:dyDescent="0.2">
      <c r="A6774" t="s">
        <v>679</v>
      </c>
      <c r="B6774" t="s">
        <v>696</v>
      </c>
      <c r="C6774" t="s">
        <v>687</v>
      </c>
      <c r="D6774">
        <v>0.8</v>
      </c>
      <c r="E6774">
        <v>41</v>
      </c>
      <c r="F6774">
        <v>0.32800000000000001</v>
      </c>
    </row>
    <row r="6775" spans="1:6" x14ac:dyDescent="0.2">
      <c r="A6775" t="s">
        <v>679</v>
      </c>
      <c r="B6775" t="s">
        <v>696</v>
      </c>
      <c r="C6775" t="s">
        <v>687</v>
      </c>
      <c r="D6775">
        <v>0.8</v>
      </c>
      <c r="E6775">
        <v>42</v>
      </c>
      <c r="F6775">
        <v>0.32800000000000001</v>
      </c>
    </row>
    <row r="6776" spans="1:6" x14ac:dyDescent="0.2">
      <c r="A6776" t="s">
        <v>679</v>
      </c>
      <c r="B6776" t="s">
        <v>696</v>
      </c>
      <c r="C6776" t="s">
        <v>687</v>
      </c>
      <c r="D6776">
        <v>0.8</v>
      </c>
      <c r="E6776">
        <v>43</v>
      </c>
      <c r="F6776">
        <v>0.32900000000000001</v>
      </c>
    </row>
    <row r="6777" spans="1:6" x14ac:dyDescent="0.2">
      <c r="A6777" t="s">
        <v>679</v>
      </c>
      <c r="B6777" t="s">
        <v>696</v>
      </c>
      <c r="C6777" t="s">
        <v>687</v>
      </c>
      <c r="D6777">
        <v>0.8</v>
      </c>
      <c r="E6777">
        <v>44</v>
      </c>
      <c r="F6777">
        <v>0.33</v>
      </c>
    </row>
    <row r="6778" spans="1:6" x14ac:dyDescent="0.2">
      <c r="A6778" t="s">
        <v>679</v>
      </c>
      <c r="B6778" t="s">
        <v>696</v>
      </c>
      <c r="C6778" t="s">
        <v>687</v>
      </c>
      <c r="D6778">
        <v>0.8</v>
      </c>
      <c r="E6778">
        <v>45</v>
      </c>
      <c r="F6778">
        <v>0.33100000000000002</v>
      </c>
    </row>
    <row r="6779" spans="1:6" x14ac:dyDescent="0.2">
      <c r="A6779" t="s">
        <v>679</v>
      </c>
      <c r="B6779" t="s">
        <v>696</v>
      </c>
      <c r="C6779" t="s">
        <v>687</v>
      </c>
      <c r="D6779">
        <v>0.8</v>
      </c>
      <c r="E6779">
        <v>46</v>
      </c>
      <c r="F6779">
        <v>0.33100000000000002</v>
      </c>
    </row>
    <row r="6780" spans="1:6" x14ac:dyDescent="0.2">
      <c r="A6780" t="s">
        <v>679</v>
      </c>
      <c r="B6780" t="s">
        <v>696</v>
      </c>
      <c r="C6780" t="s">
        <v>687</v>
      </c>
      <c r="D6780">
        <v>0.8</v>
      </c>
      <c r="E6780">
        <v>47</v>
      </c>
      <c r="F6780">
        <v>0.33200000000000002</v>
      </c>
    </row>
    <row r="6781" spans="1:6" x14ac:dyDescent="0.2">
      <c r="A6781" t="s">
        <v>679</v>
      </c>
      <c r="B6781" t="s">
        <v>696</v>
      </c>
      <c r="C6781" t="s">
        <v>687</v>
      </c>
      <c r="D6781">
        <v>0.8</v>
      </c>
      <c r="E6781">
        <v>48</v>
      </c>
      <c r="F6781">
        <v>0.33300000000000002</v>
      </c>
    </row>
    <row r="6782" spans="1:6" x14ac:dyDescent="0.2">
      <c r="A6782" t="s">
        <v>679</v>
      </c>
      <c r="B6782" t="s">
        <v>696</v>
      </c>
      <c r="C6782" t="s">
        <v>687</v>
      </c>
      <c r="D6782">
        <v>0.8</v>
      </c>
      <c r="E6782">
        <v>49</v>
      </c>
      <c r="F6782">
        <v>0.33400000000000002</v>
      </c>
    </row>
    <row r="6783" spans="1:6" x14ac:dyDescent="0.2">
      <c r="A6783" t="s">
        <v>679</v>
      </c>
      <c r="B6783" t="s">
        <v>696</v>
      </c>
      <c r="C6783" t="s">
        <v>687</v>
      </c>
      <c r="D6783">
        <v>0.85</v>
      </c>
      <c r="E6783">
        <v>28</v>
      </c>
      <c r="F6783">
        <v>0.32800000000000001</v>
      </c>
    </row>
    <row r="6784" spans="1:6" x14ac:dyDescent="0.2">
      <c r="A6784" t="s">
        <v>679</v>
      </c>
      <c r="B6784" t="s">
        <v>696</v>
      </c>
      <c r="C6784" t="s">
        <v>687</v>
      </c>
      <c r="D6784">
        <v>0.85</v>
      </c>
      <c r="E6784">
        <v>29</v>
      </c>
      <c r="F6784">
        <v>0.32900000000000001</v>
      </c>
    </row>
    <row r="6785" spans="1:6" x14ac:dyDescent="0.2">
      <c r="A6785" t="s">
        <v>679</v>
      </c>
      <c r="B6785" t="s">
        <v>696</v>
      </c>
      <c r="C6785" t="s">
        <v>687</v>
      </c>
      <c r="D6785">
        <v>0.85</v>
      </c>
      <c r="E6785">
        <v>30</v>
      </c>
      <c r="F6785">
        <v>0.33100000000000002</v>
      </c>
    </row>
    <row r="6786" spans="1:6" x14ac:dyDescent="0.2">
      <c r="A6786" t="s">
        <v>679</v>
      </c>
      <c r="B6786" t="s">
        <v>696</v>
      </c>
      <c r="C6786" t="s">
        <v>687</v>
      </c>
      <c r="D6786">
        <v>0.85</v>
      </c>
      <c r="E6786">
        <v>31</v>
      </c>
      <c r="F6786">
        <v>0.33200000000000002</v>
      </c>
    </row>
    <row r="6787" spans="1:6" x14ac:dyDescent="0.2">
      <c r="A6787" t="s">
        <v>679</v>
      </c>
      <c r="B6787" t="s">
        <v>696</v>
      </c>
      <c r="C6787" t="s">
        <v>687</v>
      </c>
      <c r="D6787">
        <v>0.85</v>
      </c>
      <c r="E6787">
        <v>32</v>
      </c>
      <c r="F6787">
        <v>0.33300000000000002</v>
      </c>
    </row>
    <row r="6788" spans="1:6" x14ac:dyDescent="0.2">
      <c r="A6788" t="s">
        <v>679</v>
      </c>
      <c r="B6788" t="s">
        <v>696</v>
      </c>
      <c r="C6788" t="s">
        <v>687</v>
      </c>
      <c r="D6788">
        <v>0.85</v>
      </c>
      <c r="E6788">
        <v>33</v>
      </c>
      <c r="F6788">
        <v>0.33400000000000002</v>
      </c>
    </row>
    <row r="6789" spans="1:6" x14ac:dyDescent="0.2">
      <c r="A6789" t="s">
        <v>679</v>
      </c>
      <c r="B6789" t="s">
        <v>696</v>
      </c>
      <c r="C6789" t="s">
        <v>687</v>
      </c>
      <c r="D6789">
        <v>0.85</v>
      </c>
      <c r="E6789">
        <v>34</v>
      </c>
      <c r="F6789">
        <v>0.33500000000000002</v>
      </c>
    </row>
    <row r="6790" spans="1:6" x14ac:dyDescent="0.2">
      <c r="A6790" t="s">
        <v>679</v>
      </c>
      <c r="B6790" t="s">
        <v>696</v>
      </c>
      <c r="C6790" t="s">
        <v>687</v>
      </c>
      <c r="D6790">
        <v>0.85</v>
      </c>
      <c r="E6790">
        <v>35</v>
      </c>
      <c r="F6790">
        <v>0.33600000000000002</v>
      </c>
    </row>
    <row r="6791" spans="1:6" x14ac:dyDescent="0.2">
      <c r="A6791" t="s">
        <v>679</v>
      </c>
      <c r="B6791" t="s">
        <v>696</v>
      </c>
      <c r="C6791" t="s">
        <v>687</v>
      </c>
      <c r="D6791">
        <v>0.85</v>
      </c>
      <c r="E6791">
        <v>36</v>
      </c>
      <c r="F6791">
        <v>0.33700000000000002</v>
      </c>
    </row>
    <row r="6792" spans="1:6" x14ac:dyDescent="0.2">
      <c r="A6792" t="s">
        <v>679</v>
      </c>
      <c r="B6792" t="s">
        <v>696</v>
      </c>
      <c r="C6792" t="s">
        <v>687</v>
      </c>
      <c r="D6792">
        <v>0.85</v>
      </c>
      <c r="E6792">
        <v>37</v>
      </c>
      <c r="F6792">
        <v>0.33800000000000002</v>
      </c>
    </row>
    <row r="6793" spans="1:6" x14ac:dyDescent="0.2">
      <c r="A6793" t="s">
        <v>679</v>
      </c>
      <c r="B6793" t="s">
        <v>696</v>
      </c>
      <c r="C6793" t="s">
        <v>687</v>
      </c>
      <c r="D6793">
        <v>0.85</v>
      </c>
      <c r="E6793">
        <v>38</v>
      </c>
      <c r="F6793">
        <v>0.33900000000000002</v>
      </c>
    </row>
    <row r="6794" spans="1:6" x14ac:dyDescent="0.2">
      <c r="A6794" t="s">
        <v>679</v>
      </c>
      <c r="B6794" t="s">
        <v>696</v>
      </c>
      <c r="C6794" t="s">
        <v>687</v>
      </c>
      <c r="D6794">
        <v>0.85</v>
      </c>
      <c r="E6794">
        <v>39</v>
      </c>
      <c r="F6794">
        <v>0.34</v>
      </c>
    </row>
    <row r="6795" spans="1:6" x14ac:dyDescent="0.2">
      <c r="A6795" t="s">
        <v>679</v>
      </c>
      <c r="B6795" t="s">
        <v>696</v>
      </c>
      <c r="C6795" t="s">
        <v>687</v>
      </c>
      <c r="D6795">
        <v>0.85</v>
      </c>
      <c r="E6795">
        <v>40</v>
      </c>
      <c r="F6795">
        <v>0.34100000000000003</v>
      </c>
    </row>
    <row r="6796" spans="1:6" x14ac:dyDescent="0.2">
      <c r="A6796" t="s">
        <v>679</v>
      </c>
      <c r="B6796" t="s">
        <v>696</v>
      </c>
      <c r="C6796" t="s">
        <v>687</v>
      </c>
      <c r="D6796">
        <v>0.85</v>
      </c>
      <c r="E6796">
        <v>41</v>
      </c>
      <c r="F6796">
        <v>0.34100000000000003</v>
      </c>
    </row>
    <row r="6797" spans="1:6" x14ac:dyDescent="0.2">
      <c r="A6797" t="s">
        <v>679</v>
      </c>
      <c r="B6797" t="s">
        <v>696</v>
      </c>
      <c r="C6797" t="s">
        <v>687</v>
      </c>
      <c r="D6797">
        <v>0.85</v>
      </c>
      <c r="E6797">
        <v>42</v>
      </c>
      <c r="F6797">
        <v>0.34200000000000003</v>
      </c>
    </row>
    <row r="6798" spans="1:6" x14ac:dyDescent="0.2">
      <c r="A6798" t="s">
        <v>679</v>
      </c>
      <c r="B6798" t="s">
        <v>696</v>
      </c>
      <c r="C6798" t="s">
        <v>687</v>
      </c>
      <c r="D6798">
        <v>0.85</v>
      </c>
      <c r="E6798">
        <v>43</v>
      </c>
      <c r="F6798">
        <v>0.34300000000000003</v>
      </c>
    </row>
    <row r="6799" spans="1:6" x14ac:dyDescent="0.2">
      <c r="A6799" t="s">
        <v>679</v>
      </c>
      <c r="B6799" t="s">
        <v>696</v>
      </c>
      <c r="C6799" t="s">
        <v>687</v>
      </c>
      <c r="D6799">
        <v>0.85</v>
      </c>
      <c r="E6799">
        <v>44</v>
      </c>
      <c r="F6799">
        <v>0.34300000000000003</v>
      </c>
    </row>
    <row r="6800" spans="1:6" x14ac:dyDescent="0.2">
      <c r="A6800" t="s">
        <v>679</v>
      </c>
      <c r="B6800" t="s">
        <v>696</v>
      </c>
      <c r="C6800" t="s">
        <v>687</v>
      </c>
      <c r="D6800">
        <v>0.85</v>
      </c>
      <c r="E6800">
        <v>45</v>
      </c>
      <c r="F6800">
        <v>0.34399999999999997</v>
      </c>
    </row>
    <row r="6801" spans="1:6" x14ac:dyDescent="0.2">
      <c r="A6801" t="s">
        <v>679</v>
      </c>
      <c r="B6801" t="s">
        <v>696</v>
      </c>
      <c r="C6801" t="s">
        <v>687</v>
      </c>
      <c r="D6801">
        <v>0.85</v>
      </c>
      <c r="E6801">
        <v>46</v>
      </c>
      <c r="F6801">
        <v>0.34499999999999997</v>
      </c>
    </row>
    <row r="6802" spans="1:6" x14ac:dyDescent="0.2">
      <c r="A6802" t="s">
        <v>679</v>
      </c>
      <c r="B6802" t="s">
        <v>696</v>
      </c>
      <c r="C6802" t="s">
        <v>687</v>
      </c>
      <c r="D6802">
        <v>0.85</v>
      </c>
      <c r="E6802">
        <v>47</v>
      </c>
      <c r="F6802">
        <v>0.34499999999999997</v>
      </c>
    </row>
    <row r="6803" spans="1:6" x14ac:dyDescent="0.2">
      <c r="A6803" t="s">
        <v>679</v>
      </c>
      <c r="B6803" t="s">
        <v>696</v>
      </c>
      <c r="C6803" t="s">
        <v>687</v>
      </c>
      <c r="D6803">
        <v>0.85</v>
      </c>
      <c r="E6803">
        <v>48</v>
      </c>
      <c r="F6803">
        <v>0.34599999999999997</v>
      </c>
    </row>
    <row r="6804" spans="1:6" x14ac:dyDescent="0.2">
      <c r="A6804" t="s">
        <v>679</v>
      </c>
      <c r="B6804" t="s">
        <v>696</v>
      </c>
      <c r="C6804" t="s">
        <v>687</v>
      </c>
      <c r="D6804">
        <v>0.85</v>
      </c>
      <c r="E6804">
        <v>49</v>
      </c>
      <c r="F6804">
        <v>0.34699999999999998</v>
      </c>
    </row>
    <row r="6805" spans="1:6" x14ac:dyDescent="0.2">
      <c r="A6805" t="s">
        <v>679</v>
      </c>
      <c r="B6805" t="s">
        <v>696</v>
      </c>
      <c r="C6805" t="s">
        <v>687</v>
      </c>
      <c r="D6805">
        <v>0.9</v>
      </c>
      <c r="E6805">
        <v>28</v>
      </c>
      <c r="F6805">
        <v>0.34300000000000003</v>
      </c>
    </row>
    <row r="6806" spans="1:6" x14ac:dyDescent="0.2">
      <c r="A6806" t="s">
        <v>679</v>
      </c>
      <c r="B6806" t="s">
        <v>696</v>
      </c>
      <c r="C6806" t="s">
        <v>687</v>
      </c>
      <c r="D6806">
        <v>0.9</v>
      </c>
      <c r="E6806">
        <v>29</v>
      </c>
      <c r="F6806">
        <v>0.34399999999999997</v>
      </c>
    </row>
    <row r="6807" spans="1:6" x14ac:dyDescent="0.2">
      <c r="A6807" t="s">
        <v>679</v>
      </c>
      <c r="B6807" t="s">
        <v>696</v>
      </c>
      <c r="C6807" t="s">
        <v>687</v>
      </c>
      <c r="D6807">
        <v>0.9</v>
      </c>
      <c r="E6807">
        <v>30</v>
      </c>
      <c r="F6807">
        <v>0.34499999999999997</v>
      </c>
    </row>
    <row r="6808" spans="1:6" x14ac:dyDescent="0.2">
      <c r="A6808" t="s">
        <v>679</v>
      </c>
      <c r="B6808" t="s">
        <v>696</v>
      </c>
      <c r="C6808" t="s">
        <v>687</v>
      </c>
      <c r="D6808">
        <v>0.9</v>
      </c>
      <c r="E6808">
        <v>31</v>
      </c>
      <c r="F6808">
        <v>0.34599999999999997</v>
      </c>
    </row>
    <row r="6809" spans="1:6" x14ac:dyDescent="0.2">
      <c r="A6809" t="s">
        <v>679</v>
      </c>
      <c r="B6809" t="s">
        <v>696</v>
      </c>
      <c r="C6809" t="s">
        <v>687</v>
      </c>
      <c r="D6809">
        <v>0.9</v>
      </c>
      <c r="E6809">
        <v>32</v>
      </c>
      <c r="F6809">
        <v>0.34699999999999998</v>
      </c>
    </row>
    <row r="6810" spans="1:6" x14ac:dyDescent="0.2">
      <c r="A6810" t="s">
        <v>679</v>
      </c>
      <c r="B6810" t="s">
        <v>696</v>
      </c>
      <c r="C6810" t="s">
        <v>687</v>
      </c>
      <c r="D6810">
        <v>0.9</v>
      </c>
      <c r="E6810">
        <v>33</v>
      </c>
      <c r="F6810">
        <v>0.34799999999999998</v>
      </c>
    </row>
    <row r="6811" spans="1:6" x14ac:dyDescent="0.2">
      <c r="A6811" t="s">
        <v>679</v>
      </c>
      <c r="B6811" t="s">
        <v>696</v>
      </c>
      <c r="C6811" t="s">
        <v>687</v>
      </c>
      <c r="D6811">
        <v>0.9</v>
      </c>
      <c r="E6811">
        <v>34</v>
      </c>
      <c r="F6811">
        <v>0.34899999999999998</v>
      </c>
    </row>
    <row r="6812" spans="1:6" x14ac:dyDescent="0.2">
      <c r="A6812" t="s">
        <v>679</v>
      </c>
      <c r="B6812" t="s">
        <v>696</v>
      </c>
      <c r="C6812" t="s">
        <v>687</v>
      </c>
      <c r="D6812">
        <v>0.9</v>
      </c>
      <c r="E6812">
        <v>35</v>
      </c>
      <c r="F6812">
        <v>0.35</v>
      </c>
    </row>
    <row r="6813" spans="1:6" x14ac:dyDescent="0.2">
      <c r="A6813" t="s">
        <v>679</v>
      </c>
      <c r="B6813" t="s">
        <v>696</v>
      </c>
      <c r="C6813" t="s">
        <v>687</v>
      </c>
      <c r="D6813">
        <v>0.9</v>
      </c>
      <c r="E6813">
        <v>36</v>
      </c>
      <c r="F6813">
        <v>0.35099999999999998</v>
      </c>
    </row>
    <row r="6814" spans="1:6" x14ac:dyDescent="0.2">
      <c r="A6814" t="s">
        <v>679</v>
      </c>
      <c r="B6814" t="s">
        <v>696</v>
      </c>
      <c r="C6814" t="s">
        <v>687</v>
      </c>
      <c r="D6814">
        <v>0.9</v>
      </c>
      <c r="E6814">
        <v>37</v>
      </c>
      <c r="F6814">
        <v>0.35099999999999998</v>
      </c>
    </row>
    <row r="6815" spans="1:6" x14ac:dyDescent="0.2">
      <c r="A6815" t="s">
        <v>679</v>
      </c>
      <c r="B6815" t="s">
        <v>696</v>
      </c>
      <c r="C6815" t="s">
        <v>687</v>
      </c>
      <c r="D6815">
        <v>0.9</v>
      </c>
      <c r="E6815">
        <v>38</v>
      </c>
      <c r="F6815">
        <v>0.35199999999999998</v>
      </c>
    </row>
    <row r="6816" spans="1:6" x14ac:dyDescent="0.2">
      <c r="A6816" t="s">
        <v>679</v>
      </c>
      <c r="B6816" t="s">
        <v>696</v>
      </c>
      <c r="C6816" t="s">
        <v>687</v>
      </c>
      <c r="D6816">
        <v>0.9</v>
      </c>
      <c r="E6816">
        <v>39</v>
      </c>
      <c r="F6816">
        <v>0.35299999999999998</v>
      </c>
    </row>
    <row r="6817" spans="1:6" x14ac:dyDescent="0.2">
      <c r="A6817" t="s">
        <v>679</v>
      </c>
      <c r="B6817" t="s">
        <v>696</v>
      </c>
      <c r="C6817" t="s">
        <v>687</v>
      </c>
      <c r="D6817">
        <v>0.9</v>
      </c>
      <c r="E6817">
        <v>40</v>
      </c>
      <c r="F6817">
        <v>0.35399999999999998</v>
      </c>
    </row>
    <row r="6818" spans="1:6" x14ac:dyDescent="0.2">
      <c r="A6818" t="s">
        <v>679</v>
      </c>
      <c r="B6818" t="s">
        <v>696</v>
      </c>
      <c r="C6818" t="s">
        <v>687</v>
      </c>
      <c r="D6818">
        <v>0.9</v>
      </c>
      <c r="E6818">
        <v>41</v>
      </c>
      <c r="F6818">
        <v>0.35399999999999998</v>
      </c>
    </row>
    <row r="6819" spans="1:6" x14ac:dyDescent="0.2">
      <c r="A6819" t="s">
        <v>679</v>
      </c>
      <c r="B6819" t="s">
        <v>696</v>
      </c>
      <c r="C6819" t="s">
        <v>687</v>
      </c>
      <c r="D6819">
        <v>0.9</v>
      </c>
      <c r="E6819">
        <v>42</v>
      </c>
      <c r="F6819">
        <v>0.35499999999999998</v>
      </c>
    </row>
    <row r="6820" spans="1:6" x14ac:dyDescent="0.2">
      <c r="A6820" t="s">
        <v>679</v>
      </c>
      <c r="B6820" t="s">
        <v>696</v>
      </c>
      <c r="C6820" t="s">
        <v>687</v>
      </c>
      <c r="D6820">
        <v>0.9</v>
      </c>
      <c r="E6820">
        <v>43</v>
      </c>
      <c r="F6820">
        <v>0.35599999999999998</v>
      </c>
    </row>
    <row r="6821" spans="1:6" x14ac:dyDescent="0.2">
      <c r="A6821" t="s">
        <v>679</v>
      </c>
      <c r="B6821" t="s">
        <v>696</v>
      </c>
      <c r="C6821" t="s">
        <v>687</v>
      </c>
      <c r="D6821">
        <v>0.9</v>
      </c>
      <c r="E6821">
        <v>44</v>
      </c>
      <c r="F6821">
        <v>0.35599999999999998</v>
      </c>
    </row>
    <row r="6822" spans="1:6" x14ac:dyDescent="0.2">
      <c r="A6822" t="s">
        <v>679</v>
      </c>
      <c r="B6822" t="s">
        <v>696</v>
      </c>
      <c r="C6822" t="s">
        <v>687</v>
      </c>
      <c r="D6822">
        <v>0.9</v>
      </c>
      <c r="E6822">
        <v>45</v>
      </c>
      <c r="F6822">
        <v>0.35699999999999998</v>
      </c>
    </row>
    <row r="6823" spans="1:6" x14ac:dyDescent="0.2">
      <c r="A6823" t="s">
        <v>679</v>
      </c>
      <c r="B6823" t="s">
        <v>696</v>
      </c>
      <c r="C6823" t="s">
        <v>687</v>
      </c>
      <c r="D6823">
        <v>0.9</v>
      </c>
      <c r="E6823">
        <v>46</v>
      </c>
      <c r="F6823">
        <v>0.35699999999999998</v>
      </c>
    </row>
    <row r="6824" spans="1:6" x14ac:dyDescent="0.2">
      <c r="A6824" t="s">
        <v>679</v>
      </c>
      <c r="B6824" t="s">
        <v>696</v>
      </c>
      <c r="C6824" t="s">
        <v>687</v>
      </c>
      <c r="D6824">
        <v>0.9</v>
      </c>
      <c r="E6824">
        <v>47</v>
      </c>
      <c r="F6824">
        <v>0.35799999999999998</v>
      </c>
    </row>
    <row r="6825" spans="1:6" x14ac:dyDescent="0.2">
      <c r="A6825" t="s">
        <v>679</v>
      </c>
      <c r="B6825" t="s">
        <v>696</v>
      </c>
      <c r="C6825" t="s">
        <v>687</v>
      </c>
      <c r="D6825">
        <v>0.9</v>
      </c>
      <c r="E6825">
        <v>48</v>
      </c>
      <c r="F6825">
        <v>0.35899999999999999</v>
      </c>
    </row>
    <row r="6826" spans="1:6" x14ac:dyDescent="0.2">
      <c r="A6826" t="s">
        <v>679</v>
      </c>
      <c r="B6826" t="s">
        <v>696</v>
      </c>
      <c r="C6826" t="s">
        <v>687</v>
      </c>
      <c r="D6826">
        <v>0.9</v>
      </c>
      <c r="E6826">
        <v>49</v>
      </c>
      <c r="F6826">
        <v>0.35899999999999999</v>
      </c>
    </row>
    <row r="6827" spans="1:6" x14ac:dyDescent="0.2">
      <c r="A6827" t="s">
        <v>679</v>
      </c>
      <c r="B6827" t="s">
        <v>696</v>
      </c>
      <c r="C6827" t="s">
        <v>687</v>
      </c>
      <c r="D6827">
        <v>0.95</v>
      </c>
      <c r="E6827">
        <v>29</v>
      </c>
      <c r="F6827">
        <v>0.35699999999999998</v>
      </c>
    </row>
    <row r="6828" spans="1:6" x14ac:dyDescent="0.2">
      <c r="A6828" t="s">
        <v>679</v>
      </c>
      <c r="B6828" t="s">
        <v>696</v>
      </c>
      <c r="C6828" t="s">
        <v>687</v>
      </c>
      <c r="D6828">
        <v>0.95</v>
      </c>
      <c r="E6828">
        <v>30</v>
      </c>
      <c r="F6828">
        <v>0.35799999999999998</v>
      </c>
    </row>
    <row r="6829" spans="1:6" x14ac:dyDescent="0.2">
      <c r="A6829" t="s">
        <v>679</v>
      </c>
      <c r="B6829" t="s">
        <v>696</v>
      </c>
      <c r="C6829" t="s">
        <v>687</v>
      </c>
      <c r="D6829">
        <v>0.95</v>
      </c>
      <c r="E6829">
        <v>31</v>
      </c>
      <c r="F6829">
        <v>0.35899999999999999</v>
      </c>
    </row>
    <row r="6830" spans="1:6" x14ac:dyDescent="0.2">
      <c r="A6830" t="s">
        <v>679</v>
      </c>
      <c r="B6830" t="s">
        <v>696</v>
      </c>
      <c r="C6830" t="s">
        <v>687</v>
      </c>
      <c r="D6830">
        <v>0.95</v>
      </c>
      <c r="E6830">
        <v>32</v>
      </c>
      <c r="F6830">
        <v>0.36</v>
      </c>
    </row>
    <row r="6831" spans="1:6" x14ac:dyDescent="0.2">
      <c r="A6831" t="s">
        <v>679</v>
      </c>
      <c r="B6831" t="s">
        <v>696</v>
      </c>
      <c r="C6831" t="s">
        <v>687</v>
      </c>
      <c r="D6831">
        <v>0.95</v>
      </c>
      <c r="E6831">
        <v>33</v>
      </c>
      <c r="F6831">
        <v>0.36099999999999999</v>
      </c>
    </row>
    <row r="6832" spans="1:6" x14ac:dyDescent="0.2">
      <c r="A6832" t="s">
        <v>679</v>
      </c>
      <c r="B6832" t="s">
        <v>696</v>
      </c>
      <c r="C6832" t="s">
        <v>687</v>
      </c>
      <c r="D6832">
        <v>0.95</v>
      </c>
      <c r="E6832">
        <v>34</v>
      </c>
      <c r="F6832">
        <v>0.36199999999999999</v>
      </c>
    </row>
    <row r="6833" spans="1:6" x14ac:dyDescent="0.2">
      <c r="A6833" t="s">
        <v>679</v>
      </c>
      <c r="B6833" t="s">
        <v>696</v>
      </c>
      <c r="C6833" t="s">
        <v>687</v>
      </c>
      <c r="D6833">
        <v>0.95</v>
      </c>
      <c r="E6833">
        <v>35</v>
      </c>
      <c r="F6833">
        <v>0.36299999999999999</v>
      </c>
    </row>
    <row r="6834" spans="1:6" x14ac:dyDescent="0.2">
      <c r="A6834" t="s">
        <v>679</v>
      </c>
      <c r="B6834" t="s">
        <v>696</v>
      </c>
      <c r="C6834" t="s">
        <v>687</v>
      </c>
      <c r="D6834">
        <v>0.95</v>
      </c>
      <c r="E6834">
        <v>36</v>
      </c>
      <c r="F6834">
        <v>0.36399999999999999</v>
      </c>
    </row>
    <row r="6835" spans="1:6" x14ac:dyDescent="0.2">
      <c r="A6835" t="s">
        <v>679</v>
      </c>
      <c r="B6835" t="s">
        <v>696</v>
      </c>
      <c r="C6835" t="s">
        <v>687</v>
      </c>
      <c r="D6835">
        <v>0.95</v>
      </c>
      <c r="E6835">
        <v>37</v>
      </c>
      <c r="F6835">
        <v>0.36399999999999999</v>
      </c>
    </row>
    <row r="6836" spans="1:6" x14ac:dyDescent="0.2">
      <c r="A6836" t="s">
        <v>679</v>
      </c>
      <c r="B6836" t="s">
        <v>696</v>
      </c>
      <c r="C6836" t="s">
        <v>687</v>
      </c>
      <c r="D6836">
        <v>0.95</v>
      </c>
      <c r="E6836">
        <v>38</v>
      </c>
      <c r="F6836">
        <v>0.36499999999999999</v>
      </c>
    </row>
    <row r="6837" spans="1:6" x14ac:dyDescent="0.2">
      <c r="A6837" t="s">
        <v>679</v>
      </c>
      <c r="B6837" t="s">
        <v>696</v>
      </c>
      <c r="C6837" t="s">
        <v>687</v>
      </c>
      <c r="D6837">
        <v>0.95</v>
      </c>
      <c r="E6837">
        <v>39</v>
      </c>
      <c r="F6837">
        <v>0.36599999999999999</v>
      </c>
    </row>
    <row r="6838" spans="1:6" x14ac:dyDescent="0.2">
      <c r="A6838" t="s">
        <v>679</v>
      </c>
      <c r="B6838" t="s">
        <v>696</v>
      </c>
      <c r="C6838" t="s">
        <v>687</v>
      </c>
      <c r="D6838">
        <v>0.95</v>
      </c>
      <c r="E6838">
        <v>40</v>
      </c>
      <c r="F6838">
        <v>0.36599999999999999</v>
      </c>
    </row>
    <row r="6839" spans="1:6" x14ac:dyDescent="0.2">
      <c r="A6839" t="s">
        <v>679</v>
      </c>
      <c r="B6839" t="s">
        <v>696</v>
      </c>
      <c r="C6839" t="s">
        <v>687</v>
      </c>
      <c r="D6839">
        <v>0.95</v>
      </c>
      <c r="E6839">
        <v>41</v>
      </c>
      <c r="F6839">
        <v>0.36699999999999999</v>
      </c>
    </row>
    <row r="6840" spans="1:6" x14ac:dyDescent="0.2">
      <c r="A6840" t="s">
        <v>679</v>
      </c>
      <c r="B6840" t="s">
        <v>696</v>
      </c>
      <c r="C6840" t="s">
        <v>687</v>
      </c>
      <c r="D6840">
        <v>0.95</v>
      </c>
      <c r="E6840">
        <v>42</v>
      </c>
      <c r="F6840">
        <v>0.36799999999999999</v>
      </c>
    </row>
    <row r="6841" spans="1:6" x14ac:dyDescent="0.2">
      <c r="A6841" t="s">
        <v>679</v>
      </c>
      <c r="B6841" t="s">
        <v>696</v>
      </c>
      <c r="C6841" t="s">
        <v>687</v>
      </c>
      <c r="D6841">
        <v>0.95</v>
      </c>
      <c r="E6841">
        <v>43</v>
      </c>
      <c r="F6841">
        <v>0.36799999999999999</v>
      </c>
    </row>
    <row r="6842" spans="1:6" x14ac:dyDescent="0.2">
      <c r="A6842" t="s">
        <v>679</v>
      </c>
      <c r="B6842" t="s">
        <v>696</v>
      </c>
      <c r="C6842" t="s">
        <v>687</v>
      </c>
      <c r="D6842">
        <v>0.95</v>
      </c>
      <c r="E6842">
        <v>44</v>
      </c>
      <c r="F6842">
        <v>0.36899999999999999</v>
      </c>
    </row>
    <row r="6843" spans="1:6" x14ac:dyDescent="0.2">
      <c r="A6843" t="s">
        <v>679</v>
      </c>
      <c r="B6843" t="s">
        <v>696</v>
      </c>
      <c r="C6843" t="s">
        <v>687</v>
      </c>
      <c r="D6843">
        <v>0.95</v>
      </c>
      <c r="E6843">
        <v>45</v>
      </c>
      <c r="F6843">
        <v>0.36899999999999999</v>
      </c>
    </row>
    <row r="6844" spans="1:6" x14ac:dyDescent="0.2">
      <c r="A6844" t="s">
        <v>679</v>
      </c>
      <c r="B6844" t="s">
        <v>696</v>
      </c>
      <c r="C6844" t="s">
        <v>687</v>
      </c>
      <c r="D6844">
        <v>0.95</v>
      </c>
      <c r="E6844">
        <v>46</v>
      </c>
      <c r="F6844">
        <v>0.37</v>
      </c>
    </row>
    <row r="6845" spans="1:6" x14ac:dyDescent="0.2">
      <c r="A6845" t="s">
        <v>679</v>
      </c>
      <c r="B6845" t="s">
        <v>696</v>
      </c>
      <c r="C6845" t="s">
        <v>687</v>
      </c>
      <c r="D6845">
        <v>0.95</v>
      </c>
      <c r="E6845">
        <v>47</v>
      </c>
      <c r="F6845">
        <v>0.37</v>
      </c>
    </row>
    <row r="6846" spans="1:6" x14ac:dyDescent="0.2">
      <c r="A6846" t="s">
        <v>679</v>
      </c>
      <c r="B6846" t="s">
        <v>696</v>
      </c>
      <c r="C6846" t="s">
        <v>687</v>
      </c>
      <c r="D6846">
        <v>0.95</v>
      </c>
      <c r="E6846">
        <v>48</v>
      </c>
      <c r="F6846">
        <v>0.371</v>
      </c>
    </row>
    <row r="6847" spans="1:6" x14ac:dyDescent="0.2">
      <c r="A6847" t="s">
        <v>679</v>
      </c>
      <c r="B6847" t="s">
        <v>696</v>
      </c>
      <c r="C6847" t="s">
        <v>687</v>
      </c>
      <c r="D6847">
        <v>0.95</v>
      </c>
      <c r="E6847">
        <v>49</v>
      </c>
      <c r="F6847">
        <v>0.371</v>
      </c>
    </row>
    <row r="6848" spans="1:6" x14ac:dyDescent="0.2">
      <c r="A6848" t="s">
        <v>679</v>
      </c>
      <c r="B6848" t="s">
        <v>696</v>
      </c>
      <c r="C6848" t="s">
        <v>687</v>
      </c>
      <c r="D6848">
        <v>1</v>
      </c>
      <c r="E6848">
        <v>30</v>
      </c>
      <c r="F6848">
        <v>0.371</v>
      </c>
    </row>
    <row r="6849" spans="1:6" x14ac:dyDescent="0.2">
      <c r="A6849" t="s">
        <v>679</v>
      </c>
      <c r="B6849" t="s">
        <v>696</v>
      </c>
      <c r="C6849" t="s">
        <v>687</v>
      </c>
      <c r="D6849">
        <v>1</v>
      </c>
      <c r="E6849">
        <v>31</v>
      </c>
      <c r="F6849">
        <v>0.372</v>
      </c>
    </row>
    <row r="6850" spans="1:6" x14ac:dyDescent="0.2">
      <c r="A6850" t="s">
        <v>679</v>
      </c>
      <c r="B6850" t="s">
        <v>696</v>
      </c>
      <c r="C6850" t="s">
        <v>687</v>
      </c>
      <c r="D6850">
        <v>1</v>
      </c>
      <c r="E6850">
        <v>32</v>
      </c>
      <c r="F6850">
        <v>0.373</v>
      </c>
    </row>
    <row r="6851" spans="1:6" x14ac:dyDescent="0.2">
      <c r="A6851" t="s">
        <v>679</v>
      </c>
      <c r="B6851" t="s">
        <v>696</v>
      </c>
      <c r="C6851" t="s">
        <v>687</v>
      </c>
      <c r="D6851">
        <v>1</v>
      </c>
      <c r="E6851">
        <v>33</v>
      </c>
      <c r="F6851">
        <v>0.374</v>
      </c>
    </row>
    <row r="6852" spans="1:6" x14ac:dyDescent="0.2">
      <c r="A6852" t="s">
        <v>679</v>
      </c>
      <c r="B6852" t="s">
        <v>696</v>
      </c>
      <c r="C6852" t="s">
        <v>687</v>
      </c>
      <c r="D6852">
        <v>1</v>
      </c>
      <c r="E6852">
        <v>34</v>
      </c>
      <c r="F6852">
        <v>0.375</v>
      </c>
    </row>
    <row r="6853" spans="1:6" x14ac:dyDescent="0.2">
      <c r="A6853" t="s">
        <v>679</v>
      </c>
      <c r="B6853" t="s">
        <v>696</v>
      </c>
      <c r="C6853" t="s">
        <v>687</v>
      </c>
      <c r="D6853">
        <v>1</v>
      </c>
      <c r="E6853">
        <v>35</v>
      </c>
      <c r="F6853">
        <v>0.375</v>
      </c>
    </row>
    <row r="6854" spans="1:6" x14ac:dyDescent="0.2">
      <c r="A6854" t="s">
        <v>679</v>
      </c>
      <c r="B6854" t="s">
        <v>696</v>
      </c>
      <c r="C6854" t="s">
        <v>687</v>
      </c>
      <c r="D6854">
        <v>1</v>
      </c>
      <c r="E6854">
        <v>36</v>
      </c>
      <c r="F6854">
        <v>0.376</v>
      </c>
    </row>
    <row r="6855" spans="1:6" x14ac:dyDescent="0.2">
      <c r="A6855" t="s">
        <v>679</v>
      </c>
      <c r="B6855" t="s">
        <v>696</v>
      </c>
      <c r="C6855" t="s">
        <v>687</v>
      </c>
      <c r="D6855">
        <v>1</v>
      </c>
      <c r="E6855">
        <v>37</v>
      </c>
      <c r="F6855">
        <v>0.377</v>
      </c>
    </row>
    <row r="6856" spans="1:6" x14ac:dyDescent="0.2">
      <c r="A6856" t="s">
        <v>679</v>
      </c>
      <c r="B6856" t="s">
        <v>696</v>
      </c>
      <c r="C6856" t="s">
        <v>687</v>
      </c>
      <c r="D6856">
        <v>1</v>
      </c>
      <c r="E6856">
        <v>38</v>
      </c>
      <c r="F6856">
        <v>0.377</v>
      </c>
    </row>
    <row r="6857" spans="1:6" x14ac:dyDescent="0.2">
      <c r="A6857" t="s">
        <v>679</v>
      </c>
      <c r="B6857" t="s">
        <v>696</v>
      </c>
      <c r="C6857" t="s">
        <v>687</v>
      </c>
      <c r="D6857">
        <v>1</v>
      </c>
      <c r="E6857">
        <v>39</v>
      </c>
      <c r="F6857">
        <v>0.378</v>
      </c>
    </row>
    <row r="6858" spans="1:6" x14ac:dyDescent="0.2">
      <c r="A6858" t="s">
        <v>679</v>
      </c>
      <c r="B6858" t="s">
        <v>696</v>
      </c>
      <c r="C6858" t="s">
        <v>687</v>
      </c>
      <c r="D6858">
        <v>1</v>
      </c>
      <c r="E6858">
        <v>40</v>
      </c>
      <c r="F6858">
        <v>0.378</v>
      </c>
    </row>
    <row r="6859" spans="1:6" x14ac:dyDescent="0.2">
      <c r="A6859" t="s">
        <v>679</v>
      </c>
      <c r="B6859" t="s">
        <v>696</v>
      </c>
      <c r="C6859" t="s">
        <v>687</v>
      </c>
      <c r="D6859">
        <v>1</v>
      </c>
      <c r="E6859">
        <v>41</v>
      </c>
      <c r="F6859">
        <v>0.379</v>
      </c>
    </row>
    <row r="6860" spans="1:6" x14ac:dyDescent="0.2">
      <c r="A6860" t="s">
        <v>679</v>
      </c>
      <c r="B6860" t="s">
        <v>696</v>
      </c>
      <c r="C6860" t="s">
        <v>687</v>
      </c>
      <c r="D6860">
        <v>1</v>
      </c>
      <c r="E6860">
        <v>42</v>
      </c>
      <c r="F6860">
        <v>0.38</v>
      </c>
    </row>
    <row r="6861" spans="1:6" x14ac:dyDescent="0.2">
      <c r="A6861" t="s">
        <v>679</v>
      </c>
      <c r="B6861" t="s">
        <v>696</v>
      </c>
      <c r="C6861" t="s">
        <v>687</v>
      </c>
      <c r="D6861">
        <v>1</v>
      </c>
      <c r="E6861">
        <v>43</v>
      </c>
      <c r="F6861">
        <v>0.38</v>
      </c>
    </row>
    <row r="6862" spans="1:6" x14ac:dyDescent="0.2">
      <c r="A6862" t="s">
        <v>679</v>
      </c>
      <c r="B6862" t="s">
        <v>696</v>
      </c>
      <c r="C6862" t="s">
        <v>687</v>
      </c>
      <c r="D6862">
        <v>1</v>
      </c>
      <c r="E6862">
        <v>44</v>
      </c>
      <c r="F6862">
        <v>0.38100000000000001</v>
      </c>
    </row>
    <row r="6863" spans="1:6" x14ac:dyDescent="0.2">
      <c r="A6863" t="s">
        <v>679</v>
      </c>
      <c r="B6863" t="s">
        <v>696</v>
      </c>
      <c r="C6863" t="s">
        <v>687</v>
      </c>
      <c r="D6863">
        <v>1</v>
      </c>
      <c r="E6863">
        <v>45</v>
      </c>
      <c r="F6863">
        <v>0.38100000000000001</v>
      </c>
    </row>
    <row r="6864" spans="1:6" x14ac:dyDescent="0.2">
      <c r="A6864" t="s">
        <v>679</v>
      </c>
      <c r="B6864" t="s">
        <v>696</v>
      </c>
      <c r="C6864" t="s">
        <v>687</v>
      </c>
      <c r="D6864">
        <v>1</v>
      </c>
      <c r="E6864">
        <v>46</v>
      </c>
      <c r="F6864">
        <v>0.38100000000000001</v>
      </c>
    </row>
    <row r="6865" spans="1:6" x14ac:dyDescent="0.2">
      <c r="A6865" t="s">
        <v>679</v>
      </c>
      <c r="B6865" t="s">
        <v>696</v>
      </c>
      <c r="C6865" t="s">
        <v>687</v>
      </c>
      <c r="D6865">
        <v>1</v>
      </c>
      <c r="E6865">
        <v>47</v>
      </c>
      <c r="F6865">
        <v>0.38200000000000001</v>
      </c>
    </row>
    <row r="6866" spans="1:6" x14ac:dyDescent="0.2">
      <c r="A6866" t="s">
        <v>679</v>
      </c>
      <c r="B6866" t="s">
        <v>696</v>
      </c>
      <c r="C6866" t="s">
        <v>687</v>
      </c>
      <c r="D6866">
        <v>1</v>
      </c>
      <c r="E6866">
        <v>48</v>
      </c>
      <c r="F6866">
        <v>0.38200000000000001</v>
      </c>
    </row>
    <row r="6867" spans="1:6" x14ac:dyDescent="0.2">
      <c r="A6867" t="s">
        <v>679</v>
      </c>
      <c r="B6867" t="s">
        <v>696</v>
      </c>
      <c r="C6867" t="s">
        <v>687</v>
      </c>
      <c r="D6867">
        <v>1</v>
      </c>
      <c r="E6867">
        <v>49</v>
      </c>
      <c r="F6867">
        <v>0.38300000000000001</v>
      </c>
    </row>
    <row r="6868" spans="1:6" x14ac:dyDescent="0.2">
      <c r="A6868" t="s">
        <v>679</v>
      </c>
      <c r="B6868" t="s">
        <v>696</v>
      </c>
      <c r="C6868" t="s">
        <v>687</v>
      </c>
      <c r="D6868">
        <v>1.05</v>
      </c>
      <c r="E6868">
        <v>31</v>
      </c>
      <c r="F6868">
        <v>0.38500000000000001</v>
      </c>
    </row>
    <row r="6869" spans="1:6" x14ac:dyDescent="0.2">
      <c r="A6869" t="s">
        <v>679</v>
      </c>
      <c r="B6869" t="s">
        <v>696</v>
      </c>
      <c r="C6869" t="s">
        <v>687</v>
      </c>
      <c r="D6869">
        <v>1.05</v>
      </c>
      <c r="E6869">
        <v>32</v>
      </c>
      <c r="F6869">
        <v>0.38500000000000001</v>
      </c>
    </row>
    <row r="6870" spans="1:6" x14ac:dyDescent="0.2">
      <c r="A6870" t="s">
        <v>679</v>
      </c>
      <c r="B6870" t="s">
        <v>696</v>
      </c>
      <c r="C6870" t="s">
        <v>687</v>
      </c>
      <c r="D6870">
        <v>1.05</v>
      </c>
      <c r="E6870">
        <v>33</v>
      </c>
      <c r="F6870">
        <v>0.38600000000000001</v>
      </c>
    </row>
    <row r="6871" spans="1:6" x14ac:dyDescent="0.2">
      <c r="A6871" t="s">
        <v>679</v>
      </c>
      <c r="B6871" t="s">
        <v>696</v>
      </c>
      <c r="C6871" t="s">
        <v>687</v>
      </c>
      <c r="D6871">
        <v>1.05</v>
      </c>
      <c r="E6871">
        <v>34</v>
      </c>
      <c r="F6871">
        <v>0.38700000000000001</v>
      </c>
    </row>
    <row r="6872" spans="1:6" x14ac:dyDescent="0.2">
      <c r="A6872" t="s">
        <v>679</v>
      </c>
      <c r="B6872" t="s">
        <v>696</v>
      </c>
      <c r="C6872" t="s">
        <v>687</v>
      </c>
      <c r="D6872">
        <v>1.05</v>
      </c>
      <c r="E6872">
        <v>35</v>
      </c>
      <c r="F6872">
        <v>0.38700000000000001</v>
      </c>
    </row>
    <row r="6873" spans="1:6" x14ac:dyDescent="0.2">
      <c r="A6873" t="s">
        <v>679</v>
      </c>
      <c r="B6873" t="s">
        <v>696</v>
      </c>
      <c r="C6873" t="s">
        <v>687</v>
      </c>
      <c r="D6873">
        <v>1.05</v>
      </c>
      <c r="E6873">
        <v>36</v>
      </c>
      <c r="F6873">
        <v>0.38800000000000001</v>
      </c>
    </row>
    <row r="6874" spans="1:6" x14ac:dyDescent="0.2">
      <c r="A6874" t="s">
        <v>679</v>
      </c>
      <c r="B6874" t="s">
        <v>696</v>
      </c>
      <c r="C6874" t="s">
        <v>687</v>
      </c>
      <c r="D6874">
        <v>1.05</v>
      </c>
      <c r="E6874">
        <v>37</v>
      </c>
      <c r="F6874">
        <v>0.38900000000000001</v>
      </c>
    </row>
    <row r="6875" spans="1:6" x14ac:dyDescent="0.2">
      <c r="A6875" t="s">
        <v>679</v>
      </c>
      <c r="B6875" t="s">
        <v>696</v>
      </c>
      <c r="C6875" t="s">
        <v>687</v>
      </c>
      <c r="D6875">
        <v>1.05</v>
      </c>
      <c r="E6875">
        <v>38</v>
      </c>
      <c r="F6875">
        <v>0.38900000000000001</v>
      </c>
    </row>
    <row r="6876" spans="1:6" x14ac:dyDescent="0.2">
      <c r="A6876" t="s">
        <v>679</v>
      </c>
      <c r="B6876" t="s">
        <v>696</v>
      </c>
      <c r="C6876" t="s">
        <v>687</v>
      </c>
      <c r="D6876">
        <v>1.05</v>
      </c>
      <c r="E6876">
        <v>39</v>
      </c>
      <c r="F6876">
        <v>0.39</v>
      </c>
    </row>
    <row r="6877" spans="1:6" x14ac:dyDescent="0.2">
      <c r="A6877" t="s">
        <v>679</v>
      </c>
      <c r="B6877" t="s">
        <v>696</v>
      </c>
      <c r="C6877" t="s">
        <v>687</v>
      </c>
      <c r="D6877">
        <v>1.05</v>
      </c>
      <c r="E6877">
        <v>40</v>
      </c>
      <c r="F6877">
        <v>0.39</v>
      </c>
    </row>
    <row r="6878" spans="1:6" x14ac:dyDescent="0.2">
      <c r="A6878" t="s">
        <v>679</v>
      </c>
      <c r="B6878" t="s">
        <v>696</v>
      </c>
      <c r="C6878" t="s">
        <v>687</v>
      </c>
      <c r="D6878">
        <v>1.05</v>
      </c>
      <c r="E6878">
        <v>41</v>
      </c>
      <c r="F6878">
        <v>0.39100000000000001</v>
      </c>
    </row>
    <row r="6879" spans="1:6" x14ac:dyDescent="0.2">
      <c r="A6879" t="s">
        <v>679</v>
      </c>
      <c r="B6879" t="s">
        <v>696</v>
      </c>
      <c r="C6879" t="s">
        <v>687</v>
      </c>
      <c r="D6879">
        <v>1.05</v>
      </c>
      <c r="E6879">
        <v>42</v>
      </c>
      <c r="F6879">
        <v>0.39100000000000001</v>
      </c>
    </row>
    <row r="6880" spans="1:6" x14ac:dyDescent="0.2">
      <c r="A6880" t="s">
        <v>679</v>
      </c>
      <c r="B6880" t="s">
        <v>696</v>
      </c>
      <c r="C6880" t="s">
        <v>687</v>
      </c>
      <c r="D6880">
        <v>1.05</v>
      </c>
      <c r="E6880">
        <v>43</v>
      </c>
      <c r="F6880">
        <v>0.39200000000000002</v>
      </c>
    </row>
    <row r="6881" spans="1:6" x14ac:dyDescent="0.2">
      <c r="A6881" t="s">
        <v>679</v>
      </c>
      <c r="B6881" t="s">
        <v>696</v>
      </c>
      <c r="C6881" t="s">
        <v>687</v>
      </c>
      <c r="D6881">
        <v>1.05</v>
      </c>
      <c r="E6881">
        <v>44</v>
      </c>
      <c r="F6881">
        <v>0.39200000000000002</v>
      </c>
    </row>
    <row r="6882" spans="1:6" x14ac:dyDescent="0.2">
      <c r="A6882" t="s">
        <v>679</v>
      </c>
      <c r="B6882" t="s">
        <v>696</v>
      </c>
      <c r="C6882" t="s">
        <v>687</v>
      </c>
      <c r="D6882">
        <v>1.05</v>
      </c>
      <c r="E6882">
        <v>45</v>
      </c>
      <c r="F6882">
        <v>0.39200000000000002</v>
      </c>
    </row>
    <row r="6883" spans="1:6" x14ac:dyDescent="0.2">
      <c r="A6883" t="s">
        <v>679</v>
      </c>
      <c r="B6883" t="s">
        <v>696</v>
      </c>
      <c r="C6883" t="s">
        <v>687</v>
      </c>
      <c r="D6883">
        <v>1.05</v>
      </c>
      <c r="E6883">
        <v>46</v>
      </c>
      <c r="F6883">
        <v>0.39300000000000002</v>
      </c>
    </row>
    <row r="6884" spans="1:6" x14ac:dyDescent="0.2">
      <c r="A6884" t="s">
        <v>679</v>
      </c>
      <c r="B6884" t="s">
        <v>696</v>
      </c>
      <c r="C6884" t="s">
        <v>687</v>
      </c>
      <c r="D6884">
        <v>1.05</v>
      </c>
      <c r="E6884">
        <v>47</v>
      </c>
      <c r="F6884">
        <v>0.39300000000000002</v>
      </c>
    </row>
    <row r="6885" spans="1:6" x14ac:dyDescent="0.2">
      <c r="A6885" t="s">
        <v>679</v>
      </c>
      <c r="B6885" t="s">
        <v>696</v>
      </c>
      <c r="C6885" t="s">
        <v>687</v>
      </c>
      <c r="D6885">
        <v>1.05</v>
      </c>
      <c r="E6885">
        <v>48</v>
      </c>
      <c r="F6885">
        <v>0.39400000000000002</v>
      </c>
    </row>
    <row r="6886" spans="1:6" x14ac:dyDescent="0.2">
      <c r="A6886" t="s">
        <v>679</v>
      </c>
      <c r="B6886" t="s">
        <v>696</v>
      </c>
      <c r="C6886" t="s">
        <v>687</v>
      </c>
      <c r="D6886">
        <v>1.05</v>
      </c>
      <c r="E6886">
        <v>49</v>
      </c>
      <c r="F6886">
        <v>0.39400000000000002</v>
      </c>
    </row>
    <row r="6887" spans="1:6" x14ac:dyDescent="0.2">
      <c r="A6887" t="s">
        <v>679</v>
      </c>
      <c r="B6887" t="s">
        <v>696</v>
      </c>
      <c r="C6887" t="s">
        <v>687</v>
      </c>
      <c r="D6887">
        <v>1.1000000000000001</v>
      </c>
      <c r="E6887">
        <v>32</v>
      </c>
      <c r="F6887">
        <v>0.39700000000000002</v>
      </c>
    </row>
    <row r="6888" spans="1:6" x14ac:dyDescent="0.2">
      <c r="A6888" t="s">
        <v>679</v>
      </c>
      <c r="B6888" t="s">
        <v>696</v>
      </c>
      <c r="C6888" t="s">
        <v>687</v>
      </c>
      <c r="D6888">
        <v>1.1000000000000001</v>
      </c>
      <c r="E6888">
        <v>33</v>
      </c>
      <c r="F6888">
        <v>0.39800000000000002</v>
      </c>
    </row>
    <row r="6889" spans="1:6" x14ac:dyDescent="0.2">
      <c r="A6889" t="s">
        <v>679</v>
      </c>
      <c r="B6889" t="s">
        <v>696</v>
      </c>
      <c r="C6889" t="s">
        <v>687</v>
      </c>
      <c r="D6889">
        <v>1.1000000000000001</v>
      </c>
      <c r="E6889">
        <v>34</v>
      </c>
      <c r="F6889">
        <v>0.39800000000000002</v>
      </c>
    </row>
    <row r="6890" spans="1:6" x14ac:dyDescent="0.2">
      <c r="A6890" t="s">
        <v>679</v>
      </c>
      <c r="B6890" t="s">
        <v>696</v>
      </c>
      <c r="C6890" t="s">
        <v>687</v>
      </c>
      <c r="D6890">
        <v>1.1000000000000001</v>
      </c>
      <c r="E6890">
        <v>35</v>
      </c>
      <c r="F6890">
        <v>0.39900000000000002</v>
      </c>
    </row>
    <row r="6891" spans="1:6" x14ac:dyDescent="0.2">
      <c r="A6891" t="s">
        <v>679</v>
      </c>
      <c r="B6891" t="s">
        <v>696</v>
      </c>
      <c r="C6891" t="s">
        <v>687</v>
      </c>
      <c r="D6891">
        <v>1.1000000000000001</v>
      </c>
      <c r="E6891">
        <v>36</v>
      </c>
      <c r="F6891">
        <v>0.39900000000000002</v>
      </c>
    </row>
    <row r="6892" spans="1:6" x14ac:dyDescent="0.2">
      <c r="A6892" t="s">
        <v>679</v>
      </c>
      <c r="B6892" t="s">
        <v>696</v>
      </c>
      <c r="C6892" t="s">
        <v>687</v>
      </c>
      <c r="D6892">
        <v>1.1000000000000001</v>
      </c>
      <c r="E6892">
        <v>37</v>
      </c>
      <c r="F6892">
        <v>0.4</v>
      </c>
    </row>
    <row r="6893" spans="1:6" x14ac:dyDescent="0.2">
      <c r="A6893" t="s">
        <v>679</v>
      </c>
      <c r="B6893" t="s">
        <v>696</v>
      </c>
      <c r="C6893" t="s">
        <v>687</v>
      </c>
      <c r="D6893">
        <v>1.1000000000000001</v>
      </c>
      <c r="E6893">
        <v>38</v>
      </c>
      <c r="F6893">
        <v>0.4</v>
      </c>
    </row>
    <row r="6894" spans="1:6" x14ac:dyDescent="0.2">
      <c r="A6894" t="s">
        <v>679</v>
      </c>
      <c r="B6894" t="s">
        <v>696</v>
      </c>
      <c r="C6894" t="s">
        <v>687</v>
      </c>
      <c r="D6894">
        <v>1.1000000000000001</v>
      </c>
      <c r="E6894">
        <v>39</v>
      </c>
      <c r="F6894">
        <v>0.40100000000000002</v>
      </c>
    </row>
    <row r="6895" spans="1:6" x14ac:dyDescent="0.2">
      <c r="A6895" t="s">
        <v>679</v>
      </c>
      <c r="B6895" t="s">
        <v>696</v>
      </c>
      <c r="C6895" t="s">
        <v>687</v>
      </c>
      <c r="D6895">
        <v>1.1000000000000001</v>
      </c>
      <c r="E6895">
        <v>40</v>
      </c>
      <c r="F6895">
        <v>0.40100000000000002</v>
      </c>
    </row>
    <row r="6896" spans="1:6" x14ac:dyDescent="0.2">
      <c r="A6896" t="s">
        <v>679</v>
      </c>
      <c r="B6896" t="s">
        <v>696</v>
      </c>
      <c r="C6896" t="s">
        <v>687</v>
      </c>
      <c r="D6896">
        <v>1.1000000000000001</v>
      </c>
      <c r="E6896">
        <v>41</v>
      </c>
      <c r="F6896">
        <v>0.40200000000000002</v>
      </c>
    </row>
    <row r="6897" spans="1:6" x14ac:dyDescent="0.2">
      <c r="A6897" t="s">
        <v>679</v>
      </c>
      <c r="B6897" t="s">
        <v>696</v>
      </c>
      <c r="C6897" t="s">
        <v>687</v>
      </c>
      <c r="D6897">
        <v>1.1000000000000001</v>
      </c>
      <c r="E6897">
        <v>42</v>
      </c>
      <c r="F6897">
        <v>0.40200000000000002</v>
      </c>
    </row>
    <row r="6898" spans="1:6" x14ac:dyDescent="0.2">
      <c r="A6898" t="s">
        <v>679</v>
      </c>
      <c r="B6898" t="s">
        <v>696</v>
      </c>
      <c r="C6898" t="s">
        <v>687</v>
      </c>
      <c r="D6898">
        <v>1.1000000000000001</v>
      </c>
      <c r="E6898">
        <v>43</v>
      </c>
      <c r="F6898">
        <v>0.40300000000000002</v>
      </c>
    </row>
    <row r="6899" spans="1:6" x14ac:dyDescent="0.2">
      <c r="A6899" t="s">
        <v>679</v>
      </c>
      <c r="B6899" t="s">
        <v>696</v>
      </c>
      <c r="C6899" t="s">
        <v>687</v>
      </c>
      <c r="D6899">
        <v>1.1000000000000001</v>
      </c>
      <c r="E6899">
        <v>44</v>
      </c>
      <c r="F6899">
        <v>0.40300000000000002</v>
      </c>
    </row>
    <row r="6900" spans="1:6" x14ac:dyDescent="0.2">
      <c r="A6900" t="s">
        <v>679</v>
      </c>
      <c r="B6900" t="s">
        <v>696</v>
      </c>
      <c r="C6900" t="s">
        <v>687</v>
      </c>
      <c r="D6900">
        <v>1.1000000000000001</v>
      </c>
      <c r="E6900">
        <v>45</v>
      </c>
      <c r="F6900">
        <v>0.40300000000000002</v>
      </c>
    </row>
    <row r="6901" spans="1:6" x14ac:dyDescent="0.2">
      <c r="A6901" t="s">
        <v>679</v>
      </c>
      <c r="B6901" t="s">
        <v>696</v>
      </c>
      <c r="C6901" t="s">
        <v>687</v>
      </c>
      <c r="D6901">
        <v>1.1000000000000001</v>
      </c>
      <c r="E6901">
        <v>46</v>
      </c>
      <c r="F6901">
        <v>0.40400000000000003</v>
      </c>
    </row>
    <row r="6902" spans="1:6" x14ac:dyDescent="0.2">
      <c r="A6902" t="s">
        <v>679</v>
      </c>
      <c r="B6902" t="s">
        <v>696</v>
      </c>
      <c r="C6902" t="s">
        <v>687</v>
      </c>
      <c r="D6902">
        <v>1.1000000000000001</v>
      </c>
      <c r="E6902">
        <v>47</v>
      </c>
      <c r="F6902">
        <v>0.40400000000000003</v>
      </c>
    </row>
    <row r="6903" spans="1:6" x14ac:dyDescent="0.2">
      <c r="A6903" t="s">
        <v>679</v>
      </c>
      <c r="B6903" t="s">
        <v>696</v>
      </c>
      <c r="C6903" t="s">
        <v>687</v>
      </c>
      <c r="D6903">
        <v>1.1000000000000001</v>
      </c>
      <c r="E6903">
        <v>48</v>
      </c>
      <c r="F6903">
        <v>0.40400000000000003</v>
      </c>
    </row>
    <row r="6904" spans="1:6" x14ac:dyDescent="0.2">
      <c r="A6904" t="s">
        <v>679</v>
      </c>
      <c r="B6904" t="s">
        <v>696</v>
      </c>
      <c r="C6904" t="s">
        <v>687</v>
      </c>
      <c r="D6904">
        <v>1.1000000000000001</v>
      </c>
      <c r="E6904">
        <v>49</v>
      </c>
      <c r="F6904">
        <v>0.40500000000000003</v>
      </c>
    </row>
    <row r="6905" spans="1:6" x14ac:dyDescent="0.2">
      <c r="A6905" t="s">
        <v>679</v>
      </c>
      <c r="B6905" t="s">
        <v>696</v>
      </c>
      <c r="C6905" t="s">
        <v>687</v>
      </c>
      <c r="D6905">
        <v>1.1499999999999999</v>
      </c>
      <c r="E6905">
        <v>33</v>
      </c>
      <c r="F6905">
        <v>0.40899999999999997</v>
      </c>
    </row>
    <row r="6906" spans="1:6" x14ac:dyDescent="0.2">
      <c r="A6906" t="s">
        <v>679</v>
      </c>
      <c r="B6906" t="s">
        <v>696</v>
      </c>
      <c r="C6906" t="s">
        <v>687</v>
      </c>
      <c r="D6906">
        <v>1.1499999999999999</v>
      </c>
      <c r="E6906">
        <v>34</v>
      </c>
      <c r="F6906">
        <v>0.41</v>
      </c>
    </row>
    <row r="6907" spans="1:6" x14ac:dyDescent="0.2">
      <c r="A6907" t="s">
        <v>679</v>
      </c>
      <c r="B6907" t="s">
        <v>696</v>
      </c>
      <c r="C6907" t="s">
        <v>687</v>
      </c>
      <c r="D6907">
        <v>1.1499999999999999</v>
      </c>
      <c r="E6907">
        <v>35</v>
      </c>
      <c r="F6907">
        <v>0.41</v>
      </c>
    </row>
    <row r="6908" spans="1:6" x14ac:dyDescent="0.2">
      <c r="A6908" t="s">
        <v>679</v>
      </c>
      <c r="B6908" t="s">
        <v>696</v>
      </c>
      <c r="C6908" t="s">
        <v>687</v>
      </c>
      <c r="D6908">
        <v>1.1499999999999999</v>
      </c>
      <c r="E6908">
        <v>36</v>
      </c>
      <c r="F6908">
        <v>0.41</v>
      </c>
    </row>
    <row r="6909" spans="1:6" x14ac:dyDescent="0.2">
      <c r="A6909" t="s">
        <v>679</v>
      </c>
      <c r="B6909" t="s">
        <v>696</v>
      </c>
      <c r="C6909" t="s">
        <v>687</v>
      </c>
      <c r="D6909">
        <v>1.1499999999999999</v>
      </c>
      <c r="E6909">
        <v>37</v>
      </c>
      <c r="F6909">
        <v>0.41099999999999998</v>
      </c>
    </row>
    <row r="6910" spans="1:6" x14ac:dyDescent="0.2">
      <c r="A6910" t="s">
        <v>679</v>
      </c>
      <c r="B6910" t="s">
        <v>696</v>
      </c>
      <c r="C6910" t="s">
        <v>687</v>
      </c>
      <c r="D6910">
        <v>1.1499999999999999</v>
      </c>
      <c r="E6910">
        <v>38</v>
      </c>
      <c r="F6910">
        <v>0.41099999999999998</v>
      </c>
    </row>
    <row r="6911" spans="1:6" x14ac:dyDescent="0.2">
      <c r="A6911" t="s">
        <v>679</v>
      </c>
      <c r="B6911" t="s">
        <v>696</v>
      </c>
      <c r="C6911" t="s">
        <v>687</v>
      </c>
      <c r="D6911">
        <v>1.1499999999999999</v>
      </c>
      <c r="E6911">
        <v>39</v>
      </c>
      <c r="F6911">
        <v>0.41199999999999998</v>
      </c>
    </row>
    <row r="6912" spans="1:6" x14ac:dyDescent="0.2">
      <c r="A6912" t="s">
        <v>679</v>
      </c>
      <c r="B6912" t="s">
        <v>696</v>
      </c>
      <c r="C6912" t="s">
        <v>687</v>
      </c>
      <c r="D6912">
        <v>1.1499999999999999</v>
      </c>
      <c r="E6912">
        <v>40</v>
      </c>
      <c r="F6912">
        <v>0.41199999999999998</v>
      </c>
    </row>
    <row r="6913" spans="1:6" x14ac:dyDescent="0.2">
      <c r="A6913" t="s">
        <v>679</v>
      </c>
      <c r="B6913" t="s">
        <v>696</v>
      </c>
      <c r="C6913" t="s">
        <v>687</v>
      </c>
      <c r="D6913">
        <v>1.1499999999999999</v>
      </c>
      <c r="E6913">
        <v>41</v>
      </c>
      <c r="F6913">
        <v>0.41299999999999998</v>
      </c>
    </row>
    <row r="6914" spans="1:6" x14ac:dyDescent="0.2">
      <c r="A6914" t="s">
        <v>679</v>
      </c>
      <c r="B6914" t="s">
        <v>696</v>
      </c>
      <c r="C6914" t="s">
        <v>687</v>
      </c>
      <c r="D6914">
        <v>1.1499999999999999</v>
      </c>
      <c r="E6914">
        <v>42</v>
      </c>
      <c r="F6914">
        <v>0.41299999999999998</v>
      </c>
    </row>
    <row r="6915" spans="1:6" x14ac:dyDescent="0.2">
      <c r="A6915" t="s">
        <v>679</v>
      </c>
      <c r="B6915" t="s">
        <v>696</v>
      </c>
      <c r="C6915" t="s">
        <v>687</v>
      </c>
      <c r="D6915">
        <v>1.1499999999999999</v>
      </c>
      <c r="E6915">
        <v>43</v>
      </c>
      <c r="F6915">
        <v>0.41299999999999998</v>
      </c>
    </row>
    <row r="6916" spans="1:6" x14ac:dyDescent="0.2">
      <c r="A6916" t="s">
        <v>679</v>
      </c>
      <c r="B6916" t="s">
        <v>696</v>
      </c>
      <c r="C6916" t="s">
        <v>687</v>
      </c>
      <c r="D6916">
        <v>1.1499999999999999</v>
      </c>
      <c r="E6916">
        <v>44</v>
      </c>
      <c r="F6916">
        <v>0.41399999999999998</v>
      </c>
    </row>
    <row r="6917" spans="1:6" x14ac:dyDescent="0.2">
      <c r="A6917" t="s">
        <v>679</v>
      </c>
      <c r="B6917" t="s">
        <v>696</v>
      </c>
      <c r="C6917" t="s">
        <v>687</v>
      </c>
      <c r="D6917">
        <v>1.1499999999999999</v>
      </c>
      <c r="E6917">
        <v>45</v>
      </c>
      <c r="F6917">
        <v>0.41399999999999998</v>
      </c>
    </row>
    <row r="6918" spans="1:6" x14ac:dyDescent="0.2">
      <c r="A6918" t="s">
        <v>679</v>
      </c>
      <c r="B6918" t="s">
        <v>696</v>
      </c>
      <c r="C6918" t="s">
        <v>687</v>
      </c>
      <c r="D6918">
        <v>1.1499999999999999</v>
      </c>
      <c r="E6918">
        <v>46</v>
      </c>
      <c r="F6918">
        <v>0.41399999999999998</v>
      </c>
    </row>
    <row r="6919" spans="1:6" x14ac:dyDescent="0.2">
      <c r="A6919" t="s">
        <v>679</v>
      </c>
      <c r="B6919" t="s">
        <v>696</v>
      </c>
      <c r="C6919" t="s">
        <v>687</v>
      </c>
      <c r="D6919">
        <v>1.1499999999999999</v>
      </c>
      <c r="E6919">
        <v>47</v>
      </c>
      <c r="F6919">
        <v>0.41399999999999998</v>
      </c>
    </row>
    <row r="6920" spans="1:6" x14ac:dyDescent="0.2">
      <c r="A6920" t="s">
        <v>679</v>
      </c>
      <c r="B6920" t="s">
        <v>696</v>
      </c>
      <c r="C6920" t="s">
        <v>687</v>
      </c>
      <c r="D6920">
        <v>1.1499999999999999</v>
      </c>
      <c r="E6920">
        <v>48</v>
      </c>
      <c r="F6920">
        <v>0.41499999999999998</v>
      </c>
    </row>
    <row r="6921" spans="1:6" x14ac:dyDescent="0.2">
      <c r="A6921" t="s">
        <v>679</v>
      </c>
      <c r="B6921" t="s">
        <v>696</v>
      </c>
      <c r="C6921" t="s">
        <v>687</v>
      </c>
      <c r="D6921">
        <v>1.1499999999999999</v>
      </c>
      <c r="E6921">
        <v>49</v>
      </c>
      <c r="F6921">
        <v>0.41499999999999998</v>
      </c>
    </row>
    <row r="6922" spans="1:6" x14ac:dyDescent="0.2">
      <c r="A6922" t="s">
        <v>679</v>
      </c>
      <c r="B6922" t="s">
        <v>696</v>
      </c>
      <c r="C6922" t="s">
        <v>687</v>
      </c>
      <c r="D6922">
        <v>1.2</v>
      </c>
      <c r="E6922">
        <v>34</v>
      </c>
      <c r="F6922">
        <v>0.42</v>
      </c>
    </row>
    <row r="6923" spans="1:6" x14ac:dyDescent="0.2">
      <c r="A6923" t="s">
        <v>679</v>
      </c>
      <c r="B6923" t="s">
        <v>696</v>
      </c>
      <c r="C6923" t="s">
        <v>687</v>
      </c>
      <c r="D6923">
        <v>1.2</v>
      </c>
      <c r="E6923">
        <v>35</v>
      </c>
      <c r="F6923">
        <v>0.42099999999999999</v>
      </c>
    </row>
    <row r="6924" spans="1:6" x14ac:dyDescent="0.2">
      <c r="A6924" t="s">
        <v>679</v>
      </c>
      <c r="B6924" t="s">
        <v>696</v>
      </c>
      <c r="C6924" t="s">
        <v>687</v>
      </c>
      <c r="D6924">
        <v>1.2</v>
      </c>
      <c r="E6924">
        <v>36</v>
      </c>
      <c r="F6924">
        <v>0.42099999999999999</v>
      </c>
    </row>
    <row r="6925" spans="1:6" x14ac:dyDescent="0.2">
      <c r="A6925" t="s">
        <v>679</v>
      </c>
      <c r="B6925" t="s">
        <v>696</v>
      </c>
      <c r="C6925" t="s">
        <v>687</v>
      </c>
      <c r="D6925">
        <v>1.2</v>
      </c>
      <c r="E6925">
        <v>37</v>
      </c>
      <c r="F6925">
        <v>0.42099999999999999</v>
      </c>
    </row>
    <row r="6926" spans="1:6" x14ac:dyDescent="0.2">
      <c r="A6926" t="s">
        <v>679</v>
      </c>
      <c r="B6926" t="s">
        <v>696</v>
      </c>
      <c r="C6926" t="s">
        <v>687</v>
      </c>
      <c r="D6926">
        <v>1.2</v>
      </c>
      <c r="E6926">
        <v>38</v>
      </c>
      <c r="F6926">
        <v>0.42199999999999999</v>
      </c>
    </row>
    <row r="6927" spans="1:6" x14ac:dyDescent="0.2">
      <c r="A6927" t="s">
        <v>679</v>
      </c>
      <c r="B6927" t="s">
        <v>696</v>
      </c>
      <c r="C6927" t="s">
        <v>687</v>
      </c>
      <c r="D6927">
        <v>1.2</v>
      </c>
      <c r="E6927">
        <v>39</v>
      </c>
      <c r="F6927">
        <v>0.42199999999999999</v>
      </c>
    </row>
    <row r="6928" spans="1:6" x14ac:dyDescent="0.2">
      <c r="A6928" t="s">
        <v>679</v>
      </c>
      <c r="B6928" t="s">
        <v>696</v>
      </c>
      <c r="C6928" t="s">
        <v>687</v>
      </c>
      <c r="D6928">
        <v>1.2</v>
      </c>
      <c r="E6928">
        <v>40</v>
      </c>
      <c r="F6928">
        <v>0.42199999999999999</v>
      </c>
    </row>
    <row r="6929" spans="1:6" x14ac:dyDescent="0.2">
      <c r="A6929" t="s">
        <v>679</v>
      </c>
      <c r="B6929" t="s">
        <v>696</v>
      </c>
      <c r="C6929" t="s">
        <v>687</v>
      </c>
      <c r="D6929">
        <v>1.2</v>
      </c>
      <c r="E6929">
        <v>41</v>
      </c>
      <c r="F6929">
        <v>0.42299999999999999</v>
      </c>
    </row>
    <row r="6930" spans="1:6" x14ac:dyDescent="0.2">
      <c r="A6930" t="s">
        <v>679</v>
      </c>
      <c r="B6930" t="s">
        <v>696</v>
      </c>
      <c r="C6930" t="s">
        <v>687</v>
      </c>
      <c r="D6930">
        <v>1.2</v>
      </c>
      <c r="E6930">
        <v>42</v>
      </c>
      <c r="F6930">
        <v>0.42299999999999999</v>
      </c>
    </row>
    <row r="6931" spans="1:6" x14ac:dyDescent="0.2">
      <c r="A6931" t="s">
        <v>679</v>
      </c>
      <c r="B6931" t="s">
        <v>696</v>
      </c>
      <c r="C6931" t="s">
        <v>687</v>
      </c>
      <c r="D6931">
        <v>1.2</v>
      </c>
      <c r="E6931">
        <v>43</v>
      </c>
      <c r="F6931">
        <v>0.42299999999999999</v>
      </c>
    </row>
    <row r="6932" spans="1:6" x14ac:dyDescent="0.2">
      <c r="A6932" t="s">
        <v>679</v>
      </c>
      <c r="B6932" t="s">
        <v>696</v>
      </c>
      <c r="C6932" t="s">
        <v>687</v>
      </c>
      <c r="D6932">
        <v>1.2</v>
      </c>
      <c r="E6932">
        <v>44</v>
      </c>
      <c r="F6932">
        <v>0.42399999999999999</v>
      </c>
    </row>
    <row r="6933" spans="1:6" x14ac:dyDescent="0.2">
      <c r="A6933" t="s">
        <v>679</v>
      </c>
      <c r="B6933" t="s">
        <v>696</v>
      </c>
      <c r="C6933" t="s">
        <v>687</v>
      </c>
      <c r="D6933">
        <v>1.2</v>
      </c>
      <c r="E6933">
        <v>45</v>
      </c>
      <c r="F6933">
        <v>0.42399999999999999</v>
      </c>
    </row>
    <row r="6934" spans="1:6" x14ac:dyDescent="0.2">
      <c r="A6934" t="s">
        <v>679</v>
      </c>
      <c r="B6934" t="s">
        <v>696</v>
      </c>
      <c r="C6934" t="s">
        <v>687</v>
      </c>
      <c r="D6934">
        <v>1.2</v>
      </c>
      <c r="E6934">
        <v>46</v>
      </c>
      <c r="F6934">
        <v>0.42399999999999999</v>
      </c>
    </row>
    <row r="6935" spans="1:6" x14ac:dyDescent="0.2">
      <c r="A6935" t="s">
        <v>679</v>
      </c>
      <c r="B6935" t="s">
        <v>696</v>
      </c>
      <c r="C6935" t="s">
        <v>687</v>
      </c>
      <c r="D6935">
        <v>1.2</v>
      </c>
      <c r="E6935">
        <v>47</v>
      </c>
      <c r="F6935">
        <v>0.42399999999999999</v>
      </c>
    </row>
    <row r="6936" spans="1:6" x14ac:dyDescent="0.2">
      <c r="A6936" t="s">
        <v>679</v>
      </c>
      <c r="B6936" t="s">
        <v>696</v>
      </c>
      <c r="C6936" t="s">
        <v>687</v>
      </c>
      <c r="D6936">
        <v>1.2</v>
      </c>
      <c r="E6936">
        <v>48</v>
      </c>
      <c r="F6936">
        <v>0.42499999999999999</v>
      </c>
    </row>
    <row r="6937" spans="1:6" x14ac:dyDescent="0.2">
      <c r="A6937" t="s">
        <v>679</v>
      </c>
      <c r="B6937" t="s">
        <v>696</v>
      </c>
      <c r="C6937" t="s">
        <v>687</v>
      </c>
      <c r="D6937">
        <v>1.2</v>
      </c>
      <c r="E6937">
        <v>49</v>
      </c>
      <c r="F6937">
        <v>0.42499999999999999</v>
      </c>
    </row>
    <row r="6938" spans="1:6" x14ac:dyDescent="0.2">
      <c r="A6938" t="s">
        <v>679</v>
      </c>
      <c r="B6938" t="s">
        <v>696</v>
      </c>
      <c r="C6938" t="s">
        <v>687</v>
      </c>
      <c r="D6938">
        <v>1.25</v>
      </c>
      <c r="E6938">
        <v>36</v>
      </c>
      <c r="F6938">
        <v>0.43099999999999999</v>
      </c>
    </row>
    <row r="6939" spans="1:6" x14ac:dyDescent="0.2">
      <c r="A6939" t="s">
        <v>679</v>
      </c>
      <c r="B6939" t="s">
        <v>696</v>
      </c>
      <c r="C6939" t="s">
        <v>687</v>
      </c>
      <c r="D6939">
        <v>1.25</v>
      </c>
      <c r="E6939">
        <v>37</v>
      </c>
      <c r="F6939">
        <v>0.432</v>
      </c>
    </row>
    <row r="6940" spans="1:6" x14ac:dyDescent="0.2">
      <c r="A6940" t="s">
        <v>679</v>
      </c>
      <c r="B6940" t="s">
        <v>696</v>
      </c>
      <c r="C6940" t="s">
        <v>687</v>
      </c>
      <c r="D6940">
        <v>1.25</v>
      </c>
      <c r="E6940">
        <v>38</v>
      </c>
      <c r="F6940">
        <v>0.432</v>
      </c>
    </row>
    <row r="6941" spans="1:6" x14ac:dyDescent="0.2">
      <c r="A6941" t="s">
        <v>679</v>
      </c>
      <c r="B6941" t="s">
        <v>696</v>
      </c>
      <c r="C6941" t="s">
        <v>687</v>
      </c>
      <c r="D6941">
        <v>1.25</v>
      </c>
      <c r="E6941">
        <v>39</v>
      </c>
      <c r="F6941">
        <v>0.432</v>
      </c>
    </row>
    <row r="6942" spans="1:6" x14ac:dyDescent="0.2">
      <c r="A6942" t="s">
        <v>679</v>
      </c>
      <c r="B6942" t="s">
        <v>696</v>
      </c>
      <c r="C6942" t="s">
        <v>687</v>
      </c>
      <c r="D6942">
        <v>1.25</v>
      </c>
      <c r="E6942">
        <v>40</v>
      </c>
      <c r="F6942">
        <v>0.432</v>
      </c>
    </row>
    <row r="6943" spans="1:6" x14ac:dyDescent="0.2">
      <c r="A6943" t="s">
        <v>679</v>
      </c>
      <c r="B6943" t="s">
        <v>696</v>
      </c>
      <c r="C6943" t="s">
        <v>687</v>
      </c>
      <c r="D6943">
        <v>1.25</v>
      </c>
      <c r="E6943">
        <v>41</v>
      </c>
      <c r="F6943">
        <v>0.433</v>
      </c>
    </row>
    <row r="6944" spans="1:6" x14ac:dyDescent="0.2">
      <c r="A6944" t="s">
        <v>679</v>
      </c>
      <c r="B6944" t="s">
        <v>696</v>
      </c>
      <c r="C6944" t="s">
        <v>687</v>
      </c>
      <c r="D6944">
        <v>1.25</v>
      </c>
      <c r="E6944">
        <v>42</v>
      </c>
      <c r="F6944">
        <v>0.433</v>
      </c>
    </row>
    <row r="6945" spans="1:6" x14ac:dyDescent="0.2">
      <c r="A6945" t="s">
        <v>679</v>
      </c>
      <c r="B6945" t="s">
        <v>696</v>
      </c>
      <c r="C6945" t="s">
        <v>687</v>
      </c>
      <c r="D6945">
        <v>1.25</v>
      </c>
      <c r="E6945">
        <v>43</v>
      </c>
      <c r="F6945">
        <v>0.433</v>
      </c>
    </row>
    <row r="6946" spans="1:6" x14ac:dyDescent="0.2">
      <c r="A6946" t="s">
        <v>679</v>
      </c>
      <c r="B6946" t="s">
        <v>696</v>
      </c>
      <c r="C6946" t="s">
        <v>687</v>
      </c>
      <c r="D6946">
        <v>1.25</v>
      </c>
      <c r="E6946">
        <v>44</v>
      </c>
      <c r="F6946">
        <v>0.433</v>
      </c>
    </row>
    <row r="6947" spans="1:6" x14ac:dyDescent="0.2">
      <c r="A6947" t="s">
        <v>679</v>
      </c>
      <c r="B6947" t="s">
        <v>696</v>
      </c>
      <c r="C6947" t="s">
        <v>687</v>
      </c>
      <c r="D6947">
        <v>1.25</v>
      </c>
      <c r="E6947">
        <v>45</v>
      </c>
      <c r="F6947">
        <v>0.434</v>
      </c>
    </row>
    <row r="6948" spans="1:6" x14ac:dyDescent="0.2">
      <c r="A6948" t="s">
        <v>679</v>
      </c>
      <c r="B6948" t="s">
        <v>696</v>
      </c>
      <c r="C6948" t="s">
        <v>687</v>
      </c>
      <c r="D6948">
        <v>1.25</v>
      </c>
      <c r="E6948">
        <v>46</v>
      </c>
      <c r="F6948">
        <v>0.434</v>
      </c>
    </row>
    <row r="6949" spans="1:6" x14ac:dyDescent="0.2">
      <c r="A6949" t="s">
        <v>679</v>
      </c>
      <c r="B6949" t="s">
        <v>696</v>
      </c>
      <c r="C6949" t="s">
        <v>687</v>
      </c>
      <c r="D6949">
        <v>1.25</v>
      </c>
      <c r="E6949">
        <v>47</v>
      </c>
      <c r="F6949">
        <v>0.434</v>
      </c>
    </row>
    <row r="6950" spans="1:6" x14ac:dyDescent="0.2">
      <c r="A6950" t="s">
        <v>679</v>
      </c>
      <c r="B6950" t="s">
        <v>696</v>
      </c>
      <c r="C6950" t="s">
        <v>687</v>
      </c>
      <c r="D6950">
        <v>1.25</v>
      </c>
      <c r="E6950">
        <v>48</v>
      </c>
      <c r="F6950">
        <v>0.434</v>
      </c>
    </row>
    <row r="6951" spans="1:6" x14ac:dyDescent="0.2">
      <c r="A6951" t="s">
        <v>679</v>
      </c>
      <c r="B6951" t="s">
        <v>696</v>
      </c>
      <c r="C6951" t="s">
        <v>687</v>
      </c>
      <c r="D6951">
        <v>1.25</v>
      </c>
      <c r="E6951">
        <v>49</v>
      </c>
      <c r="F6951">
        <v>0.435</v>
      </c>
    </row>
    <row r="6952" spans="1:6" x14ac:dyDescent="0.2">
      <c r="A6952" t="s">
        <v>679</v>
      </c>
      <c r="B6952" t="s">
        <v>696</v>
      </c>
      <c r="C6952" t="s">
        <v>687</v>
      </c>
      <c r="D6952">
        <v>1.3</v>
      </c>
      <c r="E6952">
        <v>41</v>
      </c>
      <c r="F6952">
        <v>0.442</v>
      </c>
    </row>
    <row r="6953" spans="1:6" x14ac:dyDescent="0.2">
      <c r="A6953" t="s">
        <v>679</v>
      </c>
      <c r="B6953" t="s">
        <v>696</v>
      </c>
      <c r="C6953" t="s">
        <v>687</v>
      </c>
      <c r="D6953">
        <v>1.3</v>
      </c>
      <c r="E6953">
        <v>42</v>
      </c>
      <c r="F6953">
        <v>0.443</v>
      </c>
    </row>
    <row r="6954" spans="1:6" x14ac:dyDescent="0.2">
      <c r="A6954" t="s">
        <v>679</v>
      </c>
      <c r="B6954" t="s">
        <v>696</v>
      </c>
      <c r="C6954" t="s">
        <v>687</v>
      </c>
      <c r="D6954">
        <v>1.3</v>
      </c>
      <c r="E6954">
        <v>43</v>
      </c>
      <c r="F6954">
        <v>0.443</v>
      </c>
    </row>
    <row r="6955" spans="1:6" x14ac:dyDescent="0.2">
      <c r="A6955" t="s">
        <v>679</v>
      </c>
      <c r="B6955" t="s">
        <v>696</v>
      </c>
      <c r="C6955" t="s">
        <v>687</v>
      </c>
      <c r="D6955">
        <v>1.3</v>
      </c>
      <c r="E6955">
        <v>44</v>
      </c>
      <c r="F6955">
        <v>0.443</v>
      </c>
    </row>
    <row r="6956" spans="1:6" x14ac:dyDescent="0.2">
      <c r="A6956" t="s">
        <v>679</v>
      </c>
      <c r="B6956" t="s">
        <v>696</v>
      </c>
      <c r="C6956" t="s">
        <v>687</v>
      </c>
      <c r="D6956">
        <v>1.3</v>
      </c>
      <c r="E6956">
        <v>45</v>
      </c>
      <c r="F6956">
        <v>0.443</v>
      </c>
    </row>
    <row r="6957" spans="1:6" x14ac:dyDescent="0.2">
      <c r="A6957" t="s">
        <v>679</v>
      </c>
      <c r="B6957" t="s">
        <v>696</v>
      </c>
      <c r="C6957" t="s">
        <v>687</v>
      </c>
      <c r="D6957">
        <v>1.3</v>
      </c>
      <c r="E6957">
        <v>46</v>
      </c>
      <c r="F6957">
        <v>0.443</v>
      </c>
    </row>
    <row r="6958" spans="1:6" x14ac:dyDescent="0.2">
      <c r="A6958" t="s">
        <v>679</v>
      </c>
      <c r="B6958" t="s">
        <v>696</v>
      </c>
      <c r="C6958" t="s">
        <v>687</v>
      </c>
      <c r="D6958">
        <v>1.3</v>
      </c>
      <c r="E6958">
        <v>47</v>
      </c>
      <c r="F6958">
        <v>0.443</v>
      </c>
    </row>
    <row r="6959" spans="1:6" x14ac:dyDescent="0.2">
      <c r="A6959" t="s">
        <v>679</v>
      </c>
      <c r="B6959" t="s">
        <v>696</v>
      </c>
      <c r="C6959" t="s">
        <v>687</v>
      </c>
      <c r="D6959">
        <v>1.3</v>
      </c>
      <c r="E6959">
        <v>48</v>
      </c>
      <c r="F6959">
        <v>0.44400000000000001</v>
      </c>
    </row>
    <row r="6960" spans="1:6" x14ac:dyDescent="0.2">
      <c r="A6960" t="s">
        <v>679</v>
      </c>
      <c r="B6960" t="s">
        <v>696</v>
      </c>
      <c r="C6960" t="s">
        <v>687</v>
      </c>
      <c r="D6960">
        <v>1.3</v>
      </c>
      <c r="E6960">
        <v>49</v>
      </c>
      <c r="F6960">
        <v>0.44400000000000001</v>
      </c>
    </row>
    <row r="6961" spans="1:6" x14ac:dyDescent="0.2">
      <c r="A6961" t="s">
        <v>679</v>
      </c>
      <c r="B6961" t="s">
        <v>696</v>
      </c>
      <c r="C6961" t="s">
        <v>687</v>
      </c>
      <c r="D6961">
        <v>1.35</v>
      </c>
      <c r="E6961">
        <v>45</v>
      </c>
      <c r="F6961">
        <v>0.45200000000000001</v>
      </c>
    </row>
    <row r="6962" spans="1:6" x14ac:dyDescent="0.2">
      <c r="A6962" t="s">
        <v>679</v>
      </c>
      <c r="B6962" t="s">
        <v>696</v>
      </c>
      <c r="C6962" t="s">
        <v>687</v>
      </c>
      <c r="D6962">
        <v>1.35</v>
      </c>
      <c r="E6962">
        <v>46</v>
      </c>
      <c r="F6962">
        <v>0.45200000000000001</v>
      </c>
    </row>
    <row r="6963" spans="1:6" x14ac:dyDescent="0.2">
      <c r="A6963" t="s">
        <v>679</v>
      </c>
      <c r="B6963" t="s">
        <v>696</v>
      </c>
      <c r="C6963" t="s">
        <v>687</v>
      </c>
      <c r="D6963">
        <v>1.35</v>
      </c>
      <c r="E6963">
        <v>47</v>
      </c>
      <c r="F6963">
        <v>0.45200000000000001</v>
      </c>
    </row>
    <row r="6964" spans="1:6" x14ac:dyDescent="0.2">
      <c r="A6964" t="s">
        <v>679</v>
      </c>
      <c r="B6964" t="s">
        <v>696</v>
      </c>
      <c r="C6964" t="s">
        <v>687</v>
      </c>
      <c r="D6964">
        <v>1.35</v>
      </c>
      <c r="E6964">
        <v>48</v>
      </c>
      <c r="F6964">
        <v>0.45300000000000001</v>
      </c>
    </row>
    <row r="6965" spans="1:6" x14ac:dyDescent="0.2">
      <c r="A6965" t="s">
        <v>679</v>
      </c>
      <c r="B6965" t="s">
        <v>696</v>
      </c>
      <c r="C6965" t="s">
        <v>687</v>
      </c>
      <c r="D6965">
        <v>1.35</v>
      </c>
      <c r="E6965">
        <v>49</v>
      </c>
      <c r="F6965">
        <v>0.45300000000000001</v>
      </c>
    </row>
    <row r="6966" spans="1:6" x14ac:dyDescent="0.2">
      <c r="A6966" t="s">
        <v>679</v>
      </c>
      <c r="B6966" t="s">
        <v>696</v>
      </c>
      <c r="C6966" t="s">
        <v>686</v>
      </c>
      <c r="D6966">
        <v>0.2</v>
      </c>
      <c r="E6966">
        <v>20</v>
      </c>
      <c r="F6966">
        <v>5.5E-2</v>
      </c>
    </row>
    <row r="6967" spans="1:6" x14ac:dyDescent="0.2">
      <c r="A6967" t="s">
        <v>679</v>
      </c>
      <c r="B6967" t="s">
        <v>696</v>
      </c>
      <c r="C6967" t="s">
        <v>686</v>
      </c>
      <c r="D6967">
        <v>0.2</v>
      </c>
      <c r="E6967">
        <v>21</v>
      </c>
      <c r="F6967">
        <v>5.8000000000000003E-2</v>
      </c>
    </row>
    <row r="6968" spans="1:6" x14ac:dyDescent="0.2">
      <c r="A6968" t="s">
        <v>679</v>
      </c>
      <c r="B6968" t="s">
        <v>696</v>
      </c>
      <c r="C6968" t="s">
        <v>686</v>
      </c>
      <c r="D6968">
        <v>0.25</v>
      </c>
      <c r="E6968">
        <v>20</v>
      </c>
      <c r="F6968">
        <v>7.4999999999999997E-2</v>
      </c>
    </row>
    <row r="6969" spans="1:6" x14ac:dyDescent="0.2">
      <c r="A6969" t="s">
        <v>679</v>
      </c>
      <c r="B6969" t="s">
        <v>696</v>
      </c>
      <c r="C6969" t="s">
        <v>686</v>
      </c>
      <c r="D6969">
        <v>0.25</v>
      </c>
      <c r="E6969">
        <v>21</v>
      </c>
      <c r="F6969">
        <v>7.9000000000000001E-2</v>
      </c>
    </row>
    <row r="6970" spans="1:6" x14ac:dyDescent="0.2">
      <c r="A6970" t="s">
        <v>679</v>
      </c>
      <c r="B6970" t="s">
        <v>696</v>
      </c>
      <c r="C6970" t="s">
        <v>686</v>
      </c>
      <c r="D6970">
        <v>0.25</v>
      </c>
      <c r="E6970">
        <v>22</v>
      </c>
      <c r="F6970">
        <v>8.3000000000000004E-2</v>
      </c>
    </row>
    <row r="6971" spans="1:6" x14ac:dyDescent="0.2">
      <c r="A6971" t="s">
        <v>679</v>
      </c>
      <c r="B6971" t="s">
        <v>696</v>
      </c>
      <c r="C6971" t="s">
        <v>686</v>
      </c>
      <c r="D6971">
        <v>0.25</v>
      </c>
      <c r="E6971">
        <v>23</v>
      </c>
      <c r="F6971">
        <v>8.6999999999999994E-2</v>
      </c>
    </row>
    <row r="6972" spans="1:6" x14ac:dyDescent="0.2">
      <c r="A6972" t="s">
        <v>679</v>
      </c>
      <c r="B6972" t="s">
        <v>696</v>
      </c>
      <c r="C6972" t="s">
        <v>686</v>
      </c>
      <c r="D6972">
        <v>0.25</v>
      </c>
      <c r="E6972">
        <v>24</v>
      </c>
      <c r="F6972">
        <v>9.0999999999999998E-2</v>
      </c>
    </row>
    <row r="6973" spans="1:6" x14ac:dyDescent="0.2">
      <c r="A6973" t="s">
        <v>679</v>
      </c>
      <c r="B6973" t="s">
        <v>696</v>
      </c>
      <c r="C6973" t="s">
        <v>686</v>
      </c>
      <c r="D6973">
        <v>0.25</v>
      </c>
      <c r="E6973">
        <v>25</v>
      </c>
      <c r="F6973">
        <v>9.4E-2</v>
      </c>
    </row>
    <row r="6974" spans="1:6" x14ac:dyDescent="0.2">
      <c r="A6974" t="s">
        <v>679</v>
      </c>
      <c r="B6974" t="s">
        <v>696</v>
      </c>
      <c r="C6974" t="s">
        <v>686</v>
      </c>
      <c r="D6974">
        <v>0.3</v>
      </c>
      <c r="E6974">
        <v>20</v>
      </c>
      <c r="F6974">
        <v>9.5000000000000001E-2</v>
      </c>
    </row>
    <row r="6975" spans="1:6" x14ac:dyDescent="0.2">
      <c r="A6975" t="s">
        <v>679</v>
      </c>
      <c r="B6975" t="s">
        <v>696</v>
      </c>
      <c r="C6975" t="s">
        <v>686</v>
      </c>
      <c r="D6975">
        <v>0.3</v>
      </c>
      <c r="E6975">
        <v>21</v>
      </c>
      <c r="F6975">
        <v>9.9000000000000005E-2</v>
      </c>
    </row>
    <row r="6976" spans="1:6" x14ac:dyDescent="0.2">
      <c r="A6976" t="s">
        <v>679</v>
      </c>
      <c r="B6976" t="s">
        <v>696</v>
      </c>
      <c r="C6976" t="s">
        <v>686</v>
      </c>
      <c r="D6976">
        <v>0.3</v>
      </c>
      <c r="E6976">
        <v>22</v>
      </c>
      <c r="F6976">
        <v>0.104</v>
      </c>
    </row>
    <row r="6977" spans="1:6" x14ac:dyDescent="0.2">
      <c r="A6977" t="s">
        <v>679</v>
      </c>
      <c r="B6977" t="s">
        <v>696</v>
      </c>
      <c r="C6977" t="s">
        <v>686</v>
      </c>
      <c r="D6977">
        <v>0.3</v>
      </c>
      <c r="E6977">
        <v>23</v>
      </c>
      <c r="F6977">
        <v>0.108</v>
      </c>
    </row>
    <row r="6978" spans="1:6" x14ac:dyDescent="0.2">
      <c r="A6978" t="s">
        <v>679</v>
      </c>
      <c r="B6978" t="s">
        <v>696</v>
      </c>
      <c r="C6978" t="s">
        <v>686</v>
      </c>
      <c r="D6978">
        <v>0.3</v>
      </c>
      <c r="E6978">
        <v>24</v>
      </c>
      <c r="F6978">
        <v>0.112</v>
      </c>
    </row>
    <row r="6979" spans="1:6" x14ac:dyDescent="0.2">
      <c r="A6979" t="s">
        <v>679</v>
      </c>
      <c r="B6979" t="s">
        <v>696</v>
      </c>
      <c r="C6979" t="s">
        <v>686</v>
      </c>
      <c r="D6979">
        <v>0.3</v>
      </c>
      <c r="E6979">
        <v>25</v>
      </c>
      <c r="F6979">
        <v>0.11600000000000001</v>
      </c>
    </row>
    <row r="6980" spans="1:6" x14ac:dyDescent="0.2">
      <c r="A6980" t="s">
        <v>679</v>
      </c>
      <c r="B6980" t="s">
        <v>696</v>
      </c>
      <c r="C6980" t="s">
        <v>686</v>
      </c>
      <c r="D6980">
        <v>0.3</v>
      </c>
      <c r="E6980">
        <v>26</v>
      </c>
      <c r="F6980">
        <v>0.11899999999999999</v>
      </c>
    </row>
    <row r="6981" spans="1:6" x14ac:dyDescent="0.2">
      <c r="A6981" t="s">
        <v>679</v>
      </c>
      <c r="B6981" t="s">
        <v>696</v>
      </c>
      <c r="C6981" t="s">
        <v>686</v>
      </c>
      <c r="D6981">
        <v>0.3</v>
      </c>
      <c r="E6981">
        <v>27</v>
      </c>
      <c r="F6981">
        <v>0.122</v>
      </c>
    </row>
    <row r="6982" spans="1:6" x14ac:dyDescent="0.2">
      <c r="A6982" t="s">
        <v>679</v>
      </c>
      <c r="B6982" t="s">
        <v>696</v>
      </c>
      <c r="C6982" t="s">
        <v>686</v>
      </c>
      <c r="D6982">
        <v>0.3</v>
      </c>
      <c r="E6982">
        <v>28</v>
      </c>
      <c r="F6982">
        <v>0.126</v>
      </c>
    </row>
    <row r="6983" spans="1:6" x14ac:dyDescent="0.2">
      <c r="A6983" t="s">
        <v>679</v>
      </c>
      <c r="B6983" t="s">
        <v>696</v>
      </c>
      <c r="C6983" t="s">
        <v>686</v>
      </c>
      <c r="D6983">
        <v>0.3</v>
      </c>
      <c r="E6983">
        <v>29</v>
      </c>
      <c r="F6983">
        <v>0.129</v>
      </c>
    </row>
    <row r="6984" spans="1:6" x14ac:dyDescent="0.2">
      <c r="A6984" t="s">
        <v>679</v>
      </c>
      <c r="B6984" t="s">
        <v>696</v>
      </c>
      <c r="C6984" t="s">
        <v>686</v>
      </c>
      <c r="D6984">
        <v>0.3</v>
      </c>
      <c r="E6984">
        <v>30</v>
      </c>
      <c r="F6984">
        <v>0.13200000000000001</v>
      </c>
    </row>
    <row r="6985" spans="1:6" x14ac:dyDescent="0.2">
      <c r="A6985" t="s">
        <v>679</v>
      </c>
      <c r="B6985" t="s">
        <v>696</v>
      </c>
      <c r="C6985" t="s">
        <v>686</v>
      </c>
      <c r="D6985">
        <v>0.35</v>
      </c>
      <c r="E6985">
        <v>20</v>
      </c>
      <c r="F6985">
        <v>0.115</v>
      </c>
    </row>
    <row r="6986" spans="1:6" x14ac:dyDescent="0.2">
      <c r="A6986" t="s">
        <v>679</v>
      </c>
      <c r="B6986" t="s">
        <v>696</v>
      </c>
      <c r="C6986" t="s">
        <v>686</v>
      </c>
      <c r="D6986">
        <v>0.35</v>
      </c>
      <c r="E6986">
        <v>21</v>
      </c>
      <c r="F6986">
        <v>0.12</v>
      </c>
    </row>
    <row r="6987" spans="1:6" x14ac:dyDescent="0.2">
      <c r="A6987" t="s">
        <v>679</v>
      </c>
      <c r="B6987" t="s">
        <v>696</v>
      </c>
      <c r="C6987" t="s">
        <v>686</v>
      </c>
      <c r="D6987">
        <v>0.35</v>
      </c>
      <c r="E6987">
        <v>22</v>
      </c>
      <c r="F6987">
        <v>0.124</v>
      </c>
    </row>
    <row r="6988" spans="1:6" x14ac:dyDescent="0.2">
      <c r="A6988" t="s">
        <v>679</v>
      </c>
      <c r="B6988" t="s">
        <v>696</v>
      </c>
      <c r="C6988" t="s">
        <v>686</v>
      </c>
      <c r="D6988">
        <v>0.35</v>
      </c>
      <c r="E6988">
        <v>23</v>
      </c>
      <c r="F6988">
        <v>0.129</v>
      </c>
    </row>
    <row r="6989" spans="1:6" x14ac:dyDescent="0.2">
      <c r="A6989" t="s">
        <v>679</v>
      </c>
      <c r="B6989" t="s">
        <v>696</v>
      </c>
      <c r="C6989" t="s">
        <v>686</v>
      </c>
      <c r="D6989">
        <v>0.35</v>
      </c>
      <c r="E6989">
        <v>24</v>
      </c>
      <c r="F6989">
        <v>0.13300000000000001</v>
      </c>
    </row>
    <row r="6990" spans="1:6" x14ac:dyDescent="0.2">
      <c r="A6990" t="s">
        <v>679</v>
      </c>
      <c r="B6990" t="s">
        <v>696</v>
      </c>
      <c r="C6990" t="s">
        <v>686</v>
      </c>
      <c r="D6990">
        <v>0.35</v>
      </c>
      <c r="E6990">
        <v>25</v>
      </c>
      <c r="F6990">
        <v>0.13600000000000001</v>
      </c>
    </row>
    <row r="6991" spans="1:6" x14ac:dyDescent="0.2">
      <c r="A6991" t="s">
        <v>679</v>
      </c>
      <c r="B6991" t="s">
        <v>696</v>
      </c>
      <c r="C6991" t="s">
        <v>686</v>
      </c>
      <c r="D6991">
        <v>0.35</v>
      </c>
      <c r="E6991">
        <v>26</v>
      </c>
      <c r="F6991">
        <v>0.14000000000000001</v>
      </c>
    </row>
    <row r="6992" spans="1:6" x14ac:dyDescent="0.2">
      <c r="A6992" t="s">
        <v>679</v>
      </c>
      <c r="B6992" t="s">
        <v>696</v>
      </c>
      <c r="C6992" t="s">
        <v>686</v>
      </c>
      <c r="D6992">
        <v>0.35</v>
      </c>
      <c r="E6992">
        <v>27</v>
      </c>
      <c r="F6992">
        <v>0.14299999999999999</v>
      </c>
    </row>
    <row r="6993" spans="1:6" x14ac:dyDescent="0.2">
      <c r="A6993" t="s">
        <v>679</v>
      </c>
      <c r="B6993" t="s">
        <v>696</v>
      </c>
      <c r="C6993" t="s">
        <v>686</v>
      </c>
      <c r="D6993">
        <v>0.35</v>
      </c>
      <c r="E6993">
        <v>28</v>
      </c>
      <c r="F6993">
        <v>0.14599999999999999</v>
      </c>
    </row>
    <row r="6994" spans="1:6" x14ac:dyDescent="0.2">
      <c r="A6994" t="s">
        <v>679</v>
      </c>
      <c r="B6994" t="s">
        <v>696</v>
      </c>
      <c r="C6994" t="s">
        <v>686</v>
      </c>
      <c r="D6994">
        <v>0.35</v>
      </c>
      <c r="E6994">
        <v>29</v>
      </c>
      <c r="F6994">
        <v>0.15</v>
      </c>
    </row>
    <row r="6995" spans="1:6" x14ac:dyDescent="0.2">
      <c r="A6995" t="s">
        <v>679</v>
      </c>
      <c r="B6995" t="s">
        <v>696</v>
      </c>
      <c r="C6995" t="s">
        <v>686</v>
      </c>
      <c r="D6995">
        <v>0.35</v>
      </c>
      <c r="E6995">
        <v>30</v>
      </c>
      <c r="F6995">
        <v>0.152</v>
      </c>
    </row>
    <row r="6996" spans="1:6" x14ac:dyDescent="0.2">
      <c r="A6996" t="s">
        <v>679</v>
      </c>
      <c r="B6996" t="s">
        <v>696</v>
      </c>
      <c r="C6996" t="s">
        <v>686</v>
      </c>
      <c r="D6996">
        <v>0.35</v>
      </c>
      <c r="E6996">
        <v>31</v>
      </c>
      <c r="F6996">
        <v>0.155</v>
      </c>
    </row>
    <row r="6997" spans="1:6" x14ac:dyDescent="0.2">
      <c r="A6997" t="s">
        <v>679</v>
      </c>
      <c r="B6997" t="s">
        <v>696</v>
      </c>
      <c r="C6997" t="s">
        <v>686</v>
      </c>
      <c r="D6997">
        <v>0.35</v>
      </c>
      <c r="E6997">
        <v>32</v>
      </c>
      <c r="F6997">
        <v>0.158</v>
      </c>
    </row>
    <row r="6998" spans="1:6" x14ac:dyDescent="0.2">
      <c r="A6998" t="s">
        <v>679</v>
      </c>
      <c r="B6998" t="s">
        <v>696</v>
      </c>
      <c r="C6998" t="s">
        <v>686</v>
      </c>
      <c r="D6998">
        <v>0.35</v>
      </c>
      <c r="E6998">
        <v>33</v>
      </c>
      <c r="F6998">
        <v>0.16</v>
      </c>
    </row>
    <row r="6999" spans="1:6" x14ac:dyDescent="0.2">
      <c r="A6999" t="s">
        <v>679</v>
      </c>
      <c r="B6999" t="s">
        <v>696</v>
      </c>
      <c r="C6999" t="s">
        <v>686</v>
      </c>
      <c r="D6999">
        <v>0.35</v>
      </c>
      <c r="E6999">
        <v>34</v>
      </c>
      <c r="F6999">
        <v>0.16300000000000001</v>
      </c>
    </row>
    <row r="7000" spans="1:6" x14ac:dyDescent="0.2">
      <c r="A7000" t="s">
        <v>679</v>
      </c>
      <c r="B7000" t="s">
        <v>696</v>
      </c>
      <c r="C7000" t="s">
        <v>686</v>
      </c>
      <c r="D7000">
        <v>0.35</v>
      </c>
      <c r="E7000">
        <v>35</v>
      </c>
      <c r="F7000">
        <v>0.16500000000000001</v>
      </c>
    </row>
    <row r="7001" spans="1:6" x14ac:dyDescent="0.2">
      <c r="A7001" t="s">
        <v>679</v>
      </c>
      <c r="B7001" t="s">
        <v>696</v>
      </c>
      <c r="C7001" t="s">
        <v>686</v>
      </c>
      <c r="D7001">
        <v>0.4</v>
      </c>
      <c r="E7001">
        <v>20</v>
      </c>
      <c r="F7001">
        <v>0.13700000000000001</v>
      </c>
    </row>
    <row r="7002" spans="1:6" x14ac:dyDescent="0.2">
      <c r="A7002" t="s">
        <v>679</v>
      </c>
      <c r="B7002" t="s">
        <v>696</v>
      </c>
      <c r="C7002" t="s">
        <v>686</v>
      </c>
      <c r="D7002">
        <v>0.4</v>
      </c>
      <c r="E7002">
        <v>21</v>
      </c>
      <c r="F7002">
        <v>0.14099999999999999</v>
      </c>
    </row>
    <row r="7003" spans="1:6" x14ac:dyDescent="0.2">
      <c r="A7003" t="s">
        <v>679</v>
      </c>
      <c r="B7003" t="s">
        <v>696</v>
      </c>
      <c r="C7003" t="s">
        <v>686</v>
      </c>
      <c r="D7003">
        <v>0.4</v>
      </c>
      <c r="E7003">
        <v>22</v>
      </c>
      <c r="F7003">
        <v>0.14499999999999999</v>
      </c>
    </row>
    <row r="7004" spans="1:6" x14ac:dyDescent="0.2">
      <c r="A7004" t="s">
        <v>679</v>
      </c>
      <c r="B7004" t="s">
        <v>696</v>
      </c>
      <c r="C7004" t="s">
        <v>686</v>
      </c>
      <c r="D7004">
        <v>0.4</v>
      </c>
      <c r="E7004">
        <v>23</v>
      </c>
      <c r="F7004">
        <v>0.14899999999999999</v>
      </c>
    </row>
    <row r="7005" spans="1:6" x14ac:dyDescent="0.2">
      <c r="A7005" t="s">
        <v>679</v>
      </c>
      <c r="B7005" t="s">
        <v>696</v>
      </c>
      <c r="C7005" t="s">
        <v>686</v>
      </c>
      <c r="D7005">
        <v>0.4</v>
      </c>
      <c r="E7005">
        <v>24</v>
      </c>
      <c r="F7005">
        <v>0.153</v>
      </c>
    </row>
    <row r="7006" spans="1:6" x14ac:dyDescent="0.2">
      <c r="A7006" t="s">
        <v>679</v>
      </c>
      <c r="B7006" t="s">
        <v>696</v>
      </c>
      <c r="C7006" t="s">
        <v>686</v>
      </c>
      <c r="D7006">
        <v>0.4</v>
      </c>
      <c r="E7006">
        <v>25</v>
      </c>
      <c r="F7006">
        <v>0.157</v>
      </c>
    </row>
    <row r="7007" spans="1:6" x14ac:dyDescent="0.2">
      <c r="A7007" t="s">
        <v>679</v>
      </c>
      <c r="B7007" t="s">
        <v>696</v>
      </c>
      <c r="C7007" t="s">
        <v>686</v>
      </c>
      <c r="D7007">
        <v>0.4</v>
      </c>
      <c r="E7007">
        <v>26</v>
      </c>
      <c r="F7007">
        <v>0.16</v>
      </c>
    </row>
    <row r="7008" spans="1:6" x14ac:dyDescent="0.2">
      <c r="A7008" t="s">
        <v>679</v>
      </c>
      <c r="B7008" t="s">
        <v>696</v>
      </c>
      <c r="C7008" t="s">
        <v>686</v>
      </c>
      <c r="D7008">
        <v>0.4</v>
      </c>
      <c r="E7008">
        <v>27</v>
      </c>
      <c r="F7008">
        <v>0.16300000000000001</v>
      </c>
    </row>
    <row r="7009" spans="1:6" x14ac:dyDescent="0.2">
      <c r="A7009" t="s">
        <v>679</v>
      </c>
      <c r="B7009" t="s">
        <v>696</v>
      </c>
      <c r="C7009" t="s">
        <v>686</v>
      </c>
      <c r="D7009">
        <v>0.4</v>
      </c>
      <c r="E7009">
        <v>28</v>
      </c>
      <c r="F7009">
        <v>0.16700000000000001</v>
      </c>
    </row>
    <row r="7010" spans="1:6" x14ac:dyDescent="0.2">
      <c r="A7010" t="s">
        <v>679</v>
      </c>
      <c r="B7010" t="s">
        <v>696</v>
      </c>
      <c r="C7010" t="s">
        <v>686</v>
      </c>
      <c r="D7010">
        <v>0.4</v>
      </c>
      <c r="E7010">
        <v>29</v>
      </c>
      <c r="F7010">
        <v>0.17</v>
      </c>
    </row>
    <row r="7011" spans="1:6" x14ac:dyDescent="0.2">
      <c r="A7011" t="s">
        <v>679</v>
      </c>
      <c r="B7011" t="s">
        <v>696</v>
      </c>
      <c r="C7011" t="s">
        <v>686</v>
      </c>
      <c r="D7011">
        <v>0.4</v>
      </c>
      <c r="E7011">
        <v>30</v>
      </c>
      <c r="F7011">
        <v>0.17199999999999999</v>
      </c>
    </row>
    <row r="7012" spans="1:6" x14ac:dyDescent="0.2">
      <c r="A7012" t="s">
        <v>679</v>
      </c>
      <c r="B7012" t="s">
        <v>696</v>
      </c>
      <c r="C7012" t="s">
        <v>686</v>
      </c>
      <c r="D7012">
        <v>0.4</v>
      </c>
      <c r="E7012">
        <v>31</v>
      </c>
      <c r="F7012">
        <v>0.17499999999999999</v>
      </c>
    </row>
    <row r="7013" spans="1:6" x14ac:dyDescent="0.2">
      <c r="A7013" t="s">
        <v>679</v>
      </c>
      <c r="B7013" t="s">
        <v>696</v>
      </c>
      <c r="C7013" t="s">
        <v>686</v>
      </c>
      <c r="D7013">
        <v>0.4</v>
      </c>
      <c r="E7013">
        <v>32</v>
      </c>
      <c r="F7013">
        <v>0.17799999999999999</v>
      </c>
    </row>
    <row r="7014" spans="1:6" x14ac:dyDescent="0.2">
      <c r="A7014" t="s">
        <v>679</v>
      </c>
      <c r="B7014" t="s">
        <v>696</v>
      </c>
      <c r="C7014" t="s">
        <v>686</v>
      </c>
      <c r="D7014">
        <v>0.4</v>
      </c>
      <c r="E7014">
        <v>33</v>
      </c>
      <c r="F7014">
        <v>0.18</v>
      </c>
    </row>
    <row r="7015" spans="1:6" x14ac:dyDescent="0.2">
      <c r="A7015" t="s">
        <v>679</v>
      </c>
      <c r="B7015" t="s">
        <v>696</v>
      </c>
      <c r="C7015" t="s">
        <v>686</v>
      </c>
      <c r="D7015">
        <v>0.4</v>
      </c>
      <c r="E7015">
        <v>34</v>
      </c>
      <c r="F7015">
        <v>0.183</v>
      </c>
    </row>
    <row r="7016" spans="1:6" x14ac:dyDescent="0.2">
      <c r="A7016" t="s">
        <v>679</v>
      </c>
      <c r="B7016" t="s">
        <v>696</v>
      </c>
      <c r="C7016" t="s">
        <v>686</v>
      </c>
      <c r="D7016">
        <v>0.4</v>
      </c>
      <c r="E7016">
        <v>35</v>
      </c>
      <c r="F7016">
        <v>0.185</v>
      </c>
    </row>
    <row r="7017" spans="1:6" x14ac:dyDescent="0.2">
      <c r="A7017" t="s">
        <v>679</v>
      </c>
      <c r="B7017" t="s">
        <v>696</v>
      </c>
      <c r="C7017" t="s">
        <v>686</v>
      </c>
      <c r="D7017">
        <v>0.4</v>
      </c>
      <c r="E7017">
        <v>36</v>
      </c>
      <c r="F7017">
        <v>0.187</v>
      </c>
    </row>
    <row r="7018" spans="1:6" x14ac:dyDescent="0.2">
      <c r="A7018" t="s">
        <v>679</v>
      </c>
      <c r="B7018" t="s">
        <v>696</v>
      </c>
      <c r="C7018" t="s">
        <v>686</v>
      </c>
      <c r="D7018">
        <v>0.4</v>
      </c>
      <c r="E7018">
        <v>37</v>
      </c>
      <c r="F7018">
        <v>0.189</v>
      </c>
    </row>
    <row r="7019" spans="1:6" x14ac:dyDescent="0.2">
      <c r="A7019" t="s">
        <v>679</v>
      </c>
      <c r="B7019" t="s">
        <v>696</v>
      </c>
      <c r="C7019" t="s">
        <v>686</v>
      </c>
      <c r="D7019">
        <v>0.4</v>
      </c>
      <c r="E7019">
        <v>38</v>
      </c>
      <c r="F7019">
        <v>0.191</v>
      </c>
    </row>
    <row r="7020" spans="1:6" x14ac:dyDescent="0.2">
      <c r="A7020" t="s">
        <v>679</v>
      </c>
      <c r="B7020" t="s">
        <v>696</v>
      </c>
      <c r="C7020" t="s">
        <v>686</v>
      </c>
      <c r="D7020">
        <v>0.4</v>
      </c>
      <c r="E7020">
        <v>39</v>
      </c>
      <c r="F7020">
        <v>0.193</v>
      </c>
    </row>
    <row r="7021" spans="1:6" x14ac:dyDescent="0.2">
      <c r="A7021" t="s">
        <v>679</v>
      </c>
      <c r="B7021" t="s">
        <v>696</v>
      </c>
      <c r="C7021" t="s">
        <v>686</v>
      </c>
      <c r="D7021">
        <v>0.4</v>
      </c>
      <c r="E7021">
        <v>40</v>
      </c>
      <c r="F7021">
        <v>0.19500000000000001</v>
      </c>
    </row>
    <row r="7022" spans="1:6" x14ac:dyDescent="0.2">
      <c r="A7022" t="s">
        <v>679</v>
      </c>
      <c r="B7022" t="s">
        <v>696</v>
      </c>
      <c r="C7022" t="s">
        <v>686</v>
      </c>
      <c r="D7022">
        <v>0.45</v>
      </c>
      <c r="E7022">
        <v>20</v>
      </c>
      <c r="F7022">
        <v>0.158</v>
      </c>
    </row>
    <row r="7023" spans="1:6" x14ac:dyDescent="0.2">
      <c r="A7023" t="s">
        <v>679</v>
      </c>
      <c r="B7023" t="s">
        <v>696</v>
      </c>
      <c r="C7023" t="s">
        <v>686</v>
      </c>
      <c r="D7023">
        <v>0.45</v>
      </c>
      <c r="E7023">
        <v>21</v>
      </c>
      <c r="F7023">
        <v>0.16200000000000001</v>
      </c>
    </row>
    <row r="7024" spans="1:6" x14ac:dyDescent="0.2">
      <c r="A7024" t="s">
        <v>679</v>
      </c>
      <c r="B7024" t="s">
        <v>696</v>
      </c>
      <c r="C7024" t="s">
        <v>686</v>
      </c>
      <c r="D7024">
        <v>0.45</v>
      </c>
      <c r="E7024">
        <v>22</v>
      </c>
      <c r="F7024">
        <v>0.16600000000000001</v>
      </c>
    </row>
    <row r="7025" spans="1:6" x14ac:dyDescent="0.2">
      <c r="A7025" t="s">
        <v>679</v>
      </c>
      <c r="B7025" t="s">
        <v>696</v>
      </c>
      <c r="C7025" t="s">
        <v>686</v>
      </c>
      <c r="D7025">
        <v>0.45</v>
      </c>
      <c r="E7025">
        <v>23</v>
      </c>
      <c r="F7025">
        <v>0.17</v>
      </c>
    </row>
    <row r="7026" spans="1:6" x14ac:dyDescent="0.2">
      <c r="A7026" t="s">
        <v>679</v>
      </c>
      <c r="B7026" t="s">
        <v>696</v>
      </c>
      <c r="C7026" t="s">
        <v>686</v>
      </c>
      <c r="D7026">
        <v>0.45</v>
      </c>
      <c r="E7026">
        <v>24</v>
      </c>
      <c r="F7026">
        <v>0.17399999999999999</v>
      </c>
    </row>
    <row r="7027" spans="1:6" x14ac:dyDescent="0.2">
      <c r="A7027" t="s">
        <v>679</v>
      </c>
      <c r="B7027" t="s">
        <v>696</v>
      </c>
      <c r="C7027" t="s">
        <v>686</v>
      </c>
      <c r="D7027">
        <v>0.45</v>
      </c>
      <c r="E7027">
        <v>25</v>
      </c>
      <c r="F7027">
        <v>0.17699999999999999</v>
      </c>
    </row>
    <row r="7028" spans="1:6" x14ac:dyDescent="0.2">
      <c r="A7028" t="s">
        <v>679</v>
      </c>
      <c r="B7028" t="s">
        <v>696</v>
      </c>
      <c r="C7028" t="s">
        <v>686</v>
      </c>
      <c r="D7028">
        <v>0.45</v>
      </c>
      <c r="E7028">
        <v>26</v>
      </c>
      <c r="F7028">
        <v>0.18</v>
      </c>
    </row>
    <row r="7029" spans="1:6" x14ac:dyDescent="0.2">
      <c r="A7029" t="s">
        <v>679</v>
      </c>
      <c r="B7029" t="s">
        <v>696</v>
      </c>
      <c r="C7029" t="s">
        <v>686</v>
      </c>
      <c r="D7029">
        <v>0.45</v>
      </c>
      <c r="E7029">
        <v>27</v>
      </c>
      <c r="F7029">
        <v>0.183</v>
      </c>
    </row>
    <row r="7030" spans="1:6" x14ac:dyDescent="0.2">
      <c r="A7030" t="s">
        <v>679</v>
      </c>
      <c r="B7030" t="s">
        <v>696</v>
      </c>
      <c r="C7030" t="s">
        <v>686</v>
      </c>
      <c r="D7030">
        <v>0.45</v>
      </c>
      <c r="E7030">
        <v>28</v>
      </c>
      <c r="F7030">
        <v>0.186</v>
      </c>
    </row>
    <row r="7031" spans="1:6" x14ac:dyDescent="0.2">
      <c r="A7031" t="s">
        <v>679</v>
      </c>
      <c r="B7031" t="s">
        <v>696</v>
      </c>
      <c r="C7031" t="s">
        <v>686</v>
      </c>
      <c r="D7031">
        <v>0.45</v>
      </c>
      <c r="E7031">
        <v>29</v>
      </c>
      <c r="F7031">
        <v>0.189</v>
      </c>
    </row>
    <row r="7032" spans="1:6" x14ac:dyDescent="0.2">
      <c r="A7032" t="s">
        <v>679</v>
      </c>
      <c r="B7032" t="s">
        <v>696</v>
      </c>
      <c r="C7032" t="s">
        <v>686</v>
      </c>
      <c r="D7032">
        <v>0.45</v>
      </c>
      <c r="E7032">
        <v>30</v>
      </c>
      <c r="F7032">
        <v>0.192</v>
      </c>
    </row>
    <row r="7033" spans="1:6" x14ac:dyDescent="0.2">
      <c r="A7033" t="s">
        <v>679</v>
      </c>
      <c r="B7033" t="s">
        <v>696</v>
      </c>
      <c r="C7033" t="s">
        <v>686</v>
      </c>
      <c r="D7033">
        <v>0.45</v>
      </c>
      <c r="E7033">
        <v>31</v>
      </c>
      <c r="F7033">
        <v>0.19400000000000001</v>
      </c>
    </row>
    <row r="7034" spans="1:6" x14ac:dyDescent="0.2">
      <c r="A7034" t="s">
        <v>679</v>
      </c>
      <c r="B7034" t="s">
        <v>696</v>
      </c>
      <c r="C7034" t="s">
        <v>686</v>
      </c>
      <c r="D7034">
        <v>0.45</v>
      </c>
      <c r="E7034">
        <v>32</v>
      </c>
      <c r="F7034">
        <v>0.19700000000000001</v>
      </c>
    </row>
    <row r="7035" spans="1:6" x14ac:dyDescent="0.2">
      <c r="A7035" t="s">
        <v>679</v>
      </c>
      <c r="B7035" t="s">
        <v>696</v>
      </c>
      <c r="C7035" t="s">
        <v>686</v>
      </c>
      <c r="D7035">
        <v>0.45</v>
      </c>
      <c r="E7035">
        <v>33</v>
      </c>
      <c r="F7035">
        <v>0.19900000000000001</v>
      </c>
    </row>
    <row r="7036" spans="1:6" x14ac:dyDescent="0.2">
      <c r="A7036" t="s">
        <v>679</v>
      </c>
      <c r="B7036" t="s">
        <v>696</v>
      </c>
      <c r="C7036" t="s">
        <v>686</v>
      </c>
      <c r="D7036">
        <v>0.45</v>
      </c>
      <c r="E7036">
        <v>34</v>
      </c>
      <c r="F7036">
        <v>0.20100000000000001</v>
      </c>
    </row>
    <row r="7037" spans="1:6" x14ac:dyDescent="0.2">
      <c r="A7037" t="s">
        <v>679</v>
      </c>
      <c r="B7037" t="s">
        <v>696</v>
      </c>
      <c r="C7037" t="s">
        <v>686</v>
      </c>
      <c r="D7037">
        <v>0.45</v>
      </c>
      <c r="E7037">
        <v>35</v>
      </c>
      <c r="F7037">
        <v>0.20300000000000001</v>
      </c>
    </row>
    <row r="7038" spans="1:6" x14ac:dyDescent="0.2">
      <c r="A7038" t="s">
        <v>679</v>
      </c>
      <c r="B7038" t="s">
        <v>696</v>
      </c>
      <c r="C7038" t="s">
        <v>686</v>
      </c>
      <c r="D7038">
        <v>0.45</v>
      </c>
      <c r="E7038">
        <v>36</v>
      </c>
      <c r="F7038">
        <v>0.20499999999999999</v>
      </c>
    </row>
    <row r="7039" spans="1:6" x14ac:dyDescent="0.2">
      <c r="A7039" t="s">
        <v>679</v>
      </c>
      <c r="B7039" t="s">
        <v>696</v>
      </c>
      <c r="C7039" t="s">
        <v>686</v>
      </c>
      <c r="D7039">
        <v>0.45</v>
      </c>
      <c r="E7039">
        <v>37</v>
      </c>
      <c r="F7039">
        <v>0.20699999999999999</v>
      </c>
    </row>
    <row r="7040" spans="1:6" x14ac:dyDescent="0.2">
      <c r="A7040" t="s">
        <v>679</v>
      </c>
      <c r="B7040" t="s">
        <v>696</v>
      </c>
      <c r="C7040" t="s">
        <v>686</v>
      </c>
      <c r="D7040">
        <v>0.45</v>
      </c>
      <c r="E7040">
        <v>38</v>
      </c>
      <c r="F7040">
        <v>0.20899999999999999</v>
      </c>
    </row>
    <row r="7041" spans="1:6" x14ac:dyDescent="0.2">
      <c r="A7041" t="s">
        <v>679</v>
      </c>
      <c r="B7041" t="s">
        <v>696</v>
      </c>
      <c r="C7041" t="s">
        <v>686</v>
      </c>
      <c r="D7041">
        <v>0.45</v>
      </c>
      <c r="E7041">
        <v>39</v>
      </c>
      <c r="F7041">
        <v>0.21099999999999999</v>
      </c>
    </row>
    <row r="7042" spans="1:6" x14ac:dyDescent="0.2">
      <c r="A7042" t="s">
        <v>679</v>
      </c>
      <c r="B7042" t="s">
        <v>696</v>
      </c>
      <c r="C7042" t="s">
        <v>686</v>
      </c>
      <c r="D7042">
        <v>0.45</v>
      </c>
      <c r="E7042">
        <v>40</v>
      </c>
      <c r="F7042">
        <v>0.21299999999999999</v>
      </c>
    </row>
    <row r="7043" spans="1:6" x14ac:dyDescent="0.2">
      <c r="A7043" t="s">
        <v>679</v>
      </c>
      <c r="B7043" t="s">
        <v>696</v>
      </c>
      <c r="C7043" t="s">
        <v>686</v>
      </c>
      <c r="D7043">
        <v>0.45</v>
      </c>
      <c r="E7043">
        <v>41</v>
      </c>
      <c r="F7043">
        <v>0.215</v>
      </c>
    </row>
    <row r="7044" spans="1:6" x14ac:dyDescent="0.2">
      <c r="A7044" t="s">
        <v>679</v>
      </c>
      <c r="B7044" t="s">
        <v>696</v>
      </c>
      <c r="C7044" t="s">
        <v>686</v>
      </c>
      <c r="D7044">
        <v>0.45</v>
      </c>
      <c r="E7044">
        <v>42</v>
      </c>
      <c r="F7044">
        <v>0.216</v>
      </c>
    </row>
    <row r="7045" spans="1:6" x14ac:dyDescent="0.2">
      <c r="A7045" t="s">
        <v>679</v>
      </c>
      <c r="B7045" t="s">
        <v>696</v>
      </c>
      <c r="C7045" t="s">
        <v>686</v>
      </c>
      <c r="D7045">
        <v>0.45</v>
      </c>
      <c r="E7045">
        <v>43</v>
      </c>
      <c r="F7045">
        <v>0.218</v>
      </c>
    </row>
    <row r="7046" spans="1:6" x14ac:dyDescent="0.2">
      <c r="A7046" t="s">
        <v>679</v>
      </c>
      <c r="B7046" t="s">
        <v>696</v>
      </c>
      <c r="C7046" t="s">
        <v>686</v>
      </c>
      <c r="D7046">
        <v>0.45</v>
      </c>
      <c r="E7046">
        <v>44</v>
      </c>
      <c r="F7046">
        <v>0.219</v>
      </c>
    </row>
    <row r="7047" spans="1:6" x14ac:dyDescent="0.2">
      <c r="A7047" t="s">
        <v>679</v>
      </c>
      <c r="B7047" t="s">
        <v>696</v>
      </c>
      <c r="C7047" t="s">
        <v>686</v>
      </c>
      <c r="D7047">
        <v>0.5</v>
      </c>
      <c r="E7047">
        <v>21</v>
      </c>
      <c r="F7047">
        <v>0.183</v>
      </c>
    </row>
    <row r="7048" spans="1:6" x14ac:dyDescent="0.2">
      <c r="A7048" t="s">
        <v>679</v>
      </c>
      <c r="B7048" t="s">
        <v>696</v>
      </c>
      <c r="C7048" t="s">
        <v>686</v>
      </c>
      <c r="D7048">
        <v>0.5</v>
      </c>
      <c r="E7048">
        <v>22</v>
      </c>
      <c r="F7048">
        <v>0.187</v>
      </c>
    </row>
    <row r="7049" spans="1:6" x14ac:dyDescent="0.2">
      <c r="A7049" t="s">
        <v>679</v>
      </c>
      <c r="B7049" t="s">
        <v>696</v>
      </c>
      <c r="C7049" t="s">
        <v>686</v>
      </c>
      <c r="D7049">
        <v>0.5</v>
      </c>
      <c r="E7049">
        <v>23</v>
      </c>
      <c r="F7049">
        <v>0.19</v>
      </c>
    </row>
    <row r="7050" spans="1:6" x14ac:dyDescent="0.2">
      <c r="A7050" t="s">
        <v>679</v>
      </c>
      <c r="B7050" t="s">
        <v>696</v>
      </c>
      <c r="C7050" t="s">
        <v>686</v>
      </c>
      <c r="D7050">
        <v>0.5</v>
      </c>
      <c r="E7050">
        <v>24</v>
      </c>
      <c r="F7050">
        <v>0.19400000000000001</v>
      </c>
    </row>
    <row r="7051" spans="1:6" x14ac:dyDescent="0.2">
      <c r="A7051" t="s">
        <v>679</v>
      </c>
      <c r="B7051" t="s">
        <v>696</v>
      </c>
      <c r="C7051" t="s">
        <v>686</v>
      </c>
      <c r="D7051">
        <v>0.5</v>
      </c>
      <c r="E7051">
        <v>25</v>
      </c>
      <c r="F7051">
        <v>0.19700000000000001</v>
      </c>
    </row>
    <row r="7052" spans="1:6" x14ac:dyDescent="0.2">
      <c r="A7052" t="s">
        <v>679</v>
      </c>
      <c r="B7052" t="s">
        <v>696</v>
      </c>
      <c r="C7052" t="s">
        <v>686</v>
      </c>
      <c r="D7052">
        <v>0.5</v>
      </c>
      <c r="E7052">
        <v>26</v>
      </c>
      <c r="F7052">
        <v>0.2</v>
      </c>
    </row>
    <row r="7053" spans="1:6" x14ac:dyDescent="0.2">
      <c r="A7053" t="s">
        <v>679</v>
      </c>
      <c r="B7053" t="s">
        <v>696</v>
      </c>
      <c r="C7053" t="s">
        <v>686</v>
      </c>
      <c r="D7053">
        <v>0.5</v>
      </c>
      <c r="E7053">
        <v>27</v>
      </c>
      <c r="F7053">
        <v>0.20300000000000001</v>
      </c>
    </row>
    <row r="7054" spans="1:6" x14ac:dyDescent="0.2">
      <c r="A7054" t="s">
        <v>679</v>
      </c>
      <c r="B7054" t="s">
        <v>696</v>
      </c>
      <c r="C7054" t="s">
        <v>686</v>
      </c>
      <c r="D7054">
        <v>0.5</v>
      </c>
      <c r="E7054">
        <v>28</v>
      </c>
      <c r="F7054">
        <v>0.20499999999999999</v>
      </c>
    </row>
    <row r="7055" spans="1:6" x14ac:dyDescent="0.2">
      <c r="A7055" t="s">
        <v>679</v>
      </c>
      <c r="B7055" t="s">
        <v>696</v>
      </c>
      <c r="C7055" t="s">
        <v>686</v>
      </c>
      <c r="D7055">
        <v>0.5</v>
      </c>
      <c r="E7055">
        <v>29</v>
      </c>
      <c r="F7055">
        <v>0.20799999999999999</v>
      </c>
    </row>
    <row r="7056" spans="1:6" x14ac:dyDescent="0.2">
      <c r="A7056" t="s">
        <v>679</v>
      </c>
      <c r="B7056" t="s">
        <v>696</v>
      </c>
      <c r="C7056" t="s">
        <v>686</v>
      </c>
      <c r="D7056">
        <v>0.5</v>
      </c>
      <c r="E7056">
        <v>30</v>
      </c>
      <c r="F7056">
        <v>0.21099999999999999</v>
      </c>
    </row>
    <row r="7057" spans="1:6" x14ac:dyDescent="0.2">
      <c r="A7057" t="s">
        <v>679</v>
      </c>
      <c r="B7057" t="s">
        <v>696</v>
      </c>
      <c r="C7057" t="s">
        <v>686</v>
      </c>
      <c r="D7057">
        <v>0.5</v>
      </c>
      <c r="E7057">
        <v>31</v>
      </c>
      <c r="F7057">
        <v>0.21299999999999999</v>
      </c>
    </row>
    <row r="7058" spans="1:6" x14ac:dyDescent="0.2">
      <c r="A7058" t="s">
        <v>679</v>
      </c>
      <c r="B7058" t="s">
        <v>696</v>
      </c>
      <c r="C7058" t="s">
        <v>686</v>
      </c>
      <c r="D7058">
        <v>0.5</v>
      </c>
      <c r="E7058">
        <v>32</v>
      </c>
      <c r="F7058">
        <v>0.215</v>
      </c>
    </row>
    <row r="7059" spans="1:6" x14ac:dyDescent="0.2">
      <c r="A7059" t="s">
        <v>679</v>
      </c>
      <c r="B7059" t="s">
        <v>696</v>
      </c>
      <c r="C7059" t="s">
        <v>686</v>
      </c>
      <c r="D7059">
        <v>0.5</v>
      </c>
      <c r="E7059">
        <v>33</v>
      </c>
      <c r="F7059">
        <v>0.217</v>
      </c>
    </row>
    <row r="7060" spans="1:6" x14ac:dyDescent="0.2">
      <c r="A7060" t="s">
        <v>679</v>
      </c>
      <c r="B7060" t="s">
        <v>696</v>
      </c>
      <c r="C7060" t="s">
        <v>686</v>
      </c>
      <c r="D7060">
        <v>0.5</v>
      </c>
      <c r="E7060">
        <v>34</v>
      </c>
      <c r="F7060">
        <v>0.22</v>
      </c>
    </row>
    <row r="7061" spans="1:6" x14ac:dyDescent="0.2">
      <c r="A7061" t="s">
        <v>679</v>
      </c>
      <c r="B7061" t="s">
        <v>696</v>
      </c>
      <c r="C7061" t="s">
        <v>686</v>
      </c>
      <c r="D7061">
        <v>0.5</v>
      </c>
      <c r="E7061">
        <v>35</v>
      </c>
      <c r="F7061">
        <v>0.221</v>
      </c>
    </row>
    <row r="7062" spans="1:6" x14ac:dyDescent="0.2">
      <c r="A7062" t="s">
        <v>679</v>
      </c>
      <c r="B7062" t="s">
        <v>696</v>
      </c>
      <c r="C7062" t="s">
        <v>686</v>
      </c>
      <c r="D7062">
        <v>0.5</v>
      </c>
      <c r="E7062">
        <v>36</v>
      </c>
      <c r="F7062">
        <v>0.223</v>
      </c>
    </row>
    <row r="7063" spans="1:6" x14ac:dyDescent="0.2">
      <c r="A7063" t="s">
        <v>679</v>
      </c>
      <c r="B7063" t="s">
        <v>696</v>
      </c>
      <c r="C7063" t="s">
        <v>686</v>
      </c>
      <c r="D7063">
        <v>0.5</v>
      </c>
      <c r="E7063">
        <v>37</v>
      </c>
      <c r="F7063">
        <v>0.22500000000000001</v>
      </c>
    </row>
    <row r="7064" spans="1:6" x14ac:dyDescent="0.2">
      <c r="A7064" t="s">
        <v>679</v>
      </c>
      <c r="B7064" t="s">
        <v>696</v>
      </c>
      <c r="C7064" t="s">
        <v>686</v>
      </c>
      <c r="D7064">
        <v>0.5</v>
      </c>
      <c r="E7064">
        <v>38</v>
      </c>
      <c r="F7064">
        <v>0.22700000000000001</v>
      </c>
    </row>
    <row r="7065" spans="1:6" x14ac:dyDescent="0.2">
      <c r="A7065" t="s">
        <v>679</v>
      </c>
      <c r="B7065" t="s">
        <v>696</v>
      </c>
      <c r="C7065" t="s">
        <v>686</v>
      </c>
      <c r="D7065">
        <v>0.5</v>
      </c>
      <c r="E7065">
        <v>39</v>
      </c>
      <c r="F7065">
        <v>0.22900000000000001</v>
      </c>
    </row>
    <row r="7066" spans="1:6" x14ac:dyDescent="0.2">
      <c r="A7066" t="s">
        <v>679</v>
      </c>
      <c r="B7066" t="s">
        <v>696</v>
      </c>
      <c r="C7066" t="s">
        <v>686</v>
      </c>
      <c r="D7066">
        <v>0.5</v>
      </c>
      <c r="E7066">
        <v>40</v>
      </c>
      <c r="F7066">
        <v>0.23</v>
      </c>
    </row>
    <row r="7067" spans="1:6" x14ac:dyDescent="0.2">
      <c r="A7067" t="s">
        <v>679</v>
      </c>
      <c r="B7067" t="s">
        <v>696</v>
      </c>
      <c r="C7067" t="s">
        <v>686</v>
      </c>
      <c r="D7067">
        <v>0.5</v>
      </c>
      <c r="E7067">
        <v>41</v>
      </c>
      <c r="F7067">
        <v>0.23200000000000001</v>
      </c>
    </row>
    <row r="7068" spans="1:6" x14ac:dyDescent="0.2">
      <c r="A7068" t="s">
        <v>679</v>
      </c>
      <c r="B7068" t="s">
        <v>696</v>
      </c>
      <c r="C7068" t="s">
        <v>686</v>
      </c>
      <c r="D7068">
        <v>0.5</v>
      </c>
      <c r="E7068">
        <v>42</v>
      </c>
      <c r="F7068">
        <v>0.23400000000000001</v>
      </c>
    </row>
    <row r="7069" spans="1:6" x14ac:dyDescent="0.2">
      <c r="A7069" t="s">
        <v>679</v>
      </c>
      <c r="B7069" t="s">
        <v>696</v>
      </c>
      <c r="C7069" t="s">
        <v>686</v>
      </c>
      <c r="D7069">
        <v>0.5</v>
      </c>
      <c r="E7069">
        <v>43</v>
      </c>
      <c r="F7069">
        <v>0.23499999999999999</v>
      </c>
    </row>
    <row r="7070" spans="1:6" x14ac:dyDescent="0.2">
      <c r="A7070" t="s">
        <v>679</v>
      </c>
      <c r="B7070" t="s">
        <v>696</v>
      </c>
      <c r="C7070" t="s">
        <v>686</v>
      </c>
      <c r="D7070">
        <v>0.5</v>
      </c>
      <c r="E7070">
        <v>44</v>
      </c>
      <c r="F7070">
        <v>0.23599999999999999</v>
      </c>
    </row>
    <row r="7071" spans="1:6" x14ac:dyDescent="0.2">
      <c r="A7071" t="s">
        <v>679</v>
      </c>
      <c r="B7071" t="s">
        <v>696</v>
      </c>
      <c r="C7071" t="s">
        <v>686</v>
      </c>
      <c r="D7071">
        <v>0.5</v>
      </c>
      <c r="E7071">
        <v>45</v>
      </c>
      <c r="F7071">
        <v>0.23799999999999999</v>
      </c>
    </row>
    <row r="7072" spans="1:6" x14ac:dyDescent="0.2">
      <c r="A7072" t="s">
        <v>679</v>
      </c>
      <c r="B7072" t="s">
        <v>696</v>
      </c>
      <c r="C7072" t="s">
        <v>686</v>
      </c>
      <c r="D7072">
        <v>0.5</v>
      </c>
      <c r="E7072">
        <v>46</v>
      </c>
      <c r="F7072">
        <v>0.23899999999999999</v>
      </c>
    </row>
    <row r="7073" spans="1:6" x14ac:dyDescent="0.2">
      <c r="A7073" t="s">
        <v>679</v>
      </c>
      <c r="B7073" t="s">
        <v>696</v>
      </c>
      <c r="C7073" t="s">
        <v>686</v>
      </c>
      <c r="D7073">
        <v>0.5</v>
      </c>
      <c r="E7073">
        <v>47</v>
      </c>
      <c r="F7073">
        <v>0.24</v>
      </c>
    </row>
    <row r="7074" spans="1:6" x14ac:dyDescent="0.2">
      <c r="A7074" t="s">
        <v>679</v>
      </c>
      <c r="B7074" t="s">
        <v>696</v>
      </c>
      <c r="C7074" t="s">
        <v>686</v>
      </c>
      <c r="D7074">
        <v>0.5</v>
      </c>
      <c r="E7074">
        <v>48</v>
      </c>
      <c r="F7074">
        <v>0.24199999999999999</v>
      </c>
    </row>
    <row r="7075" spans="1:6" x14ac:dyDescent="0.2">
      <c r="A7075" t="s">
        <v>679</v>
      </c>
      <c r="B7075" t="s">
        <v>696</v>
      </c>
      <c r="C7075" t="s">
        <v>686</v>
      </c>
      <c r="D7075">
        <v>0.5</v>
      </c>
      <c r="E7075">
        <v>49</v>
      </c>
      <c r="F7075">
        <v>0.24299999999999999</v>
      </c>
    </row>
    <row r="7076" spans="1:6" x14ac:dyDescent="0.2">
      <c r="A7076" t="s">
        <v>679</v>
      </c>
      <c r="B7076" t="s">
        <v>696</v>
      </c>
      <c r="C7076" t="s">
        <v>686</v>
      </c>
      <c r="D7076">
        <v>0.55000000000000004</v>
      </c>
      <c r="E7076">
        <v>22</v>
      </c>
      <c r="F7076">
        <v>0.20699999999999999</v>
      </c>
    </row>
    <row r="7077" spans="1:6" x14ac:dyDescent="0.2">
      <c r="A7077" t="s">
        <v>679</v>
      </c>
      <c r="B7077" t="s">
        <v>696</v>
      </c>
      <c r="C7077" t="s">
        <v>686</v>
      </c>
      <c r="D7077">
        <v>0.55000000000000004</v>
      </c>
      <c r="E7077">
        <v>23</v>
      </c>
      <c r="F7077">
        <v>0.21</v>
      </c>
    </row>
    <row r="7078" spans="1:6" x14ac:dyDescent="0.2">
      <c r="A7078" t="s">
        <v>679</v>
      </c>
      <c r="B7078" t="s">
        <v>696</v>
      </c>
      <c r="C7078" t="s">
        <v>686</v>
      </c>
      <c r="D7078">
        <v>0.55000000000000004</v>
      </c>
      <c r="E7078">
        <v>24</v>
      </c>
      <c r="F7078">
        <v>0.21299999999999999</v>
      </c>
    </row>
    <row r="7079" spans="1:6" x14ac:dyDescent="0.2">
      <c r="A7079" t="s">
        <v>679</v>
      </c>
      <c r="B7079" t="s">
        <v>696</v>
      </c>
      <c r="C7079" t="s">
        <v>686</v>
      </c>
      <c r="D7079">
        <v>0.55000000000000004</v>
      </c>
      <c r="E7079">
        <v>25</v>
      </c>
      <c r="F7079">
        <v>0.216</v>
      </c>
    </row>
    <row r="7080" spans="1:6" x14ac:dyDescent="0.2">
      <c r="A7080" t="s">
        <v>679</v>
      </c>
      <c r="B7080" t="s">
        <v>696</v>
      </c>
      <c r="C7080" t="s">
        <v>686</v>
      </c>
      <c r="D7080">
        <v>0.55000000000000004</v>
      </c>
      <c r="E7080">
        <v>26</v>
      </c>
      <c r="F7080">
        <v>0.219</v>
      </c>
    </row>
    <row r="7081" spans="1:6" x14ac:dyDescent="0.2">
      <c r="A7081" t="s">
        <v>679</v>
      </c>
      <c r="B7081" t="s">
        <v>696</v>
      </c>
      <c r="C7081" t="s">
        <v>686</v>
      </c>
      <c r="D7081">
        <v>0.55000000000000004</v>
      </c>
      <c r="E7081">
        <v>27</v>
      </c>
      <c r="F7081">
        <v>0.222</v>
      </c>
    </row>
    <row r="7082" spans="1:6" x14ac:dyDescent="0.2">
      <c r="A7082" t="s">
        <v>679</v>
      </c>
      <c r="B7082" t="s">
        <v>696</v>
      </c>
      <c r="C7082" t="s">
        <v>686</v>
      </c>
      <c r="D7082">
        <v>0.55000000000000004</v>
      </c>
      <c r="E7082">
        <v>28</v>
      </c>
      <c r="F7082">
        <v>0.224</v>
      </c>
    </row>
    <row r="7083" spans="1:6" x14ac:dyDescent="0.2">
      <c r="A7083" t="s">
        <v>679</v>
      </c>
      <c r="B7083" t="s">
        <v>696</v>
      </c>
      <c r="C7083" t="s">
        <v>686</v>
      </c>
      <c r="D7083">
        <v>0.55000000000000004</v>
      </c>
      <c r="E7083">
        <v>29</v>
      </c>
      <c r="F7083">
        <v>0.22700000000000001</v>
      </c>
    </row>
    <row r="7084" spans="1:6" x14ac:dyDescent="0.2">
      <c r="A7084" t="s">
        <v>679</v>
      </c>
      <c r="B7084" t="s">
        <v>696</v>
      </c>
      <c r="C7084" t="s">
        <v>686</v>
      </c>
      <c r="D7084">
        <v>0.55000000000000004</v>
      </c>
      <c r="E7084">
        <v>30</v>
      </c>
      <c r="F7084">
        <v>0.22900000000000001</v>
      </c>
    </row>
    <row r="7085" spans="1:6" x14ac:dyDescent="0.2">
      <c r="A7085" t="s">
        <v>679</v>
      </c>
      <c r="B7085" t="s">
        <v>696</v>
      </c>
      <c r="C7085" t="s">
        <v>686</v>
      </c>
      <c r="D7085">
        <v>0.55000000000000004</v>
      </c>
      <c r="E7085">
        <v>31</v>
      </c>
      <c r="F7085">
        <v>0.23100000000000001</v>
      </c>
    </row>
    <row r="7086" spans="1:6" x14ac:dyDescent="0.2">
      <c r="A7086" t="s">
        <v>679</v>
      </c>
      <c r="B7086" t="s">
        <v>696</v>
      </c>
      <c r="C7086" t="s">
        <v>686</v>
      </c>
      <c r="D7086">
        <v>0.55000000000000004</v>
      </c>
      <c r="E7086">
        <v>32</v>
      </c>
      <c r="F7086">
        <v>0.23300000000000001</v>
      </c>
    </row>
    <row r="7087" spans="1:6" x14ac:dyDescent="0.2">
      <c r="A7087" t="s">
        <v>679</v>
      </c>
      <c r="B7087" t="s">
        <v>696</v>
      </c>
      <c r="C7087" t="s">
        <v>686</v>
      </c>
      <c r="D7087">
        <v>0.55000000000000004</v>
      </c>
      <c r="E7087">
        <v>33</v>
      </c>
      <c r="F7087">
        <v>0.23499999999999999</v>
      </c>
    </row>
    <row r="7088" spans="1:6" x14ac:dyDescent="0.2">
      <c r="A7088" t="s">
        <v>679</v>
      </c>
      <c r="B7088" t="s">
        <v>696</v>
      </c>
      <c r="C7088" t="s">
        <v>686</v>
      </c>
      <c r="D7088">
        <v>0.55000000000000004</v>
      </c>
      <c r="E7088">
        <v>34</v>
      </c>
      <c r="F7088">
        <v>0.23699999999999999</v>
      </c>
    </row>
    <row r="7089" spans="1:6" x14ac:dyDescent="0.2">
      <c r="A7089" t="s">
        <v>679</v>
      </c>
      <c r="B7089" t="s">
        <v>696</v>
      </c>
      <c r="C7089" t="s">
        <v>686</v>
      </c>
      <c r="D7089">
        <v>0.55000000000000004</v>
      </c>
      <c r="E7089">
        <v>35</v>
      </c>
      <c r="F7089">
        <v>0.23899999999999999</v>
      </c>
    </row>
    <row r="7090" spans="1:6" x14ac:dyDescent="0.2">
      <c r="A7090" t="s">
        <v>679</v>
      </c>
      <c r="B7090" t="s">
        <v>696</v>
      </c>
      <c r="C7090" t="s">
        <v>686</v>
      </c>
      <c r="D7090">
        <v>0.55000000000000004</v>
      </c>
      <c r="E7090">
        <v>36</v>
      </c>
      <c r="F7090">
        <v>0.24099999999999999</v>
      </c>
    </row>
    <row r="7091" spans="1:6" x14ac:dyDescent="0.2">
      <c r="A7091" t="s">
        <v>679</v>
      </c>
      <c r="B7091" t="s">
        <v>696</v>
      </c>
      <c r="C7091" t="s">
        <v>686</v>
      </c>
      <c r="D7091">
        <v>0.55000000000000004</v>
      </c>
      <c r="E7091">
        <v>37</v>
      </c>
      <c r="F7091">
        <v>0.24299999999999999</v>
      </c>
    </row>
    <row r="7092" spans="1:6" x14ac:dyDescent="0.2">
      <c r="A7092" t="s">
        <v>679</v>
      </c>
      <c r="B7092" t="s">
        <v>696</v>
      </c>
      <c r="C7092" t="s">
        <v>686</v>
      </c>
      <c r="D7092">
        <v>0.55000000000000004</v>
      </c>
      <c r="E7092">
        <v>38</v>
      </c>
      <c r="F7092">
        <v>0.24399999999999999</v>
      </c>
    </row>
    <row r="7093" spans="1:6" x14ac:dyDescent="0.2">
      <c r="A7093" t="s">
        <v>679</v>
      </c>
      <c r="B7093" t="s">
        <v>696</v>
      </c>
      <c r="C7093" t="s">
        <v>686</v>
      </c>
      <c r="D7093">
        <v>0.55000000000000004</v>
      </c>
      <c r="E7093">
        <v>39</v>
      </c>
      <c r="F7093">
        <v>0.246</v>
      </c>
    </row>
    <row r="7094" spans="1:6" x14ac:dyDescent="0.2">
      <c r="A7094" t="s">
        <v>679</v>
      </c>
      <c r="B7094" t="s">
        <v>696</v>
      </c>
      <c r="C7094" t="s">
        <v>686</v>
      </c>
      <c r="D7094">
        <v>0.55000000000000004</v>
      </c>
      <c r="E7094">
        <v>40</v>
      </c>
      <c r="F7094">
        <v>0.247</v>
      </c>
    </row>
    <row r="7095" spans="1:6" x14ac:dyDescent="0.2">
      <c r="A7095" t="s">
        <v>679</v>
      </c>
      <c r="B7095" t="s">
        <v>696</v>
      </c>
      <c r="C7095" t="s">
        <v>686</v>
      </c>
      <c r="D7095">
        <v>0.55000000000000004</v>
      </c>
      <c r="E7095">
        <v>41</v>
      </c>
      <c r="F7095">
        <v>0.249</v>
      </c>
    </row>
    <row r="7096" spans="1:6" x14ac:dyDescent="0.2">
      <c r="A7096" t="s">
        <v>679</v>
      </c>
      <c r="B7096" t="s">
        <v>696</v>
      </c>
      <c r="C7096" t="s">
        <v>686</v>
      </c>
      <c r="D7096">
        <v>0.55000000000000004</v>
      </c>
      <c r="E7096">
        <v>42</v>
      </c>
      <c r="F7096">
        <v>0.25</v>
      </c>
    </row>
    <row r="7097" spans="1:6" x14ac:dyDescent="0.2">
      <c r="A7097" t="s">
        <v>679</v>
      </c>
      <c r="B7097" t="s">
        <v>696</v>
      </c>
      <c r="C7097" t="s">
        <v>686</v>
      </c>
      <c r="D7097">
        <v>0.55000000000000004</v>
      </c>
      <c r="E7097">
        <v>43</v>
      </c>
      <c r="F7097">
        <v>0.252</v>
      </c>
    </row>
    <row r="7098" spans="1:6" x14ac:dyDescent="0.2">
      <c r="A7098" t="s">
        <v>679</v>
      </c>
      <c r="B7098" t="s">
        <v>696</v>
      </c>
      <c r="C7098" t="s">
        <v>686</v>
      </c>
      <c r="D7098">
        <v>0.55000000000000004</v>
      </c>
      <c r="E7098">
        <v>44</v>
      </c>
      <c r="F7098">
        <v>0.253</v>
      </c>
    </row>
    <row r="7099" spans="1:6" x14ac:dyDescent="0.2">
      <c r="A7099" t="s">
        <v>679</v>
      </c>
      <c r="B7099" t="s">
        <v>696</v>
      </c>
      <c r="C7099" t="s">
        <v>686</v>
      </c>
      <c r="D7099">
        <v>0.55000000000000004</v>
      </c>
      <c r="E7099">
        <v>45</v>
      </c>
      <c r="F7099">
        <v>0.254</v>
      </c>
    </row>
    <row r="7100" spans="1:6" x14ac:dyDescent="0.2">
      <c r="A7100" t="s">
        <v>679</v>
      </c>
      <c r="B7100" t="s">
        <v>696</v>
      </c>
      <c r="C7100" t="s">
        <v>686</v>
      </c>
      <c r="D7100">
        <v>0.55000000000000004</v>
      </c>
      <c r="E7100">
        <v>46</v>
      </c>
      <c r="F7100">
        <v>0.255</v>
      </c>
    </row>
    <row r="7101" spans="1:6" x14ac:dyDescent="0.2">
      <c r="A7101" t="s">
        <v>679</v>
      </c>
      <c r="B7101" t="s">
        <v>696</v>
      </c>
      <c r="C7101" t="s">
        <v>686</v>
      </c>
      <c r="D7101">
        <v>0.55000000000000004</v>
      </c>
      <c r="E7101">
        <v>47</v>
      </c>
      <c r="F7101">
        <v>0.25700000000000001</v>
      </c>
    </row>
    <row r="7102" spans="1:6" x14ac:dyDescent="0.2">
      <c r="A7102" t="s">
        <v>679</v>
      </c>
      <c r="B7102" t="s">
        <v>696</v>
      </c>
      <c r="C7102" t="s">
        <v>686</v>
      </c>
      <c r="D7102">
        <v>0.55000000000000004</v>
      </c>
      <c r="E7102">
        <v>48</v>
      </c>
      <c r="F7102">
        <v>0.25800000000000001</v>
      </c>
    </row>
    <row r="7103" spans="1:6" x14ac:dyDescent="0.2">
      <c r="A7103" t="s">
        <v>679</v>
      </c>
      <c r="B7103" t="s">
        <v>696</v>
      </c>
      <c r="C7103" t="s">
        <v>686</v>
      </c>
      <c r="D7103">
        <v>0.55000000000000004</v>
      </c>
      <c r="E7103">
        <v>49</v>
      </c>
      <c r="F7103">
        <v>0.25900000000000001</v>
      </c>
    </row>
    <row r="7104" spans="1:6" x14ac:dyDescent="0.2">
      <c r="A7104" t="s">
        <v>679</v>
      </c>
      <c r="B7104" t="s">
        <v>696</v>
      </c>
      <c r="C7104" t="s">
        <v>686</v>
      </c>
      <c r="D7104">
        <v>0.6</v>
      </c>
      <c r="E7104">
        <v>23</v>
      </c>
      <c r="F7104">
        <v>0.23</v>
      </c>
    </row>
    <row r="7105" spans="1:6" x14ac:dyDescent="0.2">
      <c r="A7105" t="s">
        <v>679</v>
      </c>
      <c r="B7105" t="s">
        <v>696</v>
      </c>
      <c r="C7105" t="s">
        <v>686</v>
      </c>
      <c r="D7105">
        <v>0.6</v>
      </c>
      <c r="E7105">
        <v>24</v>
      </c>
      <c r="F7105">
        <v>0.23300000000000001</v>
      </c>
    </row>
    <row r="7106" spans="1:6" x14ac:dyDescent="0.2">
      <c r="A7106" t="s">
        <v>679</v>
      </c>
      <c r="B7106" t="s">
        <v>696</v>
      </c>
      <c r="C7106" t="s">
        <v>686</v>
      </c>
      <c r="D7106">
        <v>0.6</v>
      </c>
      <c r="E7106">
        <v>25</v>
      </c>
      <c r="F7106">
        <v>0.23499999999999999</v>
      </c>
    </row>
    <row r="7107" spans="1:6" x14ac:dyDescent="0.2">
      <c r="A7107" t="s">
        <v>679</v>
      </c>
      <c r="B7107" t="s">
        <v>696</v>
      </c>
      <c r="C7107" t="s">
        <v>686</v>
      </c>
      <c r="D7107">
        <v>0.6</v>
      </c>
      <c r="E7107">
        <v>26</v>
      </c>
      <c r="F7107">
        <v>0.23799999999999999</v>
      </c>
    </row>
    <row r="7108" spans="1:6" x14ac:dyDescent="0.2">
      <c r="A7108" t="s">
        <v>679</v>
      </c>
      <c r="B7108" t="s">
        <v>696</v>
      </c>
      <c r="C7108" t="s">
        <v>686</v>
      </c>
      <c r="D7108">
        <v>0.6</v>
      </c>
      <c r="E7108">
        <v>27</v>
      </c>
      <c r="F7108">
        <v>0.24</v>
      </c>
    </row>
    <row r="7109" spans="1:6" x14ac:dyDescent="0.2">
      <c r="A7109" t="s">
        <v>679</v>
      </c>
      <c r="B7109" t="s">
        <v>696</v>
      </c>
      <c r="C7109" t="s">
        <v>686</v>
      </c>
      <c r="D7109">
        <v>0.6</v>
      </c>
      <c r="E7109">
        <v>28</v>
      </c>
      <c r="F7109">
        <v>0.24299999999999999</v>
      </c>
    </row>
    <row r="7110" spans="1:6" x14ac:dyDescent="0.2">
      <c r="A7110" t="s">
        <v>679</v>
      </c>
      <c r="B7110" t="s">
        <v>696</v>
      </c>
      <c r="C7110" t="s">
        <v>686</v>
      </c>
      <c r="D7110">
        <v>0.6</v>
      </c>
      <c r="E7110">
        <v>29</v>
      </c>
      <c r="F7110">
        <v>0.245</v>
      </c>
    </row>
    <row r="7111" spans="1:6" x14ac:dyDescent="0.2">
      <c r="A7111" t="s">
        <v>679</v>
      </c>
      <c r="B7111" t="s">
        <v>696</v>
      </c>
      <c r="C7111" t="s">
        <v>686</v>
      </c>
      <c r="D7111">
        <v>0.6</v>
      </c>
      <c r="E7111">
        <v>30</v>
      </c>
      <c r="F7111">
        <v>0.247</v>
      </c>
    </row>
    <row r="7112" spans="1:6" x14ac:dyDescent="0.2">
      <c r="A7112" t="s">
        <v>679</v>
      </c>
      <c r="B7112" t="s">
        <v>696</v>
      </c>
      <c r="C7112" t="s">
        <v>686</v>
      </c>
      <c r="D7112">
        <v>0.6</v>
      </c>
      <c r="E7112">
        <v>31</v>
      </c>
      <c r="F7112">
        <v>0.249</v>
      </c>
    </row>
    <row r="7113" spans="1:6" x14ac:dyDescent="0.2">
      <c r="A7113" t="s">
        <v>679</v>
      </c>
      <c r="B7113" t="s">
        <v>696</v>
      </c>
      <c r="C7113" t="s">
        <v>686</v>
      </c>
      <c r="D7113">
        <v>0.6</v>
      </c>
      <c r="E7113">
        <v>32</v>
      </c>
      <c r="F7113">
        <v>0.251</v>
      </c>
    </row>
    <row r="7114" spans="1:6" x14ac:dyDescent="0.2">
      <c r="A7114" t="s">
        <v>679</v>
      </c>
      <c r="B7114" t="s">
        <v>696</v>
      </c>
      <c r="C7114" t="s">
        <v>686</v>
      </c>
      <c r="D7114">
        <v>0.6</v>
      </c>
      <c r="E7114">
        <v>33</v>
      </c>
      <c r="F7114">
        <v>0.253</v>
      </c>
    </row>
    <row r="7115" spans="1:6" x14ac:dyDescent="0.2">
      <c r="A7115" t="s">
        <v>679</v>
      </c>
      <c r="B7115" t="s">
        <v>696</v>
      </c>
      <c r="C7115" t="s">
        <v>686</v>
      </c>
      <c r="D7115">
        <v>0.6</v>
      </c>
      <c r="E7115">
        <v>34</v>
      </c>
      <c r="F7115">
        <v>0.255</v>
      </c>
    </row>
    <row r="7116" spans="1:6" x14ac:dyDescent="0.2">
      <c r="A7116" t="s">
        <v>679</v>
      </c>
      <c r="B7116" t="s">
        <v>696</v>
      </c>
      <c r="C7116" t="s">
        <v>686</v>
      </c>
      <c r="D7116">
        <v>0.6</v>
      </c>
      <c r="E7116">
        <v>35</v>
      </c>
      <c r="F7116">
        <v>0.25600000000000001</v>
      </c>
    </row>
    <row r="7117" spans="1:6" x14ac:dyDescent="0.2">
      <c r="A7117" t="s">
        <v>679</v>
      </c>
      <c r="B7117" t="s">
        <v>696</v>
      </c>
      <c r="C7117" t="s">
        <v>686</v>
      </c>
      <c r="D7117">
        <v>0.6</v>
      </c>
      <c r="E7117">
        <v>36</v>
      </c>
      <c r="F7117">
        <v>0.25800000000000001</v>
      </c>
    </row>
    <row r="7118" spans="1:6" x14ac:dyDescent="0.2">
      <c r="A7118" t="s">
        <v>679</v>
      </c>
      <c r="B7118" t="s">
        <v>696</v>
      </c>
      <c r="C7118" t="s">
        <v>686</v>
      </c>
      <c r="D7118">
        <v>0.6</v>
      </c>
      <c r="E7118">
        <v>37</v>
      </c>
      <c r="F7118">
        <v>0.25900000000000001</v>
      </c>
    </row>
    <row r="7119" spans="1:6" x14ac:dyDescent="0.2">
      <c r="A7119" t="s">
        <v>679</v>
      </c>
      <c r="B7119" t="s">
        <v>696</v>
      </c>
      <c r="C7119" t="s">
        <v>686</v>
      </c>
      <c r="D7119">
        <v>0.6</v>
      </c>
      <c r="E7119">
        <v>38</v>
      </c>
      <c r="F7119">
        <v>0.26100000000000001</v>
      </c>
    </row>
    <row r="7120" spans="1:6" x14ac:dyDescent="0.2">
      <c r="A7120" t="s">
        <v>679</v>
      </c>
      <c r="B7120" t="s">
        <v>696</v>
      </c>
      <c r="C7120" t="s">
        <v>686</v>
      </c>
      <c r="D7120">
        <v>0.6</v>
      </c>
      <c r="E7120">
        <v>39</v>
      </c>
      <c r="F7120">
        <v>0.26200000000000001</v>
      </c>
    </row>
    <row r="7121" spans="1:6" x14ac:dyDescent="0.2">
      <c r="A7121" t="s">
        <v>679</v>
      </c>
      <c r="B7121" t="s">
        <v>696</v>
      </c>
      <c r="C7121" t="s">
        <v>686</v>
      </c>
      <c r="D7121">
        <v>0.6</v>
      </c>
      <c r="E7121">
        <v>40</v>
      </c>
      <c r="F7121">
        <v>0.26400000000000001</v>
      </c>
    </row>
    <row r="7122" spans="1:6" x14ac:dyDescent="0.2">
      <c r="A7122" t="s">
        <v>679</v>
      </c>
      <c r="B7122" t="s">
        <v>696</v>
      </c>
      <c r="C7122" t="s">
        <v>686</v>
      </c>
      <c r="D7122">
        <v>0.6</v>
      </c>
      <c r="E7122">
        <v>41</v>
      </c>
      <c r="F7122">
        <v>0.26500000000000001</v>
      </c>
    </row>
    <row r="7123" spans="1:6" x14ac:dyDescent="0.2">
      <c r="A7123" t="s">
        <v>679</v>
      </c>
      <c r="B7123" t="s">
        <v>696</v>
      </c>
      <c r="C7123" t="s">
        <v>686</v>
      </c>
      <c r="D7123">
        <v>0.6</v>
      </c>
      <c r="E7123">
        <v>42</v>
      </c>
      <c r="F7123">
        <v>0.26600000000000001</v>
      </c>
    </row>
    <row r="7124" spans="1:6" x14ac:dyDescent="0.2">
      <c r="A7124" t="s">
        <v>679</v>
      </c>
      <c r="B7124" t="s">
        <v>696</v>
      </c>
      <c r="C7124" t="s">
        <v>686</v>
      </c>
      <c r="D7124">
        <v>0.6</v>
      </c>
      <c r="E7124">
        <v>43</v>
      </c>
      <c r="F7124">
        <v>0.26800000000000002</v>
      </c>
    </row>
    <row r="7125" spans="1:6" x14ac:dyDescent="0.2">
      <c r="A7125" t="s">
        <v>679</v>
      </c>
      <c r="B7125" t="s">
        <v>696</v>
      </c>
      <c r="C7125" t="s">
        <v>686</v>
      </c>
      <c r="D7125">
        <v>0.6</v>
      </c>
      <c r="E7125">
        <v>44</v>
      </c>
      <c r="F7125">
        <v>0.26900000000000002</v>
      </c>
    </row>
    <row r="7126" spans="1:6" x14ac:dyDescent="0.2">
      <c r="A7126" t="s">
        <v>679</v>
      </c>
      <c r="B7126" t="s">
        <v>696</v>
      </c>
      <c r="C7126" t="s">
        <v>686</v>
      </c>
      <c r="D7126">
        <v>0.6</v>
      </c>
      <c r="E7126">
        <v>45</v>
      </c>
      <c r="F7126">
        <v>0.27</v>
      </c>
    </row>
    <row r="7127" spans="1:6" x14ac:dyDescent="0.2">
      <c r="A7127" t="s">
        <v>679</v>
      </c>
      <c r="B7127" t="s">
        <v>696</v>
      </c>
      <c r="C7127" t="s">
        <v>686</v>
      </c>
      <c r="D7127">
        <v>0.6</v>
      </c>
      <c r="E7127">
        <v>46</v>
      </c>
      <c r="F7127">
        <v>0.27100000000000002</v>
      </c>
    </row>
    <row r="7128" spans="1:6" x14ac:dyDescent="0.2">
      <c r="A7128" t="s">
        <v>679</v>
      </c>
      <c r="B7128" t="s">
        <v>696</v>
      </c>
      <c r="C7128" t="s">
        <v>686</v>
      </c>
      <c r="D7128">
        <v>0.6</v>
      </c>
      <c r="E7128">
        <v>47</v>
      </c>
      <c r="F7128">
        <v>0.27200000000000002</v>
      </c>
    </row>
    <row r="7129" spans="1:6" x14ac:dyDescent="0.2">
      <c r="A7129" t="s">
        <v>679</v>
      </c>
      <c r="B7129" t="s">
        <v>696</v>
      </c>
      <c r="C7129" t="s">
        <v>686</v>
      </c>
      <c r="D7129">
        <v>0.6</v>
      </c>
      <c r="E7129">
        <v>48</v>
      </c>
      <c r="F7129">
        <v>0.27300000000000002</v>
      </c>
    </row>
    <row r="7130" spans="1:6" x14ac:dyDescent="0.2">
      <c r="A7130" t="s">
        <v>679</v>
      </c>
      <c r="B7130" t="s">
        <v>696</v>
      </c>
      <c r="C7130" t="s">
        <v>686</v>
      </c>
      <c r="D7130">
        <v>0.6</v>
      </c>
      <c r="E7130">
        <v>49</v>
      </c>
      <c r="F7130">
        <v>0.27400000000000002</v>
      </c>
    </row>
    <row r="7131" spans="1:6" x14ac:dyDescent="0.2">
      <c r="A7131" t="s">
        <v>679</v>
      </c>
      <c r="B7131" t="s">
        <v>696</v>
      </c>
      <c r="C7131" t="s">
        <v>686</v>
      </c>
      <c r="D7131">
        <v>0.65</v>
      </c>
      <c r="E7131">
        <v>24</v>
      </c>
      <c r="F7131">
        <v>0.251</v>
      </c>
    </row>
    <row r="7132" spans="1:6" x14ac:dyDescent="0.2">
      <c r="A7132" t="s">
        <v>679</v>
      </c>
      <c r="B7132" t="s">
        <v>696</v>
      </c>
      <c r="C7132" t="s">
        <v>686</v>
      </c>
      <c r="D7132">
        <v>0.65</v>
      </c>
      <c r="E7132">
        <v>25</v>
      </c>
      <c r="F7132">
        <v>0.253</v>
      </c>
    </row>
    <row r="7133" spans="1:6" x14ac:dyDescent="0.2">
      <c r="A7133" t="s">
        <v>679</v>
      </c>
      <c r="B7133" t="s">
        <v>696</v>
      </c>
      <c r="C7133" t="s">
        <v>686</v>
      </c>
      <c r="D7133">
        <v>0.65</v>
      </c>
      <c r="E7133">
        <v>26</v>
      </c>
      <c r="F7133">
        <v>0.25600000000000001</v>
      </c>
    </row>
    <row r="7134" spans="1:6" x14ac:dyDescent="0.2">
      <c r="A7134" t="s">
        <v>679</v>
      </c>
      <c r="B7134" t="s">
        <v>696</v>
      </c>
      <c r="C7134" t="s">
        <v>686</v>
      </c>
      <c r="D7134">
        <v>0.65</v>
      </c>
      <c r="E7134">
        <v>27</v>
      </c>
      <c r="F7134">
        <v>0.25800000000000001</v>
      </c>
    </row>
    <row r="7135" spans="1:6" x14ac:dyDescent="0.2">
      <c r="A7135" t="s">
        <v>679</v>
      </c>
      <c r="B7135" t="s">
        <v>696</v>
      </c>
      <c r="C7135" t="s">
        <v>686</v>
      </c>
      <c r="D7135">
        <v>0.65</v>
      </c>
      <c r="E7135">
        <v>28</v>
      </c>
      <c r="F7135">
        <v>0.26</v>
      </c>
    </row>
    <row r="7136" spans="1:6" x14ac:dyDescent="0.2">
      <c r="A7136" t="s">
        <v>679</v>
      </c>
      <c r="B7136" t="s">
        <v>696</v>
      </c>
      <c r="C7136" t="s">
        <v>686</v>
      </c>
      <c r="D7136">
        <v>0.65</v>
      </c>
      <c r="E7136">
        <v>29</v>
      </c>
      <c r="F7136">
        <v>0.26200000000000001</v>
      </c>
    </row>
    <row r="7137" spans="1:6" x14ac:dyDescent="0.2">
      <c r="A7137" t="s">
        <v>679</v>
      </c>
      <c r="B7137" t="s">
        <v>696</v>
      </c>
      <c r="C7137" t="s">
        <v>686</v>
      </c>
      <c r="D7137">
        <v>0.65</v>
      </c>
      <c r="E7137">
        <v>30</v>
      </c>
      <c r="F7137">
        <v>0.26400000000000001</v>
      </c>
    </row>
    <row r="7138" spans="1:6" x14ac:dyDescent="0.2">
      <c r="A7138" t="s">
        <v>679</v>
      </c>
      <c r="B7138" t="s">
        <v>696</v>
      </c>
      <c r="C7138" t="s">
        <v>686</v>
      </c>
      <c r="D7138">
        <v>0.65</v>
      </c>
      <c r="E7138">
        <v>31</v>
      </c>
      <c r="F7138">
        <v>0.26600000000000001</v>
      </c>
    </row>
    <row r="7139" spans="1:6" x14ac:dyDescent="0.2">
      <c r="A7139" t="s">
        <v>679</v>
      </c>
      <c r="B7139" t="s">
        <v>696</v>
      </c>
      <c r="C7139" t="s">
        <v>686</v>
      </c>
      <c r="D7139">
        <v>0.65</v>
      </c>
      <c r="E7139">
        <v>32</v>
      </c>
      <c r="F7139">
        <v>0.26800000000000002</v>
      </c>
    </row>
    <row r="7140" spans="1:6" x14ac:dyDescent="0.2">
      <c r="A7140" t="s">
        <v>679</v>
      </c>
      <c r="B7140" t="s">
        <v>696</v>
      </c>
      <c r="C7140" t="s">
        <v>686</v>
      </c>
      <c r="D7140">
        <v>0.65</v>
      </c>
      <c r="E7140">
        <v>33</v>
      </c>
      <c r="F7140">
        <v>0.27</v>
      </c>
    </row>
    <row r="7141" spans="1:6" x14ac:dyDescent="0.2">
      <c r="A7141" t="s">
        <v>679</v>
      </c>
      <c r="B7141" t="s">
        <v>696</v>
      </c>
      <c r="C7141" t="s">
        <v>686</v>
      </c>
      <c r="D7141">
        <v>0.65</v>
      </c>
      <c r="E7141">
        <v>34</v>
      </c>
      <c r="F7141">
        <v>0.27100000000000002</v>
      </c>
    </row>
    <row r="7142" spans="1:6" x14ac:dyDescent="0.2">
      <c r="A7142" t="s">
        <v>679</v>
      </c>
      <c r="B7142" t="s">
        <v>696</v>
      </c>
      <c r="C7142" t="s">
        <v>686</v>
      </c>
      <c r="D7142">
        <v>0.65</v>
      </c>
      <c r="E7142">
        <v>35</v>
      </c>
      <c r="F7142">
        <v>0.27300000000000002</v>
      </c>
    </row>
    <row r="7143" spans="1:6" x14ac:dyDescent="0.2">
      <c r="A7143" t="s">
        <v>679</v>
      </c>
      <c r="B7143" t="s">
        <v>696</v>
      </c>
      <c r="C7143" t="s">
        <v>686</v>
      </c>
      <c r="D7143">
        <v>0.65</v>
      </c>
      <c r="E7143">
        <v>36</v>
      </c>
      <c r="F7143">
        <v>0.27400000000000002</v>
      </c>
    </row>
    <row r="7144" spans="1:6" x14ac:dyDescent="0.2">
      <c r="A7144" t="s">
        <v>679</v>
      </c>
      <c r="B7144" t="s">
        <v>696</v>
      </c>
      <c r="C7144" t="s">
        <v>686</v>
      </c>
      <c r="D7144">
        <v>0.65</v>
      </c>
      <c r="E7144">
        <v>37</v>
      </c>
      <c r="F7144">
        <v>0.27600000000000002</v>
      </c>
    </row>
    <row r="7145" spans="1:6" x14ac:dyDescent="0.2">
      <c r="A7145" t="s">
        <v>679</v>
      </c>
      <c r="B7145" t="s">
        <v>696</v>
      </c>
      <c r="C7145" t="s">
        <v>686</v>
      </c>
      <c r="D7145">
        <v>0.65</v>
      </c>
      <c r="E7145">
        <v>38</v>
      </c>
      <c r="F7145">
        <v>0.27700000000000002</v>
      </c>
    </row>
    <row r="7146" spans="1:6" x14ac:dyDescent="0.2">
      <c r="A7146" t="s">
        <v>679</v>
      </c>
      <c r="B7146" t="s">
        <v>696</v>
      </c>
      <c r="C7146" t="s">
        <v>686</v>
      </c>
      <c r="D7146">
        <v>0.65</v>
      </c>
      <c r="E7146">
        <v>39</v>
      </c>
      <c r="F7146">
        <v>0.27900000000000003</v>
      </c>
    </row>
    <row r="7147" spans="1:6" x14ac:dyDescent="0.2">
      <c r="A7147" t="s">
        <v>679</v>
      </c>
      <c r="B7147" t="s">
        <v>696</v>
      </c>
      <c r="C7147" t="s">
        <v>686</v>
      </c>
      <c r="D7147">
        <v>0.65</v>
      </c>
      <c r="E7147">
        <v>40</v>
      </c>
      <c r="F7147">
        <v>0.28000000000000003</v>
      </c>
    </row>
    <row r="7148" spans="1:6" x14ac:dyDescent="0.2">
      <c r="A7148" t="s">
        <v>679</v>
      </c>
      <c r="B7148" t="s">
        <v>696</v>
      </c>
      <c r="C7148" t="s">
        <v>686</v>
      </c>
      <c r="D7148">
        <v>0.65</v>
      </c>
      <c r="E7148">
        <v>41</v>
      </c>
      <c r="F7148">
        <v>0.28100000000000003</v>
      </c>
    </row>
    <row r="7149" spans="1:6" x14ac:dyDescent="0.2">
      <c r="A7149" t="s">
        <v>679</v>
      </c>
      <c r="B7149" t="s">
        <v>696</v>
      </c>
      <c r="C7149" t="s">
        <v>686</v>
      </c>
      <c r="D7149">
        <v>0.65</v>
      </c>
      <c r="E7149">
        <v>42</v>
      </c>
      <c r="F7149">
        <v>0.28199999999999997</v>
      </c>
    </row>
    <row r="7150" spans="1:6" x14ac:dyDescent="0.2">
      <c r="A7150" t="s">
        <v>679</v>
      </c>
      <c r="B7150" t="s">
        <v>696</v>
      </c>
      <c r="C7150" t="s">
        <v>686</v>
      </c>
      <c r="D7150">
        <v>0.65</v>
      </c>
      <c r="E7150">
        <v>43</v>
      </c>
      <c r="F7150">
        <v>0.28299999999999997</v>
      </c>
    </row>
    <row r="7151" spans="1:6" x14ac:dyDescent="0.2">
      <c r="A7151" t="s">
        <v>679</v>
      </c>
      <c r="B7151" t="s">
        <v>696</v>
      </c>
      <c r="C7151" t="s">
        <v>686</v>
      </c>
      <c r="D7151">
        <v>0.65</v>
      </c>
      <c r="E7151">
        <v>44</v>
      </c>
      <c r="F7151">
        <v>0.28399999999999997</v>
      </c>
    </row>
    <row r="7152" spans="1:6" x14ac:dyDescent="0.2">
      <c r="A7152" t="s">
        <v>679</v>
      </c>
      <c r="B7152" t="s">
        <v>696</v>
      </c>
      <c r="C7152" t="s">
        <v>686</v>
      </c>
      <c r="D7152">
        <v>0.65</v>
      </c>
      <c r="E7152">
        <v>45</v>
      </c>
      <c r="F7152">
        <v>0.28499999999999998</v>
      </c>
    </row>
    <row r="7153" spans="1:6" x14ac:dyDescent="0.2">
      <c r="A7153" t="s">
        <v>679</v>
      </c>
      <c r="B7153" t="s">
        <v>696</v>
      </c>
      <c r="C7153" t="s">
        <v>686</v>
      </c>
      <c r="D7153">
        <v>0.65</v>
      </c>
      <c r="E7153">
        <v>46</v>
      </c>
      <c r="F7153">
        <v>0.28699999999999998</v>
      </c>
    </row>
    <row r="7154" spans="1:6" x14ac:dyDescent="0.2">
      <c r="A7154" t="s">
        <v>679</v>
      </c>
      <c r="B7154" t="s">
        <v>696</v>
      </c>
      <c r="C7154" t="s">
        <v>686</v>
      </c>
      <c r="D7154">
        <v>0.65</v>
      </c>
      <c r="E7154">
        <v>47</v>
      </c>
      <c r="F7154">
        <v>0.28699999999999998</v>
      </c>
    </row>
    <row r="7155" spans="1:6" x14ac:dyDescent="0.2">
      <c r="A7155" t="s">
        <v>679</v>
      </c>
      <c r="B7155" t="s">
        <v>696</v>
      </c>
      <c r="C7155" t="s">
        <v>686</v>
      </c>
      <c r="D7155">
        <v>0.65</v>
      </c>
      <c r="E7155">
        <v>48</v>
      </c>
      <c r="F7155">
        <v>0.28799999999999998</v>
      </c>
    </row>
    <row r="7156" spans="1:6" x14ac:dyDescent="0.2">
      <c r="A7156" t="s">
        <v>679</v>
      </c>
      <c r="B7156" t="s">
        <v>696</v>
      </c>
      <c r="C7156" t="s">
        <v>686</v>
      </c>
      <c r="D7156">
        <v>0.65</v>
      </c>
      <c r="E7156">
        <v>49</v>
      </c>
      <c r="F7156">
        <v>0.28899999999999998</v>
      </c>
    </row>
    <row r="7157" spans="1:6" x14ac:dyDescent="0.2">
      <c r="A7157" t="s">
        <v>679</v>
      </c>
      <c r="B7157" t="s">
        <v>696</v>
      </c>
      <c r="C7157" t="s">
        <v>686</v>
      </c>
      <c r="D7157">
        <v>0.7</v>
      </c>
      <c r="E7157">
        <v>25</v>
      </c>
      <c r="F7157">
        <v>0.27100000000000002</v>
      </c>
    </row>
    <row r="7158" spans="1:6" x14ac:dyDescent="0.2">
      <c r="A7158" t="s">
        <v>679</v>
      </c>
      <c r="B7158" t="s">
        <v>696</v>
      </c>
      <c r="C7158" t="s">
        <v>686</v>
      </c>
      <c r="D7158">
        <v>0.7</v>
      </c>
      <c r="E7158">
        <v>26</v>
      </c>
      <c r="F7158">
        <v>0.27300000000000002</v>
      </c>
    </row>
    <row r="7159" spans="1:6" x14ac:dyDescent="0.2">
      <c r="A7159" t="s">
        <v>679</v>
      </c>
      <c r="B7159" t="s">
        <v>696</v>
      </c>
      <c r="C7159" t="s">
        <v>686</v>
      </c>
      <c r="D7159">
        <v>0.7</v>
      </c>
      <c r="E7159">
        <v>27</v>
      </c>
      <c r="F7159">
        <v>0.27500000000000002</v>
      </c>
    </row>
    <row r="7160" spans="1:6" x14ac:dyDescent="0.2">
      <c r="A7160" t="s">
        <v>679</v>
      </c>
      <c r="B7160" t="s">
        <v>696</v>
      </c>
      <c r="C7160" t="s">
        <v>686</v>
      </c>
      <c r="D7160">
        <v>0.7</v>
      </c>
      <c r="E7160">
        <v>28</v>
      </c>
      <c r="F7160">
        <v>0.27700000000000002</v>
      </c>
    </row>
    <row r="7161" spans="1:6" x14ac:dyDescent="0.2">
      <c r="A7161" t="s">
        <v>679</v>
      </c>
      <c r="B7161" t="s">
        <v>696</v>
      </c>
      <c r="C7161" t="s">
        <v>686</v>
      </c>
      <c r="D7161">
        <v>0.7</v>
      </c>
      <c r="E7161">
        <v>29</v>
      </c>
      <c r="F7161">
        <v>0.27900000000000003</v>
      </c>
    </row>
    <row r="7162" spans="1:6" x14ac:dyDescent="0.2">
      <c r="A7162" t="s">
        <v>679</v>
      </c>
      <c r="B7162" t="s">
        <v>696</v>
      </c>
      <c r="C7162" t="s">
        <v>686</v>
      </c>
      <c r="D7162">
        <v>0.7</v>
      </c>
      <c r="E7162">
        <v>30</v>
      </c>
      <c r="F7162">
        <v>0.28100000000000003</v>
      </c>
    </row>
    <row r="7163" spans="1:6" x14ac:dyDescent="0.2">
      <c r="A7163" t="s">
        <v>679</v>
      </c>
      <c r="B7163" t="s">
        <v>696</v>
      </c>
      <c r="C7163" t="s">
        <v>686</v>
      </c>
      <c r="D7163">
        <v>0.7</v>
      </c>
      <c r="E7163">
        <v>31</v>
      </c>
      <c r="F7163">
        <v>0.28299999999999997</v>
      </c>
    </row>
    <row r="7164" spans="1:6" x14ac:dyDescent="0.2">
      <c r="A7164" t="s">
        <v>679</v>
      </c>
      <c r="B7164" t="s">
        <v>696</v>
      </c>
      <c r="C7164" t="s">
        <v>686</v>
      </c>
      <c r="D7164">
        <v>0.7</v>
      </c>
      <c r="E7164">
        <v>32</v>
      </c>
      <c r="F7164">
        <v>0.28399999999999997</v>
      </c>
    </row>
    <row r="7165" spans="1:6" x14ac:dyDescent="0.2">
      <c r="A7165" t="s">
        <v>679</v>
      </c>
      <c r="B7165" t="s">
        <v>696</v>
      </c>
      <c r="C7165" t="s">
        <v>686</v>
      </c>
      <c r="D7165">
        <v>0.7</v>
      </c>
      <c r="E7165">
        <v>33</v>
      </c>
      <c r="F7165">
        <v>0.28599999999999998</v>
      </c>
    </row>
    <row r="7166" spans="1:6" x14ac:dyDescent="0.2">
      <c r="A7166" t="s">
        <v>679</v>
      </c>
      <c r="B7166" t="s">
        <v>696</v>
      </c>
      <c r="C7166" t="s">
        <v>686</v>
      </c>
      <c r="D7166">
        <v>0.7</v>
      </c>
      <c r="E7166">
        <v>34</v>
      </c>
      <c r="F7166">
        <v>0.28799999999999998</v>
      </c>
    </row>
    <row r="7167" spans="1:6" x14ac:dyDescent="0.2">
      <c r="A7167" t="s">
        <v>679</v>
      </c>
      <c r="B7167" t="s">
        <v>696</v>
      </c>
      <c r="C7167" t="s">
        <v>686</v>
      </c>
      <c r="D7167">
        <v>0.7</v>
      </c>
      <c r="E7167">
        <v>35</v>
      </c>
      <c r="F7167">
        <v>0.28899999999999998</v>
      </c>
    </row>
    <row r="7168" spans="1:6" x14ac:dyDescent="0.2">
      <c r="A7168" t="s">
        <v>679</v>
      </c>
      <c r="B7168" t="s">
        <v>696</v>
      </c>
      <c r="C7168" t="s">
        <v>686</v>
      </c>
      <c r="D7168">
        <v>0.7</v>
      </c>
      <c r="E7168">
        <v>36</v>
      </c>
      <c r="F7168">
        <v>0.28999999999999998</v>
      </c>
    </row>
    <row r="7169" spans="1:6" x14ac:dyDescent="0.2">
      <c r="A7169" t="s">
        <v>679</v>
      </c>
      <c r="B7169" t="s">
        <v>696</v>
      </c>
      <c r="C7169" t="s">
        <v>686</v>
      </c>
      <c r="D7169">
        <v>0.7</v>
      </c>
      <c r="E7169">
        <v>37</v>
      </c>
      <c r="F7169">
        <v>0.29199999999999998</v>
      </c>
    </row>
    <row r="7170" spans="1:6" x14ac:dyDescent="0.2">
      <c r="A7170" t="s">
        <v>679</v>
      </c>
      <c r="B7170" t="s">
        <v>696</v>
      </c>
      <c r="C7170" t="s">
        <v>686</v>
      </c>
      <c r="D7170">
        <v>0.7</v>
      </c>
      <c r="E7170">
        <v>38</v>
      </c>
      <c r="F7170">
        <v>0.29299999999999998</v>
      </c>
    </row>
    <row r="7171" spans="1:6" x14ac:dyDescent="0.2">
      <c r="A7171" t="s">
        <v>679</v>
      </c>
      <c r="B7171" t="s">
        <v>696</v>
      </c>
      <c r="C7171" t="s">
        <v>686</v>
      </c>
      <c r="D7171">
        <v>0.7</v>
      </c>
      <c r="E7171">
        <v>39</v>
      </c>
      <c r="F7171">
        <v>0.29399999999999998</v>
      </c>
    </row>
    <row r="7172" spans="1:6" x14ac:dyDescent="0.2">
      <c r="A7172" t="s">
        <v>679</v>
      </c>
      <c r="B7172" t="s">
        <v>696</v>
      </c>
      <c r="C7172" t="s">
        <v>686</v>
      </c>
      <c r="D7172">
        <v>0.7</v>
      </c>
      <c r="E7172">
        <v>40</v>
      </c>
      <c r="F7172">
        <v>0.29499999999999998</v>
      </c>
    </row>
    <row r="7173" spans="1:6" x14ac:dyDescent="0.2">
      <c r="A7173" t="s">
        <v>679</v>
      </c>
      <c r="B7173" t="s">
        <v>696</v>
      </c>
      <c r="C7173" t="s">
        <v>686</v>
      </c>
      <c r="D7173">
        <v>0.7</v>
      </c>
      <c r="E7173">
        <v>41</v>
      </c>
      <c r="F7173">
        <v>0.29599999999999999</v>
      </c>
    </row>
    <row r="7174" spans="1:6" x14ac:dyDescent="0.2">
      <c r="A7174" t="s">
        <v>679</v>
      </c>
      <c r="B7174" t="s">
        <v>696</v>
      </c>
      <c r="C7174" t="s">
        <v>686</v>
      </c>
      <c r="D7174">
        <v>0.7</v>
      </c>
      <c r="E7174">
        <v>42</v>
      </c>
      <c r="F7174">
        <v>0.29699999999999999</v>
      </c>
    </row>
    <row r="7175" spans="1:6" x14ac:dyDescent="0.2">
      <c r="A7175" t="s">
        <v>679</v>
      </c>
      <c r="B7175" t="s">
        <v>696</v>
      </c>
      <c r="C7175" t="s">
        <v>686</v>
      </c>
      <c r="D7175">
        <v>0.7</v>
      </c>
      <c r="E7175">
        <v>43</v>
      </c>
      <c r="F7175">
        <v>0.29799999999999999</v>
      </c>
    </row>
    <row r="7176" spans="1:6" x14ac:dyDescent="0.2">
      <c r="A7176" t="s">
        <v>679</v>
      </c>
      <c r="B7176" t="s">
        <v>696</v>
      </c>
      <c r="C7176" t="s">
        <v>686</v>
      </c>
      <c r="D7176">
        <v>0.7</v>
      </c>
      <c r="E7176">
        <v>44</v>
      </c>
      <c r="F7176">
        <v>0.29899999999999999</v>
      </c>
    </row>
    <row r="7177" spans="1:6" x14ac:dyDescent="0.2">
      <c r="A7177" t="s">
        <v>679</v>
      </c>
      <c r="B7177" t="s">
        <v>696</v>
      </c>
      <c r="C7177" t="s">
        <v>686</v>
      </c>
      <c r="D7177">
        <v>0.7</v>
      </c>
      <c r="E7177">
        <v>45</v>
      </c>
      <c r="F7177">
        <v>0.3</v>
      </c>
    </row>
    <row r="7178" spans="1:6" x14ac:dyDescent="0.2">
      <c r="A7178" t="s">
        <v>679</v>
      </c>
      <c r="B7178" t="s">
        <v>696</v>
      </c>
      <c r="C7178" t="s">
        <v>686</v>
      </c>
      <c r="D7178">
        <v>0.7</v>
      </c>
      <c r="E7178">
        <v>46</v>
      </c>
      <c r="F7178">
        <v>0.30099999999999999</v>
      </c>
    </row>
    <row r="7179" spans="1:6" x14ac:dyDescent="0.2">
      <c r="A7179" t="s">
        <v>679</v>
      </c>
      <c r="B7179" t="s">
        <v>696</v>
      </c>
      <c r="C7179" t="s">
        <v>686</v>
      </c>
      <c r="D7179">
        <v>0.7</v>
      </c>
      <c r="E7179">
        <v>47</v>
      </c>
      <c r="F7179">
        <v>0.30199999999999999</v>
      </c>
    </row>
    <row r="7180" spans="1:6" x14ac:dyDescent="0.2">
      <c r="A7180" t="s">
        <v>679</v>
      </c>
      <c r="B7180" t="s">
        <v>696</v>
      </c>
      <c r="C7180" t="s">
        <v>686</v>
      </c>
      <c r="D7180">
        <v>0.7</v>
      </c>
      <c r="E7180">
        <v>48</v>
      </c>
      <c r="F7180">
        <v>0.30299999999999999</v>
      </c>
    </row>
    <row r="7181" spans="1:6" x14ac:dyDescent="0.2">
      <c r="A7181" t="s">
        <v>679</v>
      </c>
      <c r="B7181" t="s">
        <v>696</v>
      </c>
      <c r="C7181" t="s">
        <v>686</v>
      </c>
      <c r="D7181">
        <v>0.7</v>
      </c>
      <c r="E7181">
        <v>49</v>
      </c>
      <c r="F7181">
        <v>0.30399999999999999</v>
      </c>
    </row>
    <row r="7182" spans="1:6" x14ac:dyDescent="0.2">
      <c r="A7182" t="s">
        <v>679</v>
      </c>
      <c r="B7182" t="s">
        <v>696</v>
      </c>
      <c r="C7182" t="s">
        <v>686</v>
      </c>
      <c r="D7182">
        <v>0.75</v>
      </c>
      <c r="E7182">
        <v>26</v>
      </c>
      <c r="F7182">
        <v>0.28999999999999998</v>
      </c>
    </row>
    <row r="7183" spans="1:6" x14ac:dyDescent="0.2">
      <c r="A7183" t="s">
        <v>679</v>
      </c>
      <c r="B7183" t="s">
        <v>696</v>
      </c>
      <c r="C7183" t="s">
        <v>686</v>
      </c>
      <c r="D7183">
        <v>0.75</v>
      </c>
      <c r="E7183">
        <v>27</v>
      </c>
      <c r="F7183">
        <v>0.29199999999999998</v>
      </c>
    </row>
    <row r="7184" spans="1:6" x14ac:dyDescent="0.2">
      <c r="A7184" t="s">
        <v>679</v>
      </c>
      <c r="B7184" t="s">
        <v>696</v>
      </c>
      <c r="C7184" t="s">
        <v>686</v>
      </c>
      <c r="D7184">
        <v>0.75</v>
      </c>
      <c r="E7184">
        <v>28</v>
      </c>
      <c r="F7184">
        <v>0.29399999999999998</v>
      </c>
    </row>
    <row r="7185" spans="1:6" x14ac:dyDescent="0.2">
      <c r="A7185" t="s">
        <v>679</v>
      </c>
      <c r="B7185" t="s">
        <v>696</v>
      </c>
      <c r="C7185" t="s">
        <v>686</v>
      </c>
      <c r="D7185">
        <v>0.75</v>
      </c>
      <c r="E7185">
        <v>29</v>
      </c>
      <c r="F7185">
        <v>0.29599999999999999</v>
      </c>
    </row>
    <row r="7186" spans="1:6" x14ac:dyDescent="0.2">
      <c r="A7186" t="s">
        <v>679</v>
      </c>
      <c r="B7186" t="s">
        <v>696</v>
      </c>
      <c r="C7186" t="s">
        <v>686</v>
      </c>
      <c r="D7186">
        <v>0.75</v>
      </c>
      <c r="E7186">
        <v>30</v>
      </c>
      <c r="F7186">
        <v>0.29699999999999999</v>
      </c>
    </row>
    <row r="7187" spans="1:6" x14ac:dyDescent="0.2">
      <c r="A7187" t="s">
        <v>679</v>
      </c>
      <c r="B7187" t="s">
        <v>696</v>
      </c>
      <c r="C7187" t="s">
        <v>686</v>
      </c>
      <c r="D7187">
        <v>0.75</v>
      </c>
      <c r="E7187">
        <v>31</v>
      </c>
      <c r="F7187">
        <v>0.29899999999999999</v>
      </c>
    </row>
    <row r="7188" spans="1:6" x14ac:dyDescent="0.2">
      <c r="A7188" t="s">
        <v>679</v>
      </c>
      <c r="B7188" t="s">
        <v>696</v>
      </c>
      <c r="C7188" t="s">
        <v>686</v>
      </c>
      <c r="D7188">
        <v>0.75</v>
      </c>
      <c r="E7188">
        <v>32</v>
      </c>
      <c r="F7188">
        <v>0.3</v>
      </c>
    </row>
    <row r="7189" spans="1:6" x14ac:dyDescent="0.2">
      <c r="A7189" t="s">
        <v>679</v>
      </c>
      <c r="B7189" t="s">
        <v>696</v>
      </c>
      <c r="C7189" t="s">
        <v>686</v>
      </c>
      <c r="D7189">
        <v>0.75</v>
      </c>
      <c r="E7189">
        <v>33</v>
      </c>
      <c r="F7189">
        <v>0.30199999999999999</v>
      </c>
    </row>
    <row r="7190" spans="1:6" x14ac:dyDescent="0.2">
      <c r="A7190" t="s">
        <v>679</v>
      </c>
      <c r="B7190" t="s">
        <v>696</v>
      </c>
      <c r="C7190" t="s">
        <v>686</v>
      </c>
      <c r="D7190">
        <v>0.75</v>
      </c>
      <c r="E7190">
        <v>34</v>
      </c>
      <c r="F7190">
        <v>0.30299999999999999</v>
      </c>
    </row>
    <row r="7191" spans="1:6" x14ac:dyDescent="0.2">
      <c r="A7191" t="s">
        <v>679</v>
      </c>
      <c r="B7191" t="s">
        <v>696</v>
      </c>
      <c r="C7191" t="s">
        <v>686</v>
      </c>
      <c r="D7191">
        <v>0.75</v>
      </c>
      <c r="E7191">
        <v>35</v>
      </c>
      <c r="F7191">
        <v>0.30399999999999999</v>
      </c>
    </row>
    <row r="7192" spans="1:6" x14ac:dyDescent="0.2">
      <c r="A7192" t="s">
        <v>679</v>
      </c>
      <c r="B7192" t="s">
        <v>696</v>
      </c>
      <c r="C7192" t="s">
        <v>686</v>
      </c>
      <c r="D7192">
        <v>0.75</v>
      </c>
      <c r="E7192">
        <v>36</v>
      </c>
      <c r="F7192">
        <v>0.30599999999999999</v>
      </c>
    </row>
    <row r="7193" spans="1:6" x14ac:dyDescent="0.2">
      <c r="A7193" t="s">
        <v>679</v>
      </c>
      <c r="B7193" t="s">
        <v>696</v>
      </c>
      <c r="C7193" t="s">
        <v>686</v>
      </c>
      <c r="D7193">
        <v>0.75</v>
      </c>
      <c r="E7193">
        <v>37</v>
      </c>
      <c r="F7193">
        <v>0.307</v>
      </c>
    </row>
    <row r="7194" spans="1:6" x14ac:dyDescent="0.2">
      <c r="A7194" t="s">
        <v>679</v>
      </c>
      <c r="B7194" t="s">
        <v>696</v>
      </c>
      <c r="C7194" t="s">
        <v>686</v>
      </c>
      <c r="D7194">
        <v>0.75</v>
      </c>
      <c r="E7194">
        <v>38</v>
      </c>
      <c r="F7194">
        <v>0.308</v>
      </c>
    </row>
    <row r="7195" spans="1:6" x14ac:dyDescent="0.2">
      <c r="A7195" t="s">
        <v>679</v>
      </c>
      <c r="B7195" t="s">
        <v>696</v>
      </c>
      <c r="C7195" t="s">
        <v>686</v>
      </c>
      <c r="D7195">
        <v>0.75</v>
      </c>
      <c r="E7195">
        <v>39</v>
      </c>
      <c r="F7195">
        <v>0.309</v>
      </c>
    </row>
    <row r="7196" spans="1:6" x14ac:dyDescent="0.2">
      <c r="A7196" t="s">
        <v>679</v>
      </c>
      <c r="B7196" t="s">
        <v>696</v>
      </c>
      <c r="C7196" t="s">
        <v>686</v>
      </c>
      <c r="D7196">
        <v>0.75</v>
      </c>
      <c r="E7196">
        <v>40</v>
      </c>
      <c r="F7196">
        <v>0.31</v>
      </c>
    </row>
    <row r="7197" spans="1:6" x14ac:dyDescent="0.2">
      <c r="A7197" t="s">
        <v>679</v>
      </c>
      <c r="B7197" t="s">
        <v>696</v>
      </c>
      <c r="C7197" t="s">
        <v>686</v>
      </c>
      <c r="D7197">
        <v>0.75</v>
      </c>
      <c r="E7197">
        <v>41</v>
      </c>
      <c r="F7197">
        <v>0.311</v>
      </c>
    </row>
    <row r="7198" spans="1:6" x14ac:dyDescent="0.2">
      <c r="A7198" t="s">
        <v>679</v>
      </c>
      <c r="B7198" t="s">
        <v>696</v>
      </c>
      <c r="C7198" t="s">
        <v>686</v>
      </c>
      <c r="D7198">
        <v>0.75</v>
      </c>
      <c r="E7198">
        <v>42</v>
      </c>
      <c r="F7198">
        <v>0.312</v>
      </c>
    </row>
    <row r="7199" spans="1:6" x14ac:dyDescent="0.2">
      <c r="A7199" t="s">
        <v>679</v>
      </c>
      <c r="B7199" t="s">
        <v>696</v>
      </c>
      <c r="C7199" t="s">
        <v>686</v>
      </c>
      <c r="D7199">
        <v>0.75</v>
      </c>
      <c r="E7199">
        <v>43</v>
      </c>
      <c r="F7199">
        <v>0.313</v>
      </c>
    </row>
    <row r="7200" spans="1:6" x14ac:dyDescent="0.2">
      <c r="A7200" t="s">
        <v>679</v>
      </c>
      <c r="B7200" t="s">
        <v>696</v>
      </c>
      <c r="C7200" t="s">
        <v>686</v>
      </c>
      <c r="D7200">
        <v>0.75</v>
      </c>
      <c r="E7200">
        <v>44</v>
      </c>
      <c r="F7200">
        <v>0.314</v>
      </c>
    </row>
    <row r="7201" spans="1:6" x14ac:dyDescent="0.2">
      <c r="A7201" t="s">
        <v>679</v>
      </c>
      <c r="B7201" t="s">
        <v>696</v>
      </c>
      <c r="C7201" t="s">
        <v>686</v>
      </c>
      <c r="D7201">
        <v>0.75</v>
      </c>
      <c r="E7201">
        <v>45</v>
      </c>
      <c r="F7201">
        <v>0.315</v>
      </c>
    </row>
    <row r="7202" spans="1:6" x14ac:dyDescent="0.2">
      <c r="A7202" t="s">
        <v>679</v>
      </c>
      <c r="B7202" t="s">
        <v>696</v>
      </c>
      <c r="C7202" t="s">
        <v>686</v>
      </c>
      <c r="D7202">
        <v>0.75</v>
      </c>
      <c r="E7202">
        <v>46</v>
      </c>
      <c r="F7202">
        <v>0.316</v>
      </c>
    </row>
    <row r="7203" spans="1:6" x14ac:dyDescent="0.2">
      <c r="A7203" t="s">
        <v>679</v>
      </c>
      <c r="B7203" t="s">
        <v>696</v>
      </c>
      <c r="C7203" t="s">
        <v>686</v>
      </c>
      <c r="D7203">
        <v>0.75</v>
      </c>
      <c r="E7203">
        <v>47</v>
      </c>
      <c r="F7203">
        <v>0.316</v>
      </c>
    </row>
    <row r="7204" spans="1:6" x14ac:dyDescent="0.2">
      <c r="A7204" t="s">
        <v>679</v>
      </c>
      <c r="B7204" t="s">
        <v>696</v>
      </c>
      <c r="C7204" t="s">
        <v>686</v>
      </c>
      <c r="D7204">
        <v>0.75</v>
      </c>
      <c r="E7204">
        <v>48</v>
      </c>
      <c r="F7204">
        <v>0.317</v>
      </c>
    </row>
    <row r="7205" spans="1:6" x14ac:dyDescent="0.2">
      <c r="A7205" t="s">
        <v>679</v>
      </c>
      <c r="B7205" t="s">
        <v>696</v>
      </c>
      <c r="C7205" t="s">
        <v>686</v>
      </c>
      <c r="D7205">
        <v>0.75</v>
      </c>
      <c r="E7205">
        <v>49</v>
      </c>
      <c r="F7205">
        <v>0.318</v>
      </c>
    </row>
    <row r="7206" spans="1:6" x14ac:dyDescent="0.2">
      <c r="A7206" t="s">
        <v>679</v>
      </c>
      <c r="B7206" t="s">
        <v>696</v>
      </c>
      <c r="C7206" t="s">
        <v>686</v>
      </c>
      <c r="D7206">
        <v>0.8</v>
      </c>
      <c r="E7206">
        <v>27</v>
      </c>
      <c r="F7206">
        <v>0.308</v>
      </c>
    </row>
    <row r="7207" spans="1:6" x14ac:dyDescent="0.2">
      <c r="A7207" t="s">
        <v>679</v>
      </c>
      <c r="B7207" t="s">
        <v>696</v>
      </c>
      <c r="C7207" t="s">
        <v>686</v>
      </c>
      <c r="D7207">
        <v>0.8</v>
      </c>
      <c r="E7207">
        <v>28</v>
      </c>
      <c r="F7207">
        <v>0.31</v>
      </c>
    </row>
    <row r="7208" spans="1:6" x14ac:dyDescent="0.2">
      <c r="A7208" t="s">
        <v>679</v>
      </c>
      <c r="B7208" t="s">
        <v>696</v>
      </c>
      <c r="C7208" t="s">
        <v>686</v>
      </c>
      <c r="D7208">
        <v>0.8</v>
      </c>
      <c r="E7208">
        <v>29</v>
      </c>
      <c r="F7208">
        <v>0.311</v>
      </c>
    </row>
    <row r="7209" spans="1:6" x14ac:dyDescent="0.2">
      <c r="A7209" t="s">
        <v>679</v>
      </c>
      <c r="B7209" t="s">
        <v>696</v>
      </c>
      <c r="C7209" t="s">
        <v>686</v>
      </c>
      <c r="D7209">
        <v>0.8</v>
      </c>
      <c r="E7209">
        <v>30</v>
      </c>
      <c r="F7209">
        <v>0.313</v>
      </c>
    </row>
    <row r="7210" spans="1:6" x14ac:dyDescent="0.2">
      <c r="A7210" t="s">
        <v>679</v>
      </c>
      <c r="B7210" t="s">
        <v>696</v>
      </c>
      <c r="C7210" t="s">
        <v>686</v>
      </c>
      <c r="D7210">
        <v>0.8</v>
      </c>
      <c r="E7210">
        <v>31</v>
      </c>
      <c r="F7210">
        <v>0.314</v>
      </c>
    </row>
    <row r="7211" spans="1:6" x14ac:dyDescent="0.2">
      <c r="A7211" t="s">
        <v>679</v>
      </c>
      <c r="B7211" t="s">
        <v>696</v>
      </c>
      <c r="C7211" t="s">
        <v>686</v>
      </c>
      <c r="D7211">
        <v>0.8</v>
      </c>
      <c r="E7211">
        <v>32</v>
      </c>
      <c r="F7211">
        <v>0.315</v>
      </c>
    </row>
    <row r="7212" spans="1:6" x14ac:dyDescent="0.2">
      <c r="A7212" t="s">
        <v>679</v>
      </c>
      <c r="B7212" t="s">
        <v>696</v>
      </c>
      <c r="C7212" t="s">
        <v>686</v>
      </c>
      <c r="D7212">
        <v>0.8</v>
      </c>
      <c r="E7212">
        <v>33</v>
      </c>
      <c r="F7212">
        <v>0.317</v>
      </c>
    </row>
    <row r="7213" spans="1:6" x14ac:dyDescent="0.2">
      <c r="A7213" t="s">
        <v>679</v>
      </c>
      <c r="B7213" t="s">
        <v>696</v>
      </c>
      <c r="C7213" t="s">
        <v>686</v>
      </c>
      <c r="D7213">
        <v>0.8</v>
      </c>
      <c r="E7213">
        <v>34</v>
      </c>
      <c r="F7213">
        <v>0.318</v>
      </c>
    </row>
    <row r="7214" spans="1:6" x14ac:dyDescent="0.2">
      <c r="A7214" t="s">
        <v>679</v>
      </c>
      <c r="B7214" t="s">
        <v>696</v>
      </c>
      <c r="C7214" t="s">
        <v>686</v>
      </c>
      <c r="D7214">
        <v>0.8</v>
      </c>
      <c r="E7214">
        <v>35</v>
      </c>
      <c r="F7214">
        <v>0.31900000000000001</v>
      </c>
    </row>
    <row r="7215" spans="1:6" x14ac:dyDescent="0.2">
      <c r="A7215" t="s">
        <v>679</v>
      </c>
      <c r="B7215" t="s">
        <v>696</v>
      </c>
      <c r="C7215" t="s">
        <v>686</v>
      </c>
      <c r="D7215">
        <v>0.8</v>
      </c>
      <c r="E7215">
        <v>36</v>
      </c>
      <c r="F7215">
        <v>0.32</v>
      </c>
    </row>
    <row r="7216" spans="1:6" x14ac:dyDescent="0.2">
      <c r="A7216" t="s">
        <v>679</v>
      </c>
      <c r="B7216" t="s">
        <v>696</v>
      </c>
      <c r="C7216" t="s">
        <v>686</v>
      </c>
      <c r="D7216">
        <v>0.8</v>
      </c>
      <c r="E7216">
        <v>37</v>
      </c>
      <c r="F7216">
        <v>0.32100000000000001</v>
      </c>
    </row>
    <row r="7217" spans="1:6" x14ac:dyDescent="0.2">
      <c r="A7217" t="s">
        <v>679</v>
      </c>
      <c r="B7217" t="s">
        <v>696</v>
      </c>
      <c r="C7217" t="s">
        <v>686</v>
      </c>
      <c r="D7217">
        <v>0.8</v>
      </c>
      <c r="E7217">
        <v>38</v>
      </c>
      <c r="F7217">
        <v>0.32300000000000001</v>
      </c>
    </row>
    <row r="7218" spans="1:6" x14ac:dyDescent="0.2">
      <c r="A7218" t="s">
        <v>679</v>
      </c>
      <c r="B7218" t="s">
        <v>696</v>
      </c>
      <c r="C7218" t="s">
        <v>686</v>
      </c>
      <c r="D7218">
        <v>0.8</v>
      </c>
      <c r="E7218">
        <v>39</v>
      </c>
      <c r="F7218">
        <v>0.32400000000000001</v>
      </c>
    </row>
    <row r="7219" spans="1:6" x14ac:dyDescent="0.2">
      <c r="A7219" t="s">
        <v>679</v>
      </c>
      <c r="B7219" t="s">
        <v>696</v>
      </c>
      <c r="C7219" t="s">
        <v>686</v>
      </c>
      <c r="D7219">
        <v>0.8</v>
      </c>
      <c r="E7219">
        <v>40</v>
      </c>
      <c r="F7219">
        <v>0.32400000000000001</v>
      </c>
    </row>
    <row r="7220" spans="1:6" x14ac:dyDescent="0.2">
      <c r="A7220" t="s">
        <v>679</v>
      </c>
      <c r="B7220" t="s">
        <v>696</v>
      </c>
      <c r="C7220" t="s">
        <v>686</v>
      </c>
      <c r="D7220">
        <v>0.8</v>
      </c>
      <c r="E7220">
        <v>41</v>
      </c>
      <c r="F7220">
        <v>0.32500000000000001</v>
      </c>
    </row>
    <row r="7221" spans="1:6" x14ac:dyDescent="0.2">
      <c r="A7221" t="s">
        <v>679</v>
      </c>
      <c r="B7221" t="s">
        <v>696</v>
      </c>
      <c r="C7221" t="s">
        <v>686</v>
      </c>
      <c r="D7221">
        <v>0.8</v>
      </c>
      <c r="E7221">
        <v>42</v>
      </c>
      <c r="F7221">
        <v>0.32600000000000001</v>
      </c>
    </row>
    <row r="7222" spans="1:6" x14ac:dyDescent="0.2">
      <c r="A7222" t="s">
        <v>679</v>
      </c>
      <c r="B7222" t="s">
        <v>696</v>
      </c>
      <c r="C7222" t="s">
        <v>686</v>
      </c>
      <c r="D7222">
        <v>0.8</v>
      </c>
      <c r="E7222">
        <v>43</v>
      </c>
      <c r="F7222">
        <v>0.32700000000000001</v>
      </c>
    </row>
    <row r="7223" spans="1:6" x14ac:dyDescent="0.2">
      <c r="A7223" t="s">
        <v>679</v>
      </c>
      <c r="B7223" t="s">
        <v>696</v>
      </c>
      <c r="C7223" t="s">
        <v>686</v>
      </c>
      <c r="D7223">
        <v>0.8</v>
      </c>
      <c r="E7223">
        <v>44</v>
      </c>
      <c r="F7223">
        <v>0.32800000000000001</v>
      </c>
    </row>
    <row r="7224" spans="1:6" x14ac:dyDescent="0.2">
      <c r="A7224" t="s">
        <v>679</v>
      </c>
      <c r="B7224" t="s">
        <v>696</v>
      </c>
      <c r="C7224" t="s">
        <v>686</v>
      </c>
      <c r="D7224">
        <v>0.8</v>
      </c>
      <c r="E7224">
        <v>45</v>
      </c>
      <c r="F7224">
        <v>0.32900000000000001</v>
      </c>
    </row>
    <row r="7225" spans="1:6" x14ac:dyDescent="0.2">
      <c r="A7225" t="s">
        <v>679</v>
      </c>
      <c r="B7225" t="s">
        <v>696</v>
      </c>
      <c r="C7225" t="s">
        <v>686</v>
      </c>
      <c r="D7225">
        <v>0.8</v>
      </c>
      <c r="E7225">
        <v>46</v>
      </c>
      <c r="F7225">
        <v>0.32900000000000001</v>
      </c>
    </row>
    <row r="7226" spans="1:6" x14ac:dyDescent="0.2">
      <c r="A7226" t="s">
        <v>679</v>
      </c>
      <c r="B7226" t="s">
        <v>696</v>
      </c>
      <c r="C7226" t="s">
        <v>686</v>
      </c>
      <c r="D7226">
        <v>0.8</v>
      </c>
      <c r="E7226">
        <v>47</v>
      </c>
      <c r="F7226">
        <v>0.33</v>
      </c>
    </row>
    <row r="7227" spans="1:6" x14ac:dyDescent="0.2">
      <c r="A7227" t="s">
        <v>679</v>
      </c>
      <c r="B7227" t="s">
        <v>696</v>
      </c>
      <c r="C7227" t="s">
        <v>686</v>
      </c>
      <c r="D7227">
        <v>0.8</v>
      </c>
      <c r="E7227">
        <v>48</v>
      </c>
      <c r="F7227">
        <v>0.33100000000000002</v>
      </c>
    </row>
    <row r="7228" spans="1:6" x14ac:dyDescent="0.2">
      <c r="A7228" t="s">
        <v>679</v>
      </c>
      <c r="B7228" t="s">
        <v>696</v>
      </c>
      <c r="C7228" t="s">
        <v>686</v>
      </c>
      <c r="D7228">
        <v>0.8</v>
      </c>
      <c r="E7228">
        <v>49</v>
      </c>
      <c r="F7228">
        <v>0.33200000000000002</v>
      </c>
    </row>
    <row r="7229" spans="1:6" x14ac:dyDescent="0.2">
      <c r="A7229" t="s">
        <v>679</v>
      </c>
      <c r="B7229" t="s">
        <v>696</v>
      </c>
      <c r="C7229" t="s">
        <v>686</v>
      </c>
      <c r="D7229">
        <v>0.85</v>
      </c>
      <c r="E7229">
        <v>28</v>
      </c>
      <c r="F7229">
        <v>0.32500000000000001</v>
      </c>
    </row>
    <row r="7230" spans="1:6" x14ac:dyDescent="0.2">
      <c r="A7230" t="s">
        <v>679</v>
      </c>
      <c r="B7230" t="s">
        <v>696</v>
      </c>
      <c r="C7230" t="s">
        <v>686</v>
      </c>
      <c r="D7230">
        <v>0.85</v>
      </c>
      <c r="E7230">
        <v>29</v>
      </c>
      <c r="F7230">
        <v>0.32600000000000001</v>
      </c>
    </row>
    <row r="7231" spans="1:6" x14ac:dyDescent="0.2">
      <c r="A7231" t="s">
        <v>679</v>
      </c>
      <c r="B7231" t="s">
        <v>696</v>
      </c>
      <c r="C7231" t="s">
        <v>686</v>
      </c>
      <c r="D7231">
        <v>0.85</v>
      </c>
      <c r="E7231">
        <v>30</v>
      </c>
      <c r="F7231">
        <v>0.32800000000000001</v>
      </c>
    </row>
    <row r="7232" spans="1:6" x14ac:dyDescent="0.2">
      <c r="A7232" t="s">
        <v>679</v>
      </c>
      <c r="B7232" t="s">
        <v>696</v>
      </c>
      <c r="C7232" t="s">
        <v>686</v>
      </c>
      <c r="D7232">
        <v>0.85</v>
      </c>
      <c r="E7232">
        <v>31</v>
      </c>
      <c r="F7232">
        <v>0.32900000000000001</v>
      </c>
    </row>
    <row r="7233" spans="1:6" x14ac:dyDescent="0.2">
      <c r="A7233" t="s">
        <v>679</v>
      </c>
      <c r="B7233" t="s">
        <v>696</v>
      </c>
      <c r="C7233" t="s">
        <v>686</v>
      </c>
      <c r="D7233">
        <v>0.85</v>
      </c>
      <c r="E7233">
        <v>32</v>
      </c>
      <c r="F7233">
        <v>0.33</v>
      </c>
    </row>
    <row r="7234" spans="1:6" x14ac:dyDescent="0.2">
      <c r="A7234" t="s">
        <v>679</v>
      </c>
      <c r="B7234" t="s">
        <v>696</v>
      </c>
      <c r="C7234" t="s">
        <v>686</v>
      </c>
      <c r="D7234">
        <v>0.85</v>
      </c>
      <c r="E7234">
        <v>33</v>
      </c>
      <c r="F7234">
        <v>0.33100000000000002</v>
      </c>
    </row>
    <row r="7235" spans="1:6" x14ac:dyDescent="0.2">
      <c r="A7235" t="s">
        <v>679</v>
      </c>
      <c r="B7235" t="s">
        <v>696</v>
      </c>
      <c r="C7235" t="s">
        <v>686</v>
      </c>
      <c r="D7235">
        <v>0.85</v>
      </c>
      <c r="E7235">
        <v>34</v>
      </c>
      <c r="F7235">
        <v>0.33300000000000002</v>
      </c>
    </row>
    <row r="7236" spans="1:6" x14ac:dyDescent="0.2">
      <c r="A7236" t="s">
        <v>679</v>
      </c>
      <c r="B7236" t="s">
        <v>696</v>
      </c>
      <c r="C7236" t="s">
        <v>686</v>
      </c>
      <c r="D7236">
        <v>0.85</v>
      </c>
      <c r="E7236">
        <v>35</v>
      </c>
      <c r="F7236">
        <v>0.33400000000000002</v>
      </c>
    </row>
    <row r="7237" spans="1:6" x14ac:dyDescent="0.2">
      <c r="A7237" t="s">
        <v>679</v>
      </c>
      <c r="B7237" t="s">
        <v>696</v>
      </c>
      <c r="C7237" t="s">
        <v>686</v>
      </c>
      <c r="D7237">
        <v>0.85</v>
      </c>
      <c r="E7237">
        <v>36</v>
      </c>
      <c r="F7237">
        <v>0.33500000000000002</v>
      </c>
    </row>
    <row r="7238" spans="1:6" x14ac:dyDescent="0.2">
      <c r="A7238" t="s">
        <v>679</v>
      </c>
      <c r="B7238" t="s">
        <v>696</v>
      </c>
      <c r="C7238" t="s">
        <v>686</v>
      </c>
      <c r="D7238">
        <v>0.85</v>
      </c>
      <c r="E7238">
        <v>37</v>
      </c>
      <c r="F7238">
        <v>0.33600000000000002</v>
      </c>
    </row>
    <row r="7239" spans="1:6" x14ac:dyDescent="0.2">
      <c r="A7239" t="s">
        <v>679</v>
      </c>
      <c r="B7239" t="s">
        <v>696</v>
      </c>
      <c r="C7239" t="s">
        <v>686</v>
      </c>
      <c r="D7239">
        <v>0.85</v>
      </c>
      <c r="E7239">
        <v>38</v>
      </c>
      <c r="F7239">
        <v>0.33700000000000002</v>
      </c>
    </row>
    <row r="7240" spans="1:6" x14ac:dyDescent="0.2">
      <c r="A7240" t="s">
        <v>679</v>
      </c>
      <c r="B7240" t="s">
        <v>696</v>
      </c>
      <c r="C7240" t="s">
        <v>686</v>
      </c>
      <c r="D7240">
        <v>0.85</v>
      </c>
      <c r="E7240">
        <v>39</v>
      </c>
      <c r="F7240">
        <v>0.33700000000000002</v>
      </c>
    </row>
    <row r="7241" spans="1:6" x14ac:dyDescent="0.2">
      <c r="A7241" t="s">
        <v>679</v>
      </c>
      <c r="B7241" t="s">
        <v>696</v>
      </c>
      <c r="C7241" t="s">
        <v>686</v>
      </c>
      <c r="D7241">
        <v>0.85</v>
      </c>
      <c r="E7241">
        <v>40</v>
      </c>
      <c r="F7241">
        <v>0.33800000000000002</v>
      </c>
    </row>
    <row r="7242" spans="1:6" x14ac:dyDescent="0.2">
      <c r="A7242" t="s">
        <v>679</v>
      </c>
      <c r="B7242" t="s">
        <v>696</v>
      </c>
      <c r="C7242" t="s">
        <v>686</v>
      </c>
      <c r="D7242">
        <v>0.85</v>
      </c>
      <c r="E7242">
        <v>41</v>
      </c>
      <c r="F7242">
        <v>0.33900000000000002</v>
      </c>
    </row>
    <row r="7243" spans="1:6" x14ac:dyDescent="0.2">
      <c r="A7243" t="s">
        <v>679</v>
      </c>
      <c r="B7243" t="s">
        <v>696</v>
      </c>
      <c r="C7243" t="s">
        <v>686</v>
      </c>
      <c r="D7243">
        <v>0.85</v>
      </c>
      <c r="E7243">
        <v>42</v>
      </c>
      <c r="F7243">
        <v>0.34</v>
      </c>
    </row>
    <row r="7244" spans="1:6" x14ac:dyDescent="0.2">
      <c r="A7244" t="s">
        <v>679</v>
      </c>
      <c r="B7244" t="s">
        <v>696</v>
      </c>
      <c r="C7244" t="s">
        <v>686</v>
      </c>
      <c r="D7244">
        <v>0.85</v>
      </c>
      <c r="E7244">
        <v>43</v>
      </c>
      <c r="F7244">
        <v>0.34100000000000003</v>
      </c>
    </row>
    <row r="7245" spans="1:6" x14ac:dyDescent="0.2">
      <c r="A7245" t="s">
        <v>679</v>
      </c>
      <c r="B7245" t="s">
        <v>696</v>
      </c>
      <c r="C7245" t="s">
        <v>686</v>
      </c>
      <c r="D7245">
        <v>0.85</v>
      </c>
      <c r="E7245">
        <v>44</v>
      </c>
      <c r="F7245">
        <v>0.34100000000000003</v>
      </c>
    </row>
    <row r="7246" spans="1:6" x14ac:dyDescent="0.2">
      <c r="A7246" t="s">
        <v>679</v>
      </c>
      <c r="B7246" t="s">
        <v>696</v>
      </c>
      <c r="C7246" t="s">
        <v>686</v>
      </c>
      <c r="D7246">
        <v>0.85</v>
      </c>
      <c r="E7246">
        <v>45</v>
      </c>
      <c r="F7246">
        <v>0.34200000000000003</v>
      </c>
    </row>
    <row r="7247" spans="1:6" x14ac:dyDescent="0.2">
      <c r="A7247" t="s">
        <v>679</v>
      </c>
      <c r="B7247" t="s">
        <v>696</v>
      </c>
      <c r="C7247" t="s">
        <v>686</v>
      </c>
      <c r="D7247">
        <v>0.85</v>
      </c>
      <c r="E7247">
        <v>46</v>
      </c>
      <c r="F7247">
        <v>0.34300000000000003</v>
      </c>
    </row>
    <row r="7248" spans="1:6" x14ac:dyDescent="0.2">
      <c r="A7248" t="s">
        <v>679</v>
      </c>
      <c r="B7248" t="s">
        <v>696</v>
      </c>
      <c r="C7248" t="s">
        <v>686</v>
      </c>
      <c r="D7248">
        <v>0.85</v>
      </c>
      <c r="E7248">
        <v>47</v>
      </c>
      <c r="F7248">
        <v>0.34300000000000003</v>
      </c>
    </row>
    <row r="7249" spans="1:6" x14ac:dyDescent="0.2">
      <c r="A7249" t="s">
        <v>679</v>
      </c>
      <c r="B7249" t="s">
        <v>696</v>
      </c>
      <c r="C7249" t="s">
        <v>686</v>
      </c>
      <c r="D7249">
        <v>0.85</v>
      </c>
      <c r="E7249">
        <v>48</v>
      </c>
      <c r="F7249">
        <v>0.34399999999999997</v>
      </c>
    </row>
    <row r="7250" spans="1:6" x14ac:dyDescent="0.2">
      <c r="A7250" t="s">
        <v>679</v>
      </c>
      <c r="B7250" t="s">
        <v>696</v>
      </c>
      <c r="C7250" t="s">
        <v>686</v>
      </c>
      <c r="D7250">
        <v>0.85</v>
      </c>
      <c r="E7250">
        <v>49</v>
      </c>
      <c r="F7250">
        <v>0.34499999999999997</v>
      </c>
    </row>
    <row r="7251" spans="1:6" x14ac:dyDescent="0.2">
      <c r="A7251" t="s">
        <v>679</v>
      </c>
      <c r="B7251" t="s">
        <v>696</v>
      </c>
      <c r="C7251" t="s">
        <v>686</v>
      </c>
      <c r="D7251">
        <v>0.9</v>
      </c>
      <c r="E7251">
        <v>28</v>
      </c>
      <c r="F7251">
        <v>0.33900000000000002</v>
      </c>
    </row>
    <row r="7252" spans="1:6" x14ac:dyDescent="0.2">
      <c r="A7252" t="s">
        <v>679</v>
      </c>
      <c r="B7252" t="s">
        <v>696</v>
      </c>
      <c r="C7252" t="s">
        <v>686</v>
      </c>
      <c r="D7252">
        <v>0.9</v>
      </c>
      <c r="E7252">
        <v>29</v>
      </c>
      <c r="F7252">
        <v>0.34100000000000003</v>
      </c>
    </row>
    <row r="7253" spans="1:6" x14ac:dyDescent="0.2">
      <c r="A7253" t="s">
        <v>679</v>
      </c>
      <c r="B7253" t="s">
        <v>696</v>
      </c>
      <c r="C7253" t="s">
        <v>686</v>
      </c>
      <c r="D7253">
        <v>0.9</v>
      </c>
      <c r="E7253">
        <v>30</v>
      </c>
      <c r="F7253">
        <v>0.34200000000000003</v>
      </c>
    </row>
    <row r="7254" spans="1:6" x14ac:dyDescent="0.2">
      <c r="A7254" t="s">
        <v>679</v>
      </c>
      <c r="B7254" t="s">
        <v>696</v>
      </c>
      <c r="C7254" t="s">
        <v>686</v>
      </c>
      <c r="D7254">
        <v>0.9</v>
      </c>
      <c r="E7254">
        <v>31</v>
      </c>
      <c r="F7254">
        <v>0.34300000000000003</v>
      </c>
    </row>
    <row r="7255" spans="1:6" x14ac:dyDescent="0.2">
      <c r="A7255" t="s">
        <v>679</v>
      </c>
      <c r="B7255" t="s">
        <v>696</v>
      </c>
      <c r="C7255" t="s">
        <v>686</v>
      </c>
      <c r="D7255">
        <v>0.9</v>
      </c>
      <c r="E7255">
        <v>32</v>
      </c>
      <c r="F7255">
        <v>0.34399999999999997</v>
      </c>
    </row>
    <row r="7256" spans="1:6" x14ac:dyDescent="0.2">
      <c r="A7256" t="s">
        <v>679</v>
      </c>
      <c r="B7256" t="s">
        <v>696</v>
      </c>
      <c r="C7256" t="s">
        <v>686</v>
      </c>
      <c r="D7256">
        <v>0.9</v>
      </c>
      <c r="E7256">
        <v>33</v>
      </c>
      <c r="F7256">
        <v>0.34499999999999997</v>
      </c>
    </row>
    <row r="7257" spans="1:6" x14ac:dyDescent="0.2">
      <c r="A7257" t="s">
        <v>679</v>
      </c>
      <c r="B7257" t="s">
        <v>696</v>
      </c>
      <c r="C7257" t="s">
        <v>686</v>
      </c>
      <c r="D7257">
        <v>0.9</v>
      </c>
      <c r="E7257">
        <v>34</v>
      </c>
      <c r="F7257">
        <v>0.34599999999999997</v>
      </c>
    </row>
    <row r="7258" spans="1:6" x14ac:dyDescent="0.2">
      <c r="A7258" t="s">
        <v>679</v>
      </c>
      <c r="B7258" t="s">
        <v>696</v>
      </c>
      <c r="C7258" t="s">
        <v>686</v>
      </c>
      <c r="D7258">
        <v>0.9</v>
      </c>
      <c r="E7258">
        <v>35</v>
      </c>
      <c r="F7258">
        <v>0.34699999999999998</v>
      </c>
    </row>
    <row r="7259" spans="1:6" x14ac:dyDescent="0.2">
      <c r="A7259" t="s">
        <v>679</v>
      </c>
      <c r="B7259" t="s">
        <v>696</v>
      </c>
      <c r="C7259" t="s">
        <v>686</v>
      </c>
      <c r="D7259">
        <v>0.9</v>
      </c>
      <c r="E7259">
        <v>36</v>
      </c>
      <c r="F7259">
        <v>0.34799999999999998</v>
      </c>
    </row>
    <row r="7260" spans="1:6" x14ac:dyDescent="0.2">
      <c r="A7260" t="s">
        <v>679</v>
      </c>
      <c r="B7260" t="s">
        <v>696</v>
      </c>
      <c r="C7260" t="s">
        <v>686</v>
      </c>
      <c r="D7260">
        <v>0.9</v>
      </c>
      <c r="E7260">
        <v>37</v>
      </c>
      <c r="F7260">
        <v>0.34899999999999998</v>
      </c>
    </row>
    <row r="7261" spans="1:6" x14ac:dyDescent="0.2">
      <c r="A7261" t="s">
        <v>679</v>
      </c>
      <c r="B7261" t="s">
        <v>696</v>
      </c>
      <c r="C7261" t="s">
        <v>686</v>
      </c>
      <c r="D7261">
        <v>0.9</v>
      </c>
      <c r="E7261">
        <v>38</v>
      </c>
      <c r="F7261">
        <v>0.35</v>
      </c>
    </row>
    <row r="7262" spans="1:6" x14ac:dyDescent="0.2">
      <c r="A7262" t="s">
        <v>679</v>
      </c>
      <c r="B7262" t="s">
        <v>696</v>
      </c>
      <c r="C7262" t="s">
        <v>686</v>
      </c>
      <c r="D7262">
        <v>0.9</v>
      </c>
      <c r="E7262">
        <v>39</v>
      </c>
      <c r="F7262">
        <v>0.35099999999999998</v>
      </c>
    </row>
    <row r="7263" spans="1:6" x14ac:dyDescent="0.2">
      <c r="A7263" t="s">
        <v>679</v>
      </c>
      <c r="B7263" t="s">
        <v>696</v>
      </c>
      <c r="C7263" t="s">
        <v>686</v>
      </c>
      <c r="D7263">
        <v>0.9</v>
      </c>
      <c r="E7263">
        <v>40</v>
      </c>
      <c r="F7263">
        <v>0.35199999999999998</v>
      </c>
    </row>
    <row r="7264" spans="1:6" x14ac:dyDescent="0.2">
      <c r="A7264" t="s">
        <v>679</v>
      </c>
      <c r="B7264" t="s">
        <v>696</v>
      </c>
      <c r="C7264" t="s">
        <v>686</v>
      </c>
      <c r="D7264">
        <v>0.9</v>
      </c>
      <c r="E7264">
        <v>41</v>
      </c>
      <c r="F7264">
        <v>0.35199999999999998</v>
      </c>
    </row>
    <row r="7265" spans="1:6" x14ac:dyDescent="0.2">
      <c r="A7265" t="s">
        <v>679</v>
      </c>
      <c r="B7265" t="s">
        <v>696</v>
      </c>
      <c r="C7265" t="s">
        <v>686</v>
      </c>
      <c r="D7265">
        <v>0.9</v>
      </c>
      <c r="E7265">
        <v>42</v>
      </c>
      <c r="F7265">
        <v>0.35299999999999998</v>
      </c>
    </row>
    <row r="7266" spans="1:6" x14ac:dyDescent="0.2">
      <c r="A7266" t="s">
        <v>679</v>
      </c>
      <c r="B7266" t="s">
        <v>696</v>
      </c>
      <c r="C7266" t="s">
        <v>686</v>
      </c>
      <c r="D7266">
        <v>0.9</v>
      </c>
      <c r="E7266">
        <v>43</v>
      </c>
      <c r="F7266">
        <v>0.35399999999999998</v>
      </c>
    </row>
    <row r="7267" spans="1:6" x14ac:dyDescent="0.2">
      <c r="A7267" t="s">
        <v>679</v>
      </c>
      <c r="B7267" t="s">
        <v>696</v>
      </c>
      <c r="C7267" t="s">
        <v>686</v>
      </c>
      <c r="D7267">
        <v>0.9</v>
      </c>
      <c r="E7267">
        <v>44</v>
      </c>
      <c r="F7267">
        <v>0.35399999999999998</v>
      </c>
    </row>
    <row r="7268" spans="1:6" x14ac:dyDescent="0.2">
      <c r="A7268" t="s">
        <v>679</v>
      </c>
      <c r="B7268" t="s">
        <v>696</v>
      </c>
      <c r="C7268" t="s">
        <v>686</v>
      </c>
      <c r="D7268">
        <v>0.9</v>
      </c>
      <c r="E7268">
        <v>45</v>
      </c>
      <c r="F7268">
        <v>0.35499999999999998</v>
      </c>
    </row>
    <row r="7269" spans="1:6" x14ac:dyDescent="0.2">
      <c r="A7269" t="s">
        <v>679</v>
      </c>
      <c r="B7269" t="s">
        <v>696</v>
      </c>
      <c r="C7269" t="s">
        <v>686</v>
      </c>
      <c r="D7269">
        <v>0.9</v>
      </c>
      <c r="E7269">
        <v>46</v>
      </c>
      <c r="F7269">
        <v>0.35599999999999998</v>
      </c>
    </row>
    <row r="7270" spans="1:6" x14ac:dyDescent="0.2">
      <c r="A7270" t="s">
        <v>679</v>
      </c>
      <c r="B7270" t="s">
        <v>696</v>
      </c>
      <c r="C7270" t="s">
        <v>686</v>
      </c>
      <c r="D7270">
        <v>0.9</v>
      </c>
      <c r="E7270">
        <v>47</v>
      </c>
      <c r="F7270">
        <v>0.35599999999999998</v>
      </c>
    </row>
    <row r="7271" spans="1:6" x14ac:dyDescent="0.2">
      <c r="A7271" t="s">
        <v>679</v>
      </c>
      <c r="B7271" t="s">
        <v>696</v>
      </c>
      <c r="C7271" t="s">
        <v>686</v>
      </c>
      <c r="D7271">
        <v>0.9</v>
      </c>
      <c r="E7271">
        <v>48</v>
      </c>
      <c r="F7271">
        <v>0.35699999999999998</v>
      </c>
    </row>
    <row r="7272" spans="1:6" x14ac:dyDescent="0.2">
      <c r="A7272" t="s">
        <v>679</v>
      </c>
      <c r="B7272" t="s">
        <v>696</v>
      </c>
      <c r="C7272" t="s">
        <v>686</v>
      </c>
      <c r="D7272">
        <v>0.9</v>
      </c>
      <c r="E7272">
        <v>49</v>
      </c>
      <c r="F7272">
        <v>0.35699999999999998</v>
      </c>
    </row>
    <row r="7273" spans="1:6" x14ac:dyDescent="0.2">
      <c r="A7273" t="s">
        <v>679</v>
      </c>
      <c r="B7273" t="s">
        <v>696</v>
      </c>
      <c r="C7273" t="s">
        <v>686</v>
      </c>
      <c r="D7273">
        <v>0.95</v>
      </c>
      <c r="E7273">
        <v>29</v>
      </c>
      <c r="F7273">
        <v>0.35499999999999998</v>
      </c>
    </row>
    <row r="7274" spans="1:6" x14ac:dyDescent="0.2">
      <c r="A7274" t="s">
        <v>679</v>
      </c>
      <c r="B7274" t="s">
        <v>696</v>
      </c>
      <c r="C7274" t="s">
        <v>686</v>
      </c>
      <c r="D7274">
        <v>0.95</v>
      </c>
      <c r="E7274">
        <v>30</v>
      </c>
      <c r="F7274">
        <v>0.35599999999999998</v>
      </c>
    </row>
    <row r="7275" spans="1:6" x14ac:dyDescent="0.2">
      <c r="A7275" t="s">
        <v>679</v>
      </c>
      <c r="B7275" t="s">
        <v>696</v>
      </c>
      <c r="C7275" t="s">
        <v>686</v>
      </c>
      <c r="D7275">
        <v>0.95</v>
      </c>
      <c r="E7275">
        <v>31</v>
      </c>
      <c r="F7275">
        <v>0.35699999999999998</v>
      </c>
    </row>
    <row r="7276" spans="1:6" x14ac:dyDescent="0.2">
      <c r="A7276" t="s">
        <v>679</v>
      </c>
      <c r="B7276" t="s">
        <v>696</v>
      </c>
      <c r="C7276" t="s">
        <v>686</v>
      </c>
      <c r="D7276">
        <v>0.95</v>
      </c>
      <c r="E7276">
        <v>32</v>
      </c>
      <c r="F7276">
        <v>0.35799999999999998</v>
      </c>
    </row>
    <row r="7277" spans="1:6" x14ac:dyDescent="0.2">
      <c r="A7277" t="s">
        <v>679</v>
      </c>
      <c r="B7277" t="s">
        <v>696</v>
      </c>
      <c r="C7277" t="s">
        <v>686</v>
      </c>
      <c r="D7277">
        <v>0.95</v>
      </c>
      <c r="E7277">
        <v>33</v>
      </c>
      <c r="F7277">
        <v>0.35899999999999999</v>
      </c>
    </row>
    <row r="7278" spans="1:6" x14ac:dyDescent="0.2">
      <c r="A7278" t="s">
        <v>679</v>
      </c>
      <c r="B7278" t="s">
        <v>696</v>
      </c>
      <c r="C7278" t="s">
        <v>686</v>
      </c>
      <c r="D7278">
        <v>0.95</v>
      </c>
      <c r="E7278">
        <v>34</v>
      </c>
      <c r="F7278">
        <v>0.36</v>
      </c>
    </row>
    <row r="7279" spans="1:6" x14ac:dyDescent="0.2">
      <c r="A7279" t="s">
        <v>679</v>
      </c>
      <c r="B7279" t="s">
        <v>696</v>
      </c>
      <c r="C7279" t="s">
        <v>686</v>
      </c>
      <c r="D7279">
        <v>0.95</v>
      </c>
      <c r="E7279">
        <v>35</v>
      </c>
      <c r="F7279">
        <v>0.36099999999999999</v>
      </c>
    </row>
    <row r="7280" spans="1:6" x14ac:dyDescent="0.2">
      <c r="A7280" t="s">
        <v>679</v>
      </c>
      <c r="B7280" t="s">
        <v>696</v>
      </c>
      <c r="C7280" t="s">
        <v>686</v>
      </c>
      <c r="D7280">
        <v>0.95</v>
      </c>
      <c r="E7280">
        <v>36</v>
      </c>
      <c r="F7280">
        <v>0.36099999999999999</v>
      </c>
    </row>
    <row r="7281" spans="1:6" x14ac:dyDescent="0.2">
      <c r="A7281" t="s">
        <v>679</v>
      </c>
      <c r="B7281" t="s">
        <v>696</v>
      </c>
      <c r="C7281" t="s">
        <v>686</v>
      </c>
      <c r="D7281">
        <v>0.95</v>
      </c>
      <c r="E7281">
        <v>37</v>
      </c>
      <c r="F7281">
        <v>0.36199999999999999</v>
      </c>
    </row>
    <row r="7282" spans="1:6" x14ac:dyDescent="0.2">
      <c r="A7282" t="s">
        <v>679</v>
      </c>
      <c r="B7282" t="s">
        <v>696</v>
      </c>
      <c r="C7282" t="s">
        <v>686</v>
      </c>
      <c r="D7282">
        <v>0.95</v>
      </c>
      <c r="E7282">
        <v>38</v>
      </c>
      <c r="F7282">
        <v>0.36299999999999999</v>
      </c>
    </row>
    <row r="7283" spans="1:6" x14ac:dyDescent="0.2">
      <c r="A7283" t="s">
        <v>679</v>
      </c>
      <c r="B7283" t="s">
        <v>696</v>
      </c>
      <c r="C7283" t="s">
        <v>686</v>
      </c>
      <c r="D7283">
        <v>0.95</v>
      </c>
      <c r="E7283">
        <v>39</v>
      </c>
      <c r="F7283">
        <v>0.36399999999999999</v>
      </c>
    </row>
    <row r="7284" spans="1:6" x14ac:dyDescent="0.2">
      <c r="A7284" t="s">
        <v>679</v>
      </c>
      <c r="B7284" t="s">
        <v>696</v>
      </c>
      <c r="C7284" t="s">
        <v>686</v>
      </c>
      <c r="D7284">
        <v>0.95</v>
      </c>
      <c r="E7284">
        <v>40</v>
      </c>
      <c r="F7284">
        <v>0.36399999999999999</v>
      </c>
    </row>
    <row r="7285" spans="1:6" x14ac:dyDescent="0.2">
      <c r="A7285" t="s">
        <v>679</v>
      </c>
      <c r="B7285" t="s">
        <v>696</v>
      </c>
      <c r="C7285" t="s">
        <v>686</v>
      </c>
      <c r="D7285">
        <v>0.95</v>
      </c>
      <c r="E7285">
        <v>41</v>
      </c>
      <c r="F7285">
        <v>0.36499999999999999</v>
      </c>
    </row>
    <row r="7286" spans="1:6" x14ac:dyDescent="0.2">
      <c r="A7286" t="s">
        <v>679</v>
      </c>
      <c r="B7286" t="s">
        <v>696</v>
      </c>
      <c r="C7286" t="s">
        <v>686</v>
      </c>
      <c r="D7286">
        <v>0.95</v>
      </c>
      <c r="E7286">
        <v>42</v>
      </c>
      <c r="F7286">
        <v>0.36599999999999999</v>
      </c>
    </row>
    <row r="7287" spans="1:6" x14ac:dyDescent="0.2">
      <c r="A7287" t="s">
        <v>679</v>
      </c>
      <c r="B7287" t="s">
        <v>696</v>
      </c>
      <c r="C7287" t="s">
        <v>686</v>
      </c>
      <c r="D7287">
        <v>0.95</v>
      </c>
      <c r="E7287">
        <v>43</v>
      </c>
      <c r="F7287">
        <v>0.36599999999999999</v>
      </c>
    </row>
    <row r="7288" spans="1:6" x14ac:dyDescent="0.2">
      <c r="A7288" t="s">
        <v>679</v>
      </c>
      <c r="B7288" t="s">
        <v>696</v>
      </c>
      <c r="C7288" t="s">
        <v>686</v>
      </c>
      <c r="D7288">
        <v>0.95</v>
      </c>
      <c r="E7288">
        <v>44</v>
      </c>
      <c r="F7288">
        <v>0.36699999999999999</v>
      </c>
    </row>
    <row r="7289" spans="1:6" x14ac:dyDescent="0.2">
      <c r="A7289" t="s">
        <v>679</v>
      </c>
      <c r="B7289" t="s">
        <v>696</v>
      </c>
      <c r="C7289" t="s">
        <v>686</v>
      </c>
      <c r="D7289">
        <v>0.95</v>
      </c>
      <c r="E7289">
        <v>45</v>
      </c>
      <c r="F7289">
        <v>0.36699999999999999</v>
      </c>
    </row>
    <row r="7290" spans="1:6" x14ac:dyDescent="0.2">
      <c r="A7290" t="s">
        <v>679</v>
      </c>
      <c r="B7290" t="s">
        <v>696</v>
      </c>
      <c r="C7290" t="s">
        <v>686</v>
      </c>
      <c r="D7290">
        <v>0.95</v>
      </c>
      <c r="E7290">
        <v>46</v>
      </c>
      <c r="F7290">
        <v>0.36799999999999999</v>
      </c>
    </row>
    <row r="7291" spans="1:6" x14ac:dyDescent="0.2">
      <c r="A7291" t="s">
        <v>679</v>
      </c>
      <c r="B7291" t="s">
        <v>696</v>
      </c>
      <c r="C7291" t="s">
        <v>686</v>
      </c>
      <c r="D7291">
        <v>0.95</v>
      </c>
      <c r="E7291">
        <v>47</v>
      </c>
      <c r="F7291">
        <v>0.36899999999999999</v>
      </c>
    </row>
    <row r="7292" spans="1:6" x14ac:dyDescent="0.2">
      <c r="A7292" t="s">
        <v>679</v>
      </c>
      <c r="B7292" t="s">
        <v>696</v>
      </c>
      <c r="C7292" t="s">
        <v>686</v>
      </c>
      <c r="D7292">
        <v>0.95</v>
      </c>
      <c r="E7292">
        <v>48</v>
      </c>
      <c r="F7292">
        <v>0.36899999999999999</v>
      </c>
    </row>
    <row r="7293" spans="1:6" x14ac:dyDescent="0.2">
      <c r="A7293" t="s">
        <v>679</v>
      </c>
      <c r="B7293" t="s">
        <v>696</v>
      </c>
      <c r="C7293" t="s">
        <v>686</v>
      </c>
      <c r="D7293">
        <v>0.95</v>
      </c>
      <c r="E7293">
        <v>49</v>
      </c>
      <c r="F7293">
        <v>0.37</v>
      </c>
    </row>
    <row r="7294" spans="1:6" x14ac:dyDescent="0.2">
      <c r="A7294" t="s">
        <v>679</v>
      </c>
      <c r="B7294" t="s">
        <v>696</v>
      </c>
      <c r="C7294" t="s">
        <v>686</v>
      </c>
      <c r="D7294">
        <v>1</v>
      </c>
      <c r="E7294">
        <v>30</v>
      </c>
      <c r="F7294">
        <v>0.36899999999999999</v>
      </c>
    </row>
    <row r="7295" spans="1:6" x14ac:dyDescent="0.2">
      <c r="A7295" t="s">
        <v>679</v>
      </c>
      <c r="B7295" t="s">
        <v>696</v>
      </c>
      <c r="C7295" t="s">
        <v>686</v>
      </c>
      <c r="D7295">
        <v>1</v>
      </c>
      <c r="E7295">
        <v>31</v>
      </c>
      <c r="F7295">
        <v>0.37</v>
      </c>
    </row>
    <row r="7296" spans="1:6" x14ac:dyDescent="0.2">
      <c r="A7296" t="s">
        <v>679</v>
      </c>
      <c r="B7296" t="s">
        <v>696</v>
      </c>
      <c r="C7296" t="s">
        <v>686</v>
      </c>
      <c r="D7296">
        <v>1</v>
      </c>
      <c r="E7296">
        <v>32</v>
      </c>
      <c r="F7296">
        <v>0.371</v>
      </c>
    </row>
    <row r="7297" spans="1:6" x14ac:dyDescent="0.2">
      <c r="A7297" t="s">
        <v>679</v>
      </c>
      <c r="B7297" t="s">
        <v>696</v>
      </c>
      <c r="C7297" t="s">
        <v>686</v>
      </c>
      <c r="D7297">
        <v>1</v>
      </c>
      <c r="E7297">
        <v>33</v>
      </c>
      <c r="F7297">
        <v>0.372</v>
      </c>
    </row>
    <row r="7298" spans="1:6" x14ac:dyDescent="0.2">
      <c r="A7298" t="s">
        <v>679</v>
      </c>
      <c r="B7298" t="s">
        <v>696</v>
      </c>
      <c r="C7298" t="s">
        <v>686</v>
      </c>
      <c r="D7298">
        <v>1</v>
      </c>
      <c r="E7298">
        <v>34</v>
      </c>
      <c r="F7298">
        <v>0.372</v>
      </c>
    </row>
    <row r="7299" spans="1:6" x14ac:dyDescent="0.2">
      <c r="A7299" t="s">
        <v>679</v>
      </c>
      <c r="B7299" t="s">
        <v>696</v>
      </c>
      <c r="C7299" t="s">
        <v>686</v>
      </c>
      <c r="D7299">
        <v>1</v>
      </c>
      <c r="E7299">
        <v>35</v>
      </c>
      <c r="F7299">
        <v>0.373</v>
      </c>
    </row>
    <row r="7300" spans="1:6" x14ac:dyDescent="0.2">
      <c r="A7300" t="s">
        <v>679</v>
      </c>
      <c r="B7300" t="s">
        <v>696</v>
      </c>
      <c r="C7300" t="s">
        <v>686</v>
      </c>
      <c r="D7300">
        <v>1</v>
      </c>
      <c r="E7300">
        <v>36</v>
      </c>
      <c r="F7300">
        <v>0.374</v>
      </c>
    </row>
    <row r="7301" spans="1:6" x14ac:dyDescent="0.2">
      <c r="A7301" t="s">
        <v>679</v>
      </c>
      <c r="B7301" t="s">
        <v>696</v>
      </c>
      <c r="C7301" t="s">
        <v>686</v>
      </c>
      <c r="D7301">
        <v>1</v>
      </c>
      <c r="E7301">
        <v>37</v>
      </c>
      <c r="F7301">
        <v>0.375</v>
      </c>
    </row>
    <row r="7302" spans="1:6" x14ac:dyDescent="0.2">
      <c r="A7302" t="s">
        <v>679</v>
      </c>
      <c r="B7302" t="s">
        <v>696</v>
      </c>
      <c r="C7302" t="s">
        <v>686</v>
      </c>
      <c r="D7302">
        <v>1</v>
      </c>
      <c r="E7302">
        <v>38</v>
      </c>
      <c r="F7302">
        <v>0.375</v>
      </c>
    </row>
    <row r="7303" spans="1:6" x14ac:dyDescent="0.2">
      <c r="A7303" t="s">
        <v>679</v>
      </c>
      <c r="B7303" t="s">
        <v>696</v>
      </c>
      <c r="C7303" t="s">
        <v>686</v>
      </c>
      <c r="D7303">
        <v>1</v>
      </c>
      <c r="E7303">
        <v>39</v>
      </c>
      <c r="F7303">
        <v>0.376</v>
      </c>
    </row>
    <row r="7304" spans="1:6" x14ac:dyDescent="0.2">
      <c r="A7304" t="s">
        <v>679</v>
      </c>
      <c r="B7304" t="s">
        <v>696</v>
      </c>
      <c r="C7304" t="s">
        <v>686</v>
      </c>
      <c r="D7304">
        <v>1</v>
      </c>
      <c r="E7304">
        <v>40</v>
      </c>
      <c r="F7304">
        <v>0.377</v>
      </c>
    </row>
    <row r="7305" spans="1:6" x14ac:dyDescent="0.2">
      <c r="A7305" t="s">
        <v>679</v>
      </c>
      <c r="B7305" t="s">
        <v>696</v>
      </c>
      <c r="C7305" t="s">
        <v>686</v>
      </c>
      <c r="D7305">
        <v>1</v>
      </c>
      <c r="E7305">
        <v>41</v>
      </c>
      <c r="F7305">
        <v>0.377</v>
      </c>
    </row>
    <row r="7306" spans="1:6" x14ac:dyDescent="0.2">
      <c r="A7306" t="s">
        <v>679</v>
      </c>
      <c r="B7306" t="s">
        <v>696</v>
      </c>
      <c r="C7306" t="s">
        <v>686</v>
      </c>
      <c r="D7306">
        <v>1</v>
      </c>
      <c r="E7306">
        <v>42</v>
      </c>
      <c r="F7306">
        <v>0.378</v>
      </c>
    </row>
    <row r="7307" spans="1:6" x14ac:dyDescent="0.2">
      <c r="A7307" t="s">
        <v>679</v>
      </c>
      <c r="B7307" t="s">
        <v>696</v>
      </c>
      <c r="C7307" t="s">
        <v>686</v>
      </c>
      <c r="D7307">
        <v>1</v>
      </c>
      <c r="E7307">
        <v>43</v>
      </c>
      <c r="F7307">
        <v>0.378</v>
      </c>
    </row>
    <row r="7308" spans="1:6" x14ac:dyDescent="0.2">
      <c r="A7308" t="s">
        <v>679</v>
      </c>
      <c r="B7308" t="s">
        <v>696</v>
      </c>
      <c r="C7308" t="s">
        <v>686</v>
      </c>
      <c r="D7308">
        <v>1</v>
      </c>
      <c r="E7308">
        <v>44</v>
      </c>
      <c r="F7308">
        <v>0.379</v>
      </c>
    </row>
    <row r="7309" spans="1:6" x14ac:dyDescent="0.2">
      <c r="A7309" t="s">
        <v>679</v>
      </c>
      <c r="B7309" t="s">
        <v>696</v>
      </c>
      <c r="C7309" t="s">
        <v>686</v>
      </c>
      <c r="D7309">
        <v>1</v>
      </c>
      <c r="E7309">
        <v>45</v>
      </c>
      <c r="F7309">
        <v>0.379</v>
      </c>
    </row>
    <row r="7310" spans="1:6" x14ac:dyDescent="0.2">
      <c r="A7310" t="s">
        <v>679</v>
      </c>
      <c r="B7310" t="s">
        <v>696</v>
      </c>
      <c r="C7310" t="s">
        <v>686</v>
      </c>
      <c r="D7310">
        <v>1</v>
      </c>
      <c r="E7310">
        <v>46</v>
      </c>
      <c r="F7310">
        <v>0.38</v>
      </c>
    </row>
    <row r="7311" spans="1:6" x14ac:dyDescent="0.2">
      <c r="A7311" t="s">
        <v>679</v>
      </c>
      <c r="B7311" t="s">
        <v>696</v>
      </c>
      <c r="C7311" t="s">
        <v>686</v>
      </c>
      <c r="D7311">
        <v>1</v>
      </c>
      <c r="E7311">
        <v>47</v>
      </c>
      <c r="F7311">
        <v>0.38</v>
      </c>
    </row>
    <row r="7312" spans="1:6" x14ac:dyDescent="0.2">
      <c r="A7312" t="s">
        <v>679</v>
      </c>
      <c r="B7312" t="s">
        <v>696</v>
      </c>
      <c r="C7312" t="s">
        <v>686</v>
      </c>
      <c r="D7312">
        <v>1</v>
      </c>
      <c r="E7312">
        <v>48</v>
      </c>
      <c r="F7312">
        <v>0.38100000000000001</v>
      </c>
    </row>
    <row r="7313" spans="1:6" x14ac:dyDescent="0.2">
      <c r="A7313" t="s">
        <v>679</v>
      </c>
      <c r="B7313" t="s">
        <v>696</v>
      </c>
      <c r="C7313" t="s">
        <v>686</v>
      </c>
      <c r="D7313">
        <v>1</v>
      </c>
      <c r="E7313">
        <v>49</v>
      </c>
      <c r="F7313">
        <v>0.38100000000000001</v>
      </c>
    </row>
    <row r="7314" spans="1:6" x14ac:dyDescent="0.2">
      <c r="A7314" t="s">
        <v>679</v>
      </c>
      <c r="B7314" t="s">
        <v>696</v>
      </c>
      <c r="C7314" t="s">
        <v>686</v>
      </c>
      <c r="D7314">
        <v>1.05</v>
      </c>
      <c r="E7314">
        <v>31</v>
      </c>
      <c r="F7314">
        <v>0.38200000000000001</v>
      </c>
    </row>
    <row r="7315" spans="1:6" x14ac:dyDescent="0.2">
      <c r="A7315" t="s">
        <v>679</v>
      </c>
      <c r="B7315" t="s">
        <v>696</v>
      </c>
      <c r="C7315" t="s">
        <v>686</v>
      </c>
      <c r="D7315">
        <v>1.05</v>
      </c>
      <c r="E7315">
        <v>32</v>
      </c>
      <c r="F7315">
        <v>0.38300000000000001</v>
      </c>
    </row>
    <row r="7316" spans="1:6" x14ac:dyDescent="0.2">
      <c r="A7316" t="s">
        <v>679</v>
      </c>
      <c r="B7316" t="s">
        <v>696</v>
      </c>
      <c r="C7316" t="s">
        <v>686</v>
      </c>
      <c r="D7316">
        <v>1.05</v>
      </c>
      <c r="E7316">
        <v>33</v>
      </c>
      <c r="F7316">
        <v>0.38400000000000001</v>
      </c>
    </row>
    <row r="7317" spans="1:6" x14ac:dyDescent="0.2">
      <c r="A7317" t="s">
        <v>679</v>
      </c>
      <c r="B7317" t="s">
        <v>696</v>
      </c>
      <c r="C7317" t="s">
        <v>686</v>
      </c>
      <c r="D7317">
        <v>1.05</v>
      </c>
      <c r="E7317">
        <v>34</v>
      </c>
      <c r="F7317">
        <v>0.38500000000000001</v>
      </c>
    </row>
    <row r="7318" spans="1:6" x14ac:dyDescent="0.2">
      <c r="A7318" t="s">
        <v>679</v>
      </c>
      <c r="B7318" t="s">
        <v>696</v>
      </c>
      <c r="C7318" t="s">
        <v>686</v>
      </c>
      <c r="D7318">
        <v>1.05</v>
      </c>
      <c r="E7318">
        <v>35</v>
      </c>
      <c r="F7318">
        <v>0.38500000000000001</v>
      </c>
    </row>
    <row r="7319" spans="1:6" x14ac:dyDescent="0.2">
      <c r="A7319" t="s">
        <v>679</v>
      </c>
      <c r="B7319" t="s">
        <v>696</v>
      </c>
      <c r="C7319" t="s">
        <v>686</v>
      </c>
      <c r="D7319">
        <v>1.05</v>
      </c>
      <c r="E7319">
        <v>36</v>
      </c>
      <c r="F7319">
        <v>0.38600000000000001</v>
      </c>
    </row>
    <row r="7320" spans="1:6" x14ac:dyDescent="0.2">
      <c r="A7320" t="s">
        <v>679</v>
      </c>
      <c r="B7320" t="s">
        <v>696</v>
      </c>
      <c r="C7320" t="s">
        <v>686</v>
      </c>
      <c r="D7320">
        <v>1.05</v>
      </c>
      <c r="E7320">
        <v>37</v>
      </c>
      <c r="F7320">
        <v>0.38700000000000001</v>
      </c>
    </row>
    <row r="7321" spans="1:6" x14ac:dyDescent="0.2">
      <c r="A7321" t="s">
        <v>679</v>
      </c>
      <c r="B7321" t="s">
        <v>696</v>
      </c>
      <c r="C7321" t="s">
        <v>686</v>
      </c>
      <c r="D7321">
        <v>1.05</v>
      </c>
      <c r="E7321">
        <v>38</v>
      </c>
      <c r="F7321">
        <v>0.38700000000000001</v>
      </c>
    </row>
    <row r="7322" spans="1:6" x14ac:dyDescent="0.2">
      <c r="A7322" t="s">
        <v>679</v>
      </c>
      <c r="B7322" t="s">
        <v>696</v>
      </c>
      <c r="C7322" t="s">
        <v>686</v>
      </c>
      <c r="D7322">
        <v>1.05</v>
      </c>
      <c r="E7322">
        <v>39</v>
      </c>
      <c r="F7322">
        <v>0.38800000000000001</v>
      </c>
    </row>
    <row r="7323" spans="1:6" x14ac:dyDescent="0.2">
      <c r="A7323" t="s">
        <v>679</v>
      </c>
      <c r="B7323" t="s">
        <v>696</v>
      </c>
      <c r="C7323" t="s">
        <v>686</v>
      </c>
      <c r="D7323">
        <v>1.05</v>
      </c>
      <c r="E7323">
        <v>40</v>
      </c>
      <c r="F7323">
        <v>0.38800000000000001</v>
      </c>
    </row>
    <row r="7324" spans="1:6" x14ac:dyDescent="0.2">
      <c r="A7324" t="s">
        <v>679</v>
      </c>
      <c r="B7324" t="s">
        <v>696</v>
      </c>
      <c r="C7324" t="s">
        <v>686</v>
      </c>
      <c r="D7324">
        <v>1.05</v>
      </c>
      <c r="E7324">
        <v>41</v>
      </c>
      <c r="F7324">
        <v>0.38900000000000001</v>
      </c>
    </row>
    <row r="7325" spans="1:6" x14ac:dyDescent="0.2">
      <c r="A7325" t="s">
        <v>679</v>
      </c>
      <c r="B7325" t="s">
        <v>696</v>
      </c>
      <c r="C7325" t="s">
        <v>686</v>
      </c>
      <c r="D7325">
        <v>1.05</v>
      </c>
      <c r="E7325">
        <v>42</v>
      </c>
      <c r="F7325">
        <v>0.38900000000000001</v>
      </c>
    </row>
    <row r="7326" spans="1:6" x14ac:dyDescent="0.2">
      <c r="A7326" t="s">
        <v>679</v>
      </c>
      <c r="B7326" t="s">
        <v>696</v>
      </c>
      <c r="C7326" t="s">
        <v>686</v>
      </c>
      <c r="D7326">
        <v>1.05</v>
      </c>
      <c r="E7326">
        <v>43</v>
      </c>
      <c r="F7326">
        <v>0.39</v>
      </c>
    </row>
    <row r="7327" spans="1:6" x14ac:dyDescent="0.2">
      <c r="A7327" t="s">
        <v>679</v>
      </c>
      <c r="B7327" t="s">
        <v>696</v>
      </c>
      <c r="C7327" t="s">
        <v>686</v>
      </c>
      <c r="D7327">
        <v>1.05</v>
      </c>
      <c r="E7327">
        <v>44</v>
      </c>
      <c r="F7327">
        <v>0.39100000000000001</v>
      </c>
    </row>
    <row r="7328" spans="1:6" x14ac:dyDescent="0.2">
      <c r="A7328" t="s">
        <v>679</v>
      </c>
      <c r="B7328" t="s">
        <v>696</v>
      </c>
      <c r="C7328" t="s">
        <v>686</v>
      </c>
      <c r="D7328">
        <v>1.05</v>
      </c>
      <c r="E7328">
        <v>45</v>
      </c>
      <c r="F7328">
        <v>0.39100000000000001</v>
      </c>
    </row>
    <row r="7329" spans="1:6" x14ac:dyDescent="0.2">
      <c r="A7329" t="s">
        <v>679</v>
      </c>
      <c r="B7329" t="s">
        <v>696</v>
      </c>
      <c r="C7329" t="s">
        <v>686</v>
      </c>
      <c r="D7329">
        <v>1.05</v>
      </c>
      <c r="E7329">
        <v>46</v>
      </c>
      <c r="F7329">
        <v>0.39100000000000001</v>
      </c>
    </row>
    <row r="7330" spans="1:6" x14ac:dyDescent="0.2">
      <c r="A7330" t="s">
        <v>679</v>
      </c>
      <c r="B7330" t="s">
        <v>696</v>
      </c>
      <c r="C7330" t="s">
        <v>686</v>
      </c>
      <c r="D7330">
        <v>1.05</v>
      </c>
      <c r="E7330">
        <v>47</v>
      </c>
      <c r="F7330">
        <v>0.39200000000000002</v>
      </c>
    </row>
    <row r="7331" spans="1:6" x14ac:dyDescent="0.2">
      <c r="A7331" t="s">
        <v>679</v>
      </c>
      <c r="B7331" t="s">
        <v>696</v>
      </c>
      <c r="C7331" t="s">
        <v>686</v>
      </c>
      <c r="D7331">
        <v>1.05</v>
      </c>
      <c r="E7331">
        <v>48</v>
      </c>
      <c r="F7331">
        <v>0.39200000000000002</v>
      </c>
    </row>
    <row r="7332" spans="1:6" x14ac:dyDescent="0.2">
      <c r="A7332" t="s">
        <v>679</v>
      </c>
      <c r="B7332" t="s">
        <v>696</v>
      </c>
      <c r="C7332" t="s">
        <v>686</v>
      </c>
      <c r="D7332">
        <v>1.05</v>
      </c>
      <c r="E7332">
        <v>49</v>
      </c>
      <c r="F7332">
        <v>0.39300000000000002</v>
      </c>
    </row>
    <row r="7333" spans="1:6" x14ac:dyDescent="0.2">
      <c r="A7333" t="s">
        <v>679</v>
      </c>
      <c r="B7333" t="s">
        <v>696</v>
      </c>
      <c r="C7333" t="s">
        <v>686</v>
      </c>
      <c r="D7333">
        <v>1.1000000000000001</v>
      </c>
      <c r="E7333">
        <v>32</v>
      </c>
      <c r="F7333">
        <v>0.39500000000000002</v>
      </c>
    </row>
    <row r="7334" spans="1:6" x14ac:dyDescent="0.2">
      <c r="A7334" t="s">
        <v>679</v>
      </c>
      <c r="B7334" t="s">
        <v>696</v>
      </c>
      <c r="C7334" t="s">
        <v>686</v>
      </c>
      <c r="D7334">
        <v>1.1000000000000001</v>
      </c>
      <c r="E7334">
        <v>33</v>
      </c>
      <c r="F7334">
        <v>0.39600000000000002</v>
      </c>
    </row>
    <row r="7335" spans="1:6" x14ac:dyDescent="0.2">
      <c r="A7335" t="s">
        <v>679</v>
      </c>
      <c r="B7335" t="s">
        <v>696</v>
      </c>
      <c r="C7335" t="s">
        <v>686</v>
      </c>
      <c r="D7335">
        <v>1.1000000000000001</v>
      </c>
      <c r="E7335">
        <v>34</v>
      </c>
      <c r="F7335">
        <v>0.39600000000000002</v>
      </c>
    </row>
    <row r="7336" spans="1:6" x14ac:dyDescent="0.2">
      <c r="A7336" t="s">
        <v>679</v>
      </c>
      <c r="B7336" t="s">
        <v>696</v>
      </c>
      <c r="C7336" t="s">
        <v>686</v>
      </c>
      <c r="D7336">
        <v>1.1000000000000001</v>
      </c>
      <c r="E7336">
        <v>35</v>
      </c>
      <c r="F7336">
        <v>0.39700000000000002</v>
      </c>
    </row>
    <row r="7337" spans="1:6" x14ac:dyDescent="0.2">
      <c r="A7337" t="s">
        <v>679</v>
      </c>
      <c r="B7337" t="s">
        <v>696</v>
      </c>
      <c r="C7337" t="s">
        <v>686</v>
      </c>
      <c r="D7337">
        <v>1.1000000000000001</v>
      </c>
      <c r="E7337">
        <v>36</v>
      </c>
      <c r="F7337">
        <v>0.39800000000000002</v>
      </c>
    </row>
    <row r="7338" spans="1:6" x14ac:dyDescent="0.2">
      <c r="A7338" t="s">
        <v>679</v>
      </c>
      <c r="B7338" t="s">
        <v>696</v>
      </c>
      <c r="C7338" t="s">
        <v>686</v>
      </c>
      <c r="D7338">
        <v>1.1000000000000001</v>
      </c>
      <c r="E7338">
        <v>37</v>
      </c>
      <c r="F7338">
        <v>0.39800000000000002</v>
      </c>
    </row>
    <row r="7339" spans="1:6" x14ac:dyDescent="0.2">
      <c r="A7339" t="s">
        <v>679</v>
      </c>
      <c r="B7339" t="s">
        <v>696</v>
      </c>
      <c r="C7339" t="s">
        <v>686</v>
      </c>
      <c r="D7339">
        <v>1.1000000000000001</v>
      </c>
      <c r="E7339">
        <v>38</v>
      </c>
      <c r="F7339">
        <v>0.39900000000000002</v>
      </c>
    </row>
    <row r="7340" spans="1:6" x14ac:dyDescent="0.2">
      <c r="A7340" t="s">
        <v>679</v>
      </c>
      <c r="B7340" t="s">
        <v>696</v>
      </c>
      <c r="C7340" t="s">
        <v>686</v>
      </c>
      <c r="D7340">
        <v>1.1000000000000001</v>
      </c>
      <c r="E7340">
        <v>39</v>
      </c>
      <c r="F7340">
        <v>0.39900000000000002</v>
      </c>
    </row>
    <row r="7341" spans="1:6" x14ac:dyDescent="0.2">
      <c r="A7341" t="s">
        <v>679</v>
      </c>
      <c r="B7341" t="s">
        <v>696</v>
      </c>
      <c r="C7341" t="s">
        <v>686</v>
      </c>
      <c r="D7341">
        <v>1.1000000000000001</v>
      </c>
      <c r="E7341">
        <v>40</v>
      </c>
      <c r="F7341">
        <v>0.4</v>
      </c>
    </row>
    <row r="7342" spans="1:6" x14ac:dyDescent="0.2">
      <c r="A7342" t="s">
        <v>679</v>
      </c>
      <c r="B7342" t="s">
        <v>696</v>
      </c>
      <c r="C7342" t="s">
        <v>686</v>
      </c>
      <c r="D7342">
        <v>1.1000000000000001</v>
      </c>
      <c r="E7342">
        <v>41</v>
      </c>
      <c r="F7342">
        <v>0.4</v>
      </c>
    </row>
    <row r="7343" spans="1:6" x14ac:dyDescent="0.2">
      <c r="A7343" t="s">
        <v>679</v>
      </c>
      <c r="B7343" t="s">
        <v>696</v>
      </c>
      <c r="C7343" t="s">
        <v>686</v>
      </c>
      <c r="D7343">
        <v>1.1000000000000001</v>
      </c>
      <c r="E7343">
        <v>42</v>
      </c>
      <c r="F7343">
        <v>0.40100000000000002</v>
      </c>
    </row>
    <row r="7344" spans="1:6" x14ac:dyDescent="0.2">
      <c r="A7344" t="s">
        <v>679</v>
      </c>
      <c r="B7344" t="s">
        <v>696</v>
      </c>
      <c r="C7344" t="s">
        <v>686</v>
      </c>
      <c r="D7344">
        <v>1.1000000000000001</v>
      </c>
      <c r="E7344">
        <v>43</v>
      </c>
      <c r="F7344">
        <v>0.40100000000000002</v>
      </c>
    </row>
    <row r="7345" spans="1:6" x14ac:dyDescent="0.2">
      <c r="A7345" t="s">
        <v>679</v>
      </c>
      <c r="B7345" t="s">
        <v>696</v>
      </c>
      <c r="C7345" t="s">
        <v>686</v>
      </c>
      <c r="D7345">
        <v>1.1000000000000001</v>
      </c>
      <c r="E7345">
        <v>44</v>
      </c>
      <c r="F7345">
        <v>0.40200000000000002</v>
      </c>
    </row>
    <row r="7346" spans="1:6" x14ac:dyDescent="0.2">
      <c r="A7346" t="s">
        <v>679</v>
      </c>
      <c r="B7346" t="s">
        <v>696</v>
      </c>
      <c r="C7346" t="s">
        <v>686</v>
      </c>
      <c r="D7346">
        <v>1.1000000000000001</v>
      </c>
      <c r="E7346">
        <v>45</v>
      </c>
      <c r="F7346">
        <v>0.40200000000000002</v>
      </c>
    </row>
    <row r="7347" spans="1:6" x14ac:dyDescent="0.2">
      <c r="A7347" t="s">
        <v>679</v>
      </c>
      <c r="B7347" t="s">
        <v>696</v>
      </c>
      <c r="C7347" t="s">
        <v>686</v>
      </c>
      <c r="D7347">
        <v>1.1000000000000001</v>
      </c>
      <c r="E7347">
        <v>46</v>
      </c>
      <c r="F7347">
        <v>0.40200000000000002</v>
      </c>
    </row>
    <row r="7348" spans="1:6" x14ac:dyDescent="0.2">
      <c r="A7348" t="s">
        <v>679</v>
      </c>
      <c r="B7348" t="s">
        <v>696</v>
      </c>
      <c r="C7348" t="s">
        <v>686</v>
      </c>
      <c r="D7348">
        <v>1.1000000000000001</v>
      </c>
      <c r="E7348">
        <v>47</v>
      </c>
      <c r="F7348">
        <v>0.40300000000000002</v>
      </c>
    </row>
    <row r="7349" spans="1:6" x14ac:dyDescent="0.2">
      <c r="A7349" t="s">
        <v>679</v>
      </c>
      <c r="B7349" t="s">
        <v>696</v>
      </c>
      <c r="C7349" t="s">
        <v>686</v>
      </c>
      <c r="D7349">
        <v>1.1000000000000001</v>
      </c>
      <c r="E7349">
        <v>48</v>
      </c>
      <c r="F7349">
        <v>0.40300000000000002</v>
      </c>
    </row>
    <row r="7350" spans="1:6" x14ac:dyDescent="0.2">
      <c r="A7350" t="s">
        <v>679</v>
      </c>
      <c r="B7350" t="s">
        <v>696</v>
      </c>
      <c r="C7350" t="s">
        <v>686</v>
      </c>
      <c r="D7350">
        <v>1.1000000000000001</v>
      </c>
      <c r="E7350">
        <v>49</v>
      </c>
      <c r="F7350">
        <v>0.40400000000000003</v>
      </c>
    </row>
    <row r="7351" spans="1:6" x14ac:dyDescent="0.2">
      <c r="A7351" t="s">
        <v>679</v>
      </c>
      <c r="B7351" t="s">
        <v>696</v>
      </c>
      <c r="C7351" t="s">
        <v>686</v>
      </c>
      <c r="D7351">
        <v>1.1499999999999999</v>
      </c>
      <c r="E7351">
        <v>33</v>
      </c>
      <c r="F7351">
        <v>0.40699999999999997</v>
      </c>
    </row>
    <row r="7352" spans="1:6" x14ac:dyDescent="0.2">
      <c r="A7352" t="s">
        <v>679</v>
      </c>
      <c r="B7352" t="s">
        <v>696</v>
      </c>
      <c r="C7352" t="s">
        <v>686</v>
      </c>
      <c r="D7352">
        <v>1.1499999999999999</v>
      </c>
      <c r="E7352">
        <v>34</v>
      </c>
      <c r="F7352">
        <v>0.40799999999999997</v>
      </c>
    </row>
    <row r="7353" spans="1:6" x14ac:dyDescent="0.2">
      <c r="A7353" t="s">
        <v>679</v>
      </c>
      <c r="B7353" t="s">
        <v>696</v>
      </c>
      <c r="C7353" t="s">
        <v>686</v>
      </c>
      <c r="D7353">
        <v>1.1499999999999999</v>
      </c>
      <c r="E7353">
        <v>35</v>
      </c>
      <c r="F7353">
        <v>0.40799999999999997</v>
      </c>
    </row>
    <row r="7354" spans="1:6" x14ac:dyDescent="0.2">
      <c r="A7354" t="s">
        <v>679</v>
      </c>
      <c r="B7354" t="s">
        <v>696</v>
      </c>
      <c r="C7354" t="s">
        <v>686</v>
      </c>
      <c r="D7354">
        <v>1.1499999999999999</v>
      </c>
      <c r="E7354">
        <v>36</v>
      </c>
      <c r="F7354">
        <v>0.40899999999999997</v>
      </c>
    </row>
    <row r="7355" spans="1:6" x14ac:dyDescent="0.2">
      <c r="A7355" t="s">
        <v>679</v>
      </c>
      <c r="B7355" t="s">
        <v>696</v>
      </c>
      <c r="C7355" t="s">
        <v>686</v>
      </c>
      <c r="D7355">
        <v>1.1499999999999999</v>
      </c>
      <c r="E7355">
        <v>37</v>
      </c>
      <c r="F7355">
        <v>0.40899999999999997</v>
      </c>
    </row>
    <row r="7356" spans="1:6" x14ac:dyDescent="0.2">
      <c r="A7356" t="s">
        <v>679</v>
      </c>
      <c r="B7356" t="s">
        <v>696</v>
      </c>
      <c r="C7356" t="s">
        <v>686</v>
      </c>
      <c r="D7356">
        <v>1.1499999999999999</v>
      </c>
      <c r="E7356">
        <v>38</v>
      </c>
      <c r="F7356">
        <v>0.41</v>
      </c>
    </row>
    <row r="7357" spans="1:6" x14ac:dyDescent="0.2">
      <c r="A7357" t="s">
        <v>679</v>
      </c>
      <c r="B7357" t="s">
        <v>696</v>
      </c>
      <c r="C7357" t="s">
        <v>686</v>
      </c>
      <c r="D7357">
        <v>1.1499999999999999</v>
      </c>
      <c r="E7357">
        <v>39</v>
      </c>
      <c r="F7357">
        <v>0.41</v>
      </c>
    </row>
    <row r="7358" spans="1:6" x14ac:dyDescent="0.2">
      <c r="A7358" t="s">
        <v>679</v>
      </c>
      <c r="B7358" t="s">
        <v>696</v>
      </c>
      <c r="C7358" t="s">
        <v>686</v>
      </c>
      <c r="D7358">
        <v>1.1499999999999999</v>
      </c>
      <c r="E7358">
        <v>40</v>
      </c>
      <c r="F7358">
        <v>0.41099999999999998</v>
      </c>
    </row>
    <row r="7359" spans="1:6" x14ac:dyDescent="0.2">
      <c r="A7359" t="s">
        <v>679</v>
      </c>
      <c r="B7359" t="s">
        <v>696</v>
      </c>
      <c r="C7359" t="s">
        <v>686</v>
      </c>
      <c r="D7359">
        <v>1.1499999999999999</v>
      </c>
      <c r="E7359">
        <v>41</v>
      </c>
      <c r="F7359">
        <v>0.41099999999999998</v>
      </c>
    </row>
    <row r="7360" spans="1:6" x14ac:dyDescent="0.2">
      <c r="A7360" t="s">
        <v>679</v>
      </c>
      <c r="B7360" t="s">
        <v>696</v>
      </c>
      <c r="C7360" t="s">
        <v>686</v>
      </c>
      <c r="D7360">
        <v>1.1499999999999999</v>
      </c>
      <c r="E7360">
        <v>42</v>
      </c>
      <c r="F7360">
        <v>0.41099999999999998</v>
      </c>
    </row>
    <row r="7361" spans="1:6" x14ac:dyDescent="0.2">
      <c r="A7361" t="s">
        <v>679</v>
      </c>
      <c r="B7361" t="s">
        <v>696</v>
      </c>
      <c r="C7361" t="s">
        <v>686</v>
      </c>
      <c r="D7361">
        <v>1.1499999999999999</v>
      </c>
      <c r="E7361">
        <v>43</v>
      </c>
      <c r="F7361">
        <v>0.41199999999999998</v>
      </c>
    </row>
    <row r="7362" spans="1:6" x14ac:dyDescent="0.2">
      <c r="A7362" t="s">
        <v>679</v>
      </c>
      <c r="B7362" t="s">
        <v>696</v>
      </c>
      <c r="C7362" t="s">
        <v>686</v>
      </c>
      <c r="D7362">
        <v>1.1499999999999999</v>
      </c>
      <c r="E7362">
        <v>44</v>
      </c>
      <c r="F7362">
        <v>0.41199999999999998</v>
      </c>
    </row>
    <row r="7363" spans="1:6" x14ac:dyDescent="0.2">
      <c r="A7363" t="s">
        <v>679</v>
      </c>
      <c r="B7363" t="s">
        <v>696</v>
      </c>
      <c r="C7363" t="s">
        <v>686</v>
      </c>
      <c r="D7363">
        <v>1.1499999999999999</v>
      </c>
      <c r="E7363">
        <v>45</v>
      </c>
      <c r="F7363">
        <v>0.41299999999999998</v>
      </c>
    </row>
    <row r="7364" spans="1:6" x14ac:dyDescent="0.2">
      <c r="A7364" t="s">
        <v>679</v>
      </c>
      <c r="B7364" t="s">
        <v>696</v>
      </c>
      <c r="C7364" t="s">
        <v>686</v>
      </c>
      <c r="D7364">
        <v>1.1499999999999999</v>
      </c>
      <c r="E7364">
        <v>46</v>
      </c>
      <c r="F7364">
        <v>0.41299999999999998</v>
      </c>
    </row>
    <row r="7365" spans="1:6" x14ac:dyDescent="0.2">
      <c r="A7365" t="s">
        <v>679</v>
      </c>
      <c r="B7365" t="s">
        <v>696</v>
      </c>
      <c r="C7365" t="s">
        <v>686</v>
      </c>
      <c r="D7365">
        <v>1.1499999999999999</v>
      </c>
      <c r="E7365">
        <v>47</v>
      </c>
      <c r="F7365">
        <v>0.41299999999999998</v>
      </c>
    </row>
    <row r="7366" spans="1:6" x14ac:dyDescent="0.2">
      <c r="A7366" t="s">
        <v>679</v>
      </c>
      <c r="B7366" t="s">
        <v>696</v>
      </c>
      <c r="C7366" t="s">
        <v>686</v>
      </c>
      <c r="D7366">
        <v>1.1499999999999999</v>
      </c>
      <c r="E7366">
        <v>48</v>
      </c>
      <c r="F7366">
        <v>0.41399999999999998</v>
      </c>
    </row>
    <row r="7367" spans="1:6" x14ac:dyDescent="0.2">
      <c r="A7367" t="s">
        <v>679</v>
      </c>
      <c r="B7367" t="s">
        <v>696</v>
      </c>
      <c r="C7367" t="s">
        <v>686</v>
      </c>
      <c r="D7367">
        <v>1.1499999999999999</v>
      </c>
      <c r="E7367">
        <v>49</v>
      </c>
      <c r="F7367">
        <v>0.41399999999999998</v>
      </c>
    </row>
    <row r="7368" spans="1:6" x14ac:dyDescent="0.2">
      <c r="A7368" t="s">
        <v>679</v>
      </c>
      <c r="B7368" t="s">
        <v>696</v>
      </c>
      <c r="C7368" t="s">
        <v>686</v>
      </c>
      <c r="D7368">
        <v>1.2</v>
      </c>
      <c r="E7368">
        <v>34</v>
      </c>
      <c r="F7368">
        <v>0.41899999999999998</v>
      </c>
    </row>
    <row r="7369" spans="1:6" x14ac:dyDescent="0.2">
      <c r="A7369" t="s">
        <v>679</v>
      </c>
      <c r="B7369" t="s">
        <v>696</v>
      </c>
      <c r="C7369" t="s">
        <v>686</v>
      </c>
      <c r="D7369">
        <v>1.2</v>
      </c>
      <c r="E7369">
        <v>35</v>
      </c>
      <c r="F7369">
        <v>0.41899999999999998</v>
      </c>
    </row>
    <row r="7370" spans="1:6" x14ac:dyDescent="0.2">
      <c r="A7370" t="s">
        <v>679</v>
      </c>
      <c r="B7370" t="s">
        <v>696</v>
      </c>
      <c r="C7370" t="s">
        <v>686</v>
      </c>
      <c r="D7370">
        <v>1.2</v>
      </c>
      <c r="E7370">
        <v>36</v>
      </c>
      <c r="F7370">
        <v>0.42</v>
      </c>
    </row>
    <row r="7371" spans="1:6" x14ac:dyDescent="0.2">
      <c r="A7371" t="s">
        <v>679</v>
      </c>
      <c r="B7371" t="s">
        <v>696</v>
      </c>
      <c r="C7371" t="s">
        <v>686</v>
      </c>
      <c r="D7371">
        <v>1.2</v>
      </c>
      <c r="E7371">
        <v>37</v>
      </c>
      <c r="F7371">
        <v>0.42</v>
      </c>
    </row>
    <row r="7372" spans="1:6" x14ac:dyDescent="0.2">
      <c r="A7372" t="s">
        <v>679</v>
      </c>
      <c r="B7372" t="s">
        <v>696</v>
      </c>
      <c r="C7372" t="s">
        <v>686</v>
      </c>
      <c r="D7372">
        <v>1.2</v>
      </c>
      <c r="E7372">
        <v>38</v>
      </c>
      <c r="F7372">
        <v>0.42</v>
      </c>
    </row>
    <row r="7373" spans="1:6" x14ac:dyDescent="0.2">
      <c r="A7373" t="s">
        <v>679</v>
      </c>
      <c r="B7373" t="s">
        <v>696</v>
      </c>
      <c r="C7373" t="s">
        <v>686</v>
      </c>
      <c r="D7373">
        <v>1.2</v>
      </c>
      <c r="E7373">
        <v>39</v>
      </c>
      <c r="F7373">
        <v>0.42099999999999999</v>
      </c>
    </row>
    <row r="7374" spans="1:6" x14ac:dyDescent="0.2">
      <c r="A7374" t="s">
        <v>679</v>
      </c>
      <c r="B7374" t="s">
        <v>696</v>
      </c>
      <c r="C7374" t="s">
        <v>686</v>
      </c>
      <c r="D7374">
        <v>1.2</v>
      </c>
      <c r="E7374">
        <v>40</v>
      </c>
      <c r="F7374">
        <v>0.42099999999999999</v>
      </c>
    </row>
    <row r="7375" spans="1:6" x14ac:dyDescent="0.2">
      <c r="A7375" t="s">
        <v>679</v>
      </c>
      <c r="B7375" t="s">
        <v>696</v>
      </c>
      <c r="C7375" t="s">
        <v>686</v>
      </c>
      <c r="D7375">
        <v>1.2</v>
      </c>
      <c r="E7375">
        <v>41</v>
      </c>
      <c r="F7375">
        <v>0.42199999999999999</v>
      </c>
    </row>
    <row r="7376" spans="1:6" x14ac:dyDescent="0.2">
      <c r="A7376" t="s">
        <v>679</v>
      </c>
      <c r="B7376" t="s">
        <v>696</v>
      </c>
      <c r="C7376" t="s">
        <v>686</v>
      </c>
      <c r="D7376">
        <v>1.2</v>
      </c>
      <c r="E7376">
        <v>42</v>
      </c>
      <c r="F7376">
        <v>0.42199999999999999</v>
      </c>
    </row>
    <row r="7377" spans="1:6" x14ac:dyDescent="0.2">
      <c r="A7377" t="s">
        <v>679</v>
      </c>
      <c r="B7377" t="s">
        <v>696</v>
      </c>
      <c r="C7377" t="s">
        <v>686</v>
      </c>
      <c r="D7377">
        <v>1.2</v>
      </c>
      <c r="E7377">
        <v>43</v>
      </c>
      <c r="F7377">
        <v>0.42199999999999999</v>
      </c>
    </row>
    <row r="7378" spans="1:6" x14ac:dyDescent="0.2">
      <c r="A7378" t="s">
        <v>679</v>
      </c>
      <c r="B7378" t="s">
        <v>696</v>
      </c>
      <c r="C7378" t="s">
        <v>686</v>
      </c>
      <c r="D7378">
        <v>1.2</v>
      </c>
      <c r="E7378">
        <v>44</v>
      </c>
      <c r="F7378">
        <v>0.42299999999999999</v>
      </c>
    </row>
    <row r="7379" spans="1:6" x14ac:dyDescent="0.2">
      <c r="A7379" t="s">
        <v>679</v>
      </c>
      <c r="B7379" t="s">
        <v>696</v>
      </c>
      <c r="C7379" t="s">
        <v>686</v>
      </c>
      <c r="D7379">
        <v>1.2</v>
      </c>
      <c r="E7379">
        <v>45</v>
      </c>
      <c r="F7379">
        <v>0.42299999999999999</v>
      </c>
    </row>
    <row r="7380" spans="1:6" x14ac:dyDescent="0.2">
      <c r="A7380" t="s">
        <v>679</v>
      </c>
      <c r="B7380" t="s">
        <v>696</v>
      </c>
      <c r="C7380" t="s">
        <v>686</v>
      </c>
      <c r="D7380">
        <v>1.2</v>
      </c>
      <c r="E7380">
        <v>46</v>
      </c>
      <c r="F7380">
        <v>0.42299999999999999</v>
      </c>
    </row>
    <row r="7381" spans="1:6" x14ac:dyDescent="0.2">
      <c r="A7381" t="s">
        <v>679</v>
      </c>
      <c r="B7381" t="s">
        <v>696</v>
      </c>
      <c r="C7381" t="s">
        <v>686</v>
      </c>
      <c r="D7381">
        <v>1.2</v>
      </c>
      <c r="E7381">
        <v>47</v>
      </c>
      <c r="F7381">
        <v>0.42299999999999999</v>
      </c>
    </row>
    <row r="7382" spans="1:6" x14ac:dyDescent="0.2">
      <c r="A7382" t="s">
        <v>679</v>
      </c>
      <c r="B7382" t="s">
        <v>696</v>
      </c>
      <c r="C7382" t="s">
        <v>686</v>
      </c>
      <c r="D7382">
        <v>1.2</v>
      </c>
      <c r="E7382">
        <v>48</v>
      </c>
      <c r="F7382">
        <v>0.42399999999999999</v>
      </c>
    </row>
    <row r="7383" spans="1:6" x14ac:dyDescent="0.2">
      <c r="A7383" t="s">
        <v>679</v>
      </c>
      <c r="B7383" t="s">
        <v>696</v>
      </c>
      <c r="C7383" t="s">
        <v>686</v>
      </c>
      <c r="D7383">
        <v>1.2</v>
      </c>
      <c r="E7383">
        <v>49</v>
      </c>
      <c r="F7383">
        <v>0.42399999999999999</v>
      </c>
    </row>
    <row r="7384" spans="1:6" x14ac:dyDescent="0.2">
      <c r="A7384" t="s">
        <v>679</v>
      </c>
      <c r="B7384" t="s">
        <v>696</v>
      </c>
      <c r="C7384" t="s">
        <v>686</v>
      </c>
      <c r="D7384">
        <v>1.25</v>
      </c>
      <c r="E7384">
        <v>36</v>
      </c>
      <c r="F7384">
        <v>0.43</v>
      </c>
    </row>
    <row r="7385" spans="1:6" x14ac:dyDescent="0.2">
      <c r="A7385" t="s">
        <v>679</v>
      </c>
      <c r="B7385" t="s">
        <v>696</v>
      </c>
      <c r="C7385" t="s">
        <v>686</v>
      </c>
      <c r="D7385">
        <v>1.25</v>
      </c>
      <c r="E7385">
        <v>37</v>
      </c>
      <c r="F7385">
        <v>0.43</v>
      </c>
    </row>
    <row r="7386" spans="1:6" x14ac:dyDescent="0.2">
      <c r="A7386" t="s">
        <v>679</v>
      </c>
      <c r="B7386" t="s">
        <v>696</v>
      </c>
      <c r="C7386" t="s">
        <v>686</v>
      </c>
      <c r="D7386">
        <v>1.25</v>
      </c>
      <c r="E7386">
        <v>38</v>
      </c>
      <c r="F7386">
        <v>0.43099999999999999</v>
      </c>
    </row>
    <row r="7387" spans="1:6" x14ac:dyDescent="0.2">
      <c r="A7387" t="s">
        <v>679</v>
      </c>
      <c r="B7387" t="s">
        <v>696</v>
      </c>
      <c r="C7387" t="s">
        <v>686</v>
      </c>
      <c r="D7387">
        <v>1.25</v>
      </c>
      <c r="E7387">
        <v>39</v>
      </c>
      <c r="F7387">
        <v>0.43099999999999999</v>
      </c>
    </row>
    <row r="7388" spans="1:6" x14ac:dyDescent="0.2">
      <c r="A7388" t="s">
        <v>679</v>
      </c>
      <c r="B7388" t="s">
        <v>696</v>
      </c>
      <c r="C7388" t="s">
        <v>686</v>
      </c>
      <c r="D7388">
        <v>1.25</v>
      </c>
      <c r="E7388">
        <v>40</v>
      </c>
      <c r="F7388">
        <v>0.43099999999999999</v>
      </c>
    </row>
    <row r="7389" spans="1:6" x14ac:dyDescent="0.2">
      <c r="A7389" t="s">
        <v>679</v>
      </c>
      <c r="B7389" t="s">
        <v>696</v>
      </c>
      <c r="C7389" t="s">
        <v>686</v>
      </c>
      <c r="D7389">
        <v>1.25</v>
      </c>
      <c r="E7389">
        <v>41</v>
      </c>
      <c r="F7389">
        <v>0.432</v>
      </c>
    </row>
    <row r="7390" spans="1:6" x14ac:dyDescent="0.2">
      <c r="A7390" t="s">
        <v>679</v>
      </c>
      <c r="B7390" t="s">
        <v>696</v>
      </c>
      <c r="C7390" t="s">
        <v>686</v>
      </c>
      <c r="D7390">
        <v>1.25</v>
      </c>
      <c r="E7390">
        <v>42</v>
      </c>
      <c r="F7390">
        <v>0.432</v>
      </c>
    </row>
    <row r="7391" spans="1:6" x14ac:dyDescent="0.2">
      <c r="A7391" t="s">
        <v>679</v>
      </c>
      <c r="B7391" t="s">
        <v>696</v>
      </c>
      <c r="C7391" t="s">
        <v>686</v>
      </c>
      <c r="D7391">
        <v>1.25</v>
      </c>
      <c r="E7391">
        <v>43</v>
      </c>
      <c r="F7391">
        <v>0.432</v>
      </c>
    </row>
    <row r="7392" spans="1:6" x14ac:dyDescent="0.2">
      <c r="A7392" t="s">
        <v>679</v>
      </c>
      <c r="B7392" t="s">
        <v>696</v>
      </c>
      <c r="C7392" t="s">
        <v>686</v>
      </c>
      <c r="D7392">
        <v>1.25</v>
      </c>
      <c r="E7392">
        <v>44</v>
      </c>
      <c r="F7392">
        <v>0.433</v>
      </c>
    </row>
    <row r="7393" spans="1:6" x14ac:dyDescent="0.2">
      <c r="A7393" t="s">
        <v>679</v>
      </c>
      <c r="B7393" t="s">
        <v>696</v>
      </c>
      <c r="C7393" t="s">
        <v>686</v>
      </c>
      <c r="D7393">
        <v>1.25</v>
      </c>
      <c r="E7393">
        <v>45</v>
      </c>
      <c r="F7393">
        <v>0.433</v>
      </c>
    </row>
    <row r="7394" spans="1:6" x14ac:dyDescent="0.2">
      <c r="A7394" t="s">
        <v>679</v>
      </c>
      <c r="B7394" t="s">
        <v>696</v>
      </c>
      <c r="C7394" t="s">
        <v>686</v>
      </c>
      <c r="D7394">
        <v>1.25</v>
      </c>
      <c r="E7394">
        <v>46</v>
      </c>
      <c r="F7394">
        <v>0.433</v>
      </c>
    </row>
    <row r="7395" spans="1:6" x14ac:dyDescent="0.2">
      <c r="A7395" t="s">
        <v>679</v>
      </c>
      <c r="B7395" t="s">
        <v>696</v>
      </c>
      <c r="C7395" t="s">
        <v>686</v>
      </c>
      <c r="D7395">
        <v>1.25</v>
      </c>
      <c r="E7395">
        <v>47</v>
      </c>
      <c r="F7395">
        <v>0.433</v>
      </c>
    </row>
    <row r="7396" spans="1:6" x14ac:dyDescent="0.2">
      <c r="A7396" t="s">
        <v>679</v>
      </c>
      <c r="B7396" t="s">
        <v>696</v>
      </c>
      <c r="C7396" t="s">
        <v>686</v>
      </c>
      <c r="D7396">
        <v>1.25</v>
      </c>
      <c r="E7396">
        <v>48</v>
      </c>
      <c r="F7396">
        <v>0.433</v>
      </c>
    </row>
    <row r="7397" spans="1:6" x14ac:dyDescent="0.2">
      <c r="A7397" t="s">
        <v>679</v>
      </c>
      <c r="B7397" t="s">
        <v>696</v>
      </c>
      <c r="C7397" t="s">
        <v>686</v>
      </c>
      <c r="D7397">
        <v>1.25</v>
      </c>
      <c r="E7397">
        <v>49</v>
      </c>
      <c r="F7397">
        <v>0.434</v>
      </c>
    </row>
    <row r="7398" spans="1:6" x14ac:dyDescent="0.2">
      <c r="A7398" t="s">
        <v>679</v>
      </c>
      <c r="B7398" t="s">
        <v>696</v>
      </c>
      <c r="C7398" t="s">
        <v>686</v>
      </c>
      <c r="D7398">
        <v>1.3</v>
      </c>
      <c r="E7398">
        <v>41</v>
      </c>
      <c r="F7398">
        <v>0.441</v>
      </c>
    </row>
    <row r="7399" spans="1:6" x14ac:dyDescent="0.2">
      <c r="A7399" t="s">
        <v>679</v>
      </c>
      <c r="B7399" t="s">
        <v>696</v>
      </c>
      <c r="C7399" t="s">
        <v>686</v>
      </c>
      <c r="D7399">
        <v>1.3</v>
      </c>
      <c r="E7399">
        <v>42</v>
      </c>
      <c r="F7399">
        <v>0.442</v>
      </c>
    </row>
    <row r="7400" spans="1:6" x14ac:dyDescent="0.2">
      <c r="A7400" t="s">
        <v>679</v>
      </c>
      <c r="B7400" t="s">
        <v>696</v>
      </c>
      <c r="C7400" t="s">
        <v>686</v>
      </c>
      <c r="D7400">
        <v>1.3</v>
      </c>
      <c r="E7400">
        <v>43</v>
      </c>
      <c r="F7400">
        <v>0.442</v>
      </c>
    </row>
    <row r="7401" spans="1:6" x14ac:dyDescent="0.2">
      <c r="A7401" t="s">
        <v>679</v>
      </c>
      <c r="B7401" t="s">
        <v>696</v>
      </c>
      <c r="C7401" t="s">
        <v>686</v>
      </c>
      <c r="D7401">
        <v>1.3</v>
      </c>
      <c r="E7401">
        <v>44</v>
      </c>
      <c r="F7401">
        <v>0.442</v>
      </c>
    </row>
    <row r="7402" spans="1:6" x14ac:dyDescent="0.2">
      <c r="A7402" t="s">
        <v>679</v>
      </c>
      <c r="B7402" t="s">
        <v>696</v>
      </c>
      <c r="C7402" t="s">
        <v>686</v>
      </c>
      <c r="D7402">
        <v>1.3</v>
      </c>
      <c r="E7402">
        <v>45</v>
      </c>
      <c r="F7402">
        <v>0.442</v>
      </c>
    </row>
    <row r="7403" spans="1:6" x14ac:dyDescent="0.2">
      <c r="A7403" t="s">
        <v>679</v>
      </c>
      <c r="B7403" t="s">
        <v>696</v>
      </c>
      <c r="C7403" t="s">
        <v>686</v>
      </c>
      <c r="D7403">
        <v>1.3</v>
      </c>
      <c r="E7403">
        <v>46</v>
      </c>
      <c r="F7403">
        <v>0.443</v>
      </c>
    </row>
    <row r="7404" spans="1:6" x14ac:dyDescent="0.2">
      <c r="A7404" t="s">
        <v>679</v>
      </c>
      <c r="B7404" t="s">
        <v>696</v>
      </c>
      <c r="C7404" t="s">
        <v>686</v>
      </c>
      <c r="D7404">
        <v>1.3</v>
      </c>
      <c r="E7404">
        <v>47</v>
      </c>
      <c r="F7404">
        <v>0.443</v>
      </c>
    </row>
    <row r="7405" spans="1:6" x14ac:dyDescent="0.2">
      <c r="A7405" t="s">
        <v>679</v>
      </c>
      <c r="B7405" t="s">
        <v>696</v>
      </c>
      <c r="C7405" t="s">
        <v>686</v>
      </c>
      <c r="D7405">
        <v>1.3</v>
      </c>
      <c r="E7405">
        <v>48</v>
      </c>
      <c r="F7405">
        <v>0.443</v>
      </c>
    </row>
    <row r="7406" spans="1:6" x14ac:dyDescent="0.2">
      <c r="A7406" t="s">
        <v>679</v>
      </c>
      <c r="B7406" t="s">
        <v>696</v>
      </c>
      <c r="C7406" t="s">
        <v>686</v>
      </c>
      <c r="D7406">
        <v>1.3</v>
      </c>
      <c r="E7406">
        <v>49</v>
      </c>
      <c r="F7406">
        <v>0.443</v>
      </c>
    </row>
    <row r="7407" spans="1:6" x14ac:dyDescent="0.2">
      <c r="A7407" t="s">
        <v>679</v>
      </c>
      <c r="B7407" t="s">
        <v>696</v>
      </c>
      <c r="C7407" t="s">
        <v>686</v>
      </c>
      <c r="D7407">
        <v>1.35</v>
      </c>
      <c r="E7407">
        <v>45</v>
      </c>
      <c r="F7407">
        <v>0.45100000000000001</v>
      </c>
    </row>
    <row r="7408" spans="1:6" x14ac:dyDescent="0.2">
      <c r="A7408" t="s">
        <v>679</v>
      </c>
      <c r="B7408" t="s">
        <v>696</v>
      </c>
      <c r="C7408" t="s">
        <v>686</v>
      </c>
      <c r="D7408">
        <v>1.35</v>
      </c>
      <c r="E7408">
        <v>46</v>
      </c>
      <c r="F7408">
        <v>0.45200000000000001</v>
      </c>
    </row>
    <row r="7409" spans="1:6" x14ac:dyDescent="0.2">
      <c r="A7409" t="s">
        <v>679</v>
      </c>
      <c r="B7409" t="s">
        <v>696</v>
      </c>
      <c r="C7409" t="s">
        <v>686</v>
      </c>
      <c r="D7409">
        <v>1.35</v>
      </c>
      <c r="E7409">
        <v>47</v>
      </c>
      <c r="F7409">
        <v>0.45200000000000001</v>
      </c>
    </row>
    <row r="7410" spans="1:6" x14ac:dyDescent="0.2">
      <c r="A7410" t="s">
        <v>679</v>
      </c>
      <c r="B7410" t="s">
        <v>696</v>
      </c>
      <c r="C7410" t="s">
        <v>686</v>
      </c>
      <c r="D7410">
        <v>1.35</v>
      </c>
      <c r="E7410">
        <v>48</v>
      </c>
      <c r="F7410">
        <v>0.45200000000000001</v>
      </c>
    </row>
    <row r="7411" spans="1:6" x14ac:dyDescent="0.2">
      <c r="A7411" t="s">
        <v>679</v>
      </c>
      <c r="B7411" t="s">
        <v>696</v>
      </c>
      <c r="C7411" t="s">
        <v>686</v>
      </c>
      <c r="D7411">
        <v>1.35</v>
      </c>
      <c r="E7411">
        <v>49</v>
      </c>
      <c r="F7411">
        <v>0.45200000000000001</v>
      </c>
    </row>
    <row r="7412" spans="1:6" x14ac:dyDescent="0.2">
      <c r="A7412" t="s">
        <v>679</v>
      </c>
      <c r="B7412" t="s">
        <v>697</v>
      </c>
      <c r="C7412" t="s">
        <v>686</v>
      </c>
      <c r="D7412">
        <v>0.2</v>
      </c>
      <c r="E7412">
        <v>20</v>
      </c>
      <c r="F7412">
        <v>5.5E-2</v>
      </c>
    </row>
    <row r="7413" spans="1:6" x14ac:dyDescent="0.2">
      <c r="A7413" t="s">
        <v>679</v>
      </c>
      <c r="B7413" t="s">
        <v>697</v>
      </c>
      <c r="C7413" t="s">
        <v>686</v>
      </c>
      <c r="D7413">
        <v>0.2</v>
      </c>
      <c r="E7413">
        <v>21</v>
      </c>
      <c r="F7413">
        <v>5.8999999999999997E-2</v>
      </c>
    </row>
    <row r="7414" spans="1:6" x14ac:dyDescent="0.2">
      <c r="A7414" t="s">
        <v>679</v>
      </c>
      <c r="B7414" t="s">
        <v>697</v>
      </c>
      <c r="C7414" t="s">
        <v>686</v>
      </c>
      <c r="D7414">
        <v>0.22500000000000001</v>
      </c>
      <c r="E7414">
        <v>20</v>
      </c>
      <c r="F7414">
        <v>6.5000000000000002E-2</v>
      </c>
    </row>
    <row r="7415" spans="1:6" x14ac:dyDescent="0.2">
      <c r="A7415" t="s">
        <v>679</v>
      </c>
      <c r="B7415" t="s">
        <v>697</v>
      </c>
      <c r="C7415" t="s">
        <v>686</v>
      </c>
      <c r="D7415">
        <v>0.22500000000000001</v>
      </c>
      <c r="E7415">
        <v>21</v>
      </c>
      <c r="F7415">
        <v>6.9000000000000006E-2</v>
      </c>
    </row>
    <row r="7416" spans="1:6" x14ac:dyDescent="0.2">
      <c r="A7416" t="s">
        <v>679</v>
      </c>
      <c r="B7416" t="s">
        <v>697</v>
      </c>
      <c r="C7416" t="s">
        <v>686</v>
      </c>
      <c r="D7416">
        <v>0.22500000000000001</v>
      </c>
      <c r="E7416">
        <v>22</v>
      </c>
      <c r="F7416">
        <v>7.2999999999999995E-2</v>
      </c>
    </row>
    <row r="7417" spans="1:6" x14ac:dyDescent="0.2">
      <c r="A7417" t="s">
        <v>679</v>
      </c>
      <c r="B7417" t="s">
        <v>697</v>
      </c>
      <c r="C7417" t="s">
        <v>686</v>
      </c>
      <c r="D7417">
        <v>0.22500000000000001</v>
      </c>
      <c r="E7417">
        <v>23</v>
      </c>
      <c r="F7417">
        <v>7.6999999999999999E-2</v>
      </c>
    </row>
    <row r="7418" spans="1:6" x14ac:dyDescent="0.2">
      <c r="A7418" t="s">
        <v>679</v>
      </c>
      <c r="B7418" t="s">
        <v>697</v>
      </c>
      <c r="C7418" t="s">
        <v>686</v>
      </c>
      <c r="D7418">
        <v>0.22500000000000001</v>
      </c>
      <c r="E7418">
        <v>24</v>
      </c>
      <c r="F7418">
        <v>0.08</v>
      </c>
    </row>
    <row r="7419" spans="1:6" x14ac:dyDescent="0.2">
      <c r="A7419" t="s">
        <v>679</v>
      </c>
      <c r="B7419" t="s">
        <v>697</v>
      </c>
      <c r="C7419" t="s">
        <v>686</v>
      </c>
      <c r="D7419">
        <v>0.25</v>
      </c>
      <c r="E7419">
        <v>20</v>
      </c>
      <c r="F7419">
        <v>7.4999999999999997E-2</v>
      </c>
    </row>
    <row r="7420" spans="1:6" x14ac:dyDescent="0.2">
      <c r="A7420" t="s">
        <v>679</v>
      </c>
      <c r="B7420" t="s">
        <v>697</v>
      </c>
      <c r="C7420" t="s">
        <v>686</v>
      </c>
      <c r="D7420">
        <v>0.25</v>
      </c>
      <c r="E7420">
        <v>21</v>
      </c>
      <c r="F7420">
        <v>0.08</v>
      </c>
    </row>
    <row r="7421" spans="1:6" x14ac:dyDescent="0.2">
      <c r="A7421" t="s">
        <v>679</v>
      </c>
      <c r="B7421" t="s">
        <v>697</v>
      </c>
      <c r="C7421" t="s">
        <v>686</v>
      </c>
      <c r="D7421">
        <v>0.25</v>
      </c>
      <c r="E7421">
        <v>22</v>
      </c>
      <c r="F7421">
        <v>8.4000000000000005E-2</v>
      </c>
    </row>
    <row r="7422" spans="1:6" x14ac:dyDescent="0.2">
      <c r="A7422" t="s">
        <v>679</v>
      </c>
      <c r="B7422" t="s">
        <v>697</v>
      </c>
      <c r="C7422" t="s">
        <v>686</v>
      </c>
      <c r="D7422">
        <v>0.25</v>
      </c>
      <c r="E7422">
        <v>23</v>
      </c>
      <c r="F7422">
        <v>8.7999999999999995E-2</v>
      </c>
    </row>
    <row r="7423" spans="1:6" x14ac:dyDescent="0.2">
      <c r="A7423" t="s">
        <v>679</v>
      </c>
      <c r="B7423" t="s">
        <v>697</v>
      </c>
      <c r="C7423" t="s">
        <v>686</v>
      </c>
      <c r="D7423">
        <v>0.25</v>
      </c>
      <c r="E7423">
        <v>24</v>
      </c>
      <c r="F7423">
        <v>9.1999999999999998E-2</v>
      </c>
    </row>
    <row r="7424" spans="1:6" x14ac:dyDescent="0.2">
      <c r="A7424" t="s">
        <v>679</v>
      </c>
      <c r="B7424" t="s">
        <v>697</v>
      </c>
      <c r="C7424" t="s">
        <v>686</v>
      </c>
      <c r="D7424">
        <v>0.25</v>
      </c>
      <c r="E7424">
        <v>25</v>
      </c>
      <c r="F7424">
        <v>9.5000000000000001E-2</v>
      </c>
    </row>
    <row r="7425" spans="1:6" x14ac:dyDescent="0.2">
      <c r="A7425" t="s">
        <v>679</v>
      </c>
      <c r="B7425" t="s">
        <v>697</v>
      </c>
      <c r="C7425" t="s">
        <v>686</v>
      </c>
      <c r="D7425">
        <v>0.25</v>
      </c>
      <c r="E7425">
        <v>26</v>
      </c>
      <c r="F7425">
        <v>9.8000000000000004E-2</v>
      </c>
    </row>
    <row r="7426" spans="1:6" x14ac:dyDescent="0.2">
      <c r="A7426" t="s">
        <v>679</v>
      </c>
      <c r="B7426" t="s">
        <v>697</v>
      </c>
      <c r="C7426" t="s">
        <v>686</v>
      </c>
      <c r="D7426">
        <v>0.27500000000000002</v>
      </c>
      <c r="E7426">
        <v>20</v>
      </c>
      <c r="F7426">
        <v>8.5000000000000006E-2</v>
      </c>
    </row>
    <row r="7427" spans="1:6" x14ac:dyDescent="0.2">
      <c r="A7427" t="s">
        <v>679</v>
      </c>
      <c r="B7427" t="s">
        <v>697</v>
      </c>
      <c r="C7427" t="s">
        <v>686</v>
      </c>
      <c r="D7427">
        <v>0.27500000000000002</v>
      </c>
      <c r="E7427">
        <v>21</v>
      </c>
      <c r="F7427">
        <v>0.09</v>
      </c>
    </row>
    <row r="7428" spans="1:6" x14ac:dyDescent="0.2">
      <c r="A7428" t="s">
        <v>679</v>
      </c>
      <c r="B7428" t="s">
        <v>697</v>
      </c>
      <c r="C7428" t="s">
        <v>686</v>
      </c>
      <c r="D7428">
        <v>0.27500000000000002</v>
      </c>
      <c r="E7428">
        <v>22</v>
      </c>
      <c r="F7428">
        <v>9.4E-2</v>
      </c>
    </row>
    <row r="7429" spans="1:6" x14ac:dyDescent="0.2">
      <c r="A7429" t="s">
        <v>679</v>
      </c>
      <c r="B7429" t="s">
        <v>697</v>
      </c>
      <c r="C7429" t="s">
        <v>686</v>
      </c>
      <c r="D7429">
        <v>0.27500000000000002</v>
      </c>
      <c r="E7429">
        <v>23</v>
      </c>
      <c r="F7429">
        <v>9.8000000000000004E-2</v>
      </c>
    </row>
    <row r="7430" spans="1:6" x14ac:dyDescent="0.2">
      <c r="A7430" t="s">
        <v>679</v>
      </c>
      <c r="B7430" t="s">
        <v>697</v>
      </c>
      <c r="C7430" t="s">
        <v>686</v>
      </c>
      <c r="D7430">
        <v>0.27500000000000002</v>
      </c>
      <c r="E7430">
        <v>24</v>
      </c>
      <c r="F7430">
        <v>0.10199999999999999</v>
      </c>
    </row>
    <row r="7431" spans="1:6" x14ac:dyDescent="0.2">
      <c r="A7431" t="s">
        <v>679</v>
      </c>
      <c r="B7431" t="s">
        <v>697</v>
      </c>
      <c r="C7431" t="s">
        <v>686</v>
      </c>
      <c r="D7431">
        <v>0.27500000000000002</v>
      </c>
      <c r="E7431">
        <v>25</v>
      </c>
      <c r="F7431">
        <v>0.106</v>
      </c>
    </row>
    <row r="7432" spans="1:6" x14ac:dyDescent="0.2">
      <c r="A7432" t="s">
        <v>679</v>
      </c>
      <c r="B7432" t="s">
        <v>697</v>
      </c>
      <c r="C7432" t="s">
        <v>686</v>
      </c>
      <c r="D7432">
        <v>0.27500000000000002</v>
      </c>
      <c r="E7432">
        <v>26</v>
      </c>
      <c r="F7432">
        <v>0.108</v>
      </c>
    </row>
    <row r="7433" spans="1:6" x14ac:dyDescent="0.2">
      <c r="A7433" t="s">
        <v>679</v>
      </c>
      <c r="B7433" t="s">
        <v>697</v>
      </c>
      <c r="C7433" t="s">
        <v>686</v>
      </c>
      <c r="D7433">
        <v>0.27500000000000002</v>
      </c>
      <c r="E7433">
        <v>27</v>
      </c>
      <c r="F7433">
        <v>0.111</v>
      </c>
    </row>
    <row r="7434" spans="1:6" x14ac:dyDescent="0.2">
      <c r="A7434" t="s">
        <v>679</v>
      </c>
      <c r="B7434" t="s">
        <v>697</v>
      </c>
      <c r="C7434" t="s">
        <v>686</v>
      </c>
      <c r="D7434">
        <v>0.27500000000000002</v>
      </c>
      <c r="E7434">
        <v>28</v>
      </c>
      <c r="F7434">
        <v>0.113</v>
      </c>
    </row>
    <row r="7435" spans="1:6" x14ac:dyDescent="0.2">
      <c r="A7435" t="s">
        <v>679</v>
      </c>
      <c r="B7435" t="s">
        <v>697</v>
      </c>
      <c r="C7435" t="s">
        <v>686</v>
      </c>
      <c r="D7435">
        <v>0.27500000000000002</v>
      </c>
      <c r="E7435">
        <v>29</v>
      </c>
      <c r="F7435">
        <v>0.115</v>
      </c>
    </row>
    <row r="7436" spans="1:6" x14ac:dyDescent="0.2">
      <c r="A7436" t="s">
        <v>679</v>
      </c>
      <c r="B7436" t="s">
        <v>697</v>
      </c>
      <c r="C7436" t="s">
        <v>686</v>
      </c>
      <c r="D7436">
        <v>0.27500000000000002</v>
      </c>
      <c r="E7436">
        <v>30</v>
      </c>
      <c r="F7436">
        <v>0.11600000000000001</v>
      </c>
    </row>
    <row r="7437" spans="1:6" x14ac:dyDescent="0.2">
      <c r="A7437" t="s">
        <v>679</v>
      </c>
      <c r="B7437" t="s">
        <v>697</v>
      </c>
      <c r="C7437" t="s">
        <v>686</v>
      </c>
      <c r="D7437">
        <v>0.27500000000000002</v>
      </c>
      <c r="E7437">
        <v>31</v>
      </c>
      <c r="F7437">
        <v>0.11799999999999999</v>
      </c>
    </row>
    <row r="7438" spans="1:6" x14ac:dyDescent="0.2">
      <c r="A7438" t="s">
        <v>679</v>
      </c>
      <c r="B7438" t="s">
        <v>697</v>
      </c>
      <c r="C7438" t="s">
        <v>686</v>
      </c>
      <c r="D7438">
        <v>0.27500000000000002</v>
      </c>
      <c r="E7438">
        <v>32</v>
      </c>
      <c r="F7438">
        <v>0.12</v>
      </c>
    </row>
    <row r="7439" spans="1:6" x14ac:dyDescent="0.2">
      <c r="A7439" t="s">
        <v>679</v>
      </c>
      <c r="B7439" t="s">
        <v>697</v>
      </c>
      <c r="C7439" t="s">
        <v>686</v>
      </c>
      <c r="D7439">
        <v>0.3</v>
      </c>
      <c r="E7439">
        <v>20</v>
      </c>
      <c r="F7439">
        <v>9.5000000000000001E-2</v>
      </c>
    </row>
    <row r="7440" spans="1:6" x14ac:dyDescent="0.2">
      <c r="A7440" t="s">
        <v>679</v>
      </c>
      <c r="B7440" t="s">
        <v>697</v>
      </c>
      <c r="C7440" t="s">
        <v>686</v>
      </c>
      <c r="D7440">
        <v>0.3</v>
      </c>
      <c r="E7440">
        <v>21</v>
      </c>
      <c r="F7440">
        <v>0.1</v>
      </c>
    </row>
    <row r="7441" spans="1:6" x14ac:dyDescent="0.2">
      <c r="A7441" t="s">
        <v>679</v>
      </c>
      <c r="B7441" t="s">
        <v>697</v>
      </c>
      <c r="C7441" t="s">
        <v>686</v>
      </c>
      <c r="D7441">
        <v>0.3</v>
      </c>
      <c r="E7441">
        <v>22</v>
      </c>
      <c r="F7441">
        <v>0.104</v>
      </c>
    </row>
    <row r="7442" spans="1:6" x14ac:dyDescent="0.2">
      <c r="A7442" t="s">
        <v>679</v>
      </c>
      <c r="B7442" t="s">
        <v>697</v>
      </c>
      <c r="C7442" t="s">
        <v>686</v>
      </c>
      <c r="D7442">
        <v>0.3</v>
      </c>
      <c r="E7442">
        <v>23</v>
      </c>
      <c r="F7442">
        <v>0.109</v>
      </c>
    </row>
    <row r="7443" spans="1:6" x14ac:dyDescent="0.2">
      <c r="A7443" t="s">
        <v>679</v>
      </c>
      <c r="B7443" t="s">
        <v>697</v>
      </c>
      <c r="C7443" t="s">
        <v>686</v>
      </c>
      <c r="D7443">
        <v>0.3</v>
      </c>
      <c r="E7443">
        <v>24</v>
      </c>
      <c r="F7443">
        <v>0.113</v>
      </c>
    </row>
    <row r="7444" spans="1:6" x14ac:dyDescent="0.2">
      <c r="A7444" t="s">
        <v>679</v>
      </c>
      <c r="B7444" t="s">
        <v>697</v>
      </c>
      <c r="C7444" t="s">
        <v>686</v>
      </c>
      <c r="D7444">
        <v>0.3</v>
      </c>
      <c r="E7444">
        <v>25</v>
      </c>
      <c r="F7444">
        <v>0.11600000000000001</v>
      </c>
    </row>
    <row r="7445" spans="1:6" x14ac:dyDescent="0.2">
      <c r="A7445" t="s">
        <v>679</v>
      </c>
      <c r="B7445" t="s">
        <v>697</v>
      </c>
      <c r="C7445" t="s">
        <v>686</v>
      </c>
      <c r="D7445">
        <v>0.3</v>
      </c>
      <c r="E7445">
        <v>26</v>
      </c>
      <c r="F7445">
        <v>0.11899999999999999</v>
      </c>
    </row>
    <row r="7446" spans="1:6" x14ac:dyDescent="0.2">
      <c r="A7446" t="s">
        <v>679</v>
      </c>
      <c r="B7446" t="s">
        <v>697</v>
      </c>
      <c r="C7446" t="s">
        <v>686</v>
      </c>
      <c r="D7446">
        <v>0.3</v>
      </c>
      <c r="E7446">
        <v>27</v>
      </c>
      <c r="F7446">
        <v>0.121</v>
      </c>
    </row>
    <row r="7447" spans="1:6" x14ac:dyDescent="0.2">
      <c r="A7447" t="s">
        <v>679</v>
      </c>
      <c r="B7447" t="s">
        <v>697</v>
      </c>
      <c r="C7447" t="s">
        <v>686</v>
      </c>
      <c r="D7447">
        <v>0.3</v>
      </c>
      <c r="E7447">
        <v>28</v>
      </c>
      <c r="F7447">
        <v>0.123</v>
      </c>
    </row>
    <row r="7448" spans="1:6" x14ac:dyDescent="0.2">
      <c r="A7448" t="s">
        <v>679</v>
      </c>
      <c r="B7448" t="s">
        <v>697</v>
      </c>
      <c r="C7448" t="s">
        <v>686</v>
      </c>
      <c r="D7448">
        <v>0.3</v>
      </c>
      <c r="E7448">
        <v>29</v>
      </c>
      <c r="F7448">
        <v>0.125</v>
      </c>
    </row>
    <row r="7449" spans="1:6" x14ac:dyDescent="0.2">
      <c r="A7449" t="s">
        <v>679</v>
      </c>
      <c r="B7449" t="s">
        <v>697</v>
      </c>
      <c r="C7449" t="s">
        <v>686</v>
      </c>
      <c r="D7449">
        <v>0.3</v>
      </c>
      <c r="E7449">
        <v>30</v>
      </c>
      <c r="F7449">
        <v>0.127</v>
      </c>
    </row>
    <row r="7450" spans="1:6" x14ac:dyDescent="0.2">
      <c r="A7450" t="s">
        <v>679</v>
      </c>
      <c r="B7450" t="s">
        <v>697</v>
      </c>
      <c r="C7450" t="s">
        <v>686</v>
      </c>
      <c r="D7450">
        <v>0.3</v>
      </c>
      <c r="E7450">
        <v>31</v>
      </c>
      <c r="F7450">
        <v>0.128</v>
      </c>
    </row>
    <row r="7451" spans="1:6" x14ac:dyDescent="0.2">
      <c r="A7451" t="s">
        <v>679</v>
      </c>
      <c r="B7451" t="s">
        <v>697</v>
      </c>
      <c r="C7451" t="s">
        <v>686</v>
      </c>
      <c r="D7451">
        <v>0.3</v>
      </c>
      <c r="E7451">
        <v>32</v>
      </c>
      <c r="F7451">
        <v>0.13</v>
      </c>
    </row>
    <row r="7452" spans="1:6" x14ac:dyDescent="0.2">
      <c r="A7452" t="s">
        <v>679</v>
      </c>
      <c r="B7452" t="s">
        <v>697</v>
      </c>
      <c r="C7452" t="s">
        <v>686</v>
      </c>
      <c r="D7452">
        <v>0.3</v>
      </c>
      <c r="E7452">
        <v>33</v>
      </c>
      <c r="F7452">
        <v>0.13200000000000001</v>
      </c>
    </row>
    <row r="7453" spans="1:6" x14ac:dyDescent="0.2">
      <c r="A7453" t="s">
        <v>679</v>
      </c>
      <c r="B7453" t="s">
        <v>697</v>
      </c>
      <c r="C7453" t="s">
        <v>686</v>
      </c>
      <c r="D7453">
        <v>0.3</v>
      </c>
      <c r="E7453">
        <v>34</v>
      </c>
      <c r="F7453">
        <v>0.13400000000000001</v>
      </c>
    </row>
    <row r="7454" spans="1:6" x14ac:dyDescent="0.2">
      <c r="A7454" t="s">
        <v>679</v>
      </c>
      <c r="B7454" t="s">
        <v>697</v>
      </c>
      <c r="C7454" t="s">
        <v>686</v>
      </c>
      <c r="D7454">
        <v>0.3</v>
      </c>
      <c r="E7454">
        <v>35</v>
      </c>
      <c r="F7454">
        <v>0.13600000000000001</v>
      </c>
    </row>
    <row r="7455" spans="1:6" x14ac:dyDescent="0.2">
      <c r="A7455" t="s">
        <v>679</v>
      </c>
      <c r="B7455" t="s">
        <v>697</v>
      </c>
      <c r="C7455" t="s">
        <v>686</v>
      </c>
      <c r="D7455">
        <v>0.3</v>
      </c>
      <c r="E7455">
        <v>36</v>
      </c>
      <c r="F7455">
        <v>0.13700000000000001</v>
      </c>
    </row>
    <row r="7456" spans="1:6" x14ac:dyDescent="0.2">
      <c r="A7456" t="s">
        <v>679</v>
      </c>
      <c r="B7456" t="s">
        <v>697</v>
      </c>
      <c r="C7456" t="s">
        <v>686</v>
      </c>
      <c r="D7456">
        <v>0.32500000000000001</v>
      </c>
      <c r="E7456">
        <v>20</v>
      </c>
      <c r="F7456">
        <v>0.105</v>
      </c>
    </row>
    <row r="7457" spans="1:6" x14ac:dyDescent="0.2">
      <c r="A7457" t="s">
        <v>679</v>
      </c>
      <c r="B7457" t="s">
        <v>697</v>
      </c>
      <c r="C7457" t="s">
        <v>686</v>
      </c>
      <c r="D7457">
        <v>0.32500000000000001</v>
      </c>
      <c r="E7457">
        <v>21</v>
      </c>
      <c r="F7457">
        <v>0.11</v>
      </c>
    </row>
    <row r="7458" spans="1:6" x14ac:dyDescent="0.2">
      <c r="A7458" t="s">
        <v>679</v>
      </c>
      <c r="B7458" t="s">
        <v>697</v>
      </c>
      <c r="C7458" t="s">
        <v>686</v>
      </c>
      <c r="D7458">
        <v>0.32500000000000001</v>
      </c>
      <c r="E7458">
        <v>22</v>
      </c>
      <c r="F7458">
        <v>0.115</v>
      </c>
    </row>
    <row r="7459" spans="1:6" x14ac:dyDescent="0.2">
      <c r="A7459" t="s">
        <v>679</v>
      </c>
      <c r="B7459" t="s">
        <v>697</v>
      </c>
      <c r="C7459" t="s">
        <v>686</v>
      </c>
      <c r="D7459">
        <v>0.32500000000000001</v>
      </c>
      <c r="E7459">
        <v>23</v>
      </c>
      <c r="F7459">
        <v>0.11899999999999999</v>
      </c>
    </row>
    <row r="7460" spans="1:6" x14ac:dyDescent="0.2">
      <c r="A7460" t="s">
        <v>679</v>
      </c>
      <c r="B7460" t="s">
        <v>697</v>
      </c>
      <c r="C7460" t="s">
        <v>686</v>
      </c>
      <c r="D7460">
        <v>0.32500000000000001</v>
      </c>
      <c r="E7460">
        <v>24</v>
      </c>
      <c r="F7460">
        <v>0.123</v>
      </c>
    </row>
    <row r="7461" spans="1:6" x14ac:dyDescent="0.2">
      <c r="A7461" t="s">
        <v>679</v>
      </c>
      <c r="B7461" t="s">
        <v>697</v>
      </c>
      <c r="C7461" t="s">
        <v>686</v>
      </c>
      <c r="D7461">
        <v>0.32500000000000001</v>
      </c>
      <c r="E7461">
        <v>25</v>
      </c>
      <c r="F7461">
        <v>0.127</v>
      </c>
    </row>
    <row r="7462" spans="1:6" x14ac:dyDescent="0.2">
      <c r="A7462" t="s">
        <v>679</v>
      </c>
      <c r="B7462" t="s">
        <v>697</v>
      </c>
      <c r="C7462" t="s">
        <v>686</v>
      </c>
      <c r="D7462">
        <v>0.32500000000000001</v>
      </c>
      <c r="E7462">
        <v>26</v>
      </c>
      <c r="F7462">
        <v>0.129</v>
      </c>
    </row>
    <row r="7463" spans="1:6" x14ac:dyDescent="0.2">
      <c r="A7463" t="s">
        <v>679</v>
      </c>
      <c r="B7463" t="s">
        <v>697</v>
      </c>
      <c r="C7463" t="s">
        <v>686</v>
      </c>
      <c r="D7463">
        <v>0.32500000000000001</v>
      </c>
      <c r="E7463">
        <v>27</v>
      </c>
      <c r="F7463">
        <v>0.13100000000000001</v>
      </c>
    </row>
    <row r="7464" spans="1:6" x14ac:dyDescent="0.2">
      <c r="A7464" t="s">
        <v>679</v>
      </c>
      <c r="B7464" t="s">
        <v>697</v>
      </c>
      <c r="C7464" t="s">
        <v>686</v>
      </c>
      <c r="D7464">
        <v>0.32500000000000001</v>
      </c>
      <c r="E7464">
        <v>28</v>
      </c>
      <c r="F7464">
        <v>0.13300000000000001</v>
      </c>
    </row>
    <row r="7465" spans="1:6" x14ac:dyDescent="0.2">
      <c r="A7465" t="s">
        <v>679</v>
      </c>
      <c r="B7465" t="s">
        <v>697</v>
      </c>
      <c r="C7465" t="s">
        <v>686</v>
      </c>
      <c r="D7465">
        <v>0.32500000000000001</v>
      </c>
      <c r="E7465">
        <v>29</v>
      </c>
      <c r="F7465">
        <v>0.13500000000000001</v>
      </c>
    </row>
    <row r="7466" spans="1:6" x14ac:dyDescent="0.2">
      <c r="A7466" t="s">
        <v>679</v>
      </c>
      <c r="B7466" t="s">
        <v>697</v>
      </c>
      <c r="C7466" t="s">
        <v>686</v>
      </c>
      <c r="D7466">
        <v>0.32500000000000001</v>
      </c>
      <c r="E7466">
        <v>30</v>
      </c>
      <c r="F7466">
        <v>0.13600000000000001</v>
      </c>
    </row>
    <row r="7467" spans="1:6" x14ac:dyDescent="0.2">
      <c r="A7467" t="s">
        <v>679</v>
      </c>
      <c r="B7467" t="s">
        <v>697</v>
      </c>
      <c r="C7467" t="s">
        <v>686</v>
      </c>
      <c r="D7467">
        <v>0.32500000000000001</v>
      </c>
      <c r="E7467">
        <v>31</v>
      </c>
      <c r="F7467">
        <v>0.13800000000000001</v>
      </c>
    </row>
    <row r="7468" spans="1:6" x14ac:dyDescent="0.2">
      <c r="A7468" t="s">
        <v>679</v>
      </c>
      <c r="B7468" t="s">
        <v>697</v>
      </c>
      <c r="C7468" t="s">
        <v>686</v>
      </c>
      <c r="D7468">
        <v>0.32500000000000001</v>
      </c>
      <c r="E7468">
        <v>32</v>
      </c>
      <c r="F7468">
        <v>0.14000000000000001</v>
      </c>
    </row>
    <row r="7469" spans="1:6" x14ac:dyDescent="0.2">
      <c r="A7469" t="s">
        <v>679</v>
      </c>
      <c r="B7469" t="s">
        <v>697</v>
      </c>
      <c r="C7469" t="s">
        <v>686</v>
      </c>
      <c r="D7469">
        <v>0.32500000000000001</v>
      </c>
      <c r="E7469">
        <v>33</v>
      </c>
      <c r="F7469">
        <v>0.14099999999999999</v>
      </c>
    </row>
    <row r="7470" spans="1:6" x14ac:dyDescent="0.2">
      <c r="A7470" t="s">
        <v>679</v>
      </c>
      <c r="B7470" t="s">
        <v>697</v>
      </c>
      <c r="C7470" t="s">
        <v>686</v>
      </c>
      <c r="D7470">
        <v>0.32500000000000001</v>
      </c>
      <c r="E7470">
        <v>34</v>
      </c>
      <c r="F7470">
        <v>0.14299999999999999</v>
      </c>
    </row>
    <row r="7471" spans="1:6" x14ac:dyDescent="0.2">
      <c r="A7471" t="s">
        <v>679</v>
      </c>
      <c r="B7471" t="s">
        <v>697</v>
      </c>
      <c r="C7471" t="s">
        <v>686</v>
      </c>
      <c r="D7471">
        <v>0.32500000000000001</v>
      </c>
      <c r="E7471">
        <v>35</v>
      </c>
      <c r="F7471">
        <v>0.14499999999999999</v>
      </c>
    </row>
    <row r="7472" spans="1:6" x14ac:dyDescent="0.2">
      <c r="A7472" t="s">
        <v>679</v>
      </c>
      <c r="B7472" t="s">
        <v>697</v>
      </c>
      <c r="C7472" t="s">
        <v>686</v>
      </c>
      <c r="D7472">
        <v>0.32500000000000001</v>
      </c>
      <c r="E7472">
        <v>36</v>
      </c>
      <c r="F7472">
        <v>0.14699999999999999</v>
      </c>
    </row>
    <row r="7473" spans="1:6" x14ac:dyDescent="0.2">
      <c r="A7473" t="s">
        <v>679</v>
      </c>
      <c r="B7473" t="s">
        <v>697</v>
      </c>
      <c r="C7473" t="s">
        <v>686</v>
      </c>
      <c r="D7473">
        <v>0.32500000000000001</v>
      </c>
      <c r="E7473">
        <v>37</v>
      </c>
      <c r="F7473">
        <v>0.14899999999999999</v>
      </c>
    </row>
    <row r="7474" spans="1:6" x14ac:dyDescent="0.2">
      <c r="A7474" t="s">
        <v>679</v>
      </c>
      <c r="B7474" t="s">
        <v>697</v>
      </c>
      <c r="C7474" t="s">
        <v>686</v>
      </c>
      <c r="D7474">
        <v>0.32500000000000001</v>
      </c>
      <c r="E7474">
        <v>38</v>
      </c>
      <c r="F7474">
        <v>0.15</v>
      </c>
    </row>
    <row r="7475" spans="1:6" x14ac:dyDescent="0.2">
      <c r="A7475" t="s">
        <v>679</v>
      </c>
      <c r="B7475" t="s">
        <v>697</v>
      </c>
      <c r="C7475" t="s">
        <v>686</v>
      </c>
      <c r="D7475">
        <v>0.32500000000000001</v>
      </c>
      <c r="E7475">
        <v>39</v>
      </c>
      <c r="F7475">
        <v>0.152</v>
      </c>
    </row>
    <row r="7476" spans="1:6" x14ac:dyDescent="0.2">
      <c r="A7476" t="s">
        <v>679</v>
      </c>
      <c r="B7476" t="s">
        <v>697</v>
      </c>
      <c r="C7476" t="s">
        <v>686</v>
      </c>
      <c r="D7476">
        <v>0.32500000000000001</v>
      </c>
      <c r="E7476">
        <v>40</v>
      </c>
      <c r="F7476">
        <v>0.154</v>
      </c>
    </row>
    <row r="7477" spans="1:6" x14ac:dyDescent="0.2">
      <c r="A7477" t="s">
        <v>679</v>
      </c>
      <c r="B7477" t="s">
        <v>697</v>
      </c>
      <c r="C7477" t="s">
        <v>686</v>
      </c>
      <c r="D7477">
        <v>0.32500000000000001</v>
      </c>
      <c r="E7477">
        <v>41</v>
      </c>
      <c r="F7477">
        <v>0.155</v>
      </c>
    </row>
    <row r="7478" spans="1:6" x14ac:dyDescent="0.2">
      <c r="A7478" t="s">
        <v>679</v>
      </c>
      <c r="B7478" t="s">
        <v>697</v>
      </c>
      <c r="C7478" t="s">
        <v>686</v>
      </c>
      <c r="D7478">
        <v>0.32500000000000001</v>
      </c>
      <c r="E7478">
        <v>42</v>
      </c>
      <c r="F7478">
        <v>0.157</v>
      </c>
    </row>
    <row r="7479" spans="1:6" x14ac:dyDescent="0.2">
      <c r="A7479" t="s">
        <v>679</v>
      </c>
      <c r="B7479" t="s">
        <v>697</v>
      </c>
      <c r="C7479" t="s">
        <v>686</v>
      </c>
      <c r="D7479">
        <v>0.35</v>
      </c>
      <c r="E7479">
        <v>20</v>
      </c>
      <c r="F7479">
        <v>0.11600000000000001</v>
      </c>
    </row>
    <row r="7480" spans="1:6" x14ac:dyDescent="0.2">
      <c r="A7480" t="s">
        <v>679</v>
      </c>
      <c r="B7480" t="s">
        <v>697</v>
      </c>
      <c r="C7480" t="s">
        <v>686</v>
      </c>
      <c r="D7480">
        <v>0.35</v>
      </c>
      <c r="E7480">
        <v>21</v>
      </c>
      <c r="F7480">
        <v>0.121</v>
      </c>
    </row>
    <row r="7481" spans="1:6" x14ac:dyDescent="0.2">
      <c r="A7481" t="s">
        <v>679</v>
      </c>
      <c r="B7481" t="s">
        <v>697</v>
      </c>
      <c r="C7481" t="s">
        <v>686</v>
      </c>
      <c r="D7481">
        <v>0.35</v>
      </c>
      <c r="E7481">
        <v>22</v>
      </c>
      <c r="F7481">
        <v>0.125</v>
      </c>
    </row>
    <row r="7482" spans="1:6" x14ac:dyDescent="0.2">
      <c r="A7482" t="s">
        <v>679</v>
      </c>
      <c r="B7482" t="s">
        <v>697</v>
      </c>
      <c r="C7482" t="s">
        <v>686</v>
      </c>
      <c r="D7482">
        <v>0.35</v>
      </c>
      <c r="E7482">
        <v>23</v>
      </c>
      <c r="F7482">
        <v>0.129</v>
      </c>
    </row>
    <row r="7483" spans="1:6" x14ac:dyDescent="0.2">
      <c r="A7483" t="s">
        <v>679</v>
      </c>
      <c r="B7483" t="s">
        <v>697</v>
      </c>
      <c r="C7483" t="s">
        <v>686</v>
      </c>
      <c r="D7483">
        <v>0.35</v>
      </c>
      <c r="E7483">
        <v>24</v>
      </c>
      <c r="F7483">
        <v>0.13400000000000001</v>
      </c>
    </row>
    <row r="7484" spans="1:6" x14ac:dyDescent="0.2">
      <c r="A7484" t="s">
        <v>679</v>
      </c>
      <c r="B7484" t="s">
        <v>697</v>
      </c>
      <c r="C7484" t="s">
        <v>686</v>
      </c>
      <c r="D7484">
        <v>0.35</v>
      </c>
      <c r="E7484">
        <v>25</v>
      </c>
      <c r="F7484">
        <v>0.13700000000000001</v>
      </c>
    </row>
    <row r="7485" spans="1:6" x14ac:dyDescent="0.2">
      <c r="A7485" t="s">
        <v>679</v>
      </c>
      <c r="B7485" t="s">
        <v>697</v>
      </c>
      <c r="C7485" t="s">
        <v>686</v>
      </c>
      <c r="D7485">
        <v>0.35</v>
      </c>
      <c r="E7485">
        <v>26</v>
      </c>
      <c r="F7485">
        <v>0.13900000000000001</v>
      </c>
    </row>
    <row r="7486" spans="1:6" x14ac:dyDescent="0.2">
      <c r="A7486" t="s">
        <v>679</v>
      </c>
      <c r="B7486" t="s">
        <v>697</v>
      </c>
      <c r="C7486" t="s">
        <v>686</v>
      </c>
      <c r="D7486">
        <v>0.35</v>
      </c>
      <c r="E7486">
        <v>27</v>
      </c>
      <c r="F7486">
        <v>0.14099999999999999</v>
      </c>
    </row>
    <row r="7487" spans="1:6" x14ac:dyDescent="0.2">
      <c r="A7487" t="s">
        <v>679</v>
      </c>
      <c r="B7487" t="s">
        <v>697</v>
      </c>
      <c r="C7487" t="s">
        <v>686</v>
      </c>
      <c r="D7487">
        <v>0.35</v>
      </c>
      <c r="E7487">
        <v>28</v>
      </c>
      <c r="F7487">
        <v>0.14299999999999999</v>
      </c>
    </row>
    <row r="7488" spans="1:6" x14ac:dyDescent="0.2">
      <c r="A7488" t="s">
        <v>679</v>
      </c>
      <c r="B7488" t="s">
        <v>697</v>
      </c>
      <c r="C7488" t="s">
        <v>686</v>
      </c>
      <c r="D7488">
        <v>0.35</v>
      </c>
      <c r="E7488">
        <v>29</v>
      </c>
      <c r="F7488">
        <v>0.14399999999999999</v>
      </c>
    </row>
    <row r="7489" spans="1:6" x14ac:dyDescent="0.2">
      <c r="A7489" t="s">
        <v>679</v>
      </c>
      <c r="B7489" t="s">
        <v>697</v>
      </c>
      <c r="C7489" t="s">
        <v>686</v>
      </c>
      <c r="D7489">
        <v>0.35</v>
      </c>
      <c r="E7489">
        <v>30</v>
      </c>
      <c r="F7489">
        <v>0.14599999999999999</v>
      </c>
    </row>
    <row r="7490" spans="1:6" x14ac:dyDescent="0.2">
      <c r="A7490" t="s">
        <v>679</v>
      </c>
      <c r="B7490" t="s">
        <v>697</v>
      </c>
      <c r="C7490" t="s">
        <v>686</v>
      </c>
      <c r="D7490">
        <v>0.35</v>
      </c>
      <c r="E7490">
        <v>31</v>
      </c>
      <c r="F7490">
        <v>0.14799999999999999</v>
      </c>
    </row>
    <row r="7491" spans="1:6" x14ac:dyDescent="0.2">
      <c r="A7491" t="s">
        <v>679</v>
      </c>
      <c r="B7491" t="s">
        <v>697</v>
      </c>
      <c r="C7491" t="s">
        <v>686</v>
      </c>
      <c r="D7491">
        <v>0.35</v>
      </c>
      <c r="E7491">
        <v>32</v>
      </c>
      <c r="F7491">
        <v>0.14899999999999999</v>
      </c>
    </row>
    <row r="7492" spans="1:6" x14ac:dyDescent="0.2">
      <c r="A7492" t="s">
        <v>679</v>
      </c>
      <c r="B7492" t="s">
        <v>697</v>
      </c>
      <c r="C7492" t="s">
        <v>686</v>
      </c>
      <c r="D7492">
        <v>0.35</v>
      </c>
      <c r="E7492">
        <v>33</v>
      </c>
      <c r="F7492">
        <v>0.151</v>
      </c>
    </row>
    <row r="7493" spans="1:6" x14ac:dyDescent="0.2">
      <c r="A7493" t="s">
        <v>679</v>
      </c>
      <c r="B7493" t="s">
        <v>697</v>
      </c>
      <c r="C7493" t="s">
        <v>686</v>
      </c>
      <c r="D7493">
        <v>0.35</v>
      </c>
      <c r="E7493">
        <v>34</v>
      </c>
      <c r="F7493">
        <v>0.152</v>
      </c>
    </row>
    <row r="7494" spans="1:6" x14ac:dyDescent="0.2">
      <c r="A7494" t="s">
        <v>679</v>
      </c>
      <c r="B7494" t="s">
        <v>697</v>
      </c>
      <c r="C7494" t="s">
        <v>686</v>
      </c>
      <c r="D7494">
        <v>0.35</v>
      </c>
      <c r="E7494">
        <v>35</v>
      </c>
      <c r="F7494">
        <v>0.154</v>
      </c>
    </row>
    <row r="7495" spans="1:6" x14ac:dyDescent="0.2">
      <c r="A7495" t="s">
        <v>679</v>
      </c>
      <c r="B7495" t="s">
        <v>697</v>
      </c>
      <c r="C7495" t="s">
        <v>686</v>
      </c>
      <c r="D7495">
        <v>0.35</v>
      </c>
      <c r="E7495">
        <v>36</v>
      </c>
      <c r="F7495">
        <v>0.156</v>
      </c>
    </row>
    <row r="7496" spans="1:6" x14ac:dyDescent="0.2">
      <c r="A7496" t="s">
        <v>679</v>
      </c>
      <c r="B7496" t="s">
        <v>697</v>
      </c>
      <c r="C7496" t="s">
        <v>686</v>
      </c>
      <c r="D7496">
        <v>0.35</v>
      </c>
      <c r="E7496">
        <v>37</v>
      </c>
      <c r="F7496">
        <v>0.158</v>
      </c>
    </row>
    <row r="7497" spans="1:6" x14ac:dyDescent="0.2">
      <c r="A7497" t="s">
        <v>679</v>
      </c>
      <c r="B7497" t="s">
        <v>697</v>
      </c>
      <c r="C7497" t="s">
        <v>686</v>
      </c>
      <c r="D7497">
        <v>0.35</v>
      </c>
      <c r="E7497">
        <v>38</v>
      </c>
      <c r="F7497">
        <v>0.159</v>
      </c>
    </row>
    <row r="7498" spans="1:6" x14ac:dyDescent="0.2">
      <c r="A7498" t="s">
        <v>679</v>
      </c>
      <c r="B7498" t="s">
        <v>697</v>
      </c>
      <c r="C7498" t="s">
        <v>686</v>
      </c>
      <c r="D7498">
        <v>0.35</v>
      </c>
      <c r="E7498">
        <v>39</v>
      </c>
      <c r="F7498">
        <v>0.161</v>
      </c>
    </row>
    <row r="7499" spans="1:6" x14ac:dyDescent="0.2">
      <c r="A7499" t="s">
        <v>679</v>
      </c>
      <c r="B7499" t="s">
        <v>697</v>
      </c>
      <c r="C7499" t="s">
        <v>686</v>
      </c>
      <c r="D7499">
        <v>0.35</v>
      </c>
      <c r="E7499">
        <v>40</v>
      </c>
      <c r="F7499">
        <v>0.16300000000000001</v>
      </c>
    </row>
    <row r="7500" spans="1:6" x14ac:dyDescent="0.2">
      <c r="A7500" t="s">
        <v>679</v>
      </c>
      <c r="B7500" t="s">
        <v>697</v>
      </c>
      <c r="C7500" t="s">
        <v>686</v>
      </c>
      <c r="D7500">
        <v>0.35</v>
      </c>
      <c r="E7500">
        <v>41</v>
      </c>
      <c r="F7500">
        <v>0.16400000000000001</v>
      </c>
    </row>
    <row r="7501" spans="1:6" x14ac:dyDescent="0.2">
      <c r="A7501" t="s">
        <v>679</v>
      </c>
      <c r="B7501" t="s">
        <v>697</v>
      </c>
      <c r="C7501" t="s">
        <v>686</v>
      </c>
      <c r="D7501">
        <v>0.35</v>
      </c>
      <c r="E7501">
        <v>42</v>
      </c>
      <c r="F7501">
        <v>0.16600000000000001</v>
      </c>
    </row>
    <row r="7502" spans="1:6" x14ac:dyDescent="0.2">
      <c r="A7502" t="s">
        <v>679</v>
      </c>
      <c r="B7502" t="s">
        <v>697</v>
      </c>
      <c r="C7502" t="s">
        <v>686</v>
      </c>
      <c r="D7502">
        <v>0.35</v>
      </c>
      <c r="E7502">
        <v>43</v>
      </c>
      <c r="F7502">
        <v>0.16800000000000001</v>
      </c>
    </row>
    <row r="7503" spans="1:6" x14ac:dyDescent="0.2">
      <c r="A7503" t="s">
        <v>679</v>
      </c>
      <c r="B7503" t="s">
        <v>697</v>
      </c>
      <c r="C7503" t="s">
        <v>686</v>
      </c>
      <c r="D7503">
        <v>0.35</v>
      </c>
      <c r="E7503">
        <v>44</v>
      </c>
      <c r="F7503">
        <v>0.16900000000000001</v>
      </c>
    </row>
    <row r="7504" spans="1:6" x14ac:dyDescent="0.2">
      <c r="A7504" t="s">
        <v>679</v>
      </c>
      <c r="B7504" t="s">
        <v>697</v>
      </c>
      <c r="C7504" t="s">
        <v>686</v>
      </c>
      <c r="D7504">
        <v>0.35</v>
      </c>
      <c r="E7504">
        <v>45</v>
      </c>
      <c r="F7504">
        <v>0.17100000000000001</v>
      </c>
    </row>
    <row r="7505" spans="1:6" x14ac:dyDescent="0.2">
      <c r="A7505" t="s">
        <v>679</v>
      </c>
      <c r="B7505" t="s">
        <v>697</v>
      </c>
      <c r="C7505" t="s">
        <v>686</v>
      </c>
      <c r="D7505">
        <v>0.35</v>
      </c>
      <c r="E7505">
        <v>46</v>
      </c>
      <c r="F7505">
        <v>0.17199999999999999</v>
      </c>
    </row>
    <row r="7506" spans="1:6" x14ac:dyDescent="0.2">
      <c r="A7506" t="s">
        <v>679</v>
      </c>
      <c r="B7506" t="s">
        <v>697</v>
      </c>
      <c r="C7506" t="s">
        <v>686</v>
      </c>
      <c r="D7506">
        <v>0.35</v>
      </c>
      <c r="E7506">
        <v>47</v>
      </c>
      <c r="F7506">
        <v>0.17399999999999999</v>
      </c>
    </row>
    <row r="7507" spans="1:6" x14ac:dyDescent="0.2">
      <c r="A7507" t="s">
        <v>679</v>
      </c>
      <c r="B7507" t="s">
        <v>697</v>
      </c>
      <c r="C7507" t="s">
        <v>686</v>
      </c>
      <c r="D7507">
        <v>0.375</v>
      </c>
      <c r="E7507">
        <v>20</v>
      </c>
      <c r="F7507">
        <v>0.126</v>
      </c>
    </row>
    <row r="7508" spans="1:6" x14ac:dyDescent="0.2">
      <c r="A7508" t="s">
        <v>679</v>
      </c>
      <c r="B7508" t="s">
        <v>697</v>
      </c>
      <c r="C7508" t="s">
        <v>686</v>
      </c>
      <c r="D7508">
        <v>0.375</v>
      </c>
      <c r="E7508">
        <v>21</v>
      </c>
      <c r="F7508">
        <v>0.13100000000000001</v>
      </c>
    </row>
    <row r="7509" spans="1:6" x14ac:dyDescent="0.2">
      <c r="A7509" t="s">
        <v>679</v>
      </c>
      <c r="B7509" t="s">
        <v>697</v>
      </c>
      <c r="C7509" t="s">
        <v>686</v>
      </c>
      <c r="D7509">
        <v>0.375</v>
      </c>
      <c r="E7509">
        <v>22</v>
      </c>
      <c r="F7509">
        <v>0.13500000000000001</v>
      </c>
    </row>
    <row r="7510" spans="1:6" x14ac:dyDescent="0.2">
      <c r="A7510" t="s">
        <v>679</v>
      </c>
      <c r="B7510" t="s">
        <v>697</v>
      </c>
      <c r="C7510" t="s">
        <v>686</v>
      </c>
      <c r="D7510">
        <v>0.375</v>
      </c>
      <c r="E7510">
        <v>23</v>
      </c>
      <c r="F7510">
        <v>0.14000000000000001</v>
      </c>
    </row>
    <row r="7511" spans="1:6" x14ac:dyDescent="0.2">
      <c r="A7511" t="s">
        <v>679</v>
      </c>
      <c r="B7511" t="s">
        <v>697</v>
      </c>
      <c r="C7511" t="s">
        <v>686</v>
      </c>
      <c r="D7511">
        <v>0.375</v>
      </c>
      <c r="E7511">
        <v>24</v>
      </c>
      <c r="F7511">
        <v>0.14399999999999999</v>
      </c>
    </row>
    <row r="7512" spans="1:6" x14ac:dyDescent="0.2">
      <c r="A7512" t="s">
        <v>679</v>
      </c>
      <c r="B7512" t="s">
        <v>697</v>
      </c>
      <c r="C7512" t="s">
        <v>686</v>
      </c>
      <c r="D7512">
        <v>0.375</v>
      </c>
      <c r="E7512">
        <v>25</v>
      </c>
      <c r="F7512">
        <v>0.14699999999999999</v>
      </c>
    </row>
    <row r="7513" spans="1:6" x14ac:dyDescent="0.2">
      <c r="A7513" t="s">
        <v>679</v>
      </c>
      <c r="B7513" t="s">
        <v>697</v>
      </c>
      <c r="C7513" t="s">
        <v>686</v>
      </c>
      <c r="D7513">
        <v>0.375</v>
      </c>
      <c r="E7513">
        <v>26</v>
      </c>
      <c r="F7513">
        <v>0.14899999999999999</v>
      </c>
    </row>
    <row r="7514" spans="1:6" x14ac:dyDescent="0.2">
      <c r="A7514" t="s">
        <v>679</v>
      </c>
      <c r="B7514" t="s">
        <v>697</v>
      </c>
      <c r="C7514" t="s">
        <v>686</v>
      </c>
      <c r="D7514">
        <v>0.375</v>
      </c>
      <c r="E7514">
        <v>27</v>
      </c>
      <c r="F7514">
        <v>0.151</v>
      </c>
    </row>
    <row r="7515" spans="1:6" x14ac:dyDescent="0.2">
      <c r="A7515" t="s">
        <v>679</v>
      </c>
      <c r="B7515" t="s">
        <v>697</v>
      </c>
      <c r="C7515" t="s">
        <v>686</v>
      </c>
      <c r="D7515">
        <v>0.375</v>
      </c>
      <c r="E7515">
        <v>28</v>
      </c>
      <c r="F7515">
        <v>0.153</v>
      </c>
    </row>
    <row r="7516" spans="1:6" x14ac:dyDescent="0.2">
      <c r="A7516" t="s">
        <v>679</v>
      </c>
      <c r="B7516" t="s">
        <v>697</v>
      </c>
      <c r="C7516" t="s">
        <v>686</v>
      </c>
      <c r="D7516">
        <v>0.375</v>
      </c>
      <c r="E7516">
        <v>29</v>
      </c>
      <c r="F7516">
        <v>0.154</v>
      </c>
    </row>
    <row r="7517" spans="1:6" x14ac:dyDescent="0.2">
      <c r="A7517" t="s">
        <v>679</v>
      </c>
      <c r="B7517" t="s">
        <v>697</v>
      </c>
      <c r="C7517" t="s">
        <v>686</v>
      </c>
      <c r="D7517">
        <v>0.375</v>
      </c>
      <c r="E7517">
        <v>30</v>
      </c>
      <c r="F7517">
        <v>0.155</v>
      </c>
    </row>
    <row r="7518" spans="1:6" x14ac:dyDescent="0.2">
      <c r="A7518" t="s">
        <v>679</v>
      </c>
      <c r="B7518" t="s">
        <v>697</v>
      </c>
      <c r="C7518" t="s">
        <v>686</v>
      </c>
      <c r="D7518">
        <v>0.375</v>
      </c>
      <c r="E7518">
        <v>31</v>
      </c>
      <c r="F7518">
        <v>0.157</v>
      </c>
    </row>
    <row r="7519" spans="1:6" x14ac:dyDescent="0.2">
      <c r="A7519" t="s">
        <v>679</v>
      </c>
      <c r="B7519" t="s">
        <v>697</v>
      </c>
      <c r="C7519" t="s">
        <v>686</v>
      </c>
      <c r="D7519">
        <v>0.375</v>
      </c>
      <c r="E7519">
        <v>32</v>
      </c>
      <c r="F7519">
        <v>0.158</v>
      </c>
    </row>
    <row r="7520" spans="1:6" x14ac:dyDescent="0.2">
      <c r="A7520" t="s">
        <v>679</v>
      </c>
      <c r="B7520" t="s">
        <v>697</v>
      </c>
      <c r="C7520" t="s">
        <v>686</v>
      </c>
      <c r="D7520">
        <v>0.375</v>
      </c>
      <c r="E7520">
        <v>33</v>
      </c>
      <c r="F7520">
        <v>0.16</v>
      </c>
    </row>
    <row r="7521" spans="1:6" x14ac:dyDescent="0.2">
      <c r="A7521" t="s">
        <v>679</v>
      </c>
      <c r="B7521" t="s">
        <v>697</v>
      </c>
      <c r="C7521" t="s">
        <v>686</v>
      </c>
      <c r="D7521">
        <v>0.375</v>
      </c>
      <c r="E7521">
        <v>34</v>
      </c>
      <c r="F7521">
        <v>0.161</v>
      </c>
    </row>
    <row r="7522" spans="1:6" x14ac:dyDescent="0.2">
      <c r="A7522" t="s">
        <v>679</v>
      </c>
      <c r="B7522" t="s">
        <v>697</v>
      </c>
      <c r="C7522" t="s">
        <v>686</v>
      </c>
      <c r="D7522">
        <v>0.375</v>
      </c>
      <c r="E7522">
        <v>35</v>
      </c>
      <c r="F7522">
        <v>0.16300000000000001</v>
      </c>
    </row>
    <row r="7523" spans="1:6" x14ac:dyDescent="0.2">
      <c r="A7523" t="s">
        <v>679</v>
      </c>
      <c r="B7523" t="s">
        <v>697</v>
      </c>
      <c r="C7523" t="s">
        <v>686</v>
      </c>
      <c r="D7523">
        <v>0.375</v>
      </c>
      <c r="E7523">
        <v>36</v>
      </c>
      <c r="F7523">
        <v>0.16500000000000001</v>
      </c>
    </row>
    <row r="7524" spans="1:6" x14ac:dyDescent="0.2">
      <c r="A7524" t="s">
        <v>679</v>
      </c>
      <c r="B7524" t="s">
        <v>697</v>
      </c>
      <c r="C7524" t="s">
        <v>686</v>
      </c>
      <c r="D7524">
        <v>0.375</v>
      </c>
      <c r="E7524">
        <v>37</v>
      </c>
      <c r="F7524">
        <v>0.16600000000000001</v>
      </c>
    </row>
    <row r="7525" spans="1:6" x14ac:dyDescent="0.2">
      <c r="A7525" t="s">
        <v>679</v>
      </c>
      <c r="B7525" t="s">
        <v>697</v>
      </c>
      <c r="C7525" t="s">
        <v>686</v>
      </c>
      <c r="D7525">
        <v>0.375</v>
      </c>
      <c r="E7525">
        <v>38</v>
      </c>
      <c r="F7525">
        <v>0.16800000000000001</v>
      </c>
    </row>
    <row r="7526" spans="1:6" x14ac:dyDescent="0.2">
      <c r="A7526" t="s">
        <v>679</v>
      </c>
      <c r="B7526" t="s">
        <v>697</v>
      </c>
      <c r="C7526" t="s">
        <v>686</v>
      </c>
      <c r="D7526">
        <v>0.375</v>
      </c>
      <c r="E7526">
        <v>39</v>
      </c>
      <c r="F7526">
        <v>0.17</v>
      </c>
    </row>
    <row r="7527" spans="1:6" x14ac:dyDescent="0.2">
      <c r="A7527" t="s">
        <v>679</v>
      </c>
      <c r="B7527" t="s">
        <v>697</v>
      </c>
      <c r="C7527" t="s">
        <v>686</v>
      </c>
      <c r="D7527">
        <v>0.375</v>
      </c>
      <c r="E7527">
        <v>40</v>
      </c>
      <c r="F7527">
        <v>0.17100000000000001</v>
      </c>
    </row>
    <row r="7528" spans="1:6" x14ac:dyDescent="0.2">
      <c r="A7528" t="s">
        <v>679</v>
      </c>
      <c r="B7528" t="s">
        <v>697</v>
      </c>
      <c r="C7528" t="s">
        <v>686</v>
      </c>
      <c r="D7528">
        <v>0.375</v>
      </c>
      <c r="E7528">
        <v>41</v>
      </c>
      <c r="F7528">
        <v>0.17299999999999999</v>
      </c>
    </row>
    <row r="7529" spans="1:6" x14ac:dyDescent="0.2">
      <c r="A7529" t="s">
        <v>679</v>
      </c>
      <c r="B7529" t="s">
        <v>697</v>
      </c>
      <c r="C7529" t="s">
        <v>686</v>
      </c>
      <c r="D7529">
        <v>0.375</v>
      </c>
      <c r="E7529">
        <v>42</v>
      </c>
      <c r="F7529">
        <v>0.17499999999999999</v>
      </c>
    </row>
    <row r="7530" spans="1:6" x14ac:dyDescent="0.2">
      <c r="A7530" t="s">
        <v>679</v>
      </c>
      <c r="B7530" t="s">
        <v>697</v>
      </c>
      <c r="C7530" t="s">
        <v>686</v>
      </c>
      <c r="D7530">
        <v>0.375</v>
      </c>
      <c r="E7530">
        <v>43</v>
      </c>
      <c r="F7530">
        <v>0.17599999999999999</v>
      </c>
    </row>
    <row r="7531" spans="1:6" x14ac:dyDescent="0.2">
      <c r="A7531" t="s">
        <v>679</v>
      </c>
      <c r="B7531" t="s">
        <v>697</v>
      </c>
      <c r="C7531" t="s">
        <v>686</v>
      </c>
      <c r="D7531">
        <v>0.375</v>
      </c>
      <c r="E7531">
        <v>44</v>
      </c>
      <c r="F7531">
        <v>0.17799999999999999</v>
      </c>
    </row>
    <row r="7532" spans="1:6" x14ac:dyDescent="0.2">
      <c r="A7532" t="s">
        <v>679</v>
      </c>
      <c r="B7532" t="s">
        <v>697</v>
      </c>
      <c r="C7532" t="s">
        <v>686</v>
      </c>
      <c r="D7532">
        <v>0.375</v>
      </c>
      <c r="E7532">
        <v>45</v>
      </c>
      <c r="F7532">
        <v>0.18</v>
      </c>
    </row>
    <row r="7533" spans="1:6" x14ac:dyDescent="0.2">
      <c r="A7533" t="s">
        <v>679</v>
      </c>
      <c r="B7533" t="s">
        <v>697</v>
      </c>
      <c r="C7533" t="s">
        <v>686</v>
      </c>
      <c r="D7533">
        <v>0.375</v>
      </c>
      <c r="E7533">
        <v>46</v>
      </c>
      <c r="F7533">
        <v>0.18099999999999999</v>
      </c>
    </row>
    <row r="7534" spans="1:6" x14ac:dyDescent="0.2">
      <c r="A7534" t="s">
        <v>679</v>
      </c>
      <c r="B7534" t="s">
        <v>697</v>
      </c>
      <c r="C7534" t="s">
        <v>686</v>
      </c>
      <c r="D7534">
        <v>0.375</v>
      </c>
      <c r="E7534">
        <v>47</v>
      </c>
      <c r="F7534">
        <v>0.183</v>
      </c>
    </row>
    <row r="7535" spans="1:6" x14ac:dyDescent="0.2">
      <c r="A7535" t="s">
        <v>679</v>
      </c>
      <c r="B7535" t="s">
        <v>697</v>
      </c>
      <c r="C7535" t="s">
        <v>686</v>
      </c>
      <c r="D7535">
        <v>0.375</v>
      </c>
      <c r="E7535">
        <v>48</v>
      </c>
      <c r="F7535">
        <v>0.184</v>
      </c>
    </row>
    <row r="7536" spans="1:6" x14ac:dyDescent="0.2">
      <c r="A7536" t="s">
        <v>679</v>
      </c>
      <c r="B7536" t="s">
        <v>697</v>
      </c>
      <c r="C7536" t="s">
        <v>686</v>
      </c>
      <c r="D7536">
        <v>0.375</v>
      </c>
      <c r="E7536">
        <v>49</v>
      </c>
      <c r="F7536">
        <v>0.186</v>
      </c>
    </row>
    <row r="7537" spans="1:6" x14ac:dyDescent="0.2">
      <c r="A7537" t="s">
        <v>679</v>
      </c>
      <c r="B7537" t="s">
        <v>697</v>
      </c>
      <c r="C7537" t="s">
        <v>686</v>
      </c>
      <c r="D7537">
        <v>0.4</v>
      </c>
      <c r="E7537">
        <v>20</v>
      </c>
      <c r="F7537">
        <v>0.13700000000000001</v>
      </c>
    </row>
    <row r="7538" spans="1:6" x14ac:dyDescent="0.2">
      <c r="A7538" t="s">
        <v>679</v>
      </c>
      <c r="B7538" t="s">
        <v>697</v>
      </c>
      <c r="C7538" t="s">
        <v>686</v>
      </c>
      <c r="D7538">
        <v>0.4</v>
      </c>
      <c r="E7538">
        <v>21</v>
      </c>
      <c r="F7538">
        <v>0.14099999999999999</v>
      </c>
    </row>
    <row r="7539" spans="1:6" x14ac:dyDescent="0.2">
      <c r="A7539" t="s">
        <v>679</v>
      </c>
      <c r="B7539" t="s">
        <v>697</v>
      </c>
      <c r="C7539" t="s">
        <v>686</v>
      </c>
      <c r="D7539">
        <v>0.4</v>
      </c>
      <c r="E7539">
        <v>22</v>
      </c>
      <c r="F7539">
        <v>0.14599999999999999</v>
      </c>
    </row>
    <row r="7540" spans="1:6" x14ac:dyDescent="0.2">
      <c r="A7540" t="s">
        <v>679</v>
      </c>
      <c r="B7540" t="s">
        <v>697</v>
      </c>
      <c r="C7540" t="s">
        <v>686</v>
      </c>
      <c r="D7540">
        <v>0.4</v>
      </c>
      <c r="E7540">
        <v>23</v>
      </c>
      <c r="F7540">
        <v>0.15</v>
      </c>
    </row>
    <row r="7541" spans="1:6" x14ac:dyDescent="0.2">
      <c r="A7541" t="s">
        <v>679</v>
      </c>
      <c r="B7541" t="s">
        <v>697</v>
      </c>
      <c r="C7541" t="s">
        <v>686</v>
      </c>
      <c r="D7541">
        <v>0.4</v>
      </c>
      <c r="E7541">
        <v>24</v>
      </c>
      <c r="F7541">
        <v>0.154</v>
      </c>
    </row>
    <row r="7542" spans="1:6" x14ac:dyDescent="0.2">
      <c r="A7542" t="s">
        <v>679</v>
      </c>
      <c r="B7542" t="s">
        <v>697</v>
      </c>
      <c r="C7542" t="s">
        <v>686</v>
      </c>
      <c r="D7542">
        <v>0.4</v>
      </c>
      <c r="E7542">
        <v>25</v>
      </c>
      <c r="F7542">
        <v>0.157</v>
      </c>
    </row>
    <row r="7543" spans="1:6" x14ac:dyDescent="0.2">
      <c r="A7543" t="s">
        <v>679</v>
      </c>
      <c r="B7543" t="s">
        <v>697</v>
      </c>
      <c r="C7543" t="s">
        <v>686</v>
      </c>
      <c r="D7543">
        <v>0.4</v>
      </c>
      <c r="E7543">
        <v>26</v>
      </c>
      <c r="F7543">
        <v>0.159</v>
      </c>
    </row>
    <row r="7544" spans="1:6" x14ac:dyDescent="0.2">
      <c r="A7544" t="s">
        <v>679</v>
      </c>
      <c r="B7544" t="s">
        <v>697</v>
      </c>
      <c r="C7544" t="s">
        <v>686</v>
      </c>
      <c r="D7544">
        <v>0.4</v>
      </c>
      <c r="E7544">
        <v>27</v>
      </c>
      <c r="F7544">
        <v>0.161</v>
      </c>
    </row>
    <row r="7545" spans="1:6" x14ac:dyDescent="0.2">
      <c r="A7545" t="s">
        <v>679</v>
      </c>
      <c r="B7545" t="s">
        <v>697</v>
      </c>
      <c r="C7545" t="s">
        <v>686</v>
      </c>
      <c r="D7545">
        <v>0.4</v>
      </c>
      <c r="E7545">
        <v>28</v>
      </c>
      <c r="F7545">
        <v>0.16200000000000001</v>
      </c>
    </row>
    <row r="7546" spans="1:6" x14ac:dyDescent="0.2">
      <c r="A7546" t="s">
        <v>679</v>
      </c>
      <c r="B7546" t="s">
        <v>697</v>
      </c>
      <c r="C7546" t="s">
        <v>686</v>
      </c>
      <c r="D7546">
        <v>0.4</v>
      </c>
      <c r="E7546">
        <v>29</v>
      </c>
      <c r="F7546">
        <v>0.16400000000000001</v>
      </c>
    </row>
    <row r="7547" spans="1:6" x14ac:dyDescent="0.2">
      <c r="A7547" t="s">
        <v>679</v>
      </c>
      <c r="B7547" t="s">
        <v>697</v>
      </c>
      <c r="C7547" t="s">
        <v>686</v>
      </c>
      <c r="D7547">
        <v>0.4</v>
      </c>
      <c r="E7547">
        <v>30</v>
      </c>
      <c r="F7547">
        <v>0.16500000000000001</v>
      </c>
    </row>
    <row r="7548" spans="1:6" x14ac:dyDescent="0.2">
      <c r="A7548" t="s">
        <v>679</v>
      </c>
      <c r="B7548" t="s">
        <v>697</v>
      </c>
      <c r="C7548" t="s">
        <v>686</v>
      </c>
      <c r="D7548">
        <v>0.4</v>
      </c>
      <c r="E7548">
        <v>31</v>
      </c>
      <c r="F7548">
        <v>0.16600000000000001</v>
      </c>
    </row>
    <row r="7549" spans="1:6" x14ac:dyDescent="0.2">
      <c r="A7549" t="s">
        <v>679</v>
      </c>
      <c r="B7549" t="s">
        <v>697</v>
      </c>
      <c r="C7549" t="s">
        <v>686</v>
      </c>
      <c r="D7549">
        <v>0.4</v>
      </c>
      <c r="E7549">
        <v>32</v>
      </c>
      <c r="F7549">
        <v>0.16700000000000001</v>
      </c>
    </row>
    <row r="7550" spans="1:6" x14ac:dyDescent="0.2">
      <c r="A7550" t="s">
        <v>679</v>
      </c>
      <c r="B7550" t="s">
        <v>697</v>
      </c>
      <c r="C7550" t="s">
        <v>686</v>
      </c>
      <c r="D7550">
        <v>0.4</v>
      </c>
      <c r="E7550">
        <v>33</v>
      </c>
      <c r="F7550">
        <v>0.16900000000000001</v>
      </c>
    </row>
    <row r="7551" spans="1:6" x14ac:dyDescent="0.2">
      <c r="A7551" t="s">
        <v>679</v>
      </c>
      <c r="B7551" t="s">
        <v>697</v>
      </c>
      <c r="C7551" t="s">
        <v>686</v>
      </c>
      <c r="D7551">
        <v>0.4</v>
      </c>
      <c r="E7551">
        <v>34</v>
      </c>
      <c r="F7551">
        <v>0.17</v>
      </c>
    </row>
    <row r="7552" spans="1:6" x14ac:dyDescent="0.2">
      <c r="A7552" t="s">
        <v>679</v>
      </c>
      <c r="B7552" t="s">
        <v>697</v>
      </c>
      <c r="C7552" t="s">
        <v>686</v>
      </c>
      <c r="D7552">
        <v>0.4</v>
      </c>
      <c r="E7552">
        <v>35</v>
      </c>
      <c r="F7552">
        <v>0.17199999999999999</v>
      </c>
    </row>
    <row r="7553" spans="1:6" x14ac:dyDescent="0.2">
      <c r="A7553" t="s">
        <v>679</v>
      </c>
      <c r="B7553" t="s">
        <v>697</v>
      </c>
      <c r="C7553" t="s">
        <v>686</v>
      </c>
      <c r="D7553">
        <v>0.4</v>
      </c>
      <c r="E7553">
        <v>36</v>
      </c>
      <c r="F7553">
        <v>0.17299999999999999</v>
      </c>
    </row>
    <row r="7554" spans="1:6" x14ac:dyDescent="0.2">
      <c r="A7554" t="s">
        <v>679</v>
      </c>
      <c r="B7554" t="s">
        <v>697</v>
      </c>
      <c r="C7554" t="s">
        <v>686</v>
      </c>
      <c r="D7554">
        <v>0.4</v>
      </c>
      <c r="E7554">
        <v>37</v>
      </c>
      <c r="F7554">
        <v>0.17499999999999999</v>
      </c>
    </row>
    <row r="7555" spans="1:6" x14ac:dyDescent="0.2">
      <c r="A7555" t="s">
        <v>679</v>
      </c>
      <c r="B7555" t="s">
        <v>697</v>
      </c>
      <c r="C7555" t="s">
        <v>686</v>
      </c>
      <c r="D7555">
        <v>0.4</v>
      </c>
      <c r="E7555">
        <v>38</v>
      </c>
      <c r="F7555">
        <v>0.17699999999999999</v>
      </c>
    </row>
    <row r="7556" spans="1:6" x14ac:dyDescent="0.2">
      <c r="A7556" t="s">
        <v>679</v>
      </c>
      <c r="B7556" t="s">
        <v>697</v>
      </c>
      <c r="C7556" t="s">
        <v>686</v>
      </c>
      <c r="D7556">
        <v>0.4</v>
      </c>
      <c r="E7556">
        <v>39</v>
      </c>
      <c r="F7556">
        <v>0.17799999999999999</v>
      </c>
    </row>
    <row r="7557" spans="1:6" x14ac:dyDescent="0.2">
      <c r="A7557" t="s">
        <v>679</v>
      </c>
      <c r="B7557" t="s">
        <v>697</v>
      </c>
      <c r="C7557" t="s">
        <v>686</v>
      </c>
      <c r="D7557">
        <v>0.4</v>
      </c>
      <c r="E7557">
        <v>40</v>
      </c>
      <c r="F7557">
        <v>0.18</v>
      </c>
    </row>
    <row r="7558" spans="1:6" x14ac:dyDescent="0.2">
      <c r="A7558" t="s">
        <v>679</v>
      </c>
      <c r="B7558" t="s">
        <v>697</v>
      </c>
      <c r="C7558" t="s">
        <v>686</v>
      </c>
      <c r="D7558">
        <v>0.4</v>
      </c>
      <c r="E7558">
        <v>41</v>
      </c>
      <c r="F7558">
        <v>0.18099999999999999</v>
      </c>
    </row>
    <row r="7559" spans="1:6" x14ac:dyDescent="0.2">
      <c r="A7559" t="s">
        <v>679</v>
      </c>
      <c r="B7559" t="s">
        <v>697</v>
      </c>
      <c r="C7559" t="s">
        <v>686</v>
      </c>
      <c r="D7559">
        <v>0.4</v>
      </c>
      <c r="E7559">
        <v>42</v>
      </c>
      <c r="F7559">
        <v>0.183</v>
      </c>
    </row>
    <row r="7560" spans="1:6" x14ac:dyDescent="0.2">
      <c r="A7560" t="s">
        <v>679</v>
      </c>
      <c r="B7560" t="s">
        <v>697</v>
      </c>
      <c r="C7560" t="s">
        <v>686</v>
      </c>
      <c r="D7560">
        <v>0.4</v>
      </c>
      <c r="E7560">
        <v>43</v>
      </c>
      <c r="F7560">
        <v>0.185</v>
      </c>
    </row>
    <row r="7561" spans="1:6" x14ac:dyDescent="0.2">
      <c r="A7561" t="s">
        <v>679</v>
      </c>
      <c r="B7561" t="s">
        <v>697</v>
      </c>
      <c r="C7561" t="s">
        <v>686</v>
      </c>
      <c r="D7561">
        <v>0.4</v>
      </c>
      <c r="E7561">
        <v>44</v>
      </c>
      <c r="F7561">
        <v>0.186</v>
      </c>
    </row>
    <row r="7562" spans="1:6" x14ac:dyDescent="0.2">
      <c r="A7562" t="s">
        <v>679</v>
      </c>
      <c r="B7562" t="s">
        <v>697</v>
      </c>
      <c r="C7562" t="s">
        <v>686</v>
      </c>
      <c r="D7562">
        <v>0.4</v>
      </c>
      <c r="E7562">
        <v>45</v>
      </c>
      <c r="F7562">
        <v>0.188</v>
      </c>
    </row>
    <row r="7563" spans="1:6" x14ac:dyDescent="0.2">
      <c r="A7563" t="s">
        <v>679</v>
      </c>
      <c r="B7563" t="s">
        <v>697</v>
      </c>
      <c r="C7563" t="s">
        <v>686</v>
      </c>
      <c r="D7563">
        <v>0.4</v>
      </c>
      <c r="E7563">
        <v>46</v>
      </c>
      <c r="F7563">
        <v>0.189</v>
      </c>
    </row>
    <row r="7564" spans="1:6" x14ac:dyDescent="0.2">
      <c r="A7564" t="s">
        <v>679</v>
      </c>
      <c r="B7564" t="s">
        <v>697</v>
      </c>
      <c r="C7564" t="s">
        <v>686</v>
      </c>
      <c r="D7564">
        <v>0.4</v>
      </c>
      <c r="E7564">
        <v>47</v>
      </c>
      <c r="F7564">
        <v>0.191</v>
      </c>
    </row>
    <row r="7565" spans="1:6" x14ac:dyDescent="0.2">
      <c r="A7565" t="s">
        <v>679</v>
      </c>
      <c r="B7565" t="s">
        <v>697</v>
      </c>
      <c r="C7565" t="s">
        <v>686</v>
      </c>
      <c r="D7565">
        <v>0.4</v>
      </c>
      <c r="E7565">
        <v>48</v>
      </c>
      <c r="F7565">
        <v>0.193</v>
      </c>
    </row>
    <row r="7566" spans="1:6" x14ac:dyDescent="0.2">
      <c r="A7566" t="s">
        <v>679</v>
      </c>
      <c r="B7566" t="s">
        <v>697</v>
      </c>
      <c r="C7566" t="s">
        <v>686</v>
      </c>
      <c r="D7566">
        <v>0.4</v>
      </c>
      <c r="E7566">
        <v>49</v>
      </c>
      <c r="F7566">
        <v>0.19400000000000001</v>
      </c>
    </row>
    <row r="7567" spans="1:6" x14ac:dyDescent="0.2">
      <c r="A7567" t="s">
        <v>679</v>
      </c>
      <c r="B7567" t="s">
        <v>697</v>
      </c>
      <c r="C7567" t="s">
        <v>686</v>
      </c>
      <c r="D7567">
        <v>0.42499999999999999</v>
      </c>
      <c r="E7567">
        <v>20</v>
      </c>
      <c r="F7567">
        <v>0.14699999999999999</v>
      </c>
    </row>
    <row r="7568" spans="1:6" x14ac:dyDescent="0.2">
      <c r="A7568" t="s">
        <v>679</v>
      </c>
      <c r="B7568" t="s">
        <v>697</v>
      </c>
      <c r="C7568" t="s">
        <v>686</v>
      </c>
      <c r="D7568">
        <v>0.42499999999999999</v>
      </c>
      <c r="E7568">
        <v>21</v>
      </c>
      <c r="F7568">
        <v>0.152</v>
      </c>
    </row>
    <row r="7569" spans="1:6" x14ac:dyDescent="0.2">
      <c r="A7569" t="s">
        <v>679</v>
      </c>
      <c r="B7569" t="s">
        <v>697</v>
      </c>
      <c r="C7569" t="s">
        <v>686</v>
      </c>
      <c r="D7569">
        <v>0.42499999999999999</v>
      </c>
      <c r="E7569">
        <v>22</v>
      </c>
      <c r="F7569">
        <v>0.156</v>
      </c>
    </row>
    <row r="7570" spans="1:6" x14ac:dyDescent="0.2">
      <c r="A7570" t="s">
        <v>679</v>
      </c>
      <c r="B7570" t="s">
        <v>697</v>
      </c>
      <c r="C7570" t="s">
        <v>686</v>
      </c>
      <c r="D7570">
        <v>0.42499999999999999</v>
      </c>
      <c r="E7570">
        <v>23</v>
      </c>
      <c r="F7570">
        <v>0.16</v>
      </c>
    </row>
    <row r="7571" spans="1:6" x14ac:dyDescent="0.2">
      <c r="A7571" t="s">
        <v>679</v>
      </c>
      <c r="B7571" t="s">
        <v>697</v>
      </c>
      <c r="C7571" t="s">
        <v>686</v>
      </c>
      <c r="D7571">
        <v>0.42499999999999999</v>
      </c>
      <c r="E7571">
        <v>24</v>
      </c>
      <c r="F7571">
        <v>0.16400000000000001</v>
      </c>
    </row>
    <row r="7572" spans="1:6" x14ac:dyDescent="0.2">
      <c r="A7572" t="s">
        <v>679</v>
      </c>
      <c r="B7572" t="s">
        <v>697</v>
      </c>
      <c r="C7572" t="s">
        <v>686</v>
      </c>
      <c r="D7572">
        <v>0.42499999999999999</v>
      </c>
      <c r="E7572">
        <v>25</v>
      </c>
      <c r="F7572">
        <v>0.16700000000000001</v>
      </c>
    </row>
    <row r="7573" spans="1:6" x14ac:dyDescent="0.2">
      <c r="A7573" t="s">
        <v>679</v>
      </c>
      <c r="B7573" t="s">
        <v>697</v>
      </c>
      <c r="C7573" t="s">
        <v>686</v>
      </c>
      <c r="D7573">
        <v>0.42499999999999999</v>
      </c>
      <c r="E7573">
        <v>26</v>
      </c>
      <c r="F7573">
        <v>0.16900000000000001</v>
      </c>
    </row>
    <row r="7574" spans="1:6" x14ac:dyDescent="0.2">
      <c r="A7574" t="s">
        <v>679</v>
      </c>
      <c r="B7574" t="s">
        <v>697</v>
      </c>
      <c r="C7574" t="s">
        <v>686</v>
      </c>
      <c r="D7574">
        <v>0.42499999999999999</v>
      </c>
      <c r="E7574">
        <v>27</v>
      </c>
      <c r="F7574">
        <v>0.17100000000000001</v>
      </c>
    </row>
    <row r="7575" spans="1:6" x14ac:dyDescent="0.2">
      <c r="A7575" t="s">
        <v>679</v>
      </c>
      <c r="B7575" t="s">
        <v>697</v>
      </c>
      <c r="C7575" t="s">
        <v>686</v>
      </c>
      <c r="D7575">
        <v>0.42499999999999999</v>
      </c>
      <c r="E7575">
        <v>28</v>
      </c>
      <c r="F7575">
        <v>0.17199999999999999</v>
      </c>
    </row>
    <row r="7576" spans="1:6" x14ac:dyDescent="0.2">
      <c r="A7576" t="s">
        <v>679</v>
      </c>
      <c r="B7576" t="s">
        <v>697</v>
      </c>
      <c r="C7576" t="s">
        <v>686</v>
      </c>
      <c r="D7576">
        <v>0.42499999999999999</v>
      </c>
      <c r="E7576">
        <v>29</v>
      </c>
      <c r="F7576">
        <v>0.17299999999999999</v>
      </c>
    </row>
    <row r="7577" spans="1:6" x14ac:dyDescent="0.2">
      <c r="A7577" t="s">
        <v>679</v>
      </c>
      <c r="B7577" t="s">
        <v>697</v>
      </c>
      <c r="C7577" t="s">
        <v>686</v>
      </c>
      <c r="D7577">
        <v>0.42499999999999999</v>
      </c>
      <c r="E7577">
        <v>30</v>
      </c>
      <c r="F7577">
        <v>0.17399999999999999</v>
      </c>
    </row>
    <row r="7578" spans="1:6" x14ac:dyDescent="0.2">
      <c r="A7578" t="s">
        <v>679</v>
      </c>
      <c r="B7578" t="s">
        <v>697</v>
      </c>
      <c r="C7578" t="s">
        <v>686</v>
      </c>
      <c r="D7578">
        <v>0.42499999999999999</v>
      </c>
      <c r="E7578">
        <v>31</v>
      </c>
      <c r="F7578">
        <v>0.17499999999999999</v>
      </c>
    </row>
    <row r="7579" spans="1:6" x14ac:dyDescent="0.2">
      <c r="A7579" t="s">
        <v>679</v>
      </c>
      <c r="B7579" t="s">
        <v>697</v>
      </c>
      <c r="C7579" t="s">
        <v>686</v>
      </c>
      <c r="D7579">
        <v>0.42499999999999999</v>
      </c>
      <c r="E7579">
        <v>32</v>
      </c>
      <c r="F7579">
        <v>0.17699999999999999</v>
      </c>
    </row>
    <row r="7580" spans="1:6" x14ac:dyDescent="0.2">
      <c r="A7580" t="s">
        <v>679</v>
      </c>
      <c r="B7580" t="s">
        <v>697</v>
      </c>
      <c r="C7580" t="s">
        <v>686</v>
      </c>
      <c r="D7580">
        <v>0.42499999999999999</v>
      </c>
      <c r="E7580">
        <v>33</v>
      </c>
      <c r="F7580">
        <v>0.17799999999999999</v>
      </c>
    </row>
    <row r="7581" spans="1:6" x14ac:dyDescent="0.2">
      <c r="A7581" t="s">
        <v>679</v>
      </c>
      <c r="B7581" t="s">
        <v>697</v>
      </c>
      <c r="C7581" t="s">
        <v>686</v>
      </c>
      <c r="D7581">
        <v>0.42499999999999999</v>
      </c>
      <c r="E7581">
        <v>34</v>
      </c>
      <c r="F7581">
        <v>0.17899999999999999</v>
      </c>
    </row>
    <row r="7582" spans="1:6" x14ac:dyDescent="0.2">
      <c r="A7582" t="s">
        <v>679</v>
      </c>
      <c r="B7582" t="s">
        <v>697</v>
      </c>
      <c r="C7582" t="s">
        <v>686</v>
      </c>
      <c r="D7582">
        <v>0.42499999999999999</v>
      </c>
      <c r="E7582">
        <v>35</v>
      </c>
      <c r="F7582">
        <v>0.18099999999999999</v>
      </c>
    </row>
    <row r="7583" spans="1:6" x14ac:dyDescent="0.2">
      <c r="A7583" t="s">
        <v>679</v>
      </c>
      <c r="B7583" t="s">
        <v>697</v>
      </c>
      <c r="C7583" t="s">
        <v>686</v>
      </c>
      <c r="D7583">
        <v>0.42499999999999999</v>
      </c>
      <c r="E7583">
        <v>36</v>
      </c>
      <c r="F7583">
        <v>0.182</v>
      </c>
    </row>
    <row r="7584" spans="1:6" x14ac:dyDescent="0.2">
      <c r="A7584" t="s">
        <v>679</v>
      </c>
      <c r="B7584" t="s">
        <v>697</v>
      </c>
      <c r="C7584" t="s">
        <v>686</v>
      </c>
      <c r="D7584">
        <v>0.42499999999999999</v>
      </c>
      <c r="E7584">
        <v>37</v>
      </c>
      <c r="F7584">
        <v>0.184</v>
      </c>
    </row>
    <row r="7585" spans="1:6" x14ac:dyDescent="0.2">
      <c r="A7585" t="s">
        <v>679</v>
      </c>
      <c r="B7585" t="s">
        <v>697</v>
      </c>
      <c r="C7585" t="s">
        <v>686</v>
      </c>
      <c r="D7585">
        <v>0.42499999999999999</v>
      </c>
      <c r="E7585">
        <v>38</v>
      </c>
      <c r="F7585">
        <v>0.185</v>
      </c>
    </row>
    <row r="7586" spans="1:6" x14ac:dyDescent="0.2">
      <c r="A7586" t="s">
        <v>679</v>
      </c>
      <c r="B7586" t="s">
        <v>697</v>
      </c>
      <c r="C7586" t="s">
        <v>686</v>
      </c>
      <c r="D7586">
        <v>0.42499999999999999</v>
      </c>
      <c r="E7586">
        <v>39</v>
      </c>
      <c r="F7586">
        <v>0.187</v>
      </c>
    </row>
    <row r="7587" spans="1:6" x14ac:dyDescent="0.2">
      <c r="A7587" t="s">
        <v>679</v>
      </c>
      <c r="B7587" t="s">
        <v>697</v>
      </c>
      <c r="C7587" t="s">
        <v>686</v>
      </c>
      <c r="D7587">
        <v>0.42499999999999999</v>
      </c>
      <c r="E7587">
        <v>40</v>
      </c>
      <c r="F7587">
        <v>0.188</v>
      </c>
    </row>
    <row r="7588" spans="1:6" x14ac:dyDescent="0.2">
      <c r="A7588" t="s">
        <v>679</v>
      </c>
      <c r="B7588" t="s">
        <v>697</v>
      </c>
      <c r="C7588" t="s">
        <v>686</v>
      </c>
      <c r="D7588">
        <v>0.42499999999999999</v>
      </c>
      <c r="E7588">
        <v>41</v>
      </c>
      <c r="F7588">
        <v>0.19</v>
      </c>
    </row>
    <row r="7589" spans="1:6" x14ac:dyDescent="0.2">
      <c r="A7589" t="s">
        <v>679</v>
      </c>
      <c r="B7589" t="s">
        <v>697</v>
      </c>
      <c r="C7589" t="s">
        <v>686</v>
      </c>
      <c r="D7589">
        <v>0.42499999999999999</v>
      </c>
      <c r="E7589">
        <v>42</v>
      </c>
      <c r="F7589">
        <v>0.191</v>
      </c>
    </row>
    <row r="7590" spans="1:6" x14ac:dyDescent="0.2">
      <c r="A7590" t="s">
        <v>679</v>
      </c>
      <c r="B7590" t="s">
        <v>697</v>
      </c>
      <c r="C7590" t="s">
        <v>686</v>
      </c>
      <c r="D7590">
        <v>0.42499999999999999</v>
      </c>
      <c r="E7590">
        <v>43</v>
      </c>
      <c r="F7590">
        <v>0.193</v>
      </c>
    </row>
    <row r="7591" spans="1:6" x14ac:dyDescent="0.2">
      <c r="A7591" t="s">
        <v>679</v>
      </c>
      <c r="B7591" t="s">
        <v>697</v>
      </c>
      <c r="C7591" t="s">
        <v>686</v>
      </c>
      <c r="D7591">
        <v>0.42499999999999999</v>
      </c>
      <c r="E7591">
        <v>44</v>
      </c>
      <c r="F7591">
        <v>0.19500000000000001</v>
      </c>
    </row>
    <row r="7592" spans="1:6" x14ac:dyDescent="0.2">
      <c r="A7592" t="s">
        <v>679</v>
      </c>
      <c r="B7592" t="s">
        <v>697</v>
      </c>
      <c r="C7592" t="s">
        <v>686</v>
      </c>
      <c r="D7592">
        <v>0.42499999999999999</v>
      </c>
      <c r="E7592">
        <v>45</v>
      </c>
      <c r="F7592">
        <v>0.19600000000000001</v>
      </c>
    </row>
    <row r="7593" spans="1:6" x14ac:dyDescent="0.2">
      <c r="A7593" t="s">
        <v>679</v>
      </c>
      <c r="B7593" t="s">
        <v>697</v>
      </c>
      <c r="C7593" t="s">
        <v>686</v>
      </c>
      <c r="D7593">
        <v>0.42499999999999999</v>
      </c>
      <c r="E7593">
        <v>46</v>
      </c>
      <c r="F7593">
        <v>0.19800000000000001</v>
      </c>
    </row>
    <row r="7594" spans="1:6" x14ac:dyDescent="0.2">
      <c r="A7594" t="s">
        <v>679</v>
      </c>
      <c r="B7594" t="s">
        <v>697</v>
      </c>
      <c r="C7594" t="s">
        <v>686</v>
      </c>
      <c r="D7594">
        <v>0.42499999999999999</v>
      </c>
      <c r="E7594">
        <v>47</v>
      </c>
      <c r="F7594">
        <v>0.19900000000000001</v>
      </c>
    </row>
    <row r="7595" spans="1:6" x14ac:dyDescent="0.2">
      <c r="A7595" t="s">
        <v>679</v>
      </c>
      <c r="B7595" t="s">
        <v>697</v>
      </c>
      <c r="C7595" t="s">
        <v>686</v>
      </c>
      <c r="D7595">
        <v>0.42499999999999999</v>
      </c>
      <c r="E7595">
        <v>48</v>
      </c>
      <c r="F7595">
        <v>0.20100000000000001</v>
      </c>
    </row>
    <row r="7596" spans="1:6" x14ac:dyDescent="0.2">
      <c r="A7596" t="s">
        <v>679</v>
      </c>
      <c r="B7596" t="s">
        <v>697</v>
      </c>
      <c r="C7596" t="s">
        <v>686</v>
      </c>
      <c r="D7596">
        <v>0.42499999999999999</v>
      </c>
      <c r="E7596">
        <v>49</v>
      </c>
      <c r="F7596">
        <v>0.20200000000000001</v>
      </c>
    </row>
    <row r="7597" spans="1:6" x14ac:dyDescent="0.2">
      <c r="A7597" t="s">
        <v>679</v>
      </c>
      <c r="B7597" t="s">
        <v>697</v>
      </c>
      <c r="C7597" t="s">
        <v>686</v>
      </c>
      <c r="D7597">
        <v>0.45</v>
      </c>
      <c r="E7597">
        <v>20</v>
      </c>
      <c r="F7597">
        <v>0.158</v>
      </c>
    </row>
    <row r="7598" spans="1:6" x14ac:dyDescent="0.2">
      <c r="A7598" t="s">
        <v>679</v>
      </c>
      <c r="B7598" t="s">
        <v>697</v>
      </c>
      <c r="C7598" t="s">
        <v>686</v>
      </c>
      <c r="D7598">
        <v>0.45</v>
      </c>
      <c r="E7598">
        <v>21</v>
      </c>
      <c r="F7598">
        <v>0.16300000000000001</v>
      </c>
    </row>
    <row r="7599" spans="1:6" x14ac:dyDescent="0.2">
      <c r="A7599" t="s">
        <v>679</v>
      </c>
      <c r="B7599" t="s">
        <v>697</v>
      </c>
      <c r="C7599" t="s">
        <v>686</v>
      </c>
      <c r="D7599">
        <v>0.45</v>
      </c>
      <c r="E7599">
        <v>22</v>
      </c>
      <c r="F7599">
        <v>0.16700000000000001</v>
      </c>
    </row>
    <row r="7600" spans="1:6" x14ac:dyDescent="0.2">
      <c r="A7600" t="s">
        <v>679</v>
      </c>
      <c r="B7600" t="s">
        <v>697</v>
      </c>
      <c r="C7600" t="s">
        <v>686</v>
      </c>
      <c r="D7600">
        <v>0.45</v>
      </c>
      <c r="E7600">
        <v>23</v>
      </c>
      <c r="F7600">
        <v>0.17100000000000001</v>
      </c>
    </row>
    <row r="7601" spans="1:6" x14ac:dyDescent="0.2">
      <c r="A7601" t="s">
        <v>679</v>
      </c>
      <c r="B7601" t="s">
        <v>697</v>
      </c>
      <c r="C7601" t="s">
        <v>686</v>
      </c>
      <c r="D7601">
        <v>0.45</v>
      </c>
      <c r="E7601">
        <v>24</v>
      </c>
      <c r="F7601">
        <v>0.17399999999999999</v>
      </c>
    </row>
    <row r="7602" spans="1:6" x14ac:dyDescent="0.2">
      <c r="A7602" t="s">
        <v>679</v>
      </c>
      <c r="B7602" t="s">
        <v>697</v>
      </c>
      <c r="C7602" t="s">
        <v>686</v>
      </c>
      <c r="D7602">
        <v>0.45</v>
      </c>
      <c r="E7602">
        <v>25</v>
      </c>
      <c r="F7602">
        <v>0.17699999999999999</v>
      </c>
    </row>
    <row r="7603" spans="1:6" x14ac:dyDescent="0.2">
      <c r="A7603" t="s">
        <v>679</v>
      </c>
      <c r="B7603" t="s">
        <v>697</v>
      </c>
      <c r="C7603" t="s">
        <v>686</v>
      </c>
      <c r="D7603">
        <v>0.45</v>
      </c>
      <c r="E7603">
        <v>26</v>
      </c>
      <c r="F7603">
        <v>0.17899999999999999</v>
      </c>
    </row>
    <row r="7604" spans="1:6" x14ac:dyDescent="0.2">
      <c r="A7604" t="s">
        <v>679</v>
      </c>
      <c r="B7604" t="s">
        <v>697</v>
      </c>
      <c r="C7604" t="s">
        <v>686</v>
      </c>
      <c r="D7604">
        <v>0.45</v>
      </c>
      <c r="E7604">
        <v>27</v>
      </c>
      <c r="F7604">
        <v>0.18</v>
      </c>
    </row>
    <row r="7605" spans="1:6" x14ac:dyDescent="0.2">
      <c r="A7605" t="s">
        <v>679</v>
      </c>
      <c r="B7605" t="s">
        <v>697</v>
      </c>
      <c r="C7605" t="s">
        <v>686</v>
      </c>
      <c r="D7605">
        <v>0.45</v>
      </c>
      <c r="E7605">
        <v>28</v>
      </c>
      <c r="F7605">
        <v>0.182</v>
      </c>
    </row>
    <row r="7606" spans="1:6" x14ac:dyDescent="0.2">
      <c r="A7606" t="s">
        <v>679</v>
      </c>
      <c r="B7606" t="s">
        <v>697</v>
      </c>
      <c r="C7606" t="s">
        <v>686</v>
      </c>
      <c r="D7606">
        <v>0.45</v>
      </c>
      <c r="E7606">
        <v>29</v>
      </c>
      <c r="F7606">
        <v>0.183</v>
      </c>
    </row>
    <row r="7607" spans="1:6" x14ac:dyDescent="0.2">
      <c r="A7607" t="s">
        <v>679</v>
      </c>
      <c r="B7607" t="s">
        <v>697</v>
      </c>
      <c r="C7607" t="s">
        <v>686</v>
      </c>
      <c r="D7607">
        <v>0.45</v>
      </c>
      <c r="E7607">
        <v>30</v>
      </c>
      <c r="F7607">
        <v>0.183</v>
      </c>
    </row>
    <row r="7608" spans="1:6" x14ac:dyDescent="0.2">
      <c r="A7608" t="s">
        <v>679</v>
      </c>
      <c r="B7608" t="s">
        <v>697</v>
      </c>
      <c r="C7608" t="s">
        <v>686</v>
      </c>
      <c r="D7608">
        <v>0.45</v>
      </c>
      <c r="E7608">
        <v>31</v>
      </c>
      <c r="F7608">
        <v>0.184</v>
      </c>
    </row>
    <row r="7609" spans="1:6" x14ac:dyDescent="0.2">
      <c r="A7609" t="s">
        <v>679</v>
      </c>
      <c r="B7609" t="s">
        <v>697</v>
      </c>
      <c r="C7609" t="s">
        <v>686</v>
      </c>
      <c r="D7609">
        <v>0.45</v>
      </c>
      <c r="E7609">
        <v>32</v>
      </c>
      <c r="F7609">
        <v>0.186</v>
      </c>
    </row>
    <row r="7610" spans="1:6" x14ac:dyDescent="0.2">
      <c r="A7610" t="s">
        <v>679</v>
      </c>
      <c r="B7610" t="s">
        <v>697</v>
      </c>
      <c r="C7610" t="s">
        <v>686</v>
      </c>
      <c r="D7610">
        <v>0.45</v>
      </c>
      <c r="E7610">
        <v>33</v>
      </c>
      <c r="F7610">
        <v>0.187</v>
      </c>
    </row>
    <row r="7611" spans="1:6" x14ac:dyDescent="0.2">
      <c r="A7611" t="s">
        <v>679</v>
      </c>
      <c r="B7611" t="s">
        <v>697</v>
      </c>
      <c r="C7611" t="s">
        <v>686</v>
      </c>
      <c r="D7611">
        <v>0.45</v>
      </c>
      <c r="E7611">
        <v>34</v>
      </c>
      <c r="F7611">
        <v>0.188</v>
      </c>
    </row>
    <row r="7612" spans="1:6" x14ac:dyDescent="0.2">
      <c r="A7612" t="s">
        <v>679</v>
      </c>
      <c r="B7612" t="s">
        <v>697</v>
      </c>
      <c r="C7612" t="s">
        <v>686</v>
      </c>
      <c r="D7612">
        <v>0.45</v>
      </c>
      <c r="E7612">
        <v>35</v>
      </c>
      <c r="F7612">
        <v>0.189</v>
      </c>
    </row>
    <row r="7613" spans="1:6" x14ac:dyDescent="0.2">
      <c r="A7613" t="s">
        <v>679</v>
      </c>
      <c r="B7613" t="s">
        <v>697</v>
      </c>
      <c r="C7613" t="s">
        <v>686</v>
      </c>
      <c r="D7613">
        <v>0.45</v>
      </c>
      <c r="E7613">
        <v>36</v>
      </c>
      <c r="F7613">
        <v>0.19</v>
      </c>
    </row>
    <row r="7614" spans="1:6" x14ac:dyDescent="0.2">
      <c r="A7614" t="s">
        <v>679</v>
      </c>
      <c r="B7614" t="s">
        <v>697</v>
      </c>
      <c r="C7614" t="s">
        <v>686</v>
      </c>
      <c r="D7614">
        <v>0.45</v>
      </c>
      <c r="E7614">
        <v>37</v>
      </c>
      <c r="F7614">
        <v>0.192</v>
      </c>
    </row>
    <row r="7615" spans="1:6" x14ac:dyDescent="0.2">
      <c r="A7615" t="s">
        <v>679</v>
      </c>
      <c r="B7615" t="s">
        <v>697</v>
      </c>
      <c r="C7615" t="s">
        <v>686</v>
      </c>
      <c r="D7615">
        <v>0.45</v>
      </c>
      <c r="E7615">
        <v>38</v>
      </c>
      <c r="F7615">
        <v>0.193</v>
      </c>
    </row>
    <row r="7616" spans="1:6" x14ac:dyDescent="0.2">
      <c r="A7616" t="s">
        <v>679</v>
      </c>
      <c r="B7616" t="s">
        <v>697</v>
      </c>
      <c r="C7616" t="s">
        <v>686</v>
      </c>
      <c r="D7616">
        <v>0.45</v>
      </c>
      <c r="E7616">
        <v>39</v>
      </c>
      <c r="F7616">
        <v>0.19500000000000001</v>
      </c>
    </row>
    <row r="7617" spans="1:6" x14ac:dyDescent="0.2">
      <c r="A7617" t="s">
        <v>679</v>
      </c>
      <c r="B7617" t="s">
        <v>697</v>
      </c>
      <c r="C7617" t="s">
        <v>686</v>
      </c>
      <c r="D7617">
        <v>0.45</v>
      </c>
      <c r="E7617">
        <v>40</v>
      </c>
      <c r="F7617">
        <v>0.19600000000000001</v>
      </c>
    </row>
    <row r="7618" spans="1:6" x14ac:dyDescent="0.2">
      <c r="A7618" t="s">
        <v>679</v>
      </c>
      <c r="B7618" t="s">
        <v>697</v>
      </c>
      <c r="C7618" t="s">
        <v>686</v>
      </c>
      <c r="D7618">
        <v>0.45</v>
      </c>
      <c r="E7618">
        <v>41</v>
      </c>
      <c r="F7618">
        <v>0.19800000000000001</v>
      </c>
    </row>
    <row r="7619" spans="1:6" x14ac:dyDescent="0.2">
      <c r="A7619" t="s">
        <v>679</v>
      </c>
      <c r="B7619" t="s">
        <v>697</v>
      </c>
      <c r="C7619" t="s">
        <v>686</v>
      </c>
      <c r="D7619">
        <v>0.45</v>
      </c>
      <c r="E7619">
        <v>42</v>
      </c>
      <c r="F7619">
        <v>0.19900000000000001</v>
      </c>
    </row>
    <row r="7620" spans="1:6" x14ac:dyDescent="0.2">
      <c r="A7620" t="s">
        <v>679</v>
      </c>
      <c r="B7620" t="s">
        <v>697</v>
      </c>
      <c r="C7620" t="s">
        <v>686</v>
      </c>
      <c r="D7620">
        <v>0.45</v>
      </c>
      <c r="E7620">
        <v>43</v>
      </c>
      <c r="F7620">
        <v>0.20100000000000001</v>
      </c>
    </row>
    <row r="7621" spans="1:6" x14ac:dyDescent="0.2">
      <c r="A7621" t="s">
        <v>679</v>
      </c>
      <c r="B7621" t="s">
        <v>697</v>
      </c>
      <c r="C7621" t="s">
        <v>686</v>
      </c>
      <c r="D7621">
        <v>0.45</v>
      </c>
      <c r="E7621">
        <v>44</v>
      </c>
      <c r="F7621">
        <v>0.20300000000000001</v>
      </c>
    </row>
    <row r="7622" spans="1:6" x14ac:dyDescent="0.2">
      <c r="A7622" t="s">
        <v>679</v>
      </c>
      <c r="B7622" t="s">
        <v>697</v>
      </c>
      <c r="C7622" t="s">
        <v>686</v>
      </c>
      <c r="D7622">
        <v>0.45</v>
      </c>
      <c r="E7622">
        <v>45</v>
      </c>
      <c r="F7622">
        <v>0.20399999999999999</v>
      </c>
    </row>
    <row r="7623" spans="1:6" x14ac:dyDescent="0.2">
      <c r="A7623" t="s">
        <v>679</v>
      </c>
      <c r="B7623" t="s">
        <v>697</v>
      </c>
      <c r="C7623" t="s">
        <v>686</v>
      </c>
      <c r="D7623">
        <v>0.45</v>
      </c>
      <c r="E7623">
        <v>46</v>
      </c>
      <c r="F7623">
        <v>0.20599999999999999</v>
      </c>
    </row>
    <row r="7624" spans="1:6" x14ac:dyDescent="0.2">
      <c r="A7624" t="s">
        <v>679</v>
      </c>
      <c r="B7624" t="s">
        <v>697</v>
      </c>
      <c r="C7624" t="s">
        <v>686</v>
      </c>
      <c r="D7624">
        <v>0.45</v>
      </c>
      <c r="E7624">
        <v>47</v>
      </c>
      <c r="F7624">
        <v>0.20699999999999999</v>
      </c>
    </row>
    <row r="7625" spans="1:6" x14ac:dyDescent="0.2">
      <c r="A7625" t="s">
        <v>679</v>
      </c>
      <c r="B7625" t="s">
        <v>697</v>
      </c>
      <c r="C7625" t="s">
        <v>686</v>
      </c>
      <c r="D7625">
        <v>0.45</v>
      </c>
      <c r="E7625">
        <v>48</v>
      </c>
      <c r="F7625">
        <v>0.20899999999999999</v>
      </c>
    </row>
    <row r="7626" spans="1:6" x14ac:dyDescent="0.2">
      <c r="A7626" t="s">
        <v>679</v>
      </c>
      <c r="B7626" t="s">
        <v>697</v>
      </c>
      <c r="C7626" t="s">
        <v>686</v>
      </c>
      <c r="D7626">
        <v>0.45</v>
      </c>
      <c r="E7626">
        <v>49</v>
      </c>
      <c r="F7626">
        <v>0.21</v>
      </c>
    </row>
    <row r="7627" spans="1:6" x14ac:dyDescent="0.2">
      <c r="A7627" t="s">
        <v>679</v>
      </c>
      <c r="B7627" t="s">
        <v>697</v>
      </c>
      <c r="C7627" t="s">
        <v>686</v>
      </c>
      <c r="D7627">
        <v>0.47499999999999998</v>
      </c>
      <c r="E7627">
        <v>20</v>
      </c>
      <c r="F7627">
        <v>0.16900000000000001</v>
      </c>
    </row>
    <row r="7628" spans="1:6" x14ac:dyDescent="0.2">
      <c r="A7628" t="s">
        <v>679</v>
      </c>
      <c r="B7628" t="s">
        <v>697</v>
      </c>
      <c r="C7628" t="s">
        <v>686</v>
      </c>
      <c r="D7628">
        <v>0.47499999999999998</v>
      </c>
      <c r="E7628">
        <v>21</v>
      </c>
      <c r="F7628">
        <v>0.17299999999999999</v>
      </c>
    </row>
    <row r="7629" spans="1:6" x14ac:dyDescent="0.2">
      <c r="A7629" t="s">
        <v>679</v>
      </c>
      <c r="B7629" t="s">
        <v>697</v>
      </c>
      <c r="C7629" t="s">
        <v>686</v>
      </c>
      <c r="D7629">
        <v>0.47499999999999998</v>
      </c>
      <c r="E7629">
        <v>22</v>
      </c>
      <c r="F7629">
        <v>0.17699999999999999</v>
      </c>
    </row>
    <row r="7630" spans="1:6" x14ac:dyDescent="0.2">
      <c r="A7630" t="s">
        <v>679</v>
      </c>
      <c r="B7630" t="s">
        <v>697</v>
      </c>
      <c r="C7630" t="s">
        <v>686</v>
      </c>
      <c r="D7630">
        <v>0.47499999999999998</v>
      </c>
      <c r="E7630">
        <v>23</v>
      </c>
      <c r="F7630">
        <v>0.18099999999999999</v>
      </c>
    </row>
    <row r="7631" spans="1:6" x14ac:dyDescent="0.2">
      <c r="A7631" t="s">
        <v>679</v>
      </c>
      <c r="B7631" t="s">
        <v>697</v>
      </c>
      <c r="C7631" t="s">
        <v>686</v>
      </c>
      <c r="D7631">
        <v>0.47499999999999998</v>
      </c>
      <c r="E7631">
        <v>24</v>
      </c>
      <c r="F7631">
        <v>0.184</v>
      </c>
    </row>
    <row r="7632" spans="1:6" x14ac:dyDescent="0.2">
      <c r="A7632" t="s">
        <v>679</v>
      </c>
      <c r="B7632" t="s">
        <v>697</v>
      </c>
      <c r="C7632" t="s">
        <v>686</v>
      </c>
      <c r="D7632">
        <v>0.47499999999999998</v>
      </c>
      <c r="E7632">
        <v>25</v>
      </c>
      <c r="F7632">
        <v>0.187</v>
      </c>
    </row>
    <row r="7633" spans="1:6" x14ac:dyDescent="0.2">
      <c r="A7633" t="s">
        <v>679</v>
      </c>
      <c r="B7633" t="s">
        <v>697</v>
      </c>
      <c r="C7633" t="s">
        <v>686</v>
      </c>
      <c r="D7633">
        <v>0.47499999999999998</v>
      </c>
      <c r="E7633">
        <v>26</v>
      </c>
      <c r="F7633">
        <v>0.189</v>
      </c>
    </row>
    <row r="7634" spans="1:6" x14ac:dyDescent="0.2">
      <c r="A7634" t="s">
        <v>679</v>
      </c>
      <c r="B7634" t="s">
        <v>697</v>
      </c>
      <c r="C7634" t="s">
        <v>686</v>
      </c>
      <c r="D7634">
        <v>0.47499999999999998</v>
      </c>
      <c r="E7634">
        <v>27</v>
      </c>
      <c r="F7634">
        <v>0.19</v>
      </c>
    </row>
    <row r="7635" spans="1:6" x14ac:dyDescent="0.2">
      <c r="A7635" t="s">
        <v>679</v>
      </c>
      <c r="B7635" t="s">
        <v>697</v>
      </c>
      <c r="C7635" t="s">
        <v>686</v>
      </c>
      <c r="D7635">
        <v>0.47499999999999998</v>
      </c>
      <c r="E7635">
        <v>28</v>
      </c>
      <c r="F7635">
        <v>0.191</v>
      </c>
    </row>
    <row r="7636" spans="1:6" x14ac:dyDescent="0.2">
      <c r="A7636" t="s">
        <v>679</v>
      </c>
      <c r="B7636" t="s">
        <v>697</v>
      </c>
      <c r="C7636" t="s">
        <v>686</v>
      </c>
      <c r="D7636">
        <v>0.47499999999999998</v>
      </c>
      <c r="E7636">
        <v>29</v>
      </c>
      <c r="F7636">
        <v>0.192</v>
      </c>
    </row>
    <row r="7637" spans="1:6" x14ac:dyDescent="0.2">
      <c r="A7637" t="s">
        <v>679</v>
      </c>
      <c r="B7637" t="s">
        <v>697</v>
      </c>
      <c r="C7637" t="s">
        <v>686</v>
      </c>
      <c r="D7637">
        <v>0.47499999999999998</v>
      </c>
      <c r="E7637">
        <v>30</v>
      </c>
      <c r="F7637">
        <v>0.193</v>
      </c>
    </row>
    <row r="7638" spans="1:6" x14ac:dyDescent="0.2">
      <c r="A7638" t="s">
        <v>679</v>
      </c>
      <c r="B7638" t="s">
        <v>697</v>
      </c>
      <c r="C7638" t="s">
        <v>686</v>
      </c>
      <c r="D7638">
        <v>0.47499999999999998</v>
      </c>
      <c r="E7638">
        <v>31</v>
      </c>
      <c r="F7638">
        <v>0.19400000000000001</v>
      </c>
    </row>
    <row r="7639" spans="1:6" x14ac:dyDescent="0.2">
      <c r="A7639" t="s">
        <v>679</v>
      </c>
      <c r="B7639" t="s">
        <v>697</v>
      </c>
      <c r="C7639" t="s">
        <v>686</v>
      </c>
      <c r="D7639">
        <v>0.47499999999999998</v>
      </c>
      <c r="E7639">
        <v>32</v>
      </c>
      <c r="F7639">
        <v>0.19400000000000001</v>
      </c>
    </row>
    <row r="7640" spans="1:6" x14ac:dyDescent="0.2">
      <c r="A7640" t="s">
        <v>679</v>
      </c>
      <c r="B7640" t="s">
        <v>697</v>
      </c>
      <c r="C7640" t="s">
        <v>686</v>
      </c>
      <c r="D7640">
        <v>0.47499999999999998</v>
      </c>
      <c r="E7640">
        <v>33</v>
      </c>
      <c r="F7640">
        <v>0.19600000000000001</v>
      </c>
    </row>
    <row r="7641" spans="1:6" x14ac:dyDescent="0.2">
      <c r="A7641" t="s">
        <v>679</v>
      </c>
      <c r="B7641" t="s">
        <v>697</v>
      </c>
      <c r="C7641" t="s">
        <v>686</v>
      </c>
      <c r="D7641">
        <v>0.47499999999999998</v>
      </c>
      <c r="E7641">
        <v>34</v>
      </c>
      <c r="F7641">
        <v>0.19700000000000001</v>
      </c>
    </row>
    <row r="7642" spans="1:6" x14ac:dyDescent="0.2">
      <c r="A7642" t="s">
        <v>679</v>
      </c>
      <c r="B7642" t="s">
        <v>697</v>
      </c>
      <c r="C7642" t="s">
        <v>686</v>
      </c>
      <c r="D7642">
        <v>0.47499999999999998</v>
      </c>
      <c r="E7642">
        <v>35</v>
      </c>
      <c r="F7642">
        <v>0.19800000000000001</v>
      </c>
    </row>
    <row r="7643" spans="1:6" x14ac:dyDescent="0.2">
      <c r="A7643" t="s">
        <v>679</v>
      </c>
      <c r="B7643" t="s">
        <v>697</v>
      </c>
      <c r="C7643" t="s">
        <v>686</v>
      </c>
      <c r="D7643">
        <v>0.47499999999999998</v>
      </c>
      <c r="E7643">
        <v>36</v>
      </c>
      <c r="F7643">
        <v>0.19900000000000001</v>
      </c>
    </row>
    <row r="7644" spans="1:6" x14ac:dyDescent="0.2">
      <c r="A7644" t="s">
        <v>679</v>
      </c>
      <c r="B7644" t="s">
        <v>697</v>
      </c>
      <c r="C7644" t="s">
        <v>686</v>
      </c>
      <c r="D7644">
        <v>0.47499999999999998</v>
      </c>
      <c r="E7644">
        <v>37</v>
      </c>
      <c r="F7644">
        <v>0.2</v>
      </c>
    </row>
    <row r="7645" spans="1:6" x14ac:dyDescent="0.2">
      <c r="A7645" t="s">
        <v>679</v>
      </c>
      <c r="B7645" t="s">
        <v>697</v>
      </c>
      <c r="C7645" t="s">
        <v>686</v>
      </c>
      <c r="D7645">
        <v>0.47499999999999998</v>
      </c>
      <c r="E7645">
        <v>38</v>
      </c>
      <c r="F7645">
        <v>0.20200000000000001</v>
      </c>
    </row>
    <row r="7646" spans="1:6" x14ac:dyDescent="0.2">
      <c r="A7646" t="s">
        <v>679</v>
      </c>
      <c r="B7646" t="s">
        <v>697</v>
      </c>
      <c r="C7646" t="s">
        <v>686</v>
      </c>
      <c r="D7646">
        <v>0.47499999999999998</v>
      </c>
      <c r="E7646">
        <v>39</v>
      </c>
      <c r="F7646">
        <v>0.20300000000000001</v>
      </c>
    </row>
    <row r="7647" spans="1:6" x14ac:dyDescent="0.2">
      <c r="A7647" t="s">
        <v>679</v>
      </c>
      <c r="B7647" t="s">
        <v>697</v>
      </c>
      <c r="C7647" t="s">
        <v>686</v>
      </c>
      <c r="D7647">
        <v>0.47499999999999998</v>
      </c>
      <c r="E7647">
        <v>40</v>
      </c>
      <c r="F7647">
        <v>0.20499999999999999</v>
      </c>
    </row>
    <row r="7648" spans="1:6" x14ac:dyDescent="0.2">
      <c r="A7648" t="s">
        <v>679</v>
      </c>
      <c r="B7648" t="s">
        <v>697</v>
      </c>
      <c r="C7648" t="s">
        <v>686</v>
      </c>
      <c r="D7648">
        <v>0.47499999999999998</v>
      </c>
      <c r="E7648">
        <v>41</v>
      </c>
      <c r="F7648">
        <v>0.20599999999999999</v>
      </c>
    </row>
    <row r="7649" spans="1:6" x14ac:dyDescent="0.2">
      <c r="A7649" t="s">
        <v>679</v>
      </c>
      <c r="B7649" t="s">
        <v>697</v>
      </c>
      <c r="C7649" t="s">
        <v>686</v>
      </c>
      <c r="D7649">
        <v>0.47499999999999998</v>
      </c>
      <c r="E7649">
        <v>42</v>
      </c>
      <c r="F7649">
        <v>0.20799999999999999</v>
      </c>
    </row>
    <row r="7650" spans="1:6" x14ac:dyDescent="0.2">
      <c r="A7650" t="s">
        <v>679</v>
      </c>
      <c r="B7650" t="s">
        <v>697</v>
      </c>
      <c r="C7650" t="s">
        <v>686</v>
      </c>
      <c r="D7650">
        <v>0.47499999999999998</v>
      </c>
      <c r="E7650">
        <v>43</v>
      </c>
      <c r="F7650">
        <v>0.20899999999999999</v>
      </c>
    </row>
    <row r="7651" spans="1:6" x14ac:dyDescent="0.2">
      <c r="A7651" t="s">
        <v>679</v>
      </c>
      <c r="B7651" t="s">
        <v>697</v>
      </c>
      <c r="C7651" t="s">
        <v>686</v>
      </c>
      <c r="D7651">
        <v>0.47499999999999998</v>
      </c>
      <c r="E7651">
        <v>44</v>
      </c>
      <c r="F7651">
        <v>0.21099999999999999</v>
      </c>
    </row>
    <row r="7652" spans="1:6" x14ac:dyDescent="0.2">
      <c r="A7652" t="s">
        <v>679</v>
      </c>
      <c r="B7652" t="s">
        <v>697</v>
      </c>
      <c r="C7652" t="s">
        <v>686</v>
      </c>
      <c r="D7652">
        <v>0.47499999999999998</v>
      </c>
      <c r="E7652">
        <v>45</v>
      </c>
      <c r="F7652">
        <v>0.21199999999999999</v>
      </c>
    </row>
    <row r="7653" spans="1:6" x14ac:dyDescent="0.2">
      <c r="A7653" t="s">
        <v>679</v>
      </c>
      <c r="B7653" t="s">
        <v>697</v>
      </c>
      <c r="C7653" t="s">
        <v>686</v>
      </c>
      <c r="D7653">
        <v>0.47499999999999998</v>
      </c>
      <c r="E7653">
        <v>46</v>
      </c>
      <c r="F7653">
        <v>0.214</v>
      </c>
    </row>
    <row r="7654" spans="1:6" x14ac:dyDescent="0.2">
      <c r="A7654" t="s">
        <v>679</v>
      </c>
      <c r="B7654" t="s">
        <v>697</v>
      </c>
      <c r="C7654" t="s">
        <v>686</v>
      </c>
      <c r="D7654">
        <v>0.47499999999999998</v>
      </c>
      <c r="E7654">
        <v>47</v>
      </c>
      <c r="F7654">
        <v>0.215</v>
      </c>
    </row>
    <row r="7655" spans="1:6" x14ac:dyDescent="0.2">
      <c r="A7655" t="s">
        <v>679</v>
      </c>
      <c r="B7655" t="s">
        <v>697</v>
      </c>
      <c r="C7655" t="s">
        <v>686</v>
      </c>
      <c r="D7655">
        <v>0.47499999999999998</v>
      </c>
      <c r="E7655">
        <v>48</v>
      </c>
      <c r="F7655">
        <v>0.217</v>
      </c>
    </row>
    <row r="7656" spans="1:6" x14ac:dyDescent="0.2">
      <c r="A7656" t="s">
        <v>679</v>
      </c>
      <c r="B7656" t="s">
        <v>697</v>
      </c>
      <c r="C7656" t="s">
        <v>686</v>
      </c>
      <c r="D7656">
        <v>0.47499999999999998</v>
      </c>
      <c r="E7656">
        <v>49</v>
      </c>
      <c r="F7656">
        <v>0.218</v>
      </c>
    </row>
    <row r="7657" spans="1:6" x14ac:dyDescent="0.2">
      <c r="A7657" t="s">
        <v>679</v>
      </c>
      <c r="B7657" t="s">
        <v>697</v>
      </c>
      <c r="C7657" t="s">
        <v>686</v>
      </c>
      <c r="D7657">
        <v>0.5</v>
      </c>
      <c r="E7657">
        <v>20</v>
      </c>
      <c r="F7657">
        <v>0.18</v>
      </c>
    </row>
    <row r="7658" spans="1:6" x14ac:dyDescent="0.2">
      <c r="A7658" t="s">
        <v>679</v>
      </c>
      <c r="B7658" t="s">
        <v>697</v>
      </c>
      <c r="C7658" t="s">
        <v>686</v>
      </c>
      <c r="D7658">
        <v>0.5</v>
      </c>
      <c r="E7658">
        <v>21</v>
      </c>
      <c r="F7658">
        <v>0.183</v>
      </c>
    </row>
    <row r="7659" spans="1:6" x14ac:dyDescent="0.2">
      <c r="A7659" t="s">
        <v>679</v>
      </c>
      <c r="B7659" t="s">
        <v>697</v>
      </c>
      <c r="C7659" t="s">
        <v>686</v>
      </c>
      <c r="D7659">
        <v>0.5</v>
      </c>
      <c r="E7659">
        <v>22</v>
      </c>
      <c r="F7659">
        <v>0.187</v>
      </c>
    </row>
    <row r="7660" spans="1:6" x14ac:dyDescent="0.2">
      <c r="A7660" t="s">
        <v>679</v>
      </c>
      <c r="B7660" t="s">
        <v>697</v>
      </c>
      <c r="C7660" t="s">
        <v>686</v>
      </c>
      <c r="D7660">
        <v>0.5</v>
      </c>
      <c r="E7660">
        <v>23</v>
      </c>
      <c r="F7660">
        <v>0.191</v>
      </c>
    </row>
    <row r="7661" spans="1:6" x14ac:dyDescent="0.2">
      <c r="A7661" t="s">
        <v>679</v>
      </c>
      <c r="B7661" t="s">
        <v>697</v>
      </c>
      <c r="C7661" t="s">
        <v>686</v>
      </c>
      <c r="D7661">
        <v>0.5</v>
      </c>
      <c r="E7661">
        <v>24</v>
      </c>
      <c r="F7661">
        <v>0.19400000000000001</v>
      </c>
    </row>
    <row r="7662" spans="1:6" x14ac:dyDescent="0.2">
      <c r="A7662" t="s">
        <v>679</v>
      </c>
      <c r="B7662" t="s">
        <v>697</v>
      </c>
      <c r="C7662" t="s">
        <v>686</v>
      </c>
      <c r="D7662">
        <v>0.5</v>
      </c>
      <c r="E7662">
        <v>25</v>
      </c>
      <c r="F7662">
        <v>0.19700000000000001</v>
      </c>
    </row>
    <row r="7663" spans="1:6" x14ac:dyDescent="0.2">
      <c r="A7663" t="s">
        <v>679</v>
      </c>
      <c r="B7663" t="s">
        <v>697</v>
      </c>
      <c r="C7663" t="s">
        <v>686</v>
      </c>
      <c r="D7663">
        <v>0.5</v>
      </c>
      <c r="E7663">
        <v>26</v>
      </c>
      <c r="F7663">
        <v>0.19900000000000001</v>
      </c>
    </row>
    <row r="7664" spans="1:6" x14ac:dyDescent="0.2">
      <c r="A7664" t="s">
        <v>679</v>
      </c>
      <c r="B7664" t="s">
        <v>697</v>
      </c>
      <c r="C7664" t="s">
        <v>686</v>
      </c>
      <c r="D7664">
        <v>0.5</v>
      </c>
      <c r="E7664">
        <v>27</v>
      </c>
      <c r="F7664">
        <v>0.2</v>
      </c>
    </row>
    <row r="7665" spans="1:6" x14ac:dyDescent="0.2">
      <c r="A7665" t="s">
        <v>679</v>
      </c>
      <c r="B7665" t="s">
        <v>697</v>
      </c>
      <c r="C7665" t="s">
        <v>686</v>
      </c>
      <c r="D7665">
        <v>0.5</v>
      </c>
      <c r="E7665">
        <v>28</v>
      </c>
      <c r="F7665">
        <v>0.2</v>
      </c>
    </row>
    <row r="7666" spans="1:6" x14ac:dyDescent="0.2">
      <c r="A7666" t="s">
        <v>679</v>
      </c>
      <c r="B7666" t="s">
        <v>697</v>
      </c>
      <c r="C7666" t="s">
        <v>686</v>
      </c>
      <c r="D7666">
        <v>0.5</v>
      </c>
      <c r="E7666">
        <v>29</v>
      </c>
      <c r="F7666">
        <v>0.20100000000000001</v>
      </c>
    </row>
    <row r="7667" spans="1:6" x14ac:dyDescent="0.2">
      <c r="A7667" t="s">
        <v>679</v>
      </c>
      <c r="B7667" t="s">
        <v>697</v>
      </c>
      <c r="C7667" t="s">
        <v>686</v>
      </c>
      <c r="D7667">
        <v>0.5</v>
      </c>
      <c r="E7667">
        <v>30</v>
      </c>
      <c r="F7667">
        <v>0.20200000000000001</v>
      </c>
    </row>
    <row r="7668" spans="1:6" x14ac:dyDescent="0.2">
      <c r="A7668" t="s">
        <v>679</v>
      </c>
      <c r="B7668" t="s">
        <v>697</v>
      </c>
      <c r="C7668" t="s">
        <v>686</v>
      </c>
      <c r="D7668">
        <v>0.5</v>
      </c>
      <c r="E7668">
        <v>31</v>
      </c>
      <c r="F7668">
        <v>0.20300000000000001</v>
      </c>
    </row>
    <row r="7669" spans="1:6" x14ac:dyDescent="0.2">
      <c r="A7669" t="s">
        <v>679</v>
      </c>
      <c r="B7669" t="s">
        <v>697</v>
      </c>
      <c r="C7669" t="s">
        <v>686</v>
      </c>
      <c r="D7669">
        <v>0.5</v>
      </c>
      <c r="E7669">
        <v>32</v>
      </c>
      <c r="F7669">
        <v>0.20300000000000001</v>
      </c>
    </row>
    <row r="7670" spans="1:6" x14ac:dyDescent="0.2">
      <c r="A7670" t="s">
        <v>679</v>
      </c>
      <c r="B7670" t="s">
        <v>697</v>
      </c>
      <c r="C7670" t="s">
        <v>686</v>
      </c>
      <c r="D7670">
        <v>0.5</v>
      </c>
      <c r="E7670">
        <v>33</v>
      </c>
      <c r="F7670">
        <v>0.20399999999999999</v>
      </c>
    </row>
    <row r="7671" spans="1:6" x14ac:dyDescent="0.2">
      <c r="A7671" t="s">
        <v>679</v>
      </c>
      <c r="B7671" t="s">
        <v>697</v>
      </c>
      <c r="C7671" t="s">
        <v>686</v>
      </c>
      <c r="D7671">
        <v>0.5</v>
      </c>
      <c r="E7671">
        <v>34</v>
      </c>
      <c r="F7671">
        <v>0.20499999999999999</v>
      </c>
    </row>
    <row r="7672" spans="1:6" x14ac:dyDescent="0.2">
      <c r="A7672" t="s">
        <v>679</v>
      </c>
      <c r="B7672" t="s">
        <v>697</v>
      </c>
      <c r="C7672" t="s">
        <v>686</v>
      </c>
      <c r="D7672">
        <v>0.5</v>
      </c>
      <c r="E7672">
        <v>35</v>
      </c>
      <c r="F7672">
        <v>0.20599999999999999</v>
      </c>
    </row>
    <row r="7673" spans="1:6" x14ac:dyDescent="0.2">
      <c r="A7673" t="s">
        <v>679</v>
      </c>
      <c r="B7673" t="s">
        <v>697</v>
      </c>
      <c r="C7673" t="s">
        <v>686</v>
      </c>
      <c r="D7673">
        <v>0.5</v>
      </c>
      <c r="E7673">
        <v>36</v>
      </c>
      <c r="F7673">
        <v>0.20699999999999999</v>
      </c>
    </row>
    <row r="7674" spans="1:6" x14ac:dyDescent="0.2">
      <c r="A7674" t="s">
        <v>679</v>
      </c>
      <c r="B7674" t="s">
        <v>697</v>
      </c>
      <c r="C7674" t="s">
        <v>686</v>
      </c>
      <c r="D7674">
        <v>0.5</v>
      </c>
      <c r="E7674">
        <v>37</v>
      </c>
      <c r="F7674">
        <v>0.20899999999999999</v>
      </c>
    </row>
    <row r="7675" spans="1:6" x14ac:dyDescent="0.2">
      <c r="A7675" t="s">
        <v>679</v>
      </c>
      <c r="B7675" t="s">
        <v>697</v>
      </c>
      <c r="C7675" t="s">
        <v>686</v>
      </c>
      <c r="D7675">
        <v>0.5</v>
      </c>
      <c r="E7675">
        <v>38</v>
      </c>
      <c r="F7675">
        <v>0.21</v>
      </c>
    </row>
    <row r="7676" spans="1:6" x14ac:dyDescent="0.2">
      <c r="A7676" t="s">
        <v>679</v>
      </c>
      <c r="B7676" t="s">
        <v>697</v>
      </c>
      <c r="C7676" t="s">
        <v>686</v>
      </c>
      <c r="D7676">
        <v>0.5</v>
      </c>
      <c r="E7676">
        <v>39</v>
      </c>
      <c r="F7676">
        <v>0.21099999999999999</v>
      </c>
    </row>
    <row r="7677" spans="1:6" x14ac:dyDescent="0.2">
      <c r="A7677" t="s">
        <v>679</v>
      </c>
      <c r="B7677" t="s">
        <v>697</v>
      </c>
      <c r="C7677" t="s">
        <v>686</v>
      </c>
      <c r="D7677">
        <v>0.5</v>
      </c>
      <c r="E7677">
        <v>40</v>
      </c>
      <c r="F7677">
        <v>0.21299999999999999</v>
      </c>
    </row>
    <row r="7678" spans="1:6" x14ac:dyDescent="0.2">
      <c r="A7678" t="s">
        <v>679</v>
      </c>
      <c r="B7678" t="s">
        <v>697</v>
      </c>
      <c r="C7678" t="s">
        <v>686</v>
      </c>
      <c r="D7678">
        <v>0.5</v>
      </c>
      <c r="E7678">
        <v>41</v>
      </c>
      <c r="F7678">
        <v>0.214</v>
      </c>
    </row>
    <row r="7679" spans="1:6" x14ac:dyDescent="0.2">
      <c r="A7679" t="s">
        <v>679</v>
      </c>
      <c r="B7679" t="s">
        <v>697</v>
      </c>
      <c r="C7679" t="s">
        <v>686</v>
      </c>
      <c r="D7679">
        <v>0.5</v>
      </c>
      <c r="E7679">
        <v>42</v>
      </c>
      <c r="F7679">
        <v>0.216</v>
      </c>
    </row>
    <row r="7680" spans="1:6" x14ac:dyDescent="0.2">
      <c r="A7680" t="s">
        <v>679</v>
      </c>
      <c r="B7680" t="s">
        <v>697</v>
      </c>
      <c r="C7680" t="s">
        <v>686</v>
      </c>
      <c r="D7680">
        <v>0.5</v>
      </c>
      <c r="E7680">
        <v>43</v>
      </c>
      <c r="F7680">
        <v>0.217</v>
      </c>
    </row>
    <row r="7681" spans="1:6" x14ac:dyDescent="0.2">
      <c r="A7681" t="s">
        <v>679</v>
      </c>
      <c r="B7681" t="s">
        <v>697</v>
      </c>
      <c r="C7681" t="s">
        <v>686</v>
      </c>
      <c r="D7681">
        <v>0.5</v>
      </c>
      <c r="E7681">
        <v>44</v>
      </c>
      <c r="F7681">
        <v>0.218</v>
      </c>
    </row>
    <row r="7682" spans="1:6" x14ac:dyDescent="0.2">
      <c r="A7682" t="s">
        <v>679</v>
      </c>
      <c r="B7682" t="s">
        <v>697</v>
      </c>
      <c r="C7682" t="s">
        <v>686</v>
      </c>
      <c r="D7682">
        <v>0.5</v>
      </c>
      <c r="E7682">
        <v>45</v>
      </c>
      <c r="F7682">
        <v>0.22</v>
      </c>
    </row>
    <row r="7683" spans="1:6" x14ac:dyDescent="0.2">
      <c r="A7683" t="s">
        <v>679</v>
      </c>
      <c r="B7683" t="s">
        <v>697</v>
      </c>
      <c r="C7683" t="s">
        <v>686</v>
      </c>
      <c r="D7683">
        <v>0.5</v>
      </c>
      <c r="E7683">
        <v>46</v>
      </c>
      <c r="F7683">
        <v>0.221</v>
      </c>
    </row>
    <row r="7684" spans="1:6" x14ac:dyDescent="0.2">
      <c r="A7684" t="s">
        <v>679</v>
      </c>
      <c r="B7684" t="s">
        <v>697</v>
      </c>
      <c r="C7684" t="s">
        <v>686</v>
      </c>
      <c r="D7684">
        <v>0.5</v>
      </c>
      <c r="E7684">
        <v>47</v>
      </c>
      <c r="F7684">
        <v>0.223</v>
      </c>
    </row>
    <row r="7685" spans="1:6" x14ac:dyDescent="0.2">
      <c r="A7685" t="s">
        <v>679</v>
      </c>
      <c r="B7685" t="s">
        <v>697</v>
      </c>
      <c r="C7685" t="s">
        <v>686</v>
      </c>
      <c r="D7685">
        <v>0.5</v>
      </c>
      <c r="E7685">
        <v>48</v>
      </c>
      <c r="F7685">
        <v>0.224</v>
      </c>
    </row>
    <row r="7686" spans="1:6" x14ac:dyDescent="0.2">
      <c r="A7686" t="s">
        <v>679</v>
      </c>
      <c r="B7686" t="s">
        <v>697</v>
      </c>
      <c r="C7686" t="s">
        <v>686</v>
      </c>
      <c r="D7686">
        <v>0.5</v>
      </c>
      <c r="E7686">
        <v>49</v>
      </c>
      <c r="F7686">
        <v>0.22600000000000001</v>
      </c>
    </row>
    <row r="7687" spans="1:6" x14ac:dyDescent="0.2">
      <c r="A7687" t="s">
        <v>679</v>
      </c>
      <c r="B7687" t="s">
        <v>697</v>
      </c>
      <c r="C7687" t="s">
        <v>686</v>
      </c>
      <c r="D7687">
        <v>0.52500000000000002</v>
      </c>
      <c r="E7687">
        <v>21</v>
      </c>
      <c r="F7687">
        <v>0.19400000000000001</v>
      </c>
    </row>
    <row r="7688" spans="1:6" x14ac:dyDescent="0.2">
      <c r="A7688" t="s">
        <v>679</v>
      </c>
      <c r="B7688" t="s">
        <v>697</v>
      </c>
      <c r="C7688" t="s">
        <v>686</v>
      </c>
      <c r="D7688">
        <v>0.52500000000000002</v>
      </c>
      <c r="E7688">
        <v>22</v>
      </c>
      <c r="F7688">
        <v>0.19700000000000001</v>
      </c>
    </row>
    <row r="7689" spans="1:6" x14ac:dyDescent="0.2">
      <c r="A7689" t="s">
        <v>679</v>
      </c>
      <c r="B7689" t="s">
        <v>697</v>
      </c>
      <c r="C7689" t="s">
        <v>686</v>
      </c>
      <c r="D7689">
        <v>0.52500000000000002</v>
      </c>
      <c r="E7689">
        <v>23</v>
      </c>
      <c r="F7689">
        <v>0.20100000000000001</v>
      </c>
    </row>
    <row r="7690" spans="1:6" x14ac:dyDescent="0.2">
      <c r="A7690" t="s">
        <v>679</v>
      </c>
      <c r="B7690" t="s">
        <v>697</v>
      </c>
      <c r="C7690" t="s">
        <v>686</v>
      </c>
      <c r="D7690">
        <v>0.52500000000000002</v>
      </c>
      <c r="E7690">
        <v>24</v>
      </c>
      <c r="F7690">
        <v>0.20399999999999999</v>
      </c>
    </row>
    <row r="7691" spans="1:6" x14ac:dyDescent="0.2">
      <c r="A7691" t="s">
        <v>679</v>
      </c>
      <c r="B7691" t="s">
        <v>697</v>
      </c>
      <c r="C7691" t="s">
        <v>686</v>
      </c>
      <c r="D7691">
        <v>0.52500000000000002</v>
      </c>
      <c r="E7691">
        <v>25</v>
      </c>
      <c r="F7691">
        <v>0.20699999999999999</v>
      </c>
    </row>
    <row r="7692" spans="1:6" x14ac:dyDescent="0.2">
      <c r="A7692" t="s">
        <v>679</v>
      </c>
      <c r="B7692" t="s">
        <v>697</v>
      </c>
      <c r="C7692" t="s">
        <v>686</v>
      </c>
      <c r="D7692">
        <v>0.52500000000000002</v>
      </c>
      <c r="E7692">
        <v>26</v>
      </c>
      <c r="F7692">
        <v>0.20799999999999999</v>
      </c>
    </row>
    <row r="7693" spans="1:6" x14ac:dyDescent="0.2">
      <c r="A7693" t="s">
        <v>679</v>
      </c>
      <c r="B7693" t="s">
        <v>697</v>
      </c>
      <c r="C7693" t="s">
        <v>686</v>
      </c>
      <c r="D7693">
        <v>0.52500000000000002</v>
      </c>
      <c r="E7693">
        <v>27</v>
      </c>
      <c r="F7693">
        <v>0.20899999999999999</v>
      </c>
    </row>
    <row r="7694" spans="1:6" x14ac:dyDescent="0.2">
      <c r="A7694" t="s">
        <v>679</v>
      </c>
      <c r="B7694" t="s">
        <v>697</v>
      </c>
      <c r="C7694" t="s">
        <v>686</v>
      </c>
      <c r="D7694">
        <v>0.52500000000000002</v>
      </c>
      <c r="E7694">
        <v>28</v>
      </c>
      <c r="F7694">
        <v>0.21</v>
      </c>
    </row>
    <row r="7695" spans="1:6" x14ac:dyDescent="0.2">
      <c r="A7695" t="s">
        <v>679</v>
      </c>
      <c r="B7695" t="s">
        <v>697</v>
      </c>
      <c r="C7695" t="s">
        <v>686</v>
      </c>
      <c r="D7695">
        <v>0.52500000000000002</v>
      </c>
      <c r="E7695">
        <v>29</v>
      </c>
      <c r="F7695">
        <v>0.21099999999999999</v>
      </c>
    </row>
    <row r="7696" spans="1:6" x14ac:dyDescent="0.2">
      <c r="A7696" t="s">
        <v>679</v>
      </c>
      <c r="B7696" t="s">
        <v>697</v>
      </c>
      <c r="C7696" t="s">
        <v>686</v>
      </c>
      <c r="D7696">
        <v>0.52500000000000002</v>
      </c>
      <c r="E7696">
        <v>30</v>
      </c>
      <c r="F7696">
        <v>0.21099999999999999</v>
      </c>
    </row>
    <row r="7697" spans="1:6" x14ac:dyDescent="0.2">
      <c r="A7697" t="s">
        <v>679</v>
      </c>
      <c r="B7697" t="s">
        <v>697</v>
      </c>
      <c r="C7697" t="s">
        <v>686</v>
      </c>
      <c r="D7697">
        <v>0.52500000000000002</v>
      </c>
      <c r="E7697">
        <v>31</v>
      </c>
      <c r="F7697">
        <v>0.21199999999999999</v>
      </c>
    </row>
    <row r="7698" spans="1:6" x14ac:dyDescent="0.2">
      <c r="A7698" t="s">
        <v>679</v>
      </c>
      <c r="B7698" t="s">
        <v>697</v>
      </c>
      <c r="C7698" t="s">
        <v>686</v>
      </c>
      <c r="D7698">
        <v>0.52500000000000002</v>
      </c>
      <c r="E7698">
        <v>32</v>
      </c>
      <c r="F7698">
        <v>0.21199999999999999</v>
      </c>
    </row>
    <row r="7699" spans="1:6" x14ac:dyDescent="0.2">
      <c r="A7699" t="s">
        <v>679</v>
      </c>
      <c r="B7699" t="s">
        <v>697</v>
      </c>
      <c r="C7699" t="s">
        <v>686</v>
      </c>
      <c r="D7699">
        <v>0.52500000000000002</v>
      </c>
      <c r="E7699">
        <v>33</v>
      </c>
      <c r="F7699">
        <v>0.21299999999999999</v>
      </c>
    </row>
    <row r="7700" spans="1:6" x14ac:dyDescent="0.2">
      <c r="A7700" t="s">
        <v>679</v>
      </c>
      <c r="B7700" t="s">
        <v>697</v>
      </c>
      <c r="C7700" t="s">
        <v>686</v>
      </c>
      <c r="D7700">
        <v>0.52500000000000002</v>
      </c>
      <c r="E7700">
        <v>34</v>
      </c>
      <c r="F7700">
        <v>0.214</v>
      </c>
    </row>
    <row r="7701" spans="1:6" x14ac:dyDescent="0.2">
      <c r="A7701" t="s">
        <v>679</v>
      </c>
      <c r="B7701" t="s">
        <v>697</v>
      </c>
      <c r="C7701" t="s">
        <v>686</v>
      </c>
      <c r="D7701">
        <v>0.52500000000000002</v>
      </c>
      <c r="E7701">
        <v>35</v>
      </c>
      <c r="F7701">
        <v>0.215</v>
      </c>
    </row>
    <row r="7702" spans="1:6" x14ac:dyDescent="0.2">
      <c r="A7702" t="s">
        <v>679</v>
      </c>
      <c r="B7702" t="s">
        <v>697</v>
      </c>
      <c r="C7702" t="s">
        <v>686</v>
      </c>
      <c r="D7702">
        <v>0.52500000000000002</v>
      </c>
      <c r="E7702">
        <v>36</v>
      </c>
      <c r="F7702">
        <v>0.216</v>
      </c>
    </row>
    <row r="7703" spans="1:6" x14ac:dyDescent="0.2">
      <c r="A7703" t="s">
        <v>679</v>
      </c>
      <c r="B7703" t="s">
        <v>697</v>
      </c>
      <c r="C7703" t="s">
        <v>686</v>
      </c>
      <c r="D7703">
        <v>0.52500000000000002</v>
      </c>
      <c r="E7703">
        <v>37</v>
      </c>
      <c r="F7703">
        <v>0.217</v>
      </c>
    </row>
    <row r="7704" spans="1:6" x14ac:dyDescent="0.2">
      <c r="A7704" t="s">
        <v>679</v>
      </c>
      <c r="B7704" t="s">
        <v>697</v>
      </c>
      <c r="C7704" t="s">
        <v>686</v>
      </c>
      <c r="D7704">
        <v>0.52500000000000002</v>
      </c>
      <c r="E7704">
        <v>38</v>
      </c>
      <c r="F7704">
        <v>0.218</v>
      </c>
    </row>
    <row r="7705" spans="1:6" x14ac:dyDescent="0.2">
      <c r="A7705" t="s">
        <v>679</v>
      </c>
      <c r="B7705" t="s">
        <v>697</v>
      </c>
      <c r="C7705" t="s">
        <v>686</v>
      </c>
      <c r="D7705">
        <v>0.52500000000000002</v>
      </c>
      <c r="E7705">
        <v>39</v>
      </c>
      <c r="F7705">
        <v>0.22</v>
      </c>
    </row>
    <row r="7706" spans="1:6" x14ac:dyDescent="0.2">
      <c r="A7706" t="s">
        <v>679</v>
      </c>
      <c r="B7706" t="s">
        <v>697</v>
      </c>
      <c r="C7706" t="s">
        <v>686</v>
      </c>
      <c r="D7706">
        <v>0.52500000000000002</v>
      </c>
      <c r="E7706">
        <v>40</v>
      </c>
      <c r="F7706">
        <v>0.221</v>
      </c>
    </row>
    <row r="7707" spans="1:6" x14ac:dyDescent="0.2">
      <c r="A7707" t="s">
        <v>679</v>
      </c>
      <c r="B7707" t="s">
        <v>697</v>
      </c>
      <c r="C7707" t="s">
        <v>686</v>
      </c>
      <c r="D7707">
        <v>0.52500000000000002</v>
      </c>
      <c r="E7707">
        <v>41</v>
      </c>
      <c r="F7707">
        <v>0.222</v>
      </c>
    </row>
    <row r="7708" spans="1:6" x14ac:dyDescent="0.2">
      <c r="A7708" t="s">
        <v>679</v>
      </c>
      <c r="B7708" t="s">
        <v>697</v>
      </c>
      <c r="C7708" t="s">
        <v>686</v>
      </c>
      <c r="D7708">
        <v>0.52500000000000002</v>
      </c>
      <c r="E7708">
        <v>42</v>
      </c>
      <c r="F7708">
        <v>0.224</v>
      </c>
    </row>
    <row r="7709" spans="1:6" x14ac:dyDescent="0.2">
      <c r="A7709" t="s">
        <v>679</v>
      </c>
      <c r="B7709" t="s">
        <v>697</v>
      </c>
      <c r="C7709" t="s">
        <v>686</v>
      </c>
      <c r="D7709">
        <v>0.52500000000000002</v>
      </c>
      <c r="E7709">
        <v>43</v>
      </c>
      <c r="F7709">
        <v>0.22500000000000001</v>
      </c>
    </row>
    <row r="7710" spans="1:6" x14ac:dyDescent="0.2">
      <c r="A7710" t="s">
        <v>679</v>
      </c>
      <c r="B7710" t="s">
        <v>697</v>
      </c>
      <c r="C7710" t="s">
        <v>686</v>
      </c>
      <c r="D7710">
        <v>0.52500000000000002</v>
      </c>
      <c r="E7710">
        <v>44</v>
      </c>
      <c r="F7710">
        <v>0.22600000000000001</v>
      </c>
    </row>
    <row r="7711" spans="1:6" x14ac:dyDescent="0.2">
      <c r="A7711" t="s">
        <v>679</v>
      </c>
      <c r="B7711" t="s">
        <v>697</v>
      </c>
      <c r="C7711" t="s">
        <v>686</v>
      </c>
      <c r="D7711">
        <v>0.52500000000000002</v>
      </c>
      <c r="E7711">
        <v>45</v>
      </c>
      <c r="F7711">
        <v>0.22800000000000001</v>
      </c>
    </row>
    <row r="7712" spans="1:6" x14ac:dyDescent="0.2">
      <c r="A7712" t="s">
        <v>679</v>
      </c>
      <c r="B7712" t="s">
        <v>697</v>
      </c>
      <c r="C7712" t="s">
        <v>686</v>
      </c>
      <c r="D7712">
        <v>0.52500000000000002</v>
      </c>
      <c r="E7712">
        <v>46</v>
      </c>
      <c r="F7712">
        <v>0.22900000000000001</v>
      </c>
    </row>
    <row r="7713" spans="1:6" x14ac:dyDescent="0.2">
      <c r="A7713" t="s">
        <v>679</v>
      </c>
      <c r="B7713" t="s">
        <v>697</v>
      </c>
      <c r="C7713" t="s">
        <v>686</v>
      </c>
      <c r="D7713">
        <v>0.52500000000000002</v>
      </c>
      <c r="E7713">
        <v>47</v>
      </c>
      <c r="F7713">
        <v>0.23100000000000001</v>
      </c>
    </row>
    <row r="7714" spans="1:6" x14ac:dyDescent="0.2">
      <c r="A7714" t="s">
        <v>679</v>
      </c>
      <c r="B7714" t="s">
        <v>697</v>
      </c>
      <c r="C7714" t="s">
        <v>686</v>
      </c>
      <c r="D7714">
        <v>0.52500000000000002</v>
      </c>
      <c r="E7714">
        <v>48</v>
      </c>
      <c r="F7714">
        <v>0.23200000000000001</v>
      </c>
    </row>
    <row r="7715" spans="1:6" x14ac:dyDescent="0.2">
      <c r="A7715" t="s">
        <v>679</v>
      </c>
      <c r="B7715" t="s">
        <v>697</v>
      </c>
      <c r="C7715" t="s">
        <v>686</v>
      </c>
      <c r="D7715">
        <v>0.52500000000000002</v>
      </c>
      <c r="E7715">
        <v>49</v>
      </c>
      <c r="F7715">
        <v>0.23400000000000001</v>
      </c>
    </row>
    <row r="7716" spans="1:6" x14ac:dyDescent="0.2">
      <c r="A7716" t="s">
        <v>679</v>
      </c>
      <c r="B7716" t="s">
        <v>697</v>
      </c>
      <c r="C7716" t="s">
        <v>686</v>
      </c>
      <c r="D7716">
        <v>0.55000000000000004</v>
      </c>
      <c r="E7716">
        <v>21</v>
      </c>
      <c r="F7716">
        <v>0.20399999999999999</v>
      </c>
    </row>
    <row r="7717" spans="1:6" x14ac:dyDescent="0.2">
      <c r="A7717" t="s">
        <v>679</v>
      </c>
      <c r="B7717" t="s">
        <v>697</v>
      </c>
      <c r="C7717" t="s">
        <v>686</v>
      </c>
      <c r="D7717">
        <v>0.55000000000000004</v>
      </c>
      <c r="E7717">
        <v>22</v>
      </c>
      <c r="F7717">
        <v>0.20699999999999999</v>
      </c>
    </row>
    <row r="7718" spans="1:6" x14ac:dyDescent="0.2">
      <c r="A7718" t="s">
        <v>679</v>
      </c>
      <c r="B7718" t="s">
        <v>697</v>
      </c>
      <c r="C7718" t="s">
        <v>686</v>
      </c>
      <c r="D7718">
        <v>0.55000000000000004</v>
      </c>
      <c r="E7718">
        <v>23</v>
      </c>
      <c r="F7718">
        <v>0.21099999999999999</v>
      </c>
    </row>
    <row r="7719" spans="1:6" x14ac:dyDescent="0.2">
      <c r="A7719" t="s">
        <v>679</v>
      </c>
      <c r="B7719" t="s">
        <v>697</v>
      </c>
      <c r="C7719" t="s">
        <v>686</v>
      </c>
      <c r="D7719">
        <v>0.55000000000000004</v>
      </c>
      <c r="E7719">
        <v>24</v>
      </c>
      <c r="F7719">
        <v>0.214</v>
      </c>
    </row>
    <row r="7720" spans="1:6" x14ac:dyDescent="0.2">
      <c r="A7720" t="s">
        <v>679</v>
      </c>
      <c r="B7720" t="s">
        <v>697</v>
      </c>
      <c r="C7720" t="s">
        <v>686</v>
      </c>
      <c r="D7720">
        <v>0.55000000000000004</v>
      </c>
      <c r="E7720">
        <v>25</v>
      </c>
      <c r="F7720">
        <v>0.216</v>
      </c>
    </row>
    <row r="7721" spans="1:6" x14ac:dyDescent="0.2">
      <c r="A7721" t="s">
        <v>679</v>
      </c>
      <c r="B7721" t="s">
        <v>697</v>
      </c>
      <c r="C7721" t="s">
        <v>686</v>
      </c>
      <c r="D7721">
        <v>0.55000000000000004</v>
      </c>
      <c r="E7721">
        <v>26</v>
      </c>
      <c r="F7721">
        <v>0.218</v>
      </c>
    </row>
    <row r="7722" spans="1:6" x14ac:dyDescent="0.2">
      <c r="A7722" t="s">
        <v>679</v>
      </c>
      <c r="B7722" t="s">
        <v>697</v>
      </c>
      <c r="C7722" t="s">
        <v>686</v>
      </c>
      <c r="D7722">
        <v>0.55000000000000004</v>
      </c>
      <c r="E7722">
        <v>27</v>
      </c>
      <c r="F7722">
        <v>0.218</v>
      </c>
    </row>
    <row r="7723" spans="1:6" x14ac:dyDescent="0.2">
      <c r="A7723" t="s">
        <v>679</v>
      </c>
      <c r="B7723" t="s">
        <v>697</v>
      </c>
      <c r="C7723" t="s">
        <v>686</v>
      </c>
      <c r="D7723">
        <v>0.55000000000000004</v>
      </c>
      <c r="E7723">
        <v>28</v>
      </c>
      <c r="F7723">
        <v>0.219</v>
      </c>
    </row>
    <row r="7724" spans="1:6" x14ac:dyDescent="0.2">
      <c r="A7724" t="s">
        <v>679</v>
      </c>
      <c r="B7724" t="s">
        <v>697</v>
      </c>
      <c r="C7724" t="s">
        <v>686</v>
      </c>
      <c r="D7724">
        <v>0.55000000000000004</v>
      </c>
      <c r="E7724">
        <v>29</v>
      </c>
      <c r="F7724">
        <v>0.22</v>
      </c>
    </row>
    <row r="7725" spans="1:6" x14ac:dyDescent="0.2">
      <c r="A7725" t="s">
        <v>679</v>
      </c>
      <c r="B7725" t="s">
        <v>697</v>
      </c>
      <c r="C7725" t="s">
        <v>686</v>
      </c>
      <c r="D7725">
        <v>0.55000000000000004</v>
      </c>
      <c r="E7725">
        <v>30</v>
      </c>
      <c r="F7725">
        <v>0.22</v>
      </c>
    </row>
    <row r="7726" spans="1:6" x14ac:dyDescent="0.2">
      <c r="A7726" t="s">
        <v>679</v>
      </c>
      <c r="B7726" t="s">
        <v>697</v>
      </c>
      <c r="C7726" t="s">
        <v>686</v>
      </c>
      <c r="D7726">
        <v>0.55000000000000004</v>
      </c>
      <c r="E7726">
        <v>31</v>
      </c>
      <c r="F7726">
        <v>0.221</v>
      </c>
    </row>
    <row r="7727" spans="1:6" x14ac:dyDescent="0.2">
      <c r="A7727" t="s">
        <v>679</v>
      </c>
      <c r="B7727" t="s">
        <v>697</v>
      </c>
      <c r="C7727" t="s">
        <v>686</v>
      </c>
      <c r="D7727">
        <v>0.55000000000000004</v>
      </c>
      <c r="E7727">
        <v>32</v>
      </c>
      <c r="F7727">
        <v>0.221</v>
      </c>
    </row>
    <row r="7728" spans="1:6" x14ac:dyDescent="0.2">
      <c r="A7728" t="s">
        <v>679</v>
      </c>
      <c r="B7728" t="s">
        <v>697</v>
      </c>
      <c r="C7728" t="s">
        <v>686</v>
      </c>
      <c r="D7728">
        <v>0.55000000000000004</v>
      </c>
      <c r="E7728">
        <v>33</v>
      </c>
      <c r="F7728">
        <v>0.222</v>
      </c>
    </row>
    <row r="7729" spans="1:6" x14ac:dyDescent="0.2">
      <c r="A7729" t="s">
        <v>679</v>
      </c>
      <c r="B7729" t="s">
        <v>697</v>
      </c>
      <c r="C7729" t="s">
        <v>686</v>
      </c>
      <c r="D7729">
        <v>0.55000000000000004</v>
      </c>
      <c r="E7729">
        <v>34</v>
      </c>
      <c r="F7729">
        <v>0.223</v>
      </c>
    </row>
    <row r="7730" spans="1:6" x14ac:dyDescent="0.2">
      <c r="A7730" t="s">
        <v>679</v>
      </c>
      <c r="B7730" t="s">
        <v>697</v>
      </c>
      <c r="C7730" t="s">
        <v>686</v>
      </c>
      <c r="D7730">
        <v>0.55000000000000004</v>
      </c>
      <c r="E7730">
        <v>35</v>
      </c>
      <c r="F7730">
        <v>0.223</v>
      </c>
    </row>
    <row r="7731" spans="1:6" x14ac:dyDescent="0.2">
      <c r="A7731" t="s">
        <v>679</v>
      </c>
      <c r="B7731" t="s">
        <v>697</v>
      </c>
      <c r="C7731" t="s">
        <v>686</v>
      </c>
      <c r="D7731">
        <v>0.55000000000000004</v>
      </c>
      <c r="E7731">
        <v>36</v>
      </c>
      <c r="F7731">
        <v>0.224</v>
      </c>
    </row>
    <row r="7732" spans="1:6" x14ac:dyDescent="0.2">
      <c r="A7732" t="s">
        <v>679</v>
      </c>
      <c r="B7732" t="s">
        <v>697</v>
      </c>
      <c r="C7732" t="s">
        <v>686</v>
      </c>
      <c r="D7732">
        <v>0.55000000000000004</v>
      </c>
      <c r="E7732">
        <v>37</v>
      </c>
      <c r="F7732">
        <v>0.22500000000000001</v>
      </c>
    </row>
    <row r="7733" spans="1:6" x14ac:dyDescent="0.2">
      <c r="A7733" t="s">
        <v>679</v>
      </c>
      <c r="B7733" t="s">
        <v>697</v>
      </c>
      <c r="C7733" t="s">
        <v>686</v>
      </c>
      <c r="D7733">
        <v>0.55000000000000004</v>
      </c>
      <c r="E7733">
        <v>38</v>
      </c>
      <c r="F7733">
        <v>0.22600000000000001</v>
      </c>
    </row>
    <row r="7734" spans="1:6" x14ac:dyDescent="0.2">
      <c r="A7734" t="s">
        <v>679</v>
      </c>
      <c r="B7734" t="s">
        <v>697</v>
      </c>
      <c r="C7734" t="s">
        <v>686</v>
      </c>
      <c r="D7734">
        <v>0.55000000000000004</v>
      </c>
      <c r="E7734">
        <v>39</v>
      </c>
      <c r="F7734">
        <v>0.22800000000000001</v>
      </c>
    </row>
    <row r="7735" spans="1:6" x14ac:dyDescent="0.2">
      <c r="A7735" t="s">
        <v>679</v>
      </c>
      <c r="B7735" t="s">
        <v>697</v>
      </c>
      <c r="C7735" t="s">
        <v>686</v>
      </c>
      <c r="D7735">
        <v>0.55000000000000004</v>
      </c>
      <c r="E7735">
        <v>40</v>
      </c>
      <c r="F7735">
        <v>0.22900000000000001</v>
      </c>
    </row>
    <row r="7736" spans="1:6" x14ac:dyDescent="0.2">
      <c r="A7736" t="s">
        <v>679</v>
      </c>
      <c r="B7736" t="s">
        <v>697</v>
      </c>
      <c r="C7736" t="s">
        <v>686</v>
      </c>
      <c r="D7736">
        <v>0.55000000000000004</v>
      </c>
      <c r="E7736">
        <v>41</v>
      </c>
      <c r="F7736">
        <v>0.23</v>
      </c>
    </row>
    <row r="7737" spans="1:6" x14ac:dyDescent="0.2">
      <c r="A7737" t="s">
        <v>679</v>
      </c>
      <c r="B7737" t="s">
        <v>697</v>
      </c>
      <c r="C7737" t="s">
        <v>686</v>
      </c>
      <c r="D7737">
        <v>0.55000000000000004</v>
      </c>
      <c r="E7737">
        <v>42</v>
      </c>
      <c r="F7737">
        <v>0.23200000000000001</v>
      </c>
    </row>
    <row r="7738" spans="1:6" x14ac:dyDescent="0.2">
      <c r="A7738" t="s">
        <v>679</v>
      </c>
      <c r="B7738" t="s">
        <v>697</v>
      </c>
      <c r="C7738" t="s">
        <v>686</v>
      </c>
      <c r="D7738">
        <v>0.55000000000000004</v>
      </c>
      <c r="E7738">
        <v>43</v>
      </c>
      <c r="F7738">
        <v>0.23300000000000001</v>
      </c>
    </row>
    <row r="7739" spans="1:6" x14ac:dyDescent="0.2">
      <c r="A7739" t="s">
        <v>679</v>
      </c>
      <c r="B7739" t="s">
        <v>697</v>
      </c>
      <c r="C7739" t="s">
        <v>686</v>
      </c>
      <c r="D7739">
        <v>0.55000000000000004</v>
      </c>
      <c r="E7739">
        <v>44</v>
      </c>
      <c r="F7739">
        <v>0.23400000000000001</v>
      </c>
    </row>
    <row r="7740" spans="1:6" x14ac:dyDescent="0.2">
      <c r="A7740" t="s">
        <v>679</v>
      </c>
      <c r="B7740" t="s">
        <v>697</v>
      </c>
      <c r="C7740" t="s">
        <v>686</v>
      </c>
      <c r="D7740">
        <v>0.55000000000000004</v>
      </c>
      <c r="E7740">
        <v>45</v>
      </c>
      <c r="F7740">
        <v>0.23599999999999999</v>
      </c>
    </row>
    <row r="7741" spans="1:6" x14ac:dyDescent="0.2">
      <c r="A7741" t="s">
        <v>679</v>
      </c>
      <c r="B7741" t="s">
        <v>697</v>
      </c>
      <c r="C7741" t="s">
        <v>686</v>
      </c>
      <c r="D7741">
        <v>0.55000000000000004</v>
      </c>
      <c r="E7741">
        <v>46</v>
      </c>
      <c r="F7741">
        <v>0.23699999999999999</v>
      </c>
    </row>
    <row r="7742" spans="1:6" x14ac:dyDescent="0.2">
      <c r="A7742" t="s">
        <v>679</v>
      </c>
      <c r="B7742" t="s">
        <v>697</v>
      </c>
      <c r="C7742" t="s">
        <v>686</v>
      </c>
      <c r="D7742">
        <v>0.55000000000000004</v>
      </c>
      <c r="E7742">
        <v>47</v>
      </c>
      <c r="F7742">
        <v>0.23799999999999999</v>
      </c>
    </row>
    <row r="7743" spans="1:6" x14ac:dyDescent="0.2">
      <c r="A7743" t="s">
        <v>679</v>
      </c>
      <c r="B7743" t="s">
        <v>697</v>
      </c>
      <c r="C7743" t="s">
        <v>686</v>
      </c>
      <c r="D7743">
        <v>0.55000000000000004</v>
      </c>
      <c r="E7743">
        <v>48</v>
      </c>
      <c r="F7743">
        <v>0.24</v>
      </c>
    </row>
    <row r="7744" spans="1:6" x14ac:dyDescent="0.2">
      <c r="A7744" t="s">
        <v>679</v>
      </c>
      <c r="B7744" t="s">
        <v>697</v>
      </c>
      <c r="C7744" t="s">
        <v>686</v>
      </c>
      <c r="D7744">
        <v>0.55000000000000004</v>
      </c>
      <c r="E7744">
        <v>49</v>
      </c>
      <c r="F7744">
        <v>0.24099999999999999</v>
      </c>
    </row>
    <row r="7745" spans="1:6" x14ac:dyDescent="0.2">
      <c r="A7745" t="s">
        <v>679</v>
      </c>
      <c r="B7745" t="s">
        <v>697</v>
      </c>
      <c r="C7745" t="s">
        <v>686</v>
      </c>
      <c r="D7745">
        <v>0.57499999999999996</v>
      </c>
      <c r="E7745">
        <v>22</v>
      </c>
      <c r="F7745">
        <v>0.217</v>
      </c>
    </row>
    <row r="7746" spans="1:6" x14ac:dyDescent="0.2">
      <c r="A7746" t="s">
        <v>679</v>
      </c>
      <c r="B7746" t="s">
        <v>697</v>
      </c>
      <c r="C7746" t="s">
        <v>686</v>
      </c>
      <c r="D7746">
        <v>0.57499999999999996</v>
      </c>
      <c r="E7746">
        <v>23</v>
      </c>
      <c r="F7746">
        <v>0.22</v>
      </c>
    </row>
    <row r="7747" spans="1:6" x14ac:dyDescent="0.2">
      <c r="A7747" t="s">
        <v>679</v>
      </c>
      <c r="B7747" t="s">
        <v>697</v>
      </c>
      <c r="C7747" t="s">
        <v>686</v>
      </c>
      <c r="D7747">
        <v>0.57499999999999996</v>
      </c>
      <c r="E7747">
        <v>24</v>
      </c>
      <c r="F7747">
        <v>0.223</v>
      </c>
    </row>
    <row r="7748" spans="1:6" x14ac:dyDescent="0.2">
      <c r="A7748" t="s">
        <v>679</v>
      </c>
      <c r="B7748" t="s">
        <v>697</v>
      </c>
      <c r="C7748" t="s">
        <v>686</v>
      </c>
      <c r="D7748">
        <v>0.57499999999999996</v>
      </c>
      <c r="E7748">
        <v>25</v>
      </c>
      <c r="F7748">
        <v>0.22600000000000001</v>
      </c>
    </row>
    <row r="7749" spans="1:6" x14ac:dyDescent="0.2">
      <c r="A7749" t="s">
        <v>679</v>
      </c>
      <c r="B7749" t="s">
        <v>697</v>
      </c>
      <c r="C7749" t="s">
        <v>686</v>
      </c>
      <c r="D7749">
        <v>0.57499999999999996</v>
      </c>
      <c r="E7749">
        <v>26</v>
      </c>
      <c r="F7749">
        <v>0.22700000000000001</v>
      </c>
    </row>
    <row r="7750" spans="1:6" x14ac:dyDescent="0.2">
      <c r="A7750" t="s">
        <v>679</v>
      </c>
      <c r="B7750" t="s">
        <v>697</v>
      </c>
      <c r="C7750" t="s">
        <v>686</v>
      </c>
      <c r="D7750">
        <v>0.57499999999999996</v>
      </c>
      <c r="E7750">
        <v>27</v>
      </c>
      <c r="F7750">
        <v>0.22800000000000001</v>
      </c>
    </row>
    <row r="7751" spans="1:6" x14ac:dyDescent="0.2">
      <c r="A7751" t="s">
        <v>679</v>
      </c>
      <c r="B7751" t="s">
        <v>697</v>
      </c>
      <c r="C7751" t="s">
        <v>686</v>
      </c>
      <c r="D7751">
        <v>0.57499999999999996</v>
      </c>
      <c r="E7751">
        <v>28</v>
      </c>
      <c r="F7751">
        <v>0.22800000000000001</v>
      </c>
    </row>
    <row r="7752" spans="1:6" x14ac:dyDescent="0.2">
      <c r="A7752" t="s">
        <v>679</v>
      </c>
      <c r="B7752" t="s">
        <v>697</v>
      </c>
      <c r="C7752" t="s">
        <v>686</v>
      </c>
      <c r="D7752">
        <v>0.57499999999999996</v>
      </c>
      <c r="E7752">
        <v>29</v>
      </c>
      <c r="F7752">
        <v>0.22900000000000001</v>
      </c>
    </row>
    <row r="7753" spans="1:6" x14ac:dyDescent="0.2">
      <c r="A7753" t="s">
        <v>679</v>
      </c>
      <c r="B7753" t="s">
        <v>697</v>
      </c>
      <c r="C7753" t="s">
        <v>686</v>
      </c>
      <c r="D7753">
        <v>0.57499999999999996</v>
      </c>
      <c r="E7753">
        <v>30</v>
      </c>
      <c r="F7753">
        <v>0.22900000000000001</v>
      </c>
    </row>
    <row r="7754" spans="1:6" x14ac:dyDescent="0.2">
      <c r="A7754" t="s">
        <v>679</v>
      </c>
      <c r="B7754" t="s">
        <v>697</v>
      </c>
      <c r="C7754" t="s">
        <v>686</v>
      </c>
      <c r="D7754">
        <v>0.57499999999999996</v>
      </c>
      <c r="E7754">
        <v>31</v>
      </c>
      <c r="F7754">
        <v>0.23</v>
      </c>
    </row>
    <row r="7755" spans="1:6" x14ac:dyDescent="0.2">
      <c r="A7755" t="s">
        <v>679</v>
      </c>
      <c r="B7755" t="s">
        <v>697</v>
      </c>
      <c r="C7755" t="s">
        <v>686</v>
      </c>
      <c r="D7755">
        <v>0.57499999999999996</v>
      </c>
      <c r="E7755">
        <v>32</v>
      </c>
      <c r="F7755">
        <v>0.23</v>
      </c>
    </row>
    <row r="7756" spans="1:6" x14ac:dyDescent="0.2">
      <c r="A7756" t="s">
        <v>679</v>
      </c>
      <c r="B7756" t="s">
        <v>697</v>
      </c>
      <c r="C7756" t="s">
        <v>686</v>
      </c>
      <c r="D7756">
        <v>0.57499999999999996</v>
      </c>
      <c r="E7756">
        <v>33</v>
      </c>
      <c r="F7756">
        <v>0.23100000000000001</v>
      </c>
    </row>
    <row r="7757" spans="1:6" x14ac:dyDescent="0.2">
      <c r="A7757" t="s">
        <v>679</v>
      </c>
      <c r="B7757" t="s">
        <v>697</v>
      </c>
      <c r="C7757" t="s">
        <v>686</v>
      </c>
      <c r="D7757">
        <v>0.57499999999999996</v>
      </c>
      <c r="E7757">
        <v>34</v>
      </c>
      <c r="F7757">
        <v>0.23100000000000001</v>
      </c>
    </row>
    <row r="7758" spans="1:6" x14ac:dyDescent="0.2">
      <c r="A7758" t="s">
        <v>679</v>
      </c>
      <c r="B7758" t="s">
        <v>697</v>
      </c>
      <c r="C7758" t="s">
        <v>686</v>
      </c>
      <c r="D7758">
        <v>0.57499999999999996</v>
      </c>
      <c r="E7758">
        <v>35</v>
      </c>
      <c r="F7758">
        <v>0.23200000000000001</v>
      </c>
    </row>
    <row r="7759" spans="1:6" x14ac:dyDescent="0.2">
      <c r="A7759" t="s">
        <v>679</v>
      </c>
      <c r="B7759" t="s">
        <v>697</v>
      </c>
      <c r="C7759" t="s">
        <v>686</v>
      </c>
      <c r="D7759">
        <v>0.57499999999999996</v>
      </c>
      <c r="E7759">
        <v>36</v>
      </c>
      <c r="F7759">
        <v>0.23300000000000001</v>
      </c>
    </row>
    <row r="7760" spans="1:6" x14ac:dyDescent="0.2">
      <c r="A7760" t="s">
        <v>679</v>
      </c>
      <c r="B7760" t="s">
        <v>697</v>
      </c>
      <c r="C7760" t="s">
        <v>686</v>
      </c>
      <c r="D7760">
        <v>0.57499999999999996</v>
      </c>
      <c r="E7760">
        <v>37</v>
      </c>
      <c r="F7760">
        <v>0.23400000000000001</v>
      </c>
    </row>
    <row r="7761" spans="1:6" x14ac:dyDescent="0.2">
      <c r="A7761" t="s">
        <v>679</v>
      </c>
      <c r="B7761" t="s">
        <v>697</v>
      </c>
      <c r="C7761" t="s">
        <v>686</v>
      </c>
      <c r="D7761">
        <v>0.57499999999999996</v>
      </c>
      <c r="E7761">
        <v>38</v>
      </c>
      <c r="F7761">
        <v>0.23499999999999999</v>
      </c>
    </row>
    <row r="7762" spans="1:6" x14ac:dyDescent="0.2">
      <c r="A7762" t="s">
        <v>679</v>
      </c>
      <c r="B7762" t="s">
        <v>697</v>
      </c>
      <c r="C7762" t="s">
        <v>686</v>
      </c>
      <c r="D7762">
        <v>0.57499999999999996</v>
      </c>
      <c r="E7762">
        <v>39</v>
      </c>
      <c r="F7762">
        <v>0.23599999999999999</v>
      </c>
    </row>
    <row r="7763" spans="1:6" x14ac:dyDescent="0.2">
      <c r="A7763" t="s">
        <v>679</v>
      </c>
      <c r="B7763" t="s">
        <v>697</v>
      </c>
      <c r="C7763" t="s">
        <v>686</v>
      </c>
      <c r="D7763">
        <v>0.57499999999999996</v>
      </c>
      <c r="E7763">
        <v>40</v>
      </c>
      <c r="F7763">
        <v>0.23699999999999999</v>
      </c>
    </row>
    <row r="7764" spans="1:6" x14ac:dyDescent="0.2">
      <c r="A7764" t="s">
        <v>679</v>
      </c>
      <c r="B7764" t="s">
        <v>697</v>
      </c>
      <c r="C7764" t="s">
        <v>686</v>
      </c>
      <c r="D7764">
        <v>0.57499999999999996</v>
      </c>
      <c r="E7764">
        <v>41</v>
      </c>
      <c r="F7764">
        <v>0.23799999999999999</v>
      </c>
    </row>
    <row r="7765" spans="1:6" x14ac:dyDescent="0.2">
      <c r="A7765" t="s">
        <v>679</v>
      </c>
      <c r="B7765" t="s">
        <v>697</v>
      </c>
      <c r="C7765" t="s">
        <v>686</v>
      </c>
      <c r="D7765">
        <v>0.57499999999999996</v>
      </c>
      <c r="E7765">
        <v>42</v>
      </c>
      <c r="F7765">
        <v>0.23899999999999999</v>
      </c>
    </row>
    <row r="7766" spans="1:6" x14ac:dyDescent="0.2">
      <c r="A7766" t="s">
        <v>679</v>
      </c>
      <c r="B7766" t="s">
        <v>697</v>
      </c>
      <c r="C7766" t="s">
        <v>686</v>
      </c>
      <c r="D7766">
        <v>0.57499999999999996</v>
      </c>
      <c r="E7766">
        <v>43</v>
      </c>
      <c r="F7766">
        <v>0.24099999999999999</v>
      </c>
    </row>
    <row r="7767" spans="1:6" x14ac:dyDescent="0.2">
      <c r="A7767" t="s">
        <v>679</v>
      </c>
      <c r="B7767" t="s">
        <v>697</v>
      </c>
      <c r="C7767" t="s">
        <v>686</v>
      </c>
      <c r="D7767">
        <v>0.57499999999999996</v>
      </c>
      <c r="E7767">
        <v>44</v>
      </c>
      <c r="F7767">
        <v>0.24199999999999999</v>
      </c>
    </row>
    <row r="7768" spans="1:6" x14ac:dyDescent="0.2">
      <c r="A7768" t="s">
        <v>679</v>
      </c>
      <c r="B7768" t="s">
        <v>697</v>
      </c>
      <c r="C7768" t="s">
        <v>686</v>
      </c>
      <c r="D7768">
        <v>0.57499999999999996</v>
      </c>
      <c r="E7768">
        <v>45</v>
      </c>
      <c r="F7768">
        <v>0.24299999999999999</v>
      </c>
    </row>
    <row r="7769" spans="1:6" x14ac:dyDescent="0.2">
      <c r="A7769" t="s">
        <v>679</v>
      </c>
      <c r="B7769" t="s">
        <v>697</v>
      </c>
      <c r="C7769" t="s">
        <v>686</v>
      </c>
      <c r="D7769">
        <v>0.57499999999999996</v>
      </c>
      <c r="E7769">
        <v>46</v>
      </c>
      <c r="F7769">
        <v>0.245</v>
      </c>
    </row>
    <row r="7770" spans="1:6" x14ac:dyDescent="0.2">
      <c r="A7770" t="s">
        <v>679</v>
      </c>
      <c r="B7770" t="s">
        <v>697</v>
      </c>
      <c r="C7770" t="s">
        <v>686</v>
      </c>
      <c r="D7770">
        <v>0.57499999999999996</v>
      </c>
      <c r="E7770">
        <v>47</v>
      </c>
      <c r="F7770">
        <v>0.246</v>
      </c>
    </row>
    <row r="7771" spans="1:6" x14ac:dyDescent="0.2">
      <c r="A7771" t="s">
        <v>679</v>
      </c>
      <c r="B7771" t="s">
        <v>697</v>
      </c>
      <c r="C7771" t="s">
        <v>686</v>
      </c>
      <c r="D7771">
        <v>0.57499999999999996</v>
      </c>
      <c r="E7771">
        <v>48</v>
      </c>
      <c r="F7771">
        <v>0.248</v>
      </c>
    </row>
    <row r="7772" spans="1:6" x14ac:dyDescent="0.2">
      <c r="A7772" t="s">
        <v>679</v>
      </c>
      <c r="B7772" t="s">
        <v>697</v>
      </c>
      <c r="C7772" t="s">
        <v>686</v>
      </c>
      <c r="D7772">
        <v>0.57499999999999996</v>
      </c>
      <c r="E7772">
        <v>49</v>
      </c>
      <c r="F7772">
        <v>0.249</v>
      </c>
    </row>
    <row r="7773" spans="1:6" x14ac:dyDescent="0.2">
      <c r="A7773" t="s">
        <v>679</v>
      </c>
      <c r="B7773" t="s">
        <v>697</v>
      </c>
      <c r="C7773" t="s">
        <v>686</v>
      </c>
      <c r="D7773">
        <v>0.6</v>
      </c>
      <c r="E7773">
        <v>22</v>
      </c>
      <c r="F7773">
        <v>0.22700000000000001</v>
      </c>
    </row>
    <row r="7774" spans="1:6" x14ac:dyDescent="0.2">
      <c r="A7774" t="s">
        <v>679</v>
      </c>
      <c r="B7774" t="s">
        <v>697</v>
      </c>
      <c r="C7774" t="s">
        <v>686</v>
      </c>
      <c r="D7774">
        <v>0.6</v>
      </c>
      <c r="E7774">
        <v>23</v>
      </c>
      <c r="F7774">
        <v>0.23</v>
      </c>
    </row>
    <row r="7775" spans="1:6" x14ac:dyDescent="0.2">
      <c r="A7775" t="s">
        <v>679</v>
      </c>
      <c r="B7775" t="s">
        <v>697</v>
      </c>
      <c r="C7775" t="s">
        <v>686</v>
      </c>
      <c r="D7775">
        <v>0.6</v>
      </c>
      <c r="E7775">
        <v>24</v>
      </c>
      <c r="F7775">
        <v>0.23300000000000001</v>
      </c>
    </row>
    <row r="7776" spans="1:6" x14ac:dyDescent="0.2">
      <c r="A7776" t="s">
        <v>679</v>
      </c>
      <c r="B7776" t="s">
        <v>697</v>
      </c>
      <c r="C7776" t="s">
        <v>686</v>
      </c>
      <c r="D7776">
        <v>0.6</v>
      </c>
      <c r="E7776">
        <v>25</v>
      </c>
      <c r="F7776">
        <v>0.23499999999999999</v>
      </c>
    </row>
    <row r="7777" spans="1:6" x14ac:dyDescent="0.2">
      <c r="A7777" t="s">
        <v>679</v>
      </c>
      <c r="B7777" t="s">
        <v>697</v>
      </c>
      <c r="C7777" t="s">
        <v>686</v>
      </c>
      <c r="D7777">
        <v>0.6</v>
      </c>
      <c r="E7777">
        <v>26</v>
      </c>
      <c r="F7777">
        <v>0.23599999999999999</v>
      </c>
    </row>
    <row r="7778" spans="1:6" x14ac:dyDescent="0.2">
      <c r="A7778" t="s">
        <v>679</v>
      </c>
      <c r="B7778" t="s">
        <v>697</v>
      </c>
      <c r="C7778" t="s">
        <v>686</v>
      </c>
      <c r="D7778">
        <v>0.6</v>
      </c>
      <c r="E7778">
        <v>27</v>
      </c>
      <c r="F7778">
        <v>0.23699999999999999</v>
      </c>
    </row>
    <row r="7779" spans="1:6" x14ac:dyDescent="0.2">
      <c r="A7779" t="s">
        <v>679</v>
      </c>
      <c r="B7779" t="s">
        <v>697</v>
      </c>
      <c r="C7779" t="s">
        <v>686</v>
      </c>
      <c r="D7779">
        <v>0.6</v>
      </c>
      <c r="E7779">
        <v>28</v>
      </c>
      <c r="F7779">
        <v>0.23699999999999999</v>
      </c>
    </row>
    <row r="7780" spans="1:6" x14ac:dyDescent="0.2">
      <c r="A7780" t="s">
        <v>679</v>
      </c>
      <c r="B7780" t="s">
        <v>697</v>
      </c>
      <c r="C7780" t="s">
        <v>686</v>
      </c>
      <c r="D7780">
        <v>0.6</v>
      </c>
      <c r="E7780">
        <v>29</v>
      </c>
      <c r="F7780">
        <v>0.23799999999999999</v>
      </c>
    </row>
    <row r="7781" spans="1:6" x14ac:dyDescent="0.2">
      <c r="A7781" t="s">
        <v>679</v>
      </c>
      <c r="B7781" t="s">
        <v>697</v>
      </c>
      <c r="C7781" t="s">
        <v>686</v>
      </c>
      <c r="D7781">
        <v>0.6</v>
      </c>
      <c r="E7781">
        <v>30</v>
      </c>
      <c r="F7781">
        <v>0.23799999999999999</v>
      </c>
    </row>
    <row r="7782" spans="1:6" x14ac:dyDescent="0.2">
      <c r="A7782" t="s">
        <v>679</v>
      </c>
      <c r="B7782" t="s">
        <v>697</v>
      </c>
      <c r="C7782" t="s">
        <v>686</v>
      </c>
      <c r="D7782">
        <v>0.6</v>
      </c>
      <c r="E7782">
        <v>31</v>
      </c>
      <c r="F7782">
        <v>0.23899999999999999</v>
      </c>
    </row>
    <row r="7783" spans="1:6" x14ac:dyDescent="0.2">
      <c r="A7783" t="s">
        <v>679</v>
      </c>
      <c r="B7783" t="s">
        <v>697</v>
      </c>
      <c r="C7783" t="s">
        <v>686</v>
      </c>
      <c r="D7783">
        <v>0.6</v>
      </c>
      <c r="E7783">
        <v>32</v>
      </c>
      <c r="F7783">
        <v>0.23899999999999999</v>
      </c>
    </row>
    <row r="7784" spans="1:6" x14ac:dyDescent="0.2">
      <c r="A7784" t="s">
        <v>679</v>
      </c>
      <c r="B7784" t="s">
        <v>697</v>
      </c>
      <c r="C7784" t="s">
        <v>686</v>
      </c>
      <c r="D7784">
        <v>0.6</v>
      </c>
      <c r="E7784">
        <v>33</v>
      </c>
      <c r="F7784">
        <v>0.23899999999999999</v>
      </c>
    </row>
    <row r="7785" spans="1:6" x14ac:dyDescent="0.2">
      <c r="A7785" t="s">
        <v>679</v>
      </c>
      <c r="B7785" t="s">
        <v>697</v>
      </c>
      <c r="C7785" t="s">
        <v>686</v>
      </c>
      <c r="D7785">
        <v>0.6</v>
      </c>
      <c r="E7785">
        <v>34</v>
      </c>
      <c r="F7785">
        <v>0.24</v>
      </c>
    </row>
    <row r="7786" spans="1:6" x14ac:dyDescent="0.2">
      <c r="A7786" t="s">
        <v>679</v>
      </c>
      <c r="B7786" t="s">
        <v>697</v>
      </c>
      <c r="C7786" t="s">
        <v>686</v>
      </c>
      <c r="D7786">
        <v>0.6</v>
      </c>
      <c r="E7786">
        <v>35</v>
      </c>
      <c r="F7786">
        <v>0.24</v>
      </c>
    </row>
    <row r="7787" spans="1:6" x14ac:dyDescent="0.2">
      <c r="A7787" t="s">
        <v>679</v>
      </c>
      <c r="B7787" t="s">
        <v>697</v>
      </c>
      <c r="C7787" t="s">
        <v>686</v>
      </c>
      <c r="D7787">
        <v>0.6</v>
      </c>
      <c r="E7787">
        <v>36</v>
      </c>
      <c r="F7787">
        <v>0.24099999999999999</v>
      </c>
    </row>
    <row r="7788" spans="1:6" x14ac:dyDescent="0.2">
      <c r="A7788" t="s">
        <v>679</v>
      </c>
      <c r="B7788" t="s">
        <v>697</v>
      </c>
      <c r="C7788" t="s">
        <v>686</v>
      </c>
      <c r="D7788">
        <v>0.6</v>
      </c>
      <c r="E7788">
        <v>37</v>
      </c>
      <c r="F7788">
        <v>0.24199999999999999</v>
      </c>
    </row>
    <row r="7789" spans="1:6" x14ac:dyDescent="0.2">
      <c r="A7789" t="s">
        <v>679</v>
      </c>
      <c r="B7789" t="s">
        <v>697</v>
      </c>
      <c r="C7789" t="s">
        <v>686</v>
      </c>
      <c r="D7789">
        <v>0.6</v>
      </c>
      <c r="E7789">
        <v>38</v>
      </c>
      <c r="F7789">
        <v>0.24299999999999999</v>
      </c>
    </row>
    <row r="7790" spans="1:6" x14ac:dyDescent="0.2">
      <c r="A7790" t="s">
        <v>679</v>
      </c>
      <c r="B7790" t="s">
        <v>697</v>
      </c>
      <c r="C7790" t="s">
        <v>686</v>
      </c>
      <c r="D7790">
        <v>0.6</v>
      </c>
      <c r="E7790">
        <v>39</v>
      </c>
      <c r="F7790">
        <v>0.24399999999999999</v>
      </c>
    </row>
    <row r="7791" spans="1:6" x14ac:dyDescent="0.2">
      <c r="A7791" t="s">
        <v>679</v>
      </c>
      <c r="B7791" t="s">
        <v>697</v>
      </c>
      <c r="C7791" t="s">
        <v>686</v>
      </c>
      <c r="D7791">
        <v>0.6</v>
      </c>
      <c r="E7791">
        <v>40</v>
      </c>
      <c r="F7791">
        <v>0.245</v>
      </c>
    </row>
    <row r="7792" spans="1:6" x14ac:dyDescent="0.2">
      <c r="A7792" t="s">
        <v>679</v>
      </c>
      <c r="B7792" t="s">
        <v>697</v>
      </c>
      <c r="C7792" t="s">
        <v>686</v>
      </c>
      <c r="D7792">
        <v>0.6</v>
      </c>
      <c r="E7792">
        <v>41</v>
      </c>
      <c r="F7792">
        <v>0.246</v>
      </c>
    </row>
    <row r="7793" spans="1:6" x14ac:dyDescent="0.2">
      <c r="A7793" t="s">
        <v>679</v>
      </c>
      <c r="B7793" t="s">
        <v>697</v>
      </c>
      <c r="C7793" t="s">
        <v>686</v>
      </c>
      <c r="D7793">
        <v>0.6</v>
      </c>
      <c r="E7793">
        <v>42</v>
      </c>
      <c r="F7793">
        <v>0.247</v>
      </c>
    </row>
    <row r="7794" spans="1:6" x14ac:dyDescent="0.2">
      <c r="A7794" t="s">
        <v>679</v>
      </c>
      <c r="B7794" t="s">
        <v>697</v>
      </c>
      <c r="C7794" t="s">
        <v>686</v>
      </c>
      <c r="D7794">
        <v>0.6</v>
      </c>
      <c r="E7794">
        <v>43</v>
      </c>
      <c r="F7794">
        <v>0.248</v>
      </c>
    </row>
    <row r="7795" spans="1:6" x14ac:dyDescent="0.2">
      <c r="A7795" t="s">
        <v>679</v>
      </c>
      <c r="B7795" t="s">
        <v>697</v>
      </c>
      <c r="C7795" t="s">
        <v>686</v>
      </c>
      <c r="D7795">
        <v>0.6</v>
      </c>
      <c r="E7795">
        <v>44</v>
      </c>
      <c r="F7795">
        <v>0.25</v>
      </c>
    </row>
    <row r="7796" spans="1:6" x14ac:dyDescent="0.2">
      <c r="A7796" t="s">
        <v>679</v>
      </c>
      <c r="B7796" t="s">
        <v>697</v>
      </c>
      <c r="C7796" t="s">
        <v>686</v>
      </c>
      <c r="D7796">
        <v>0.6</v>
      </c>
      <c r="E7796">
        <v>45</v>
      </c>
      <c r="F7796">
        <v>0.251</v>
      </c>
    </row>
    <row r="7797" spans="1:6" x14ac:dyDescent="0.2">
      <c r="A7797" t="s">
        <v>679</v>
      </c>
      <c r="B7797" t="s">
        <v>697</v>
      </c>
      <c r="C7797" t="s">
        <v>686</v>
      </c>
      <c r="D7797">
        <v>0.6</v>
      </c>
      <c r="E7797">
        <v>46</v>
      </c>
      <c r="F7797">
        <v>0.252</v>
      </c>
    </row>
    <row r="7798" spans="1:6" x14ac:dyDescent="0.2">
      <c r="A7798" t="s">
        <v>679</v>
      </c>
      <c r="B7798" t="s">
        <v>697</v>
      </c>
      <c r="C7798" t="s">
        <v>686</v>
      </c>
      <c r="D7798">
        <v>0.6</v>
      </c>
      <c r="E7798">
        <v>47</v>
      </c>
      <c r="F7798">
        <v>0.254</v>
      </c>
    </row>
    <row r="7799" spans="1:6" x14ac:dyDescent="0.2">
      <c r="A7799" t="s">
        <v>679</v>
      </c>
      <c r="B7799" t="s">
        <v>697</v>
      </c>
      <c r="C7799" t="s">
        <v>686</v>
      </c>
      <c r="D7799">
        <v>0.6</v>
      </c>
      <c r="E7799">
        <v>48</v>
      </c>
      <c r="F7799">
        <v>0.255</v>
      </c>
    </row>
    <row r="7800" spans="1:6" x14ac:dyDescent="0.2">
      <c r="A7800" t="s">
        <v>679</v>
      </c>
      <c r="B7800" t="s">
        <v>697</v>
      </c>
      <c r="C7800" t="s">
        <v>686</v>
      </c>
      <c r="D7800">
        <v>0.6</v>
      </c>
      <c r="E7800">
        <v>49</v>
      </c>
      <c r="F7800">
        <v>0.25600000000000001</v>
      </c>
    </row>
    <row r="7801" spans="1:6" x14ac:dyDescent="0.2">
      <c r="A7801" t="s">
        <v>679</v>
      </c>
      <c r="B7801" t="s">
        <v>697</v>
      </c>
      <c r="C7801" t="s">
        <v>686</v>
      </c>
      <c r="D7801">
        <v>0.625</v>
      </c>
      <c r="E7801">
        <v>22</v>
      </c>
      <c r="F7801">
        <v>0.23699999999999999</v>
      </c>
    </row>
    <row r="7802" spans="1:6" x14ac:dyDescent="0.2">
      <c r="A7802" t="s">
        <v>679</v>
      </c>
      <c r="B7802" t="s">
        <v>697</v>
      </c>
      <c r="C7802" t="s">
        <v>686</v>
      </c>
      <c r="D7802">
        <v>0.625</v>
      </c>
      <c r="E7802">
        <v>23</v>
      </c>
      <c r="F7802">
        <v>0.24</v>
      </c>
    </row>
    <row r="7803" spans="1:6" x14ac:dyDescent="0.2">
      <c r="A7803" t="s">
        <v>679</v>
      </c>
      <c r="B7803" t="s">
        <v>697</v>
      </c>
      <c r="C7803" t="s">
        <v>686</v>
      </c>
      <c r="D7803">
        <v>0.625</v>
      </c>
      <c r="E7803">
        <v>24</v>
      </c>
      <c r="F7803">
        <v>0.24199999999999999</v>
      </c>
    </row>
    <row r="7804" spans="1:6" x14ac:dyDescent="0.2">
      <c r="A7804" t="s">
        <v>679</v>
      </c>
      <c r="B7804" t="s">
        <v>697</v>
      </c>
      <c r="C7804" t="s">
        <v>686</v>
      </c>
      <c r="D7804">
        <v>0.625</v>
      </c>
      <c r="E7804">
        <v>25</v>
      </c>
      <c r="F7804">
        <v>0.24399999999999999</v>
      </c>
    </row>
    <row r="7805" spans="1:6" x14ac:dyDescent="0.2">
      <c r="A7805" t="s">
        <v>679</v>
      </c>
      <c r="B7805" t="s">
        <v>697</v>
      </c>
      <c r="C7805" t="s">
        <v>686</v>
      </c>
      <c r="D7805">
        <v>0.625</v>
      </c>
      <c r="E7805">
        <v>26</v>
      </c>
      <c r="F7805">
        <v>0.245</v>
      </c>
    </row>
    <row r="7806" spans="1:6" x14ac:dyDescent="0.2">
      <c r="A7806" t="s">
        <v>679</v>
      </c>
      <c r="B7806" t="s">
        <v>697</v>
      </c>
      <c r="C7806" t="s">
        <v>686</v>
      </c>
      <c r="D7806">
        <v>0.625</v>
      </c>
      <c r="E7806">
        <v>27</v>
      </c>
      <c r="F7806">
        <v>0.246</v>
      </c>
    </row>
    <row r="7807" spans="1:6" x14ac:dyDescent="0.2">
      <c r="A7807" t="s">
        <v>679</v>
      </c>
      <c r="B7807" t="s">
        <v>697</v>
      </c>
      <c r="C7807" t="s">
        <v>686</v>
      </c>
      <c r="D7807">
        <v>0.625</v>
      </c>
      <c r="E7807">
        <v>28</v>
      </c>
      <c r="F7807">
        <v>0.246</v>
      </c>
    </row>
    <row r="7808" spans="1:6" x14ac:dyDescent="0.2">
      <c r="A7808" t="s">
        <v>679</v>
      </c>
      <c r="B7808" t="s">
        <v>697</v>
      </c>
      <c r="C7808" t="s">
        <v>686</v>
      </c>
      <c r="D7808">
        <v>0.625</v>
      </c>
      <c r="E7808">
        <v>29</v>
      </c>
      <c r="F7808">
        <v>0.247</v>
      </c>
    </row>
    <row r="7809" spans="1:6" x14ac:dyDescent="0.2">
      <c r="A7809" t="s">
        <v>679</v>
      </c>
      <c r="B7809" t="s">
        <v>697</v>
      </c>
      <c r="C7809" t="s">
        <v>686</v>
      </c>
      <c r="D7809">
        <v>0.625</v>
      </c>
      <c r="E7809">
        <v>30</v>
      </c>
      <c r="F7809">
        <v>0.247</v>
      </c>
    </row>
    <row r="7810" spans="1:6" x14ac:dyDescent="0.2">
      <c r="A7810" t="s">
        <v>679</v>
      </c>
      <c r="B7810" t="s">
        <v>697</v>
      </c>
      <c r="C7810" t="s">
        <v>686</v>
      </c>
      <c r="D7810">
        <v>0.625</v>
      </c>
      <c r="E7810">
        <v>31</v>
      </c>
      <c r="F7810">
        <v>0.247</v>
      </c>
    </row>
    <row r="7811" spans="1:6" x14ac:dyDescent="0.2">
      <c r="A7811" t="s">
        <v>679</v>
      </c>
      <c r="B7811" t="s">
        <v>697</v>
      </c>
      <c r="C7811" t="s">
        <v>686</v>
      </c>
      <c r="D7811">
        <v>0.625</v>
      </c>
      <c r="E7811">
        <v>32</v>
      </c>
      <c r="F7811">
        <v>0.248</v>
      </c>
    </row>
    <row r="7812" spans="1:6" x14ac:dyDescent="0.2">
      <c r="A7812" t="s">
        <v>679</v>
      </c>
      <c r="B7812" t="s">
        <v>697</v>
      </c>
      <c r="C7812" t="s">
        <v>686</v>
      </c>
      <c r="D7812">
        <v>0.625</v>
      </c>
      <c r="E7812">
        <v>33</v>
      </c>
      <c r="F7812">
        <v>0.248</v>
      </c>
    </row>
    <row r="7813" spans="1:6" x14ac:dyDescent="0.2">
      <c r="A7813" t="s">
        <v>679</v>
      </c>
      <c r="B7813" t="s">
        <v>697</v>
      </c>
      <c r="C7813" t="s">
        <v>686</v>
      </c>
      <c r="D7813">
        <v>0.625</v>
      </c>
      <c r="E7813">
        <v>34</v>
      </c>
      <c r="F7813">
        <v>0.249</v>
      </c>
    </row>
    <row r="7814" spans="1:6" x14ac:dyDescent="0.2">
      <c r="A7814" t="s">
        <v>679</v>
      </c>
      <c r="B7814" t="s">
        <v>697</v>
      </c>
      <c r="C7814" t="s">
        <v>686</v>
      </c>
      <c r="D7814">
        <v>0.625</v>
      </c>
      <c r="E7814">
        <v>35</v>
      </c>
      <c r="F7814">
        <v>0.249</v>
      </c>
    </row>
    <row r="7815" spans="1:6" x14ac:dyDescent="0.2">
      <c r="A7815" t="s">
        <v>679</v>
      </c>
      <c r="B7815" t="s">
        <v>697</v>
      </c>
      <c r="C7815" t="s">
        <v>686</v>
      </c>
      <c r="D7815">
        <v>0.625</v>
      </c>
      <c r="E7815">
        <v>36</v>
      </c>
      <c r="F7815">
        <v>0.25</v>
      </c>
    </row>
    <row r="7816" spans="1:6" x14ac:dyDescent="0.2">
      <c r="A7816" t="s">
        <v>679</v>
      </c>
      <c r="B7816" t="s">
        <v>697</v>
      </c>
      <c r="C7816" t="s">
        <v>686</v>
      </c>
      <c r="D7816">
        <v>0.625</v>
      </c>
      <c r="E7816">
        <v>37</v>
      </c>
      <c r="F7816">
        <v>0.25</v>
      </c>
    </row>
    <row r="7817" spans="1:6" x14ac:dyDescent="0.2">
      <c r="A7817" t="s">
        <v>679</v>
      </c>
      <c r="B7817" t="s">
        <v>697</v>
      </c>
      <c r="C7817" t="s">
        <v>686</v>
      </c>
      <c r="D7817">
        <v>0.625</v>
      </c>
      <c r="E7817">
        <v>38</v>
      </c>
      <c r="F7817">
        <v>0.251</v>
      </c>
    </row>
    <row r="7818" spans="1:6" x14ac:dyDescent="0.2">
      <c r="A7818" t="s">
        <v>679</v>
      </c>
      <c r="B7818" t="s">
        <v>697</v>
      </c>
      <c r="C7818" t="s">
        <v>686</v>
      </c>
      <c r="D7818">
        <v>0.625</v>
      </c>
      <c r="E7818">
        <v>39</v>
      </c>
      <c r="F7818">
        <v>0.252</v>
      </c>
    </row>
    <row r="7819" spans="1:6" x14ac:dyDescent="0.2">
      <c r="A7819" t="s">
        <v>679</v>
      </c>
      <c r="B7819" t="s">
        <v>697</v>
      </c>
      <c r="C7819" t="s">
        <v>686</v>
      </c>
      <c r="D7819">
        <v>0.625</v>
      </c>
      <c r="E7819">
        <v>40</v>
      </c>
      <c r="F7819">
        <v>0.253</v>
      </c>
    </row>
    <row r="7820" spans="1:6" x14ac:dyDescent="0.2">
      <c r="A7820" t="s">
        <v>679</v>
      </c>
      <c r="B7820" t="s">
        <v>697</v>
      </c>
      <c r="C7820" t="s">
        <v>686</v>
      </c>
      <c r="D7820">
        <v>0.625</v>
      </c>
      <c r="E7820">
        <v>41</v>
      </c>
      <c r="F7820">
        <v>0.254</v>
      </c>
    </row>
    <row r="7821" spans="1:6" x14ac:dyDescent="0.2">
      <c r="A7821" t="s">
        <v>679</v>
      </c>
      <c r="B7821" t="s">
        <v>697</v>
      </c>
      <c r="C7821" t="s">
        <v>686</v>
      </c>
      <c r="D7821">
        <v>0.625</v>
      </c>
      <c r="E7821">
        <v>42</v>
      </c>
      <c r="F7821">
        <v>0.255</v>
      </c>
    </row>
    <row r="7822" spans="1:6" x14ac:dyDescent="0.2">
      <c r="A7822" t="s">
        <v>679</v>
      </c>
      <c r="B7822" t="s">
        <v>697</v>
      </c>
      <c r="C7822" t="s">
        <v>686</v>
      </c>
      <c r="D7822">
        <v>0.625</v>
      </c>
      <c r="E7822">
        <v>43</v>
      </c>
      <c r="F7822">
        <v>0.25600000000000001</v>
      </c>
    </row>
    <row r="7823" spans="1:6" x14ac:dyDescent="0.2">
      <c r="A7823" t="s">
        <v>679</v>
      </c>
      <c r="B7823" t="s">
        <v>697</v>
      </c>
      <c r="C7823" t="s">
        <v>686</v>
      </c>
      <c r="D7823">
        <v>0.625</v>
      </c>
      <c r="E7823">
        <v>44</v>
      </c>
      <c r="F7823">
        <v>0.25700000000000001</v>
      </c>
    </row>
    <row r="7824" spans="1:6" x14ac:dyDescent="0.2">
      <c r="A7824" t="s">
        <v>679</v>
      </c>
      <c r="B7824" t="s">
        <v>697</v>
      </c>
      <c r="C7824" t="s">
        <v>686</v>
      </c>
      <c r="D7824">
        <v>0.625</v>
      </c>
      <c r="E7824">
        <v>45</v>
      </c>
      <c r="F7824">
        <v>0.25900000000000001</v>
      </c>
    </row>
    <row r="7825" spans="1:6" x14ac:dyDescent="0.2">
      <c r="A7825" t="s">
        <v>679</v>
      </c>
      <c r="B7825" t="s">
        <v>697</v>
      </c>
      <c r="C7825" t="s">
        <v>686</v>
      </c>
      <c r="D7825">
        <v>0.625</v>
      </c>
      <c r="E7825">
        <v>46</v>
      </c>
      <c r="F7825">
        <v>0.26</v>
      </c>
    </row>
    <row r="7826" spans="1:6" x14ac:dyDescent="0.2">
      <c r="A7826" t="s">
        <v>679</v>
      </c>
      <c r="B7826" t="s">
        <v>697</v>
      </c>
      <c r="C7826" t="s">
        <v>686</v>
      </c>
      <c r="D7826">
        <v>0.625</v>
      </c>
      <c r="E7826">
        <v>47</v>
      </c>
      <c r="F7826">
        <v>0.26100000000000001</v>
      </c>
    </row>
    <row r="7827" spans="1:6" x14ac:dyDescent="0.2">
      <c r="A7827" t="s">
        <v>679</v>
      </c>
      <c r="B7827" t="s">
        <v>697</v>
      </c>
      <c r="C7827" t="s">
        <v>686</v>
      </c>
      <c r="D7827">
        <v>0.625</v>
      </c>
      <c r="E7827">
        <v>48</v>
      </c>
      <c r="F7827">
        <v>0.26300000000000001</v>
      </c>
    </row>
    <row r="7828" spans="1:6" x14ac:dyDescent="0.2">
      <c r="A7828" t="s">
        <v>679</v>
      </c>
      <c r="B7828" t="s">
        <v>697</v>
      </c>
      <c r="C7828" t="s">
        <v>686</v>
      </c>
      <c r="D7828">
        <v>0.625</v>
      </c>
      <c r="E7828">
        <v>49</v>
      </c>
      <c r="F7828">
        <v>0.26400000000000001</v>
      </c>
    </row>
    <row r="7829" spans="1:6" x14ac:dyDescent="0.2">
      <c r="A7829" t="s">
        <v>679</v>
      </c>
      <c r="B7829" t="s">
        <v>697</v>
      </c>
      <c r="C7829" t="s">
        <v>686</v>
      </c>
      <c r="D7829">
        <v>0.65</v>
      </c>
      <c r="E7829">
        <v>23</v>
      </c>
      <c r="F7829">
        <v>0.249</v>
      </c>
    </row>
    <row r="7830" spans="1:6" x14ac:dyDescent="0.2">
      <c r="A7830" t="s">
        <v>679</v>
      </c>
      <c r="B7830" t="s">
        <v>697</v>
      </c>
      <c r="C7830" t="s">
        <v>686</v>
      </c>
      <c r="D7830">
        <v>0.65</v>
      </c>
      <c r="E7830">
        <v>24</v>
      </c>
      <c r="F7830">
        <v>0.251</v>
      </c>
    </row>
    <row r="7831" spans="1:6" x14ac:dyDescent="0.2">
      <c r="A7831" t="s">
        <v>679</v>
      </c>
      <c r="B7831" t="s">
        <v>697</v>
      </c>
      <c r="C7831" t="s">
        <v>686</v>
      </c>
      <c r="D7831">
        <v>0.65</v>
      </c>
      <c r="E7831">
        <v>25</v>
      </c>
      <c r="F7831">
        <v>0.253</v>
      </c>
    </row>
    <row r="7832" spans="1:6" x14ac:dyDescent="0.2">
      <c r="A7832" t="s">
        <v>679</v>
      </c>
      <c r="B7832" t="s">
        <v>697</v>
      </c>
      <c r="C7832" t="s">
        <v>686</v>
      </c>
      <c r="D7832">
        <v>0.65</v>
      </c>
      <c r="E7832">
        <v>26</v>
      </c>
      <c r="F7832">
        <v>0.254</v>
      </c>
    </row>
    <row r="7833" spans="1:6" x14ac:dyDescent="0.2">
      <c r="A7833" t="s">
        <v>679</v>
      </c>
      <c r="B7833" t="s">
        <v>697</v>
      </c>
      <c r="C7833" t="s">
        <v>686</v>
      </c>
      <c r="D7833">
        <v>0.65</v>
      </c>
      <c r="E7833">
        <v>27</v>
      </c>
      <c r="F7833">
        <v>0.255</v>
      </c>
    </row>
    <row r="7834" spans="1:6" x14ac:dyDescent="0.2">
      <c r="A7834" t="s">
        <v>679</v>
      </c>
      <c r="B7834" t="s">
        <v>697</v>
      </c>
      <c r="C7834" t="s">
        <v>686</v>
      </c>
      <c r="D7834">
        <v>0.65</v>
      </c>
      <c r="E7834">
        <v>28</v>
      </c>
      <c r="F7834">
        <v>0.255</v>
      </c>
    </row>
    <row r="7835" spans="1:6" x14ac:dyDescent="0.2">
      <c r="A7835" t="s">
        <v>679</v>
      </c>
      <c r="B7835" t="s">
        <v>697</v>
      </c>
      <c r="C7835" t="s">
        <v>686</v>
      </c>
      <c r="D7835">
        <v>0.65</v>
      </c>
      <c r="E7835">
        <v>29</v>
      </c>
      <c r="F7835">
        <v>0.255</v>
      </c>
    </row>
    <row r="7836" spans="1:6" x14ac:dyDescent="0.2">
      <c r="A7836" t="s">
        <v>679</v>
      </c>
      <c r="B7836" t="s">
        <v>697</v>
      </c>
      <c r="C7836" t="s">
        <v>686</v>
      </c>
      <c r="D7836">
        <v>0.65</v>
      </c>
      <c r="E7836">
        <v>30</v>
      </c>
      <c r="F7836">
        <v>0.25600000000000001</v>
      </c>
    </row>
    <row r="7837" spans="1:6" x14ac:dyDescent="0.2">
      <c r="A7837" t="s">
        <v>679</v>
      </c>
      <c r="B7837" t="s">
        <v>697</v>
      </c>
      <c r="C7837" t="s">
        <v>686</v>
      </c>
      <c r="D7837">
        <v>0.65</v>
      </c>
      <c r="E7837">
        <v>31</v>
      </c>
      <c r="F7837">
        <v>0.25600000000000001</v>
      </c>
    </row>
    <row r="7838" spans="1:6" x14ac:dyDescent="0.2">
      <c r="A7838" t="s">
        <v>679</v>
      </c>
      <c r="B7838" t="s">
        <v>697</v>
      </c>
      <c r="C7838" t="s">
        <v>686</v>
      </c>
      <c r="D7838">
        <v>0.65</v>
      </c>
      <c r="E7838">
        <v>32</v>
      </c>
      <c r="F7838">
        <v>0.25600000000000001</v>
      </c>
    </row>
    <row r="7839" spans="1:6" x14ac:dyDescent="0.2">
      <c r="A7839" t="s">
        <v>679</v>
      </c>
      <c r="B7839" t="s">
        <v>697</v>
      </c>
      <c r="C7839" t="s">
        <v>686</v>
      </c>
      <c r="D7839">
        <v>0.65</v>
      </c>
      <c r="E7839">
        <v>33</v>
      </c>
      <c r="F7839">
        <v>0.25700000000000001</v>
      </c>
    </row>
    <row r="7840" spans="1:6" x14ac:dyDescent="0.2">
      <c r="A7840" t="s">
        <v>679</v>
      </c>
      <c r="B7840" t="s">
        <v>697</v>
      </c>
      <c r="C7840" t="s">
        <v>686</v>
      </c>
      <c r="D7840">
        <v>0.65</v>
      </c>
      <c r="E7840">
        <v>34</v>
      </c>
      <c r="F7840">
        <v>0.25700000000000001</v>
      </c>
    </row>
    <row r="7841" spans="1:6" x14ac:dyDescent="0.2">
      <c r="A7841" t="s">
        <v>679</v>
      </c>
      <c r="B7841" t="s">
        <v>697</v>
      </c>
      <c r="C7841" t="s">
        <v>686</v>
      </c>
      <c r="D7841">
        <v>0.65</v>
      </c>
      <c r="E7841">
        <v>35</v>
      </c>
      <c r="F7841">
        <v>0.25700000000000001</v>
      </c>
    </row>
    <row r="7842" spans="1:6" x14ac:dyDescent="0.2">
      <c r="A7842" t="s">
        <v>679</v>
      </c>
      <c r="B7842" t="s">
        <v>697</v>
      </c>
      <c r="C7842" t="s">
        <v>686</v>
      </c>
      <c r="D7842">
        <v>0.65</v>
      </c>
      <c r="E7842">
        <v>36</v>
      </c>
      <c r="F7842">
        <v>0.25800000000000001</v>
      </c>
    </row>
    <row r="7843" spans="1:6" x14ac:dyDescent="0.2">
      <c r="A7843" t="s">
        <v>679</v>
      </c>
      <c r="B7843" t="s">
        <v>697</v>
      </c>
      <c r="C7843" t="s">
        <v>686</v>
      </c>
      <c r="D7843">
        <v>0.65</v>
      </c>
      <c r="E7843">
        <v>37</v>
      </c>
      <c r="F7843">
        <v>0.25800000000000001</v>
      </c>
    </row>
    <row r="7844" spans="1:6" x14ac:dyDescent="0.2">
      <c r="A7844" t="s">
        <v>679</v>
      </c>
      <c r="B7844" t="s">
        <v>697</v>
      </c>
      <c r="C7844" t="s">
        <v>686</v>
      </c>
      <c r="D7844">
        <v>0.65</v>
      </c>
      <c r="E7844">
        <v>38</v>
      </c>
      <c r="F7844">
        <v>0.25900000000000001</v>
      </c>
    </row>
    <row r="7845" spans="1:6" x14ac:dyDescent="0.2">
      <c r="A7845" t="s">
        <v>679</v>
      </c>
      <c r="B7845" t="s">
        <v>697</v>
      </c>
      <c r="C7845" t="s">
        <v>686</v>
      </c>
      <c r="D7845">
        <v>0.65</v>
      </c>
      <c r="E7845">
        <v>39</v>
      </c>
      <c r="F7845">
        <v>0.26</v>
      </c>
    </row>
    <row r="7846" spans="1:6" x14ac:dyDescent="0.2">
      <c r="A7846" t="s">
        <v>679</v>
      </c>
      <c r="B7846" t="s">
        <v>697</v>
      </c>
      <c r="C7846" t="s">
        <v>686</v>
      </c>
      <c r="D7846">
        <v>0.65</v>
      </c>
      <c r="E7846">
        <v>40</v>
      </c>
      <c r="F7846">
        <v>0.26100000000000001</v>
      </c>
    </row>
    <row r="7847" spans="1:6" x14ac:dyDescent="0.2">
      <c r="A7847" t="s">
        <v>679</v>
      </c>
      <c r="B7847" t="s">
        <v>697</v>
      </c>
      <c r="C7847" t="s">
        <v>686</v>
      </c>
      <c r="D7847">
        <v>0.65</v>
      </c>
      <c r="E7847">
        <v>41</v>
      </c>
      <c r="F7847">
        <v>0.26200000000000001</v>
      </c>
    </row>
    <row r="7848" spans="1:6" x14ac:dyDescent="0.2">
      <c r="A7848" t="s">
        <v>679</v>
      </c>
      <c r="B7848" t="s">
        <v>697</v>
      </c>
      <c r="C7848" t="s">
        <v>686</v>
      </c>
      <c r="D7848">
        <v>0.65</v>
      </c>
      <c r="E7848">
        <v>42</v>
      </c>
      <c r="F7848">
        <v>0.26300000000000001</v>
      </c>
    </row>
    <row r="7849" spans="1:6" x14ac:dyDescent="0.2">
      <c r="A7849" t="s">
        <v>679</v>
      </c>
      <c r="B7849" t="s">
        <v>697</v>
      </c>
      <c r="C7849" t="s">
        <v>686</v>
      </c>
      <c r="D7849">
        <v>0.65</v>
      </c>
      <c r="E7849">
        <v>43</v>
      </c>
      <c r="F7849">
        <v>0.26400000000000001</v>
      </c>
    </row>
    <row r="7850" spans="1:6" x14ac:dyDescent="0.2">
      <c r="A7850" t="s">
        <v>679</v>
      </c>
      <c r="B7850" t="s">
        <v>697</v>
      </c>
      <c r="C7850" t="s">
        <v>686</v>
      </c>
      <c r="D7850">
        <v>0.65</v>
      </c>
      <c r="E7850">
        <v>44</v>
      </c>
      <c r="F7850">
        <v>0.26500000000000001</v>
      </c>
    </row>
    <row r="7851" spans="1:6" x14ac:dyDescent="0.2">
      <c r="A7851" t="s">
        <v>679</v>
      </c>
      <c r="B7851" t="s">
        <v>697</v>
      </c>
      <c r="C7851" t="s">
        <v>686</v>
      </c>
      <c r="D7851">
        <v>0.65</v>
      </c>
      <c r="E7851">
        <v>45</v>
      </c>
      <c r="F7851">
        <v>0.26600000000000001</v>
      </c>
    </row>
    <row r="7852" spans="1:6" x14ac:dyDescent="0.2">
      <c r="A7852" t="s">
        <v>679</v>
      </c>
      <c r="B7852" t="s">
        <v>697</v>
      </c>
      <c r="C7852" t="s">
        <v>686</v>
      </c>
      <c r="D7852">
        <v>0.65</v>
      </c>
      <c r="E7852">
        <v>46</v>
      </c>
      <c r="F7852">
        <v>0.26800000000000002</v>
      </c>
    </row>
    <row r="7853" spans="1:6" x14ac:dyDescent="0.2">
      <c r="A7853" t="s">
        <v>679</v>
      </c>
      <c r="B7853" t="s">
        <v>697</v>
      </c>
      <c r="C7853" t="s">
        <v>686</v>
      </c>
      <c r="D7853">
        <v>0.65</v>
      </c>
      <c r="E7853">
        <v>47</v>
      </c>
      <c r="F7853">
        <v>0.26900000000000002</v>
      </c>
    </row>
    <row r="7854" spans="1:6" x14ac:dyDescent="0.2">
      <c r="A7854" t="s">
        <v>679</v>
      </c>
      <c r="B7854" t="s">
        <v>697</v>
      </c>
      <c r="C7854" t="s">
        <v>686</v>
      </c>
      <c r="D7854">
        <v>0.65</v>
      </c>
      <c r="E7854">
        <v>48</v>
      </c>
      <c r="F7854">
        <v>0.27</v>
      </c>
    </row>
    <row r="7855" spans="1:6" x14ac:dyDescent="0.2">
      <c r="A7855" t="s">
        <v>679</v>
      </c>
      <c r="B7855" t="s">
        <v>697</v>
      </c>
      <c r="C7855" t="s">
        <v>686</v>
      </c>
      <c r="D7855">
        <v>0.65</v>
      </c>
      <c r="E7855">
        <v>49</v>
      </c>
      <c r="F7855">
        <v>0.27200000000000002</v>
      </c>
    </row>
    <row r="7856" spans="1:6" x14ac:dyDescent="0.2">
      <c r="A7856" t="s">
        <v>679</v>
      </c>
      <c r="B7856" t="s">
        <v>697</v>
      </c>
      <c r="C7856" t="s">
        <v>686</v>
      </c>
      <c r="D7856">
        <v>0.67500000000000004</v>
      </c>
      <c r="E7856">
        <v>25</v>
      </c>
      <c r="F7856">
        <v>0.26200000000000001</v>
      </c>
    </row>
    <row r="7857" spans="1:6" x14ac:dyDescent="0.2">
      <c r="A7857" t="s">
        <v>679</v>
      </c>
      <c r="B7857" t="s">
        <v>697</v>
      </c>
      <c r="C7857" t="s">
        <v>686</v>
      </c>
      <c r="D7857">
        <v>0.67500000000000004</v>
      </c>
      <c r="E7857">
        <v>26</v>
      </c>
      <c r="F7857">
        <v>0.26300000000000001</v>
      </c>
    </row>
    <row r="7858" spans="1:6" x14ac:dyDescent="0.2">
      <c r="A7858" t="s">
        <v>679</v>
      </c>
      <c r="B7858" t="s">
        <v>697</v>
      </c>
      <c r="C7858" t="s">
        <v>686</v>
      </c>
      <c r="D7858">
        <v>0.67500000000000004</v>
      </c>
      <c r="E7858">
        <v>27</v>
      </c>
      <c r="F7858">
        <v>0.26400000000000001</v>
      </c>
    </row>
    <row r="7859" spans="1:6" x14ac:dyDescent="0.2">
      <c r="A7859" t="s">
        <v>679</v>
      </c>
      <c r="B7859" t="s">
        <v>697</v>
      </c>
      <c r="C7859" t="s">
        <v>686</v>
      </c>
      <c r="D7859">
        <v>0.67500000000000004</v>
      </c>
      <c r="E7859">
        <v>28</v>
      </c>
      <c r="F7859">
        <v>0.26400000000000001</v>
      </c>
    </row>
    <row r="7860" spans="1:6" x14ac:dyDescent="0.2">
      <c r="A7860" t="s">
        <v>679</v>
      </c>
      <c r="B7860" t="s">
        <v>697</v>
      </c>
      <c r="C7860" t="s">
        <v>686</v>
      </c>
      <c r="D7860">
        <v>0.67500000000000004</v>
      </c>
      <c r="E7860">
        <v>29</v>
      </c>
      <c r="F7860">
        <v>0.26400000000000001</v>
      </c>
    </row>
    <row r="7861" spans="1:6" x14ac:dyDescent="0.2">
      <c r="A7861" t="s">
        <v>679</v>
      </c>
      <c r="B7861" t="s">
        <v>697</v>
      </c>
      <c r="C7861" t="s">
        <v>686</v>
      </c>
      <c r="D7861">
        <v>0.67500000000000004</v>
      </c>
      <c r="E7861">
        <v>30</v>
      </c>
      <c r="F7861">
        <v>0.26400000000000001</v>
      </c>
    </row>
    <row r="7862" spans="1:6" x14ac:dyDescent="0.2">
      <c r="A7862" t="s">
        <v>679</v>
      </c>
      <c r="B7862" t="s">
        <v>697</v>
      </c>
      <c r="C7862" t="s">
        <v>686</v>
      </c>
      <c r="D7862">
        <v>0.67500000000000004</v>
      </c>
      <c r="E7862">
        <v>31</v>
      </c>
      <c r="F7862">
        <v>0.26500000000000001</v>
      </c>
    </row>
    <row r="7863" spans="1:6" x14ac:dyDescent="0.2">
      <c r="A7863" t="s">
        <v>679</v>
      </c>
      <c r="B7863" t="s">
        <v>697</v>
      </c>
      <c r="C7863" t="s">
        <v>686</v>
      </c>
      <c r="D7863">
        <v>0.67500000000000004</v>
      </c>
      <c r="E7863">
        <v>32</v>
      </c>
      <c r="F7863">
        <v>0.26500000000000001</v>
      </c>
    </row>
    <row r="7864" spans="1:6" x14ac:dyDescent="0.2">
      <c r="A7864" t="s">
        <v>679</v>
      </c>
      <c r="B7864" t="s">
        <v>697</v>
      </c>
      <c r="C7864" t="s">
        <v>686</v>
      </c>
      <c r="D7864">
        <v>0.67500000000000004</v>
      </c>
      <c r="E7864">
        <v>33</v>
      </c>
      <c r="F7864">
        <v>0.26500000000000001</v>
      </c>
    </row>
    <row r="7865" spans="1:6" x14ac:dyDescent="0.2">
      <c r="A7865" t="s">
        <v>679</v>
      </c>
      <c r="B7865" t="s">
        <v>697</v>
      </c>
      <c r="C7865" t="s">
        <v>686</v>
      </c>
      <c r="D7865">
        <v>0.67500000000000004</v>
      </c>
      <c r="E7865">
        <v>34</v>
      </c>
      <c r="F7865">
        <v>0.26500000000000001</v>
      </c>
    </row>
    <row r="7866" spans="1:6" x14ac:dyDescent="0.2">
      <c r="A7866" t="s">
        <v>679</v>
      </c>
      <c r="B7866" t="s">
        <v>697</v>
      </c>
      <c r="C7866" t="s">
        <v>686</v>
      </c>
      <c r="D7866">
        <v>0.67500000000000004</v>
      </c>
      <c r="E7866">
        <v>35</v>
      </c>
      <c r="F7866">
        <v>0.26600000000000001</v>
      </c>
    </row>
    <row r="7867" spans="1:6" x14ac:dyDescent="0.2">
      <c r="A7867" t="s">
        <v>679</v>
      </c>
      <c r="B7867" t="s">
        <v>697</v>
      </c>
      <c r="C7867" t="s">
        <v>686</v>
      </c>
      <c r="D7867">
        <v>0.67500000000000004</v>
      </c>
      <c r="E7867">
        <v>36</v>
      </c>
      <c r="F7867">
        <v>0.26600000000000001</v>
      </c>
    </row>
    <row r="7868" spans="1:6" x14ac:dyDescent="0.2">
      <c r="A7868" t="s">
        <v>679</v>
      </c>
      <c r="B7868" t="s">
        <v>697</v>
      </c>
      <c r="C7868" t="s">
        <v>686</v>
      </c>
      <c r="D7868">
        <v>0.67500000000000004</v>
      </c>
      <c r="E7868">
        <v>37</v>
      </c>
      <c r="F7868">
        <v>0.26700000000000002</v>
      </c>
    </row>
    <row r="7869" spans="1:6" x14ac:dyDescent="0.2">
      <c r="A7869" t="s">
        <v>679</v>
      </c>
      <c r="B7869" t="s">
        <v>697</v>
      </c>
      <c r="C7869" t="s">
        <v>686</v>
      </c>
      <c r="D7869">
        <v>0.67500000000000004</v>
      </c>
      <c r="E7869">
        <v>38</v>
      </c>
      <c r="F7869">
        <v>0.26700000000000002</v>
      </c>
    </row>
    <row r="7870" spans="1:6" x14ac:dyDescent="0.2">
      <c r="A7870" t="s">
        <v>679</v>
      </c>
      <c r="B7870" t="s">
        <v>697</v>
      </c>
      <c r="C7870" t="s">
        <v>686</v>
      </c>
      <c r="D7870">
        <v>0.67500000000000004</v>
      </c>
      <c r="E7870">
        <v>39</v>
      </c>
      <c r="F7870">
        <v>0.26800000000000002</v>
      </c>
    </row>
    <row r="7871" spans="1:6" x14ac:dyDescent="0.2">
      <c r="A7871" t="s">
        <v>679</v>
      </c>
      <c r="B7871" t="s">
        <v>697</v>
      </c>
      <c r="C7871" t="s">
        <v>686</v>
      </c>
      <c r="D7871">
        <v>0.67500000000000004</v>
      </c>
      <c r="E7871">
        <v>40</v>
      </c>
      <c r="F7871">
        <v>0.26900000000000002</v>
      </c>
    </row>
    <row r="7872" spans="1:6" x14ac:dyDescent="0.2">
      <c r="A7872" t="s">
        <v>679</v>
      </c>
      <c r="B7872" t="s">
        <v>697</v>
      </c>
      <c r="C7872" t="s">
        <v>686</v>
      </c>
      <c r="D7872">
        <v>0.67500000000000004</v>
      </c>
      <c r="E7872">
        <v>41</v>
      </c>
      <c r="F7872">
        <v>0.27</v>
      </c>
    </row>
    <row r="7873" spans="1:6" x14ac:dyDescent="0.2">
      <c r="A7873" t="s">
        <v>679</v>
      </c>
      <c r="B7873" t="s">
        <v>697</v>
      </c>
      <c r="C7873" t="s">
        <v>686</v>
      </c>
      <c r="D7873">
        <v>0.67500000000000004</v>
      </c>
      <c r="E7873">
        <v>42</v>
      </c>
      <c r="F7873">
        <v>0.27100000000000002</v>
      </c>
    </row>
    <row r="7874" spans="1:6" x14ac:dyDescent="0.2">
      <c r="A7874" t="s">
        <v>679</v>
      </c>
      <c r="B7874" t="s">
        <v>697</v>
      </c>
      <c r="C7874" t="s">
        <v>686</v>
      </c>
      <c r="D7874">
        <v>0.67500000000000004</v>
      </c>
      <c r="E7874">
        <v>43</v>
      </c>
      <c r="F7874">
        <v>0.27200000000000002</v>
      </c>
    </row>
    <row r="7875" spans="1:6" x14ac:dyDescent="0.2">
      <c r="A7875" t="s">
        <v>679</v>
      </c>
      <c r="B7875" t="s">
        <v>697</v>
      </c>
      <c r="C7875" t="s">
        <v>686</v>
      </c>
      <c r="D7875">
        <v>0.67500000000000004</v>
      </c>
      <c r="E7875">
        <v>44</v>
      </c>
      <c r="F7875">
        <v>0.27300000000000002</v>
      </c>
    </row>
    <row r="7876" spans="1:6" x14ac:dyDescent="0.2">
      <c r="A7876" t="s">
        <v>679</v>
      </c>
      <c r="B7876" t="s">
        <v>697</v>
      </c>
      <c r="C7876" t="s">
        <v>686</v>
      </c>
      <c r="D7876">
        <v>0.67500000000000004</v>
      </c>
      <c r="E7876">
        <v>45</v>
      </c>
      <c r="F7876">
        <v>0.27400000000000002</v>
      </c>
    </row>
    <row r="7877" spans="1:6" x14ac:dyDescent="0.2">
      <c r="A7877" t="s">
        <v>679</v>
      </c>
      <c r="B7877" t="s">
        <v>697</v>
      </c>
      <c r="C7877" t="s">
        <v>686</v>
      </c>
      <c r="D7877">
        <v>0.67500000000000004</v>
      </c>
      <c r="E7877">
        <v>46</v>
      </c>
      <c r="F7877">
        <v>0.27500000000000002</v>
      </c>
    </row>
    <row r="7878" spans="1:6" x14ac:dyDescent="0.2">
      <c r="A7878" t="s">
        <v>679</v>
      </c>
      <c r="B7878" t="s">
        <v>697</v>
      </c>
      <c r="C7878" t="s">
        <v>686</v>
      </c>
      <c r="D7878">
        <v>0.67500000000000004</v>
      </c>
      <c r="E7878">
        <v>47</v>
      </c>
      <c r="F7878">
        <v>0.27600000000000002</v>
      </c>
    </row>
    <row r="7879" spans="1:6" x14ac:dyDescent="0.2">
      <c r="A7879" t="s">
        <v>679</v>
      </c>
      <c r="B7879" t="s">
        <v>697</v>
      </c>
      <c r="C7879" t="s">
        <v>686</v>
      </c>
      <c r="D7879">
        <v>0.67500000000000004</v>
      </c>
      <c r="E7879">
        <v>48</v>
      </c>
      <c r="F7879">
        <v>0.27800000000000002</v>
      </c>
    </row>
    <row r="7880" spans="1:6" x14ac:dyDescent="0.2">
      <c r="A7880" t="s">
        <v>679</v>
      </c>
      <c r="B7880" t="s">
        <v>697</v>
      </c>
      <c r="C7880" t="s">
        <v>686</v>
      </c>
      <c r="D7880">
        <v>0.67500000000000004</v>
      </c>
      <c r="E7880">
        <v>49</v>
      </c>
      <c r="F7880">
        <v>0.27900000000000003</v>
      </c>
    </row>
    <row r="7881" spans="1:6" x14ac:dyDescent="0.2">
      <c r="A7881" t="s">
        <v>679</v>
      </c>
      <c r="B7881" t="s">
        <v>697</v>
      </c>
      <c r="C7881" t="s">
        <v>686</v>
      </c>
      <c r="D7881">
        <v>0.7</v>
      </c>
      <c r="E7881">
        <v>27</v>
      </c>
      <c r="F7881">
        <v>0.27200000000000002</v>
      </c>
    </row>
    <row r="7882" spans="1:6" x14ac:dyDescent="0.2">
      <c r="A7882" t="s">
        <v>679</v>
      </c>
      <c r="B7882" t="s">
        <v>697</v>
      </c>
      <c r="C7882" t="s">
        <v>686</v>
      </c>
      <c r="D7882">
        <v>0.7</v>
      </c>
      <c r="E7882">
        <v>28</v>
      </c>
      <c r="F7882">
        <v>0.27200000000000002</v>
      </c>
    </row>
    <row r="7883" spans="1:6" x14ac:dyDescent="0.2">
      <c r="A7883" t="s">
        <v>679</v>
      </c>
      <c r="B7883" t="s">
        <v>697</v>
      </c>
      <c r="C7883" t="s">
        <v>686</v>
      </c>
      <c r="D7883">
        <v>0.7</v>
      </c>
      <c r="E7883">
        <v>29</v>
      </c>
      <c r="F7883">
        <v>0.27300000000000002</v>
      </c>
    </row>
    <row r="7884" spans="1:6" x14ac:dyDescent="0.2">
      <c r="A7884" t="s">
        <v>679</v>
      </c>
      <c r="B7884" t="s">
        <v>697</v>
      </c>
      <c r="C7884" t="s">
        <v>686</v>
      </c>
      <c r="D7884">
        <v>0.7</v>
      </c>
      <c r="E7884">
        <v>30</v>
      </c>
      <c r="F7884">
        <v>0.27300000000000002</v>
      </c>
    </row>
    <row r="7885" spans="1:6" x14ac:dyDescent="0.2">
      <c r="A7885" t="s">
        <v>679</v>
      </c>
      <c r="B7885" t="s">
        <v>697</v>
      </c>
      <c r="C7885" t="s">
        <v>686</v>
      </c>
      <c r="D7885">
        <v>0.7</v>
      </c>
      <c r="E7885">
        <v>31</v>
      </c>
      <c r="F7885">
        <v>0.27300000000000002</v>
      </c>
    </row>
    <row r="7886" spans="1:6" x14ac:dyDescent="0.2">
      <c r="A7886" t="s">
        <v>679</v>
      </c>
      <c r="B7886" t="s">
        <v>697</v>
      </c>
      <c r="C7886" t="s">
        <v>686</v>
      </c>
      <c r="D7886">
        <v>0.7</v>
      </c>
      <c r="E7886">
        <v>32</v>
      </c>
      <c r="F7886">
        <v>0.27300000000000002</v>
      </c>
    </row>
    <row r="7887" spans="1:6" x14ac:dyDescent="0.2">
      <c r="A7887" t="s">
        <v>679</v>
      </c>
      <c r="B7887" t="s">
        <v>697</v>
      </c>
      <c r="C7887" t="s">
        <v>686</v>
      </c>
      <c r="D7887">
        <v>0.7</v>
      </c>
      <c r="E7887">
        <v>33</v>
      </c>
      <c r="F7887">
        <v>0.27300000000000002</v>
      </c>
    </row>
    <row r="7888" spans="1:6" x14ac:dyDescent="0.2">
      <c r="A7888" t="s">
        <v>679</v>
      </c>
      <c r="B7888" t="s">
        <v>697</v>
      </c>
      <c r="C7888" t="s">
        <v>686</v>
      </c>
      <c r="D7888">
        <v>0.7</v>
      </c>
      <c r="E7888">
        <v>34</v>
      </c>
      <c r="F7888">
        <v>0.27400000000000002</v>
      </c>
    </row>
    <row r="7889" spans="1:6" x14ac:dyDescent="0.2">
      <c r="A7889" t="s">
        <v>679</v>
      </c>
      <c r="B7889" t="s">
        <v>697</v>
      </c>
      <c r="C7889" t="s">
        <v>686</v>
      </c>
      <c r="D7889">
        <v>0.7</v>
      </c>
      <c r="E7889">
        <v>35</v>
      </c>
      <c r="F7889">
        <v>0.27400000000000002</v>
      </c>
    </row>
    <row r="7890" spans="1:6" x14ac:dyDescent="0.2">
      <c r="A7890" t="s">
        <v>679</v>
      </c>
      <c r="B7890" t="s">
        <v>697</v>
      </c>
      <c r="C7890" t="s">
        <v>686</v>
      </c>
      <c r="D7890">
        <v>0.7</v>
      </c>
      <c r="E7890">
        <v>36</v>
      </c>
      <c r="F7890">
        <v>0.27400000000000002</v>
      </c>
    </row>
    <row r="7891" spans="1:6" x14ac:dyDescent="0.2">
      <c r="A7891" t="s">
        <v>679</v>
      </c>
      <c r="B7891" t="s">
        <v>697</v>
      </c>
      <c r="C7891" t="s">
        <v>686</v>
      </c>
      <c r="D7891">
        <v>0.7</v>
      </c>
      <c r="E7891">
        <v>37</v>
      </c>
      <c r="F7891">
        <v>0.27500000000000002</v>
      </c>
    </row>
    <row r="7892" spans="1:6" x14ac:dyDescent="0.2">
      <c r="A7892" t="s">
        <v>679</v>
      </c>
      <c r="B7892" t="s">
        <v>697</v>
      </c>
      <c r="C7892" t="s">
        <v>686</v>
      </c>
      <c r="D7892">
        <v>0.7</v>
      </c>
      <c r="E7892">
        <v>38</v>
      </c>
      <c r="F7892">
        <v>0.27500000000000002</v>
      </c>
    </row>
    <row r="7893" spans="1:6" x14ac:dyDescent="0.2">
      <c r="A7893" t="s">
        <v>679</v>
      </c>
      <c r="B7893" t="s">
        <v>697</v>
      </c>
      <c r="C7893" t="s">
        <v>686</v>
      </c>
      <c r="D7893">
        <v>0.7</v>
      </c>
      <c r="E7893">
        <v>39</v>
      </c>
      <c r="F7893">
        <v>0.27600000000000002</v>
      </c>
    </row>
    <row r="7894" spans="1:6" x14ac:dyDescent="0.2">
      <c r="A7894" t="s">
        <v>679</v>
      </c>
      <c r="B7894" t="s">
        <v>697</v>
      </c>
      <c r="C7894" t="s">
        <v>686</v>
      </c>
      <c r="D7894">
        <v>0.7</v>
      </c>
      <c r="E7894">
        <v>40</v>
      </c>
      <c r="F7894">
        <v>0.27600000000000002</v>
      </c>
    </row>
    <row r="7895" spans="1:6" x14ac:dyDescent="0.2">
      <c r="A7895" t="s">
        <v>679</v>
      </c>
      <c r="B7895" t="s">
        <v>697</v>
      </c>
      <c r="C7895" t="s">
        <v>686</v>
      </c>
      <c r="D7895">
        <v>0.7</v>
      </c>
      <c r="E7895">
        <v>41</v>
      </c>
      <c r="F7895">
        <v>0.27700000000000002</v>
      </c>
    </row>
    <row r="7896" spans="1:6" x14ac:dyDescent="0.2">
      <c r="A7896" t="s">
        <v>679</v>
      </c>
      <c r="B7896" t="s">
        <v>697</v>
      </c>
      <c r="C7896" t="s">
        <v>686</v>
      </c>
      <c r="D7896">
        <v>0.7</v>
      </c>
      <c r="E7896">
        <v>42</v>
      </c>
      <c r="F7896">
        <v>0.27800000000000002</v>
      </c>
    </row>
    <row r="7897" spans="1:6" x14ac:dyDescent="0.2">
      <c r="A7897" t="s">
        <v>679</v>
      </c>
      <c r="B7897" t="s">
        <v>697</v>
      </c>
      <c r="C7897" t="s">
        <v>686</v>
      </c>
      <c r="D7897">
        <v>0.7</v>
      </c>
      <c r="E7897">
        <v>43</v>
      </c>
      <c r="F7897">
        <v>0.27900000000000003</v>
      </c>
    </row>
    <row r="7898" spans="1:6" x14ac:dyDescent="0.2">
      <c r="A7898" t="s">
        <v>679</v>
      </c>
      <c r="B7898" t="s">
        <v>697</v>
      </c>
      <c r="C7898" t="s">
        <v>686</v>
      </c>
      <c r="D7898">
        <v>0.7</v>
      </c>
      <c r="E7898">
        <v>44</v>
      </c>
      <c r="F7898">
        <v>0.28000000000000003</v>
      </c>
    </row>
    <row r="7899" spans="1:6" x14ac:dyDescent="0.2">
      <c r="A7899" t="s">
        <v>679</v>
      </c>
      <c r="B7899" t="s">
        <v>697</v>
      </c>
      <c r="C7899" t="s">
        <v>686</v>
      </c>
      <c r="D7899">
        <v>0.7</v>
      </c>
      <c r="E7899">
        <v>45</v>
      </c>
      <c r="F7899">
        <v>0.28100000000000003</v>
      </c>
    </row>
    <row r="7900" spans="1:6" x14ac:dyDescent="0.2">
      <c r="A7900" t="s">
        <v>679</v>
      </c>
      <c r="B7900" t="s">
        <v>697</v>
      </c>
      <c r="C7900" t="s">
        <v>686</v>
      </c>
      <c r="D7900">
        <v>0.7</v>
      </c>
      <c r="E7900">
        <v>46</v>
      </c>
      <c r="F7900">
        <v>0.28299999999999997</v>
      </c>
    </row>
    <row r="7901" spans="1:6" x14ac:dyDescent="0.2">
      <c r="A7901" t="s">
        <v>679</v>
      </c>
      <c r="B7901" t="s">
        <v>697</v>
      </c>
      <c r="C7901" t="s">
        <v>686</v>
      </c>
      <c r="D7901">
        <v>0.7</v>
      </c>
      <c r="E7901">
        <v>47</v>
      </c>
      <c r="F7901">
        <v>0.28399999999999997</v>
      </c>
    </row>
    <row r="7902" spans="1:6" x14ac:dyDescent="0.2">
      <c r="A7902" t="s">
        <v>679</v>
      </c>
      <c r="B7902" t="s">
        <v>697</v>
      </c>
      <c r="C7902" t="s">
        <v>686</v>
      </c>
      <c r="D7902">
        <v>0.7</v>
      </c>
      <c r="E7902">
        <v>48</v>
      </c>
      <c r="F7902">
        <v>0.28499999999999998</v>
      </c>
    </row>
    <row r="7903" spans="1:6" x14ac:dyDescent="0.2">
      <c r="A7903" t="s">
        <v>679</v>
      </c>
      <c r="B7903" t="s">
        <v>697</v>
      </c>
      <c r="C7903" t="s">
        <v>686</v>
      </c>
      <c r="D7903">
        <v>0.7</v>
      </c>
      <c r="E7903">
        <v>49</v>
      </c>
      <c r="F7903">
        <v>0.28599999999999998</v>
      </c>
    </row>
    <row r="7904" spans="1:6" x14ac:dyDescent="0.2">
      <c r="A7904" t="s">
        <v>679</v>
      </c>
      <c r="B7904" t="s">
        <v>697</v>
      </c>
      <c r="C7904" t="s">
        <v>686</v>
      </c>
      <c r="D7904">
        <v>0.72499999999999998</v>
      </c>
      <c r="E7904">
        <v>33</v>
      </c>
      <c r="F7904">
        <v>0.28199999999999997</v>
      </c>
    </row>
    <row r="7905" spans="1:6" x14ac:dyDescent="0.2">
      <c r="A7905" t="s">
        <v>679</v>
      </c>
      <c r="B7905" t="s">
        <v>697</v>
      </c>
      <c r="C7905" t="s">
        <v>686</v>
      </c>
      <c r="D7905">
        <v>0.72499999999999998</v>
      </c>
      <c r="E7905">
        <v>34</v>
      </c>
      <c r="F7905">
        <v>0.28199999999999997</v>
      </c>
    </row>
    <row r="7906" spans="1:6" x14ac:dyDescent="0.2">
      <c r="A7906" t="s">
        <v>679</v>
      </c>
      <c r="B7906" t="s">
        <v>697</v>
      </c>
      <c r="C7906" t="s">
        <v>686</v>
      </c>
      <c r="D7906">
        <v>0.72499999999999998</v>
      </c>
      <c r="E7906">
        <v>35</v>
      </c>
      <c r="F7906">
        <v>0.28199999999999997</v>
      </c>
    </row>
    <row r="7907" spans="1:6" x14ac:dyDescent="0.2">
      <c r="A7907" t="s">
        <v>679</v>
      </c>
      <c r="B7907" t="s">
        <v>697</v>
      </c>
      <c r="C7907" t="s">
        <v>686</v>
      </c>
      <c r="D7907">
        <v>0.72499999999999998</v>
      </c>
      <c r="E7907">
        <v>36</v>
      </c>
      <c r="F7907">
        <v>0.28199999999999997</v>
      </c>
    </row>
    <row r="7908" spans="1:6" x14ac:dyDescent="0.2">
      <c r="A7908" t="s">
        <v>679</v>
      </c>
      <c r="B7908" t="s">
        <v>697</v>
      </c>
      <c r="C7908" t="s">
        <v>686</v>
      </c>
      <c r="D7908">
        <v>0.72499999999999998</v>
      </c>
      <c r="E7908">
        <v>37</v>
      </c>
      <c r="F7908">
        <v>0.28299999999999997</v>
      </c>
    </row>
    <row r="7909" spans="1:6" x14ac:dyDescent="0.2">
      <c r="A7909" t="s">
        <v>679</v>
      </c>
      <c r="B7909" t="s">
        <v>697</v>
      </c>
      <c r="C7909" t="s">
        <v>686</v>
      </c>
      <c r="D7909">
        <v>0.72499999999999998</v>
      </c>
      <c r="E7909">
        <v>38</v>
      </c>
      <c r="F7909">
        <v>0.28299999999999997</v>
      </c>
    </row>
    <row r="7910" spans="1:6" x14ac:dyDescent="0.2">
      <c r="A7910" t="s">
        <v>679</v>
      </c>
      <c r="B7910" t="s">
        <v>697</v>
      </c>
      <c r="C7910" t="s">
        <v>686</v>
      </c>
      <c r="D7910">
        <v>0.72499999999999998</v>
      </c>
      <c r="E7910">
        <v>39</v>
      </c>
      <c r="F7910">
        <v>0.28399999999999997</v>
      </c>
    </row>
    <row r="7911" spans="1:6" x14ac:dyDescent="0.2">
      <c r="A7911" t="s">
        <v>679</v>
      </c>
      <c r="B7911" t="s">
        <v>697</v>
      </c>
      <c r="C7911" t="s">
        <v>686</v>
      </c>
      <c r="D7911">
        <v>0.72499999999999998</v>
      </c>
      <c r="E7911">
        <v>40</v>
      </c>
      <c r="F7911">
        <v>0.28399999999999997</v>
      </c>
    </row>
    <row r="7912" spans="1:6" x14ac:dyDescent="0.2">
      <c r="A7912" t="s">
        <v>679</v>
      </c>
      <c r="B7912" t="s">
        <v>697</v>
      </c>
      <c r="C7912" t="s">
        <v>686</v>
      </c>
      <c r="D7912">
        <v>0.72499999999999998</v>
      </c>
      <c r="E7912">
        <v>41</v>
      </c>
      <c r="F7912">
        <v>0.28499999999999998</v>
      </c>
    </row>
    <row r="7913" spans="1:6" x14ac:dyDescent="0.2">
      <c r="A7913" t="s">
        <v>679</v>
      </c>
      <c r="B7913" t="s">
        <v>697</v>
      </c>
      <c r="C7913" t="s">
        <v>686</v>
      </c>
      <c r="D7913">
        <v>0.72499999999999998</v>
      </c>
      <c r="E7913">
        <v>42</v>
      </c>
      <c r="F7913">
        <v>0.28599999999999998</v>
      </c>
    </row>
    <row r="7914" spans="1:6" x14ac:dyDescent="0.2">
      <c r="A7914" t="s">
        <v>679</v>
      </c>
      <c r="B7914" t="s">
        <v>697</v>
      </c>
      <c r="C7914" t="s">
        <v>686</v>
      </c>
      <c r="D7914">
        <v>0.72499999999999998</v>
      </c>
      <c r="E7914">
        <v>43</v>
      </c>
      <c r="F7914">
        <v>0.28699999999999998</v>
      </c>
    </row>
    <row r="7915" spans="1:6" x14ac:dyDescent="0.2">
      <c r="A7915" t="s">
        <v>679</v>
      </c>
      <c r="B7915" t="s">
        <v>697</v>
      </c>
      <c r="C7915" t="s">
        <v>686</v>
      </c>
      <c r="D7915">
        <v>0.72499999999999998</v>
      </c>
      <c r="E7915">
        <v>44</v>
      </c>
      <c r="F7915">
        <v>0.28799999999999998</v>
      </c>
    </row>
    <row r="7916" spans="1:6" x14ac:dyDescent="0.2">
      <c r="A7916" t="s">
        <v>679</v>
      </c>
      <c r="B7916" t="s">
        <v>697</v>
      </c>
      <c r="C7916" t="s">
        <v>686</v>
      </c>
      <c r="D7916">
        <v>0.72499999999999998</v>
      </c>
      <c r="E7916">
        <v>45</v>
      </c>
      <c r="F7916">
        <v>0.28899999999999998</v>
      </c>
    </row>
    <row r="7917" spans="1:6" x14ac:dyDescent="0.2">
      <c r="A7917" t="s">
        <v>679</v>
      </c>
      <c r="B7917" t="s">
        <v>697</v>
      </c>
      <c r="C7917" t="s">
        <v>686</v>
      </c>
      <c r="D7917">
        <v>0.72499999999999998</v>
      </c>
      <c r="E7917">
        <v>46</v>
      </c>
      <c r="F7917">
        <v>0.28999999999999998</v>
      </c>
    </row>
    <row r="7918" spans="1:6" x14ac:dyDescent="0.2">
      <c r="A7918" t="s">
        <v>679</v>
      </c>
      <c r="B7918" t="s">
        <v>697</v>
      </c>
      <c r="C7918" t="s">
        <v>686</v>
      </c>
      <c r="D7918">
        <v>0.72499999999999998</v>
      </c>
      <c r="E7918">
        <v>47</v>
      </c>
      <c r="F7918">
        <v>0.29099999999999998</v>
      </c>
    </row>
    <row r="7919" spans="1:6" x14ac:dyDescent="0.2">
      <c r="A7919" t="s">
        <v>679</v>
      </c>
      <c r="B7919" t="s">
        <v>697</v>
      </c>
      <c r="C7919" t="s">
        <v>686</v>
      </c>
      <c r="D7919">
        <v>0.72499999999999998</v>
      </c>
      <c r="E7919">
        <v>48</v>
      </c>
      <c r="F7919">
        <v>0.29199999999999998</v>
      </c>
    </row>
    <row r="7920" spans="1:6" x14ac:dyDescent="0.2">
      <c r="A7920" t="s">
        <v>679</v>
      </c>
      <c r="B7920" t="s">
        <v>697</v>
      </c>
      <c r="C7920" t="s">
        <v>686</v>
      </c>
      <c r="D7920">
        <v>0.72499999999999998</v>
      </c>
      <c r="E7920">
        <v>49</v>
      </c>
      <c r="F7920">
        <v>0.29399999999999998</v>
      </c>
    </row>
    <row r="7921" spans="1:6" x14ac:dyDescent="0.2">
      <c r="A7921" t="s">
        <v>679</v>
      </c>
      <c r="B7921" t="s">
        <v>697</v>
      </c>
      <c r="C7921" t="s">
        <v>686</v>
      </c>
      <c r="D7921">
        <v>0.75</v>
      </c>
      <c r="E7921">
        <v>37</v>
      </c>
      <c r="F7921">
        <v>0.29099999999999998</v>
      </c>
    </row>
    <row r="7922" spans="1:6" x14ac:dyDescent="0.2">
      <c r="A7922" t="s">
        <v>679</v>
      </c>
      <c r="B7922" t="s">
        <v>697</v>
      </c>
      <c r="C7922" t="s">
        <v>686</v>
      </c>
      <c r="D7922">
        <v>0.75</v>
      </c>
      <c r="E7922">
        <v>38</v>
      </c>
      <c r="F7922">
        <v>0.29099999999999998</v>
      </c>
    </row>
    <row r="7923" spans="1:6" x14ac:dyDescent="0.2">
      <c r="A7923" t="s">
        <v>679</v>
      </c>
      <c r="B7923" t="s">
        <v>697</v>
      </c>
      <c r="C7923" t="s">
        <v>686</v>
      </c>
      <c r="D7923">
        <v>0.75</v>
      </c>
      <c r="E7923">
        <v>39</v>
      </c>
      <c r="F7923">
        <v>0.29199999999999998</v>
      </c>
    </row>
    <row r="7924" spans="1:6" x14ac:dyDescent="0.2">
      <c r="A7924" t="s">
        <v>679</v>
      </c>
      <c r="B7924" t="s">
        <v>697</v>
      </c>
      <c r="C7924" t="s">
        <v>686</v>
      </c>
      <c r="D7924">
        <v>0.75</v>
      </c>
      <c r="E7924">
        <v>40</v>
      </c>
      <c r="F7924">
        <v>0.29199999999999998</v>
      </c>
    </row>
    <row r="7925" spans="1:6" x14ac:dyDescent="0.2">
      <c r="A7925" t="s">
        <v>679</v>
      </c>
      <c r="B7925" t="s">
        <v>697</v>
      </c>
      <c r="C7925" t="s">
        <v>686</v>
      </c>
      <c r="D7925">
        <v>0.75</v>
      </c>
      <c r="E7925">
        <v>41</v>
      </c>
      <c r="F7925">
        <v>0.29299999999999998</v>
      </c>
    </row>
    <row r="7926" spans="1:6" x14ac:dyDescent="0.2">
      <c r="A7926" t="s">
        <v>679</v>
      </c>
      <c r="B7926" t="s">
        <v>697</v>
      </c>
      <c r="C7926" t="s">
        <v>686</v>
      </c>
      <c r="D7926">
        <v>0.75</v>
      </c>
      <c r="E7926">
        <v>42</v>
      </c>
      <c r="F7926">
        <v>0.29299999999999998</v>
      </c>
    </row>
    <row r="7927" spans="1:6" x14ac:dyDescent="0.2">
      <c r="A7927" t="s">
        <v>679</v>
      </c>
      <c r="B7927" t="s">
        <v>697</v>
      </c>
      <c r="C7927" t="s">
        <v>686</v>
      </c>
      <c r="D7927">
        <v>0.75</v>
      </c>
      <c r="E7927">
        <v>43</v>
      </c>
      <c r="F7927">
        <v>0.29399999999999998</v>
      </c>
    </row>
    <row r="7928" spans="1:6" x14ac:dyDescent="0.2">
      <c r="A7928" t="s">
        <v>679</v>
      </c>
      <c r="B7928" t="s">
        <v>697</v>
      </c>
      <c r="C7928" t="s">
        <v>686</v>
      </c>
      <c r="D7928">
        <v>0.75</v>
      </c>
      <c r="E7928">
        <v>44</v>
      </c>
      <c r="F7928">
        <v>0.29499999999999998</v>
      </c>
    </row>
    <row r="7929" spans="1:6" x14ac:dyDescent="0.2">
      <c r="A7929" t="s">
        <v>679</v>
      </c>
      <c r="B7929" t="s">
        <v>697</v>
      </c>
      <c r="C7929" t="s">
        <v>686</v>
      </c>
      <c r="D7929">
        <v>0.75</v>
      </c>
      <c r="E7929">
        <v>45</v>
      </c>
      <c r="F7929">
        <v>0.29599999999999999</v>
      </c>
    </row>
    <row r="7930" spans="1:6" x14ac:dyDescent="0.2">
      <c r="A7930" t="s">
        <v>679</v>
      </c>
      <c r="B7930" t="s">
        <v>697</v>
      </c>
      <c r="C7930" t="s">
        <v>686</v>
      </c>
      <c r="D7930">
        <v>0.75</v>
      </c>
      <c r="E7930">
        <v>46</v>
      </c>
      <c r="F7930">
        <v>0.29699999999999999</v>
      </c>
    </row>
    <row r="7931" spans="1:6" x14ac:dyDescent="0.2">
      <c r="A7931" t="s">
        <v>679</v>
      </c>
      <c r="B7931" t="s">
        <v>697</v>
      </c>
      <c r="C7931" t="s">
        <v>686</v>
      </c>
      <c r="D7931">
        <v>0.75</v>
      </c>
      <c r="E7931">
        <v>47</v>
      </c>
      <c r="F7931">
        <v>0.29899999999999999</v>
      </c>
    </row>
    <row r="7932" spans="1:6" x14ac:dyDescent="0.2">
      <c r="A7932" t="s">
        <v>679</v>
      </c>
      <c r="B7932" t="s">
        <v>697</v>
      </c>
      <c r="C7932" t="s">
        <v>686</v>
      </c>
      <c r="D7932">
        <v>0.75</v>
      </c>
      <c r="E7932">
        <v>48</v>
      </c>
      <c r="F7932">
        <v>0.3</v>
      </c>
    </row>
    <row r="7933" spans="1:6" x14ac:dyDescent="0.2">
      <c r="A7933" t="s">
        <v>679</v>
      </c>
      <c r="B7933" t="s">
        <v>697</v>
      </c>
      <c r="C7933" t="s">
        <v>686</v>
      </c>
      <c r="D7933">
        <v>0.75</v>
      </c>
      <c r="E7933">
        <v>49</v>
      </c>
      <c r="F7933">
        <v>0.30099999999999999</v>
      </c>
    </row>
    <row r="7934" spans="1:6" x14ac:dyDescent="0.2">
      <c r="A7934" t="s">
        <v>679</v>
      </c>
      <c r="B7934" t="s">
        <v>697</v>
      </c>
      <c r="C7934" t="s">
        <v>686</v>
      </c>
      <c r="D7934">
        <v>0.77500000000000002</v>
      </c>
      <c r="E7934">
        <v>43</v>
      </c>
      <c r="F7934">
        <v>0.30199999999999999</v>
      </c>
    </row>
    <row r="7935" spans="1:6" x14ac:dyDescent="0.2">
      <c r="A7935" t="s">
        <v>679</v>
      </c>
      <c r="B7935" t="s">
        <v>697</v>
      </c>
      <c r="C7935" t="s">
        <v>686</v>
      </c>
      <c r="D7935">
        <v>0.77500000000000002</v>
      </c>
      <c r="E7935">
        <v>44</v>
      </c>
      <c r="F7935">
        <v>0.30299999999999999</v>
      </c>
    </row>
    <row r="7936" spans="1:6" x14ac:dyDescent="0.2">
      <c r="A7936" t="s">
        <v>679</v>
      </c>
      <c r="B7936" t="s">
        <v>697</v>
      </c>
      <c r="C7936" t="s">
        <v>686</v>
      </c>
      <c r="D7936">
        <v>0.77500000000000002</v>
      </c>
      <c r="E7936">
        <v>45</v>
      </c>
      <c r="F7936">
        <v>0.30399999999999999</v>
      </c>
    </row>
    <row r="7937" spans="1:6" x14ac:dyDescent="0.2">
      <c r="A7937" t="s">
        <v>679</v>
      </c>
      <c r="B7937" t="s">
        <v>697</v>
      </c>
      <c r="C7937" t="s">
        <v>686</v>
      </c>
      <c r="D7937">
        <v>0.77500000000000002</v>
      </c>
      <c r="E7937">
        <v>46</v>
      </c>
      <c r="F7937">
        <v>0.30499999999999999</v>
      </c>
    </row>
    <row r="7938" spans="1:6" x14ac:dyDescent="0.2">
      <c r="A7938" t="s">
        <v>679</v>
      </c>
      <c r="B7938" t="s">
        <v>697</v>
      </c>
      <c r="C7938" t="s">
        <v>686</v>
      </c>
      <c r="D7938">
        <v>0.77500000000000002</v>
      </c>
      <c r="E7938">
        <v>47</v>
      </c>
      <c r="F7938">
        <v>0.30599999999999999</v>
      </c>
    </row>
    <row r="7939" spans="1:6" x14ac:dyDescent="0.2">
      <c r="A7939" t="s">
        <v>679</v>
      </c>
      <c r="B7939" t="s">
        <v>697</v>
      </c>
      <c r="C7939" t="s">
        <v>686</v>
      </c>
      <c r="D7939">
        <v>0.77500000000000002</v>
      </c>
      <c r="E7939">
        <v>48</v>
      </c>
      <c r="F7939">
        <v>0.307</v>
      </c>
    </row>
    <row r="7940" spans="1:6" x14ac:dyDescent="0.2">
      <c r="A7940" t="s">
        <v>679</v>
      </c>
      <c r="B7940" t="s">
        <v>697</v>
      </c>
      <c r="C7940" t="s">
        <v>686</v>
      </c>
      <c r="D7940">
        <v>0.77500000000000002</v>
      </c>
      <c r="E7940">
        <v>49</v>
      </c>
      <c r="F7940">
        <v>0.308</v>
      </c>
    </row>
    <row r="7941" spans="1:6" x14ac:dyDescent="0.2">
      <c r="A7941" t="s">
        <v>679</v>
      </c>
      <c r="B7941" t="s">
        <v>697</v>
      </c>
      <c r="C7941" t="s">
        <v>686</v>
      </c>
      <c r="D7941">
        <v>0.8</v>
      </c>
      <c r="E7941">
        <v>48</v>
      </c>
      <c r="F7941">
        <v>0.314</v>
      </c>
    </row>
    <row r="7942" spans="1:6" x14ac:dyDescent="0.2">
      <c r="A7942" t="s">
        <v>679</v>
      </c>
      <c r="B7942" t="s">
        <v>697</v>
      </c>
      <c r="C7942" t="s">
        <v>686</v>
      </c>
      <c r="D7942">
        <v>0.8</v>
      </c>
      <c r="E7942">
        <v>49</v>
      </c>
      <c r="F7942">
        <v>0.315</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rgb="FFFF0000"/>
    <pageSetUpPr fitToPage="1"/>
  </sheetPr>
  <dimension ref="A1:AM48"/>
  <sheetViews>
    <sheetView showGridLines="0" zoomScale="140" zoomScaleNormal="140" zoomScalePageLayoutView="120" workbookViewId="0"/>
  </sheetViews>
  <sheetFormatPr defaultColWidth="10.7109375" defaultRowHeight="20.100000000000001" customHeight="1" x14ac:dyDescent="0.2"/>
  <cols>
    <col min="1" max="2" width="3" style="12" customWidth="1"/>
    <col min="3" max="21" width="3" style="13" customWidth="1"/>
    <col min="22" max="22" width="3.85546875" style="13" customWidth="1"/>
    <col min="23" max="24" width="3" style="13" customWidth="1"/>
    <col min="25" max="25" width="3.85546875" style="13" customWidth="1"/>
    <col min="26" max="32" width="3" style="13" customWidth="1"/>
    <col min="33" max="33" width="10.7109375" style="12"/>
    <col min="34" max="37" width="5.7109375" style="12" customWidth="1"/>
    <col min="38" max="16384" width="10.7109375" style="12"/>
  </cols>
  <sheetData>
    <row r="1" spans="1:39" ht="24.75" customHeight="1" x14ac:dyDescent="0.2">
      <c r="A1" s="68" t="s">
        <v>539</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H1" s="12" t="s">
        <v>632</v>
      </c>
    </row>
    <row r="2" spans="1:39"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9" ht="15" customHeight="1" x14ac:dyDescent="0.2">
      <c r="D3" s="9" t="s">
        <v>79</v>
      </c>
      <c r="E3" s="658">
        <f>Facility</f>
        <v>0</v>
      </c>
      <c r="F3" s="658"/>
      <c r="G3" s="658"/>
      <c r="H3" s="658"/>
      <c r="I3" s="658"/>
      <c r="J3" s="658"/>
      <c r="K3" s="658"/>
      <c r="L3" s="658"/>
      <c r="M3" s="658"/>
      <c r="N3" s="658"/>
      <c r="O3" s="658"/>
      <c r="U3" s="9"/>
      <c r="V3" s="167"/>
      <c r="W3" s="9" t="s">
        <v>114</v>
      </c>
      <c r="X3" s="685">
        <f>SBBAPID</f>
        <v>0</v>
      </c>
      <c r="Y3" s="685"/>
      <c r="Z3" s="685"/>
      <c r="AA3" s="685"/>
      <c r="AB3" s="190" t="s">
        <v>115</v>
      </c>
      <c r="AC3" s="941">
        <f>SBBAPRm</f>
        <v>0</v>
      </c>
      <c r="AD3" s="941"/>
      <c r="AE3" s="941"/>
      <c r="AF3" s="941"/>
    </row>
    <row r="4" spans="1:39" ht="15" customHeight="1" x14ac:dyDescent="0.2">
      <c r="D4" s="9" t="s">
        <v>116</v>
      </c>
      <c r="E4" s="657" t="str">
        <f>CONCATENATE(Mfr, " ",Mod)</f>
        <v xml:space="preserve"> </v>
      </c>
      <c r="F4" s="657"/>
      <c r="G4" s="657"/>
      <c r="H4" s="657"/>
      <c r="I4" s="657"/>
      <c r="J4" s="657"/>
      <c r="K4" s="657"/>
      <c r="L4" s="657"/>
      <c r="M4" s="657"/>
      <c r="N4" s="657"/>
      <c r="O4" s="657"/>
      <c r="U4" s="9"/>
      <c r="V4" s="3"/>
      <c r="W4" s="9" t="s">
        <v>87</v>
      </c>
      <c r="X4" s="657">
        <f>RmID</f>
        <v>0</v>
      </c>
      <c r="Y4" s="657"/>
      <c r="Z4" s="657"/>
      <c r="AA4" s="657"/>
      <c r="AB4" s="658"/>
      <c r="AC4" s="657"/>
      <c r="AD4" s="657"/>
      <c r="AE4" s="657"/>
      <c r="AF4" s="657"/>
    </row>
    <row r="5" spans="1:39" ht="12.75" customHeight="1" thickBot="1" x14ac:dyDescent="0.25"/>
    <row r="6" spans="1:39" ht="12" customHeight="1" x14ac:dyDescent="0.2">
      <c r="A6" s="1852" t="s">
        <v>117</v>
      </c>
      <c r="B6" s="1853"/>
      <c r="C6" s="1853"/>
      <c r="D6" s="1854"/>
      <c r="E6" s="241" t="s">
        <v>188</v>
      </c>
      <c r="F6" s="148"/>
      <c r="G6" s="64"/>
      <c r="H6" s="105" t="s">
        <v>633</v>
      </c>
      <c r="I6" s="105"/>
      <c r="J6" s="105"/>
      <c r="K6" s="105"/>
      <c r="L6" s="105"/>
      <c r="M6" s="105"/>
      <c r="N6" s="105"/>
      <c r="O6" s="105"/>
      <c r="P6" s="105"/>
      <c r="Q6" s="105"/>
      <c r="R6" s="105"/>
      <c r="S6" s="105"/>
      <c r="T6" s="105"/>
      <c r="U6" s="105"/>
      <c r="V6" s="89"/>
      <c r="W6" s="105"/>
      <c r="X6" s="64"/>
      <c r="Y6" s="273"/>
      <c r="Z6" s="273"/>
      <c r="AA6" s="273"/>
      <c r="AB6" s="273"/>
      <c r="AC6" s="273"/>
      <c r="AD6" s="273"/>
      <c r="AE6" s="273"/>
      <c r="AF6" s="114"/>
    </row>
    <row r="7" spans="1:39" ht="12" customHeight="1" thickBot="1" x14ac:dyDescent="0.25">
      <c r="A7" s="1858"/>
      <c r="B7" s="1859"/>
      <c r="C7" s="1859"/>
      <c r="D7" s="1860"/>
      <c r="E7" s="242" t="s">
        <v>193</v>
      </c>
      <c r="F7" s="118"/>
      <c r="G7" s="146"/>
      <c r="H7" s="119"/>
      <c r="I7" s="111"/>
      <c r="J7" s="111"/>
      <c r="K7" s="111"/>
      <c r="L7" s="111"/>
      <c r="M7" s="111"/>
      <c r="N7" s="111"/>
      <c r="O7" s="111"/>
      <c r="P7" s="111"/>
      <c r="Q7" s="111"/>
      <c r="R7" s="111"/>
      <c r="S7" s="111"/>
      <c r="T7" s="111"/>
      <c r="U7" s="111"/>
      <c r="V7" s="146"/>
      <c r="W7" s="111"/>
      <c r="X7" s="120"/>
      <c r="Y7" s="272"/>
      <c r="Z7" s="272"/>
      <c r="AA7" s="272"/>
      <c r="AB7" s="272"/>
      <c r="AC7" s="272"/>
      <c r="AD7" s="272"/>
      <c r="AE7" s="272"/>
      <c r="AF7" s="240"/>
    </row>
    <row r="8" spans="1:39" ht="12" customHeight="1" thickBot="1" x14ac:dyDescent="0.25">
      <c r="A8" s="4"/>
      <c r="B8" s="4"/>
      <c r="C8" s="4"/>
      <c r="D8" s="4"/>
      <c r="E8" s="115"/>
      <c r="G8" s="108"/>
      <c r="H8" s="115"/>
      <c r="I8" s="115"/>
      <c r="J8" s="108"/>
      <c r="K8" s="108"/>
      <c r="L8" s="115"/>
      <c r="M8" s="115"/>
      <c r="N8" s="115"/>
      <c r="O8" s="115"/>
      <c r="P8" s="115"/>
      <c r="Q8" s="115"/>
      <c r="R8" s="108"/>
      <c r="S8" s="115"/>
      <c r="T8" s="115"/>
      <c r="U8" s="115"/>
      <c r="V8" s="115"/>
      <c r="W8" s="115"/>
      <c r="X8" s="115"/>
      <c r="Y8" s="115"/>
      <c r="Z8" s="116"/>
      <c r="AA8" s="116"/>
      <c r="AB8" s="107"/>
      <c r="AC8" s="107"/>
      <c r="AD8" s="108"/>
      <c r="AE8" s="108"/>
      <c r="AF8" s="108"/>
    </row>
    <row r="9" spans="1:39" s="234" customFormat="1" ht="13.5" customHeight="1" x14ac:dyDescent="0.2">
      <c r="B9" s="2145" t="s">
        <v>634</v>
      </c>
      <c r="C9" s="2146"/>
      <c r="D9" s="2147"/>
      <c r="E9" s="2149" t="s">
        <v>635</v>
      </c>
      <c r="F9" s="2146"/>
      <c r="G9" s="2150"/>
      <c r="H9" s="2186" t="s">
        <v>636</v>
      </c>
      <c r="I9" s="2187"/>
      <c r="J9" s="2187"/>
      <c r="K9" s="2187"/>
      <c r="L9" s="2187"/>
      <c r="M9" s="2187"/>
      <c r="N9" s="2187"/>
      <c r="O9" s="2187"/>
      <c r="P9" s="2187"/>
      <c r="Q9" s="2187"/>
      <c r="R9" s="2187"/>
      <c r="S9" s="2187"/>
      <c r="T9" s="2187"/>
      <c r="U9" s="2187"/>
      <c r="V9" s="2187"/>
      <c r="W9" s="2187"/>
      <c r="X9" s="2187"/>
      <c r="Y9" s="2187"/>
      <c r="Z9" s="2187"/>
      <c r="AA9" s="2187"/>
      <c r="AB9" s="2188"/>
      <c r="AC9" s="2182" t="s">
        <v>637</v>
      </c>
      <c r="AD9" s="2146"/>
      <c r="AE9" s="2146"/>
      <c r="AF9" s="2183"/>
    </row>
    <row r="10" spans="1:39" s="234" customFormat="1" ht="23.25" customHeight="1" thickBot="1" x14ac:dyDescent="0.25">
      <c r="B10" s="2148"/>
      <c r="C10" s="2102"/>
      <c r="D10" s="2103"/>
      <c r="E10" s="2101"/>
      <c r="F10" s="2102"/>
      <c r="G10" s="2151"/>
      <c r="H10" s="2102" t="s">
        <v>638</v>
      </c>
      <c r="I10" s="2102"/>
      <c r="J10" s="2103"/>
      <c r="K10" s="2101" t="s">
        <v>639</v>
      </c>
      <c r="L10" s="2102"/>
      <c r="M10" s="2103"/>
      <c r="N10" s="2101" t="s">
        <v>640</v>
      </c>
      <c r="O10" s="2102"/>
      <c r="P10" s="2103"/>
      <c r="Q10" s="2101" t="s">
        <v>641</v>
      </c>
      <c r="R10" s="2102"/>
      <c r="S10" s="2103"/>
      <c r="T10" s="2101" t="s">
        <v>642</v>
      </c>
      <c r="U10" s="2102"/>
      <c r="V10" s="2103"/>
      <c r="W10" s="2101" t="s">
        <v>643</v>
      </c>
      <c r="X10" s="2102"/>
      <c r="Y10" s="2103"/>
      <c r="Z10" s="2108" t="s">
        <v>644</v>
      </c>
      <c r="AA10" s="2109"/>
      <c r="AB10" s="2110"/>
      <c r="AC10" s="2184"/>
      <c r="AD10" s="2102"/>
      <c r="AE10" s="2102"/>
      <c r="AF10" s="2185"/>
      <c r="AH10" s="2195" t="s">
        <v>645</v>
      </c>
      <c r="AI10" s="2196"/>
      <c r="AJ10" s="2197"/>
      <c r="AK10" s="235"/>
      <c r="AL10" s="235"/>
      <c r="AM10" s="235"/>
    </row>
    <row r="11" spans="1:39" s="234" customFormat="1" ht="12.75" customHeight="1" x14ac:dyDescent="0.2">
      <c r="B11" s="2121"/>
      <c r="C11" s="2122"/>
      <c r="D11" s="2123"/>
      <c r="E11" s="2111">
        <v>-3</v>
      </c>
      <c r="F11" s="2112"/>
      <c r="G11" s="2113"/>
      <c r="H11" s="2124"/>
      <c r="I11" s="2124"/>
      <c r="J11" s="2125"/>
      <c r="K11" s="2126"/>
      <c r="L11" s="2124"/>
      <c r="M11" s="2125"/>
      <c r="N11" s="2126"/>
      <c r="O11" s="2124"/>
      <c r="P11" s="2125"/>
      <c r="Q11" s="2126"/>
      <c r="R11" s="2124"/>
      <c r="S11" s="2125"/>
      <c r="T11" s="2126"/>
      <c r="U11" s="2124"/>
      <c r="V11" s="2125"/>
      <c r="W11" s="2126"/>
      <c r="X11" s="2124"/>
      <c r="Y11" s="2125"/>
      <c r="Z11" s="2111" t="e">
        <f t="shared" ref="Z11" si="0">AVERAGE(H11:Y11)</f>
        <v>#DIV/0!</v>
      </c>
      <c r="AA11" s="2112"/>
      <c r="AB11" s="2113"/>
      <c r="AC11" s="2189"/>
      <c r="AD11" s="2124"/>
      <c r="AE11" s="2124"/>
      <c r="AF11" s="2190"/>
      <c r="AH11" s="248">
        <f>IF(AND(LEN(AA21),LEN(AA22)),IF(AA21=0.5,E11,IF(OR(AND(AA21&lt;0.5,AA22&gt;0.5),AND(AA21&gt;0.5,AA22&lt;0.5)),(0.5-AA21)/((AA22-AA21)/(E12-E11))+E11,"")),0)</f>
        <v>0</v>
      </c>
      <c r="AI11" s="2198">
        <v>0.5</v>
      </c>
      <c r="AJ11" s="2199"/>
      <c r="AK11" s="235"/>
      <c r="AL11" s="236">
        <f>MIN(AH11:AH16)</f>
        <v>0</v>
      </c>
      <c r="AM11" s="235"/>
    </row>
    <row r="12" spans="1:39" s="234" customFormat="1" ht="12.75" customHeight="1" x14ac:dyDescent="0.2">
      <c r="B12" s="2116"/>
      <c r="C12" s="2117"/>
      <c r="D12" s="2118"/>
      <c r="E12" s="2086">
        <v>-2</v>
      </c>
      <c r="F12" s="2087"/>
      <c r="G12" s="2088"/>
      <c r="H12" s="2075"/>
      <c r="I12" s="2075"/>
      <c r="J12" s="2119"/>
      <c r="K12" s="2120"/>
      <c r="L12" s="2075"/>
      <c r="M12" s="2119"/>
      <c r="N12" s="2120"/>
      <c r="O12" s="2075"/>
      <c r="P12" s="2119"/>
      <c r="Q12" s="2120"/>
      <c r="R12" s="2075"/>
      <c r="S12" s="2119"/>
      <c r="T12" s="2120"/>
      <c r="U12" s="2075"/>
      <c r="V12" s="2119"/>
      <c r="W12" s="2120"/>
      <c r="X12" s="2075"/>
      <c r="Y12" s="2119"/>
      <c r="Z12" s="2106" t="e">
        <f>AVERAGE(H12:Y12)</f>
        <v>#DIV/0!</v>
      </c>
      <c r="AA12" s="2106"/>
      <c r="AB12" s="2107"/>
      <c r="AC12" s="2119"/>
      <c r="AD12" s="2180"/>
      <c r="AE12" s="2180"/>
      <c r="AF12" s="2181"/>
      <c r="AH12" s="248">
        <f t="shared" ref="AH12:AH16" si="1">IF(AND(LEN(AA22),LEN(AA23)),IF(AA22=0.5,E12,IF(OR(AND(AA22&lt;0.5,AA23&gt;0.5),AND(AA22&gt;0.5,AA23&lt;0.5)),(0.5-AA22)/((AA23-AA22)/(E13-E12))+E12,"")),0)</f>
        <v>0</v>
      </c>
      <c r="AI12" s="2200" t="s">
        <v>646</v>
      </c>
      <c r="AJ12" s="2201"/>
      <c r="AK12" s="235"/>
      <c r="AL12" s="236">
        <f>MAX(AH11:AH16)</f>
        <v>0</v>
      </c>
      <c r="AM12" s="235"/>
    </row>
    <row r="13" spans="1:39" s="234" customFormat="1" ht="12.75" customHeight="1" x14ac:dyDescent="0.2">
      <c r="B13" s="2142"/>
      <c r="C13" s="2143"/>
      <c r="D13" s="2144"/>
      <c r="E13" s="2098">
        <v>-1</v>
      </c>
      <c r="F13" s="2099"/>
      <c r="G13" s="2100"/>
      <c r="H13" s="2084"/>
      <c r="I13" s="2084"/>
      <c r="J13" s="2133"/>
      <c r="K13" s="2132"/>
      <c r="L13" s="2084"/>
      <c r="M13" s="2133"/>
      <c r="N13" s="2132"/>
      <c r="O13" s="2084"/>
      <c r="P13" s="2133"/>
      <c r="Q13" s="2132"/>
      <c r="R13" s="2084"/>
      <c r="S13" s="2133"/>
      <c r="T13" s="2132"/>
      <c r="U13" s="2084"/>
      <c r="V13" s="2133"/>
      <c r="W13" s="2132"/>
      <c r="X13" s="2084"/>
      <c r="Y13" s="2133"/>
      <c r="Z13" s="2098" t="e">
        <f t="shared" ref="Z13:Z17" si="2">AVERAGE(H13:Y13)</f>
        <v>#DIV/0!</v>
      </c>
      <c r="AA13" s="2099"/>
      <c r="AB13" s="2100"/>
      <c r="AC13" s="2083"/>
      <c r="AD13" s="2084"/>
      <c r="AE13" s="2084"/>
      <c r="AF13" s="2085"/>
      <c r="AG13" s="237"/>
      <c r="AH13" s="248">
        <f t="shared" si="1"/>
        <v>0</v>
      </c>
      <c r="AI13" s="2202"/>
      <c r="AJ13" s="2203"/>
      <c r="AK13" s="235"/>
      <c r="AL13" s="235"/>
      <c r="AM13" s="235"/>
    </row>
    <row r="14" spans="1:39" s="234" customFormat="1" ht="12.75" customHeight="1" x14ac:dyDescent="0.2">
      <c r="B14" s="2134"/>
      <c r="C14" s="2135"/>
      <c r="D14" s="2136"/>
      <c r="E14" s="2137">
        <v>0</v>
      </c>
      <c r="F14" s="2138"/>
      <c r="G14" s="2139"/>
      <c r="H14" s="2078"/>
      <c r="I14" s="2078"/>
      <c r="J14" s="2140"/>
      <c r="K14" s="2141"/>
      <c r="L14" s="2078"/>
      <c r="M14" s="2140"/>
      <c r="N14" s="2141"/>
      <c r="O14" s="2078"/>
      <c r="P14" s="2140"/>
      <c r="Q14" s="2141"/>
      <c r="R14" s="2078"/>
      <c r="S14" s="2140"/>
      <c r="T14" s="2141"/>
      <c r="U14" s="2078"/>
      <c r="V14" s="2140"/>
      <c r="W14" s="2141"/>
      <c r="X14" s="2078"/>
      <c r="Y14" s="2140"/>
      <c r="Z14" s="2092" t="e">
        <f t="shared" si="2"/>
        <v>#DIV/0!</v>
      </c>
      <c r="AA14" s="2093"/>
      <c r="AB14" s="2094"/>
      <c r="AC14" s="2077"/>
      <c r="AD14" s="2078"/>
      <c r="AE14" s="2078"/>
      <c r="AF14" s="2079"/>
      <c r="AH14" s="248">
        <f t="shared" si="1"/>
        <v>0</v>
      </c>
      <c r="AI14" s="2202"/>
      <c r="AJ14" s="2203"/>
    </row>
    <row r="15" spans="1:39" s="234" customFormat="1" ht="12.75" customHeight="1" x14ac:dyDescent="0.2">
      <c r="B15" s="2127"/>
      <c r="C15" s="2128"/>
      <c r="D15" s="2129"/>
      <c r="E15" s="2095">
        <v>1</v>
      </c>
      <c r="F15" s="2096"/>
      <c r="G15" s="2097"/>
      <c r="H15" s="2081"/>
      <c r="I15" s="2081"/>
      <c r="J15" s="2130"/>
      <c r="K15" s="2131"/>
      <c r="L15" s="2081"/>
      <c r="M15" s="2130"/>
      <c r="N15" s="2131"/>
      <c r="O15" s="2081"/>
      <c r="P15" s="2130"/>
      <c r="Q15" s="2131"/>
      <c r="R15" s="2081"/>
      <c r="S15" s="2130"/>
      <c r="T15" s="2131"/>
      <c r="U15" s="2081"/>
      <c r="V15" s="2130"/>
      <c r="W15" s="2131"/>
      <c r="X15" s="2081"/>
      <c r="Y15" s="2130"/>
      <c r="Z15" s="2095" t="e">
        <f t="shared" si="2"/>
        <v>#DIV/0!</v>
      </c>
      <c r="AA15" s="2096"/>
      <c r="AB15" s="2097"/>
      <c r="AC15" s="2080"/>
      <c r="AD15" s="2081"/>
      <c r="AE15" s="2081"/>
      <c r="AF15" s="2082"/>
      <c r="AH15" s="248">
        <f t="shared" si="1"/>
        <v>0</v>
      </c>
      <c r="AI15" s="2204" t="s">
        <v>647</v>
      </c>
      <c r="AJ15" s="2205"/>
    </row>
    <row r="16" spans="1:39" s="234" customFormat="1" ht="12.75" customHeight="1" x14ac:dyDescent="0.2">
      <c r="B16" s="2116"/>
      <c r="C16" s="2117"/>
      <c r="D16" s="2118"/>
      <c r="E16" s="2086">
        <v>2</v>
      </c>
      <c r="F16" s="2087"/>
      <c r="G16" s="2088"/>
      <c r="H16" s="2075"/>
      <c r="I16" s="2075"/>
      <c r="J16" s="2119"/>
      <c r="K16" s="2120"/>
      <c r="L16" s="2075"/>
      <c r="M16" s="2119"/>
      <c r="N16" s="2120"/>
      <c r="O16" s="2075"/>
      <c r="P16" s="2119"/>
      <c r="Q16" s="2120"/>
      <c r="R16" s="2075"/>
      <c r="S16" s="2119"/>
      <c r="T16" s="2120"/>
      <c r="U16" s="2075"/>
      <c r="V16" s="2119"/>
      <c r="W16" s="2120"/>
      <c r="X16" s="2075"/>
      <c r="Y16" s="2119"/>
      <c r="Z16" s="2086" t="e">
        <f t="shared" si="2"/>
        <v>#DIV/0!</v>
      </c>
      <c r="AA16" s="2087"/>
      <c r="AB16" s="2088"/>
      <c r="AC16" s="2074"/>
      <c r="AD16" s="2075"/>
      <c r="AE16" s="2075"/>
      <c r="AF16" s="2076"/>
      <c r="AG16" s="237"/>
      <c r="AH16" s="248">
        <f t="shared" si="1"/>
        <v>0</v>
      </c>
      <c r="AI16" s="2204"/>
      <c r="AJ16" s="2205"/>
    </row>
    <row r="17" spans="1:37" s="234" customFormat="1" ht="12.75" customHeight="1" thickBot="1" x14ac:dyDescent="0.25">
      <c r="A17" s="181"/>
      <c r="B17" s="2152"/>
      <c r="C17" s="2153"/>
      <c r="D17" s="2154"/>
      <c r="E17" s="2089">
        <v>3</v>
      </c>
      <c r="F17" s="2090"/>
      <c r="G17" s="2091"/>
      <c r="H17" s="2155"/>
      <c r="I17" s="2155"/>
      <c r="J17" s="2156"/>
      <c r="K17" s="2193"/>
      <c r="L17" s="2155"/>
      <c r="M17" s="2156"/>
      <c r="N17" s="2193"/>
      <c r="O17" s="2155"/>
      <c r="P17" s="2156"/>
      <c r="Q17" s="2193"/>
      <c r="R17" s="2155"/>
      <c r="S17" s="2156"/>
      <c r="T17" s="2193"/>
      <c r="U17" s="2155"/>
      <c r="V17" s="2156"/>
      <c r="W17" s="2193"/>
      <c r="X17" s="2155"/>
      <c r="Y17" s="2156"/>
      <c r="Z17" s="2089" t="e">
        <f t="shared" si="2"/>
        <v>#DIV/0!</v>
      </c>
      <c r="AA17" s="2090"/>
      <c r="AB17" s="2091"/>
      <c r="AC17" s="2191"/>
      <c r="AD17" s="2155"/>
      <c r="AE17" s="2155"/>
      <c r="AF17" s="2192"/>
      <c r="AH17" s="249"/>
      <c r="AI17" s="2204"/>
      <c r="AJ17" s="2205"/>
    </row>
    <row r="18" spans="1:37" s="234" customFormat="1" ht="12.75" customHeight="1" thickBot="1" x14ac:dyDescent="0.25">
      <c r="A18" s="181"/>
    </row>
    <row r="19" spans="1:37" s="234" customFormat="1" ht="13.5" customHeight="1" x14ac:dyDescent="0.2">
      <c r="A19" s="181"/>
      <c r="U19" s="2169" t="s">
        <v>648</v>
      </c>
      <c r="V19" s="2165"/>
      <c r="W19" s="2165"/>
      <c r="X19" s="2165"/>
      <c r="Y19" s="2165"/>
      <c r="Z19" s="2165"/>
      <c r="AA19" s="2165" t="s">
        <v>649</v>
      </c>
      <c r="AB19" s="2165"/>
      <c r="AC19" s="2165"/>
      <c r="AD19" s="2165"/>
      <c r="AE19" s="2165"/>
      <c r="AF19" s="2166"/>
      <c r="AH19" s="2194" t="s">
        <v>650</v>
      </c>
      <c r="AI19" s="2194"/>
      <c r="AJ19" s="2194"/>
      <c r="AK19" s="2194"/>
    </row>
    <row r="20" spans="1:37" s="234" customFormat="1" ht="13.5" customHeight="1" x14ac:dyDescent="0.2">
      <c r="A20" s="181"/>
      <c r="U20" s="2170"/>
      <c r="V20" s="2167"/>
      <c r="W20" s="2167"/>
      <c r="X20" s="2167"/>
      <c r="Y20" s="2167"/>
      <c r="Z20" s="2167"/>
      <c r="AA20" s="2167"/>
      <c r="AB20" s="2167"/>
      <c r="AC20" s="2167"/>
      <c r="AD20" s="2167"/>
      <c r="AE20" s="2167"/>
      <c r="AF20" s="2168"/>
      <c r="AH20" s="247" t="s">
        <v>651</v>
      </c>
      <c r="AI20" s="247" t="s">
        <v>652</v>
      </c>
      <c r="AJ20" s="2194" t="s">
        <v>653</v>
      </c>
      <c r="AK20" s="2194"/>
    </row>
    <row r="21" spans="1:37" s="234" customFormat="1" ht="13.5" customHeight="1" x14ac:dyDescent="0.2">
      <c r="A21" s="181"/>
      <c r="U21" s="2072" t="e">
        <f t="shared" ref="U21:U27" si="3">Z11-AC11</f>
        <v>#DIV/0!</v>
      </c>
      <c r="V21" s="2073"/>
      <c r="W21" s="2073"/>
      <c r="X21" s="2073"/>
      <c r="Y21" s="2073"/>
      <c r="Z21" s="2073"/>
      <c r="AA21" s="2157" t="str">
        <f>IF(LEN(H11),U21/$U$24,"")</f>
        <v/>
      </c>
      <c r="AB21" s="2158"/>
      <c r="AC21" s="2158"/>
      <c r="AD21" s="2158"/>
      <c r="AE21" s="2158"/>
      <c r="AF21" s="2159"/>
      <c r="AH21" s="245">
        <f>E11</f>
        <v>-3</v>
      </c>
      <c r="AI21" s="250" t="str">
        <f>AA21</f>
        <v/>
      </c>
      <c r="AJ21" s="246">
        <f>MIN(AH11:AH17)</f>
        <v>0</v>
      </c>
      <c r="AK21" s="246">
        <v>0.5</v>
      </c>
    </row>
    <row r="22" spans="1:37" s="234" customFormat="1" ht="13.5" customHeight="1" x14ac:dyDescent="0.2">
      <c r="A22" s="181"/>
      <c r="U22" s="2072" t="e">
        <f t="shared" si="3"/>
        <v>#DIV/0!</v>
      </c>
      <c r="V22" s="2073"/>
      <c r="W22" s="2073"/>
      <c r="X22" s="2073"/>
      <c r="Y22" s="2073"/>
      <c r="Z22" s="2073"/>
      <c r="AA22" s="2157" t="str">
        <f t="shared" ref="AA22:AA27" si="4">IF(LEN(H12),U22/$U$24,"")</f>
        <v/>
      </c>
      <c r="AB22" s="2158"/>
      <c r="AC22" s="2158"/>
      <c r="AD22" s="2158"/>
      <c r="AE22" s="2158"/>
      <c r="AF22" s="2159"/>
      <c r="AH22" s="245">
        <f t="shared" ref="AH22:AH27" si="5">E12</f>
        <v>-2</v>
      </c>
      <c r="AI22" s="250" t="str">
        <f t="shared" ref="AI22:AI27" si="6">AA22</f>
        <v/>
      </c>
      <c r="AJ22" s="246">
        <f>MAX(AH11:AH17)</f>
        <v>0</v>
      </c>
      <c r="AK22" s="246">
        <v>0.5</v>
      </c>
    </row>
    <row r="23" spans="1:37" s="234" customFormat="1" ht="13.5" customHeight="1" x14ac:dyDescent="0.2">
      <c r="A23" s="181"/>
      <c r="U23" s="2072" t="e">
        <f t="shared" si="3"/>
        <v>#DIV/0!</v>
      </c>
      <c r="V23" s="2073"/>
      <c r="W23" s="2073"/>
      <c r="X23" s="2073"/>
      <c r="Y23" s="2073"/>
      <c r="Z23" s="2073"/>
      <c r="AA23" s="2157" t="str">
        <f t="shared" si="4"/>
        <v/>
      </c>
      <c r="AB23" s="2158"/>
      <c r="AC23" s="2158"/>
      <c r="AD23" s="2158"/>
      <c r="AE23" s="2158"/>
      <c r="AF23" s="2159"/>
      <c r="AH23" s="245">
        <f t="shared" si="5"/>
        <v>-1</v>
      </c>
      <c r="AI23" s="250" t="str">
        <f t="shared" si="6"/>
        <v/>
      </c>
      <c r="AJ23" s="246"/>
      <c r="AK23" s="246"/>
    </row>
    <row r="24" spans="1:37" s="234" customFormat="1" ht="13.5" customHeight="1" x14ac:dyDescent="0.2">
      <c r="A24" s="181"/>
      <c r="U24" s="2072" t="e">
        <f t="shared" si="3"/>
        <v>#DIV/0!</v>
      </c>
      <c r="V24" s="2073"/>
      <c r="W24" s="2073"/>
      <c r="X24" s="2073"/>
      <c r="Y24" s="2073"/>
      <c r="Z24" s="2073"/>
      <c r="AA24" s="2157" t="str">
        <f t="shared" si="4"/>
        <v/>
      </c>
      <c r="AB24" s="2158"/>
      <c r="AC24" s="2158"/>
      <c r="AD24" s="2158"/>
      <c r="AE24" s="2158"/>
      <c r="AF24" s="2159"/>
      <c r="AH24" s="245">
        <f t="shared" si="5"/>
        <v>0</v>
      </c>
      <c r="AI24" s="250" t="str">
        <f t="shared" si="6"/>
        <v/>
      </c>
      <c r="AJ24" s="246"/>
      <c r="AK24" s="246"/>
    </row>
    <row r="25" spans="1:37" s="234" customFormat="1" ht="13.5" customHeight="1" x14ac:dyDescent="0.2">
      <c r="A25" s="181"/>
      <c r="U25" s="2072" t="e">
        <f t="shared" si="3"/>
        <v>#DIV/0!</v>
      </c>
      <c r="V25" s="2073"/>
      <c r="W25" s="2073"/>
      <c r="X25" s="2073"/>
      <c r="Y25" s="2073"/>
      <c r="Z25" s="2073"/>
      <c r="AA25" s="2157" t="str">
        <f t="shared" si="4"/>
        <v/>
      </c>
      <c r="AB25" s="2158"/>
      <c r="AC25" s="2158"/>
      <c r="AD25" s="2158"/>
      <c r="AE25" s="2158"/>
      <c r="AF25" s="2159"/>
      <c r="AH25" s="245">
        <f t="shared" si="5"/>
        <v>1</v>
      </c>
      <c r="AI25" s="250" t="str">
        <f t="shared" si="6"/>
        <v/>
      </c>
      <c r="AJ25" s="246"/>
      <c r="AK25" s="246"/>
    </row>
    <row r="26" spans="1:37" s="234" customFormat="1" ht="13.5" customHeight="1" x14ac:dyDescent="0.2">
      <c r="A26" s="181"/>
      <c r="U26" s="2072" t="e">
        <f t="shared" si="3"/>
        <v>#DIV/0!</v>
      </c>
      <c r="V26" s="2073"/>
      <c r="W26" s="2073"/>
      <c r="X26" s="2073"/>
      <c r="Y26" s="2073"/>
      <c r="Z26" s="2073"/>
      <c r="AA26" s="2157" t="str">
        <f>IF(LEN(H16),U26/$U$24,"")</f>
        <v/>
      </c>
      <c r="AB26" s="2158"/>
      <c r="AC26" s="2158"/>
      <c r="AD26" s="2158"/>
      <c r="AE26" s="2158"/>
      <c r="AF26" s="2159"/>
      <c r="AH26" s="245">
        <f t="shared" si="5"/>
        <v>2</v>
      </c>
      <c r="AI26" s="250" t="str">
        <f t="shared" si="6"/>
        <v/>
      </c>
      <c r="AJ26" s="246"/>
      <c r="AK26" s="246"/>
    </row>
    <row r="27" spans="1:37" s="234" customFormat="1" ht="13.5" customHeight="1" x14ac:dyDescent="0.2">
      <c r="A27" s="181"/>
      <c r="U27" s="2163" t="e">
        <f t="shared" si="3"/>
        <v>#DIV/0!</v>
      </c>
      <c r="V27" s="2164"/>
      <c r="W27" s="2164"/>
      <c r="X27" s="2164"/>
      <c r="Y27" s="2164"/>
      <c r="Z27" s="2164"/>
      <c r="AA27" s="2160" t="str">
        <f t="shared" si="4"/>
        <v/>
      </c>
      <c r="AB27" s="2161"/>
      <c r="AC27" s="2161"/>
      <c r="AD27" s="2161"/>
      <c r="AE27" s="2161"/>
      <c r="AF27" s="2162"/>
      <c r="AH27" s="245">
        <f t="shared" si="5"/>
        <v>3</v>
      </c>
      <c r="AI27" s="250" t="str">
        <f t="shared" si="6"/>
        <v/>
      </c>
      <c r="AJ27" s="246"/>
      <c r="AK27" s="246"/>
    </row>
    <row r="28" spans="1:37" s="234" customFormat="1" ht="13.5" customHeight="1" x14ac:dyDescent="0.2">
      <c r="A28" s="181"/>
      <c r="U28" s="2104" t="s">
        <v>654</v>
      </c>
      <c r="V28" s="2105"/>
      <c r="W28" s="2105"/>
      <c r="X28" s="2105"/>
      <c r="Y28" s="2105"/>
      <c r="Z28" s="2105"/>
      <c r="AA28" s="2105"/>
      <c r="AB28" s="2114" t="str">
        <f>FIXED(MAX(AH11:AH16)-MIN(AH11:AH16),2)</f>
        <v>0.00</v>
      </c>
      <c r="AC28" s="2115"/>
      <c r="AD28" s="2115"/>
      <c r="AE28" s="251" t="s">
        <v>655</v>
      </c>
      <c r="AF28" s="252"/>
    </row>
    <row r="29" spans="1:37" s="234" customFormat="1" ht="13.5" customHeight="1" x14ac:dyDescent="0.2">
      <c r="A29" s="181"/>
      <c r="U29" s="2070" t="s">
        <v>656</v>
      </c>
      <c r="V29" s="2071"/>
      <c r="W29" s="2071"/>
      <c r="X29" s="2071"/>
      <c r="Y29" s="2071"/>
      <c r="Z29" s="2071"/>
      <c r="AA29" s="2071"/>
      <c r="AB29" s="2171"/>
      <c r="AC29" s="2172"/>
      <c r="AD29" s="2172"/>
      <c r="AE29" s="243" t="s">
        <v>655</v>
      </c>
      <c r="AF29" s="244"/>
    </row>
    <row r="30" spans="1:37" s="234" customFormat="1" ht="13.5" customHeight="1" x14ac:dyDescent="0.2">
      <c r="A30" s="181"/>
      <c r="U30" s="2070" t="s">
        <v>657</v>
      </c>
      <c r="V30" s="2071"/>
      <c r="W30" s="2071"/>
      <c r="X30" s="2071"/>
      <c r="Y30" s="2071"/>
      <c r="Z30" s="2071"/>
      <c r="AA30" s="2071"/>
      <c r="AB30" s="2177" t="e">
        <f>(AB28-AB29)/AB29</f>
        <v>#DIV/0!</v>
      </c>
      <c r="AC30" s="2178"/>
      <c r="AD30" s="2178"/>
      <c r="AE30" s="2178"/>
      <c r="AF30" s="2179"/>
    </row>
    <row r="31" spans="1:37" s="234" customFormat="1" ht="13.5" customHeight="1" thickBot="1" x14ac:dyDescent="0.25">
      <c r="A31" s="181"/>
      <c r="U31" s="2173" t="s">
        <v>658</v>
      </c>
      <c r="V31" s="2174"/>
      <c r="W31" s="2174"/>
      <c r="X31" s="2174"/>
      <c r="Y31" s="2174"/>
      <c r="Z31" s="2174"/>
      <c r="AA31" s="2174"/>
      <c r="AB31" s="2175"/>
      <c r="AC31" s="2175"/>
      <c r="AD31" s="2175"/>
      <c r="AE31" s="2175"/>
      <c r="AF31" s="2176"/>
    </row>
    <row r="32" spans="1:37" s="234" customFormat="1" ht="15" customHeight="1" x14ac:dyDescent="0.2">
      <c r="A32" s="181"/>
    </row>
    <row r="33" spans="1:32" s="232" customFormat="1" ht="20.100000000000001" customHeight="1" x14ac:dyDescent="0.2">
      <c r="B33" s="238"/>
      <c r="C33" s="238"/>
      <c r="D33" s="238"/>
      <c r="E33" s="238"/>
      <c r="F33" s="238"/>
      <c r="G33" s="238"/>
      <c r="H33" s="238"/>
      <c r="I33" s="238"/>
      <c r="J33" s="238"/>
      <c r="K33" s="238"/>
      <c r="L33" s="238"/>
      <c r="M33" s="238"/>
      <c r="N33" s="238"/>
      <c r="O33" s="238"/>
      <c r="P33" s="238"/>
      <c r="Q33" s="238"/>
      <c r="R33" s="238"/>
      <c r="S33" s="238"/>
      <c r="T33" s="238"/>
      <c r="U33" s="238"/>
      <c r="V33" s="233"/>
      <c r="W33" s="233"/>
      <c r="X33" s="233"/>
      <c r="Y33" s="233"/>
      <c r="Z33" s="233"/>
      <c r="AA33" s="233"/>
      <c r="AB33" s="233"/>
      <c r="AC33" s="233"/>
    </row>
    <row r="34" spans="1:32" s="232" customFormat="1" ht="20.100000000000001" customHeight="1" x14ac:dyDescent="0.2">
      <c r="A34" s="239"/>
      <c r="B34" s="239"/>
      <c r="C34" s="239"/>
      <c r="D34" s="239"/>
      <c r="E34" s="239"/>
      <c r="F34" s="239"/>
      <c r="G34" s="239"/>
      <c r="H34" s="239"/>
      <c r="I34" s="239"/>
      <c r="J34" s="239"/>
      <c r="K34" s="239"/>
      <c r="L34" s="239"/>
      <c r="M34" s="239"/>
      <c r="N34" s="239"/>
      <c r="O34" s="239"/>
      <c r="P34" s="239"/>
      <c r="Q34" s="239"/>
      <c r="R34" s="239"/>
      <c r="S34" s="239"/>
      <c r="T34" s="239"/>
      <c r="U34" s="239"/>
      <c r="V34" s="239"/>
      <c r="W34" s="239"/>
      <c r="X34" s="234"/>
      <c r="Y34" s="234"/>
      <c r="Z34" s="234"/>
      <c r="AA34" s="234"/>
      <c r="AB34" s="234"/>
      <c r="AC34" s="234"/>
    </row>
    <row r="35" spans="1:32" s="232" customFormat="1" ht="20.100000000000001" customHeight="1" x14ac:dyDescent="0.2">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4"/>
      <c r="Y35" s="234"/>
      <c r="Z35" s="234"/>
      <c r="AA35" s="234"/>
      <c r="AB35" s="234"/>
      <c r="AC35" s="234"/>
    </row>
    <row r="36" spans="1:32" s="232" customFormat="1" ht="20.100000000000001" customHeight="1" x14ac:dyDescent="0.2">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4"/>
      <c r="Y36" s="234"/>
      <c r="Z36" s="234"/>
      <c r="AA36" s="234"/>
      <c r="AB36" s="234"/>
      <c r="AC36" s="234"/>
    </row>
    <row r="37" spans="1:32" s="232" customFormat="1" ht="20.100000000000001" customHeight="1" x14ac:dyDescent="0.2">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4"/>
      <c r="Y37" s="234"/>
      <c r="Z37" s="234"/>
      <c r="AA37" s="234"/>
      <c r="AB37" s="234"/>
      <c r="AC37" s="234"/>
    </row>
    <row r="38" spans="1:32" s="232" customFormat="1" ht="20.100000000000001" customHeight="1" x14ac:dyDescent="0.2">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4"/>
      <c r="Y38" s="234"/>
      <c r="Z38" s="234"/>
      <c r="AA38" s="234"/>
      <c r="AB38" s="234"/>
      <c r="AC38" s="234"/>
    </row>
    <row r="39" spans="1:32" s="232" customFormat="1" ht="20.100000000000001" customHeight="1"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4"/>
      <c r="Y39" s="234"/>
      <c r="Z39" s="234"/>
      <c r="AA39" s="234"/>
      <c r="AB39" s="234"/>
      <c r="AC39" s="234"/>
    </row>
    <row r="40" spans="1:32" s="232" customFormat="1" ht="20.100000000000001" customHeight="1" x14ac:dyDescent="0.2">
      <c r="A40" s="239"/>
      <c r="B40" s="239"/>
      <c r="C40" s="239"/>
      <c r="D40" s="239"/>
      <c r="E40" s="239"/>
      <c r="F40" s="239"/>
      <c r="G40" s="239"/>
      <c r="H40" s="239"/>
      <c r="I40" s="239"/>
      <c r="J40" s="239"/>
      <c r="K40" s="239"/>
      <c r="L40" s="239"/>
      <c r="M40" s="239"/>
      <c r="N40" s="239"/>
      <c r="O40" s="233"/>
      <c r="P40" s="233"/>
      <c r="Q40" s="233"/>
      <c r="R40" s="233"/>
      <c r="S40" s="233"/>
      <c r="T40" s="233"/>
      <c r="U40" s="233"/>
      <c r="V40" s="233"/>
      <c r="W40" s="233"/>
      <c r="X40" s="233"/>
      <c r="Y40" s="233"/>
      <c r="Z40" s="233"/>
      <c r="AA40" s="233"/>
      <c r="AB40" s="234"/>
      <c r="AC40" s="234"/>
    </row>
    <row r="41" spans="1:32" s="232" customFormat="1" ht="20.100000000000001" customHeight="1" x14ac:dyDescent="0.2">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4"/>
      <c r="Y41" s="234"/>
      <c r="Z41" s="234"/>
      <c r="AA41" s="234"/>
      <c r="AB41" s="234"/>
      <c r="AC41" s="234"/>
    </row>
    <row r="42" spans="1:32" s="232" customFormat="1" ht="20.100000000000001" customHeight="1" x14ac:dyDescent="0.2">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4"/>
      <c r="Y42" s="234"/>
      <c r="Z42" s="234"/>
      <c r="AA42" s="234"/>
      <c r="AB42" s="234"/>
      <c r="AC42" s="234"/>
    </row>
    <row r="43" spans="1:32" s="232" customFormat="1" ht="20.100000000000001" customHeight="1" x14ac:dyDescent="0.2">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4"/>
      <c r="Y43" s="234"/>
      <c r="Z43" s="234"/>
      <c r="AA43" s="234"/>
      <c r="AB43" s="234"/>
      <c r="AC43" s="234"/>
    </row>
    <row r="44" spans="1:32" s="232" customFormat="1" ht="15" customHeight="1" thickBot="1" x14ac:dyDescent="0.25">
      <c r="A44" s="239"/>
      <c r="B44" s="239"/>
      <c r="C44" s="233"/>
      <c r="D44" s="239"/>
      <c r="E44" s="239"/>
      <c r="F44" s="239"/>
      <c r="G44" s="239"/>
      <c r="H44" s="239"/>
      <c r="I44" s="239"/>
      <c r="J44" s="239"/>
      <c r="K44" s="239"/>
      <c r="L44" s="239"/>
      <c r="M44" s="239"/>
      <c r="N44" s="239"/>
      <c r="O44" s="239"/>
      <c r="P44" s="239"/>
      <c r="Q44" s="239"/>
      <c r="R44" s="239"/>
      <c r="S44" s="239"/>
      <c r="T44" s="239"/>
      <c r="U44" s="239"/>
      <c r="V44" s="239"/>
      <c r="W44" s="239"/>
      <c r="X44" s="234"/>
      <c r="Y44" s="234"/>
      <c r="Z44" s="234"/>
      <c r="AA44" s="234"/>
      <c r="AB44" s="234"/>
      <c r="AC44" s="234"/>
    </row>
    <row r="45" spans="1:32" ht="15.75" customHeight="1" x14ac:dyDescent="0.2">
      <c r="A45" s="1852" t="s">
        <v>172</v>
      </c>
      <c r="B45" s="1853"/>
      <c r="C45" s="1853"/>
      <c r="D45" s="1854"/>
      <c r="E45" s="60" t="s">
        <v>173</v>
      </c>
      <c r="F45" s="62"/>
      <c r="G45" s="62"/>
      <c r="H45" s="1415" t="s">
        <v>659</v>
      </c>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1415"/>
      <c r="AE45" s="1415"/>
      <c r="AF45" s="1416"/>
    </row>
    <row r="46" spans="1:32" ht="15" customHeight="1" thickBot="1" x14ac:dyDescent="0.25">
      <c r="A46" s="1858"/>
      <c r="B46" s="1859"/>
      <c r="C46" s="1859"/>
      <c r="D46" s="1860"/>
      <c r="E46" s="155" t="s">
        <v>200</v>
      </c>
      <c r="F46" s="156"/>
      <c r="G46" s="122"/>
      <c r="H46" s="1515" t="s">
        <v>660</v>
      </c>
      <c r="I46" s="1515"/>
      <c r="J46" s="1515"/>
      <c r="K46" s="1515"/>
      <c r="L46" s="1515"/>
      <c r="M46" s="1515"/>
      <c r="N46" s="1515"/>
      <c r="O46" s="1515"/>
      <c r="P46" s="1515"/>
      <c r="Q46" s="1515"/>
      <c r="R46" s="1515"/>
      <c r="S46" s="1515"/>
      <c r="T46" s="1515"/>
      <c r="U46" s="1515"/>
      <c r="V46" s="1515"/>
      <c r="W46" s="1515"/>
      <c r="X46" s="1515"/>
      <c r="Y46" s="1515"/>
      <c r="Z46" s="1515"/>
      <c r="AA46" s="1515"/>
      <c r="AB46" s="1515"/>
      <c r="AC46" s="1515"/>
      <c r="AD46" s="1515"/>
      <c r="AE46" s="1515"/>
      <c r="AF46" s="1516"/>
    </row>
    <row r="47" spans="1:32" ht="15" customHeight="1" x14ac:dyDescent="0.2"/>
    <row r="48" spans="1:32" s="13" customFormat="1" ht="20.100000000000001" customHeight="1" x14ac:dyDescent="0.2">
      <c r="A48" s="12"/>
      <c r="B48" s="12"/>
      <c r="R48" s="3"/>
      <c r="S48" s="3"/>
      <c r="T48" s="3"/>
      <c r="U48" s="3"/>
      <c r="V48" s="3"/>
      <c r="W48" s="3"/>
      <c r="X48" s="3"/>
      <c r="Y48" s="3"/>
      <c r="Z48" s="3"/>
      <c r="AA48" s="3"/>
    </row>
  </sheetData>
  <mergeCells count="124">
    <mergeCell ref="AJ20:AK20"/>
    <mergeCell ref="AH10:AJ10"/>
    <mergeCell ref="AH19:AK19"/>
    <mergeCell ref="AI11:AJ11"/>
    <mergeCell ref="AI12:AJ12"/>
    <mergeCell ref="AI13:AJ13"/>
    <mergeCell ref="AI14:AJ14"/>
    <mergeCell ref="AI15:AJ15"/>
    <mergeCell ref="AI16:AJ16"/>
    <mergeCell ref="AI17:AJ17"/>
    <mergeCell ref="AB29:AD29"/>
    <mergeCell ref="U31:AA31"/>
    <mergeCell ref="AB31:AF31"/>
    <mergeCell ref="AB30:AF30"/>
    <mergeCell ref="AC12:AF12"/>
    <mergeCell ref="AC9:AF10"/>
    <mergeCell ref="H9:AB9"/>
    <mergeCell ref="AC11:AF11"/>
    <mergeCell ref="AC17:AF17"/>
    <mergeCell ref="K17:M17"/>
    <mergeCell ref="N17:P17"/>
    <mergeCell ref="Q17:S17"/>
    <mergeCell ref="T17:V17"/>
    <mergeCell ref="W17:Y17"/>
    <mergeCell ref="Q16:S16"/>
    <mergeCell ref="T16:V16"/>
    <mergeCell ref="W16:Y16"/>
    <mergeCell ref="Q11:S11"/>
    <mergeCell ref="T11:V11"/>
    <mergeCell ref="W11:Y11"/>
    <mergeCell ref="H10:J10"/>
    <mergeCell ref="N10:P10"/>
    <mergeCell ref="T10:V10"/>
    <mergeCell ref="W10:Y10"/>
    <mergeCell ref="B9:D10"/>
    <mergeCell ref="E9:G10"/>
    <mergeCell ref="B17:D17"/>
    <mergeCell ref="E17:G17"/>
    <mergeCell ref="H17:J17"/>
    <mergeCell ref="AA26:AF26"/>
    <mergeCell ref="AA27:AF27"/>
    <mergeCell ref="U26:Z26"/>
    <mergeCell ref="U27:Z27"/>
    <mergeCell ref="AA23:AF23"/>
    <mergeCell ref="AA24:AF24"/>
    <mergeCell ref="AA25:AF25"/>
    <mergeCell ref="AA19:AF20"/>
    <mergeCell ref="U19:Z20"/>
    <mergeCell ref="AA21:AF21"/>
    <mergeCell ref="AA22:AF22"/>
    <mergeCell ref="Q15:S15"/>
    <mergeCell ref="T15:V15"/>
    <mergeCell ref="W15:Y15"/>
    <mergeCell ref="B16:D16"/>
    <mergeCell ref="E16:G16"/>
    <mergeCell ref="H16:J16"/>
    <mergeCell ref="K16:M16"/>
    <mergeCell ref="N16:P16"/>
    <mergeCell ref="K15:M15"/>
    <mergeCell ref="N15:P15"/>
    <mergeCell ref="Q13:S13"/>
    <mergeCell ref="T13:V13"/>
    <mergeCell ref="W13:Y13"/>
    <mergeCell ref="B14:D14"/>
    <mergeCell ref="E14:G14"/>
    <mergeCell ref="H14:J14"/>
    <mergeCell ref="K14:M14"/>
    <mergeCell ref="N14:P14"/>
    <mergeCell ref="Q14:S14"/>
    <mergeCell ref="T14:V14"/>
    <mergeCell ref="W14:Y14"/>
    <mergeCell ref="B13:D13"/>
    <mergeCell ref="E13:G13"/>
    <mergeCell ref="H13:J13"/>
    <mergeCell ref="K13:M13"/>
    <mergeCell ref="N13:P13"/>
    <mergeCell ref="Z10:AB10"/>
    <mergeCell ref="Z11:AB11"/>
    <mergeCell ref="AB28:AD28"/>
    <mergeCell ref="E3:O3"/>
    <mergeCell ref="X3:AA3"/>
    <mergeCell ref="AC3:AF3"/>
    <mergeCell ref="E4:O4"/>
    <mergeCell ref="X4:AF4"/>
    <mergeCell ref="B12:D12"/>
    <mergeCell ref="E12:G12"/>
    <mergeCell ref="H12:J12"/>
    <mergeCell ref="K12:M12"/>
    <mergeCell ref="N12:P12"/>
    <mergeCell ref="Q12:S12"/>
    <mergeCell ref="T12:V12"/>
    <mergeCell ref="W12:Y12"/>
    <mergeCell ref="B11:D11"/>
    <mergeCell ref="E11:G11"/>
    <mergeCell ref="H11:J11"/>
    <mergeCell ref="K11:M11"/>
    <mergeCell ref="N11:P11"/>
    <mergeCell ref="B15:D15"/>
    <mergeCell ref="E15:G15"/>
    <mergeCell ref="H15:J15"/>
    <mergeCell ref="A6:D7"/>
    <mergeCell ref="A45:D46"/>
    <mergeCell ref="H45:AF45"/>
    <mergeCell ref="H46:AF46"/>
    <mergeCell ref="U29:AA29"/>
    <mergeCell ref="U30:AA30"/>
    <mergeCell ref="U24:Z24"/>
    <mergeCell ref="U25:Z25"/>
    <mergeCell ref="AC16:AF16"/>
    <mergeCell ref="AC14:AF14"/>
    <mergeCell ref="AC15:AF15"/>
    <mergeCell ref="AC13:AF13"/>
    <mergeCell ref="Z16:AB16"/>
    <mergeCell ref="Z17:AB17"/>
    <mergeCell ref="Z14:AB14"/>
    <mergeCell ref="Z15:AB15"/>
    <mergeCell ref="Z13:AB13"/>
    <mergeCell ref="K10:M10"/>
    <mergeCell ref="Q10:S10"/>
    <mergeCell ref="U21:Z21"/>
    <mergeCell ref="U22:Z22"/>
    <mergeCell ref="U23:Z23"/>
    <mergeCell ref="U28:AA28"/>
    <mergeCell ref="Z12:AB12"/>
  </mergeCells>
  <conditionalFormatting sqref="U21:AF27">
    <cfRule type="containsErrors" dxfId="7" priority="10">
      <formula>ISERROR(U21)</formula>
    </cfRule>
  </conditionalFormatting>
  <conditionalFormatting sqref="X3:AA3 AC3:AF3 E3:O4 X4:AF4">
    <cfRule type="cellIs" dxfId="6" priority="14" operator="equal">
      <formula>0</formula>
    </cfRule>
  </conditionalFormatting>
  <conditionalFormatting sqref="Z11:AB17">
    <cfRule type="containsErrors" dxfId="5" priority="12">
      <formula>ISERROR(Z11)</formula>
    </cfRule>
  </conditionalFormatting>
  <conditionalFormatting sqref="AB29:AD29">
    <cfRule type="cellIs" dxfId="4" priority="6" operator="equal">
      <formula>0</formula>
    </cfRule>
  </conditionalFormatting>
  <conditionalFormatting sqref="AB30:AF30">
    <cfRule type="containsErrors" dxfId="3" priority="5">
      <formula>ISERROR(AB30)</formula>
    </cfRule>
  </conditionalFormatting>
  <dataValidations count="1">
    <dataValidation type="list" allowBlank="1" showInputMessage="1" showErrorMessage="1" sqref="AB31" xr:uid="{00000000-0002-0000-0600-000000000000}">
      <formula1>PassFail</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F17:G17 F15:G15 F16:G16" numberStoredAsText="1"/>
    <ignoredError sqref="AA11:AB11 AA17:AB17 AA12:AB12 AA13:AB13 AA14:AB14 U21 AB28 AB30 AA15:AB15 AA16:AB16 U27 U22:Z26 V27:Z27" evalError="1"/>
    <ignoredError sqref="Z11:Z17" evalError="1" formulaRange="1"/>
  </ignoredError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3DEFD-A64B-4B09-8901-ED3640E9C304}">
  <sheetPr codeName="Sheet22">
    <tabColor rgb="FFFF0000"/>
    <pageSetUpPr fitToPage="1"/>
  </sheetPr>
  <dimension ref="A1:AH23"/>
  <sheetViews>
    <sheetView showGridLines="0" zoomScale="150" zoomScaleNormal="150" zoomScalePageLayoutView="120" workbookViewId="0">
      <selection activeCell="AJ22" sqref="AJ22"/>
    </sheetView>
  </sheetViews>
  <sheetFormatPr defaultColWidth="10.7109375" defaultRowHeight="20.100000000000001" customHeight="1" x14ac:dyDescent="0.2"/>
  <cols>
    <col min="1" max="2" width="3" style="12" customWidth="1"/>
    <col min="3" max="3" width="3.5703125" style="13" customWidth="1"/>
    <col min="4" max="16" width="3" style="13" customWidth="1"/>
    <col min="17" max="32" width="2.7109375" style="13" customWidth="1"/>
    <col min="33" max="16384" width="10.7109375" style="12"/>
  </cols>
  <sheetData>
    <row r="1" spans="1:34" ht="24" customHeight="1" x14ac:dyDescent="0.2">
      <c r="A1" s="68" t="s">
        <v>661</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H1" s="12" t="s">
        <v>662</v>
      </c>
    </row>
    <row r="2" spans="1:34" ht="12"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4" ht="15" customHeight="1" x14ac:dyDescent="0.2">
      <c r="D3" s="9" t="s">
        <v>79</v>
      </c>
      <c r="E3" s="1513">
        <f>Facility</f>
        <v>0</v>
      </c>
      <c r="F3" s="1513"/>
      <c r="G3" s="1513"/>
      <c r="H3" s="1513"/>
      <c r="I3" s="1513"/>
      <c r="J3" s="1513"/>
      <c r="K3" s="1513"/>
      <c r="L3" s="1513"/>
      <c r="M3" s="1513"/>
      <c r="N3" s="1513"/>
      <c r="O3" s="1513"/>
      <c r="U3" s="9"/>
      <c r="V3" s="167"/>
      <c r="W3" s="9" t="s">
        <v>114</v>
      </c>
      <c r="X3" s="685">
        <f>SBBAPID</f>
        <v>0</v>
      </c>
      <c r="Y3" s="685"/>
      <c r="Z3" s="685"/>
      <c r="AA3" s="685"/>
      <c r="AB3" s="190" t="s">
        <v>115</v>
      </c>
      <c r="AC3" s="941">
        <f>SBBAPRm</f>
        <v>0</v>
      </c>
      <c r="AD3" s="941"/>
      <c r="AE3" s="941"/>
      <c r="AF3" s="941"/>
    </row>
    <row r="4" spans="1:34" ht="15" customHeight="1" x14ac:dyDescent="0.2">
      <c r="D4" s="9" t="s">
        <v>116</v>
      </c>
      <c r="E4" s="1500" t="str">
        <f>CONCATENATE(Mfr, " ",Mod)</f>
        <v xml:space="preserve"> </v>
      </c>
      <c r="F4" s="1500"/>
      <c r="G4" s="1500"/>
      <c r="H4" s="1500"/>
      <c r="I4" s="1500"/>
      <c r="J4" s="1500"/>
      <c r="K4" s="1500"/>
      <c r="L4" s="1500"/>
      <c r="M4" s="1500"/>
      <c r="N4" s="1500"/>
      <c r="O4" s="1500"/>
      <c r="U4" s="9"/>
      <c r="V4" s="3"/>
      <c r="W4" s="9" t="s">
        <v>87</v>
      </c>
      <c r="X4" s="1500">
        <f>RmID</f>
        <v>0</v>
      </c>
      <c r="Y4" s="1500"/>
      <c r="Z4" s="1500"/>
      <c r="AA4" s="1500"/>
      <c r="AB4" s="1513"/>
      <c r="AC4" s="1500"/>
      <c r="AD4" s="1500"/>
      <c r="AE4" s="1500"/>
      <c r="AF4" s="1500"/>
    </row>
    <row r="5" spans="1:34" ht="15" customHeight="1" x14ac:dyDescent="0.2">
      <c r="U5" s="9"/>
      <c r="V5" s="145"/>
      <c r="W5" s="9"/>
      <c r="X5" s="1619"/>
      <c r="Y5" s="1619"/>
      <c r="Z5" s="1619"/>
      <c r="AA5" s="1619"/>
      <c r="AB5" s="1619"/>
      <c r="AC5" s="1619"/>
      <c r="AD5" s="1619"/>
      <c r="AE5" s="1619"/>
      <c r="AF5" s="1619"/>
    </row>
    <row r="6" spans="1:34" ht="15" customHeight="1" thickBot="1" x14ac:dyDescent="0.25"/>
    <row r="7" spans="1:34" ht="12" customHeight="1" x14ac:dyDescent="0.2">
      <c r="A7" s="1852" t="s">
        <v>117</v>
      </c>
      <c r="B7" s="1853"/>
      <c r="C7" s="1853"/>
      <c r="D7" s="1854"/>
      <c r="E7" s="200"/>
      <c r="F7" s="105"/>
      <c r="G7" s="105"/>
      <c r="H7" s="105"/>
      <c r="I7" s="105"/>
      <c r="J7" s="106"/>
      <c r="K7" s="105"/>
      <c r="L7" s="105"/>
      <c r="M7" s="105"/>
      <c r="N7" s="105"/>
      <c r="O7" s="105"/>
      <c r="P7" s="105"/>
      <c r="Q7" s="105"/>
      <c r="R7" s="105"/>
      <c r="S7" s="106"/>
      <c r="T7" s="148"/>
      <c r="U7" s="148"/>
      <c r="V7" s="106"/>
      <c r="W7" s="105"/>
      <c r="X7" s="105"/>
      <c r="Y7" s="105"/>
      <c r="Z7" s="106"/>
      <c r="AA7" s="106"/>
      <c r="AB7" s="64"/>
      <c r="AC7" s="64"/>
      <c r="AD7" s="106"/>
      <c r="AE7" s="105"/>
      <c r="AF7" s="114"/>
    </row>
    <row r="8" spans="1:34" ht="12" customHeight="1" x14ac:dyDescent="0.2">
      <c r="A8" s="1855"/>
      <c r="B8" s="1856"/>
      <c r="C8" s="1856"/>
      <c r="D8" s="1857"/>
      <c r="E8" s="109"/>
      <c r="F8" s="115"/>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2"/>
    </row>
    <row r="9" spans="1:34" ht="12" customHeight="1" x14ac:dyDescent="0.2">
      <c r="A9" s="1855"/>
      <c r="B9" s="1856"/>
      <c r="C9" s="1856"/>
      <c r="D9" s="1857"/>
      <c r="E9" s="115"/>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2"/>
    </row>
    <row r="10" spans="1:34" ht="12" customHeight="1" thickBot="1" x14ac:dyDescent="0.25">
      <c r="A10" s="1858"/>
      <c r="B10" s="1859"/>
      <c r="C10" s="1859"/>
      <c r="D10" s="1860"/>
      <c r="E10" s="305"/>
      <c r="F10" s="118"/>
      <c r="G10" s="119" t="s">
        <v>193</v>
      </c>
      <c r="H10" s="110"/>
      <c r="I10" s="110"/>
      <c r="J10" s="110"/>
      <c r="K10" s="110"/>
      <c r="L10" s="119"/>
      <c r="M10" s="119"/>
      <c r="N10" s="111"/>
      <c r="O10" s="120"/>
      <c r="P10" s="119"/>
      <c r="Q10" s="119"/>
      <c r="R10" s="119"/>
      <c r="S10" s="119"/>
      <c r="T10" s="119"/>
      <c r="U10" s="119"/>
      <c r="V10" s="119"/>
      <c r="W10" s="119"/>
      <c r="X10" s="119"/>
      <c r="Y10" s="119"/>
      <c r="Z10" s="119"/>
      <c r="AA10" s="119"/>
      <c r="AB10" s="110"/>
      <c r="AC10" s="110"/>
      <c r="AD10" s="111"/>
      <c r="AE10" s="119"/>
      <c r="AF10" s="121"/>
    </row>
    <row r="11" spans="1:34" ht="15" customHeight="1" thickBot="1" x14ac:dyDescent="0.25"/>
    <row r="12" spans="1:34" ht="33" customHeight="1" x14ac:dyDescent="0.2">
      <c r="B12" s="2222" t="s">
        <v>663</v>
      </c>
      <c r="C12" s="2210"/>
      <c r="D12" s="2210"/>
      <c r="E12" s="2210"/>
      <c r="F12" s="2210"/>
      <c r="G12" s="2210"/>
      <c r="H12" s="2210" t="s">
        <v>664</v>
      </c>
      <c r="I12" s="2210"/>
      <c r="J12" s="2210"/>
      <c r="K12" s="2210"/>
      <c r="L12" s="2210"/>
      <c r="M12" s="2210"/>
      <c r="N12" s="2210" t="s">
        <v>665</v>
      </c>
      <c r="O12" s="2210"/>
      <c r="P12" s="2210"/>
      <c r="Q12" s="2210" t="s">
        <v>666</v>
      </c>
      <c r="R12" s="2210"/>
      <c r="S12" s="2232"/>
      <c r="T12" s="2211" t="s">
        <v>667</v>
      </c>
      <c r="U12" s="2212"/>
      <c r="V12" s="2212"/>
      <c r="W12" s="2212"/>
      <c r="X12" s="2212"/>
      <c r="Y12" s="2212"/>
      <c r="Z12" s="2212" t="s">
        <v>668</v>
      </c>
      <c r="AA12" s="2212"/>
      <c r="AB12" s="2212"/>
      <c r="AC12" s="2212"/>
      <c r="AD12" s="2212"/>
      <c r="AE12" s="2213"/>
    </row>
    <row r="13" spans="1:34" ht="15" customHeight="1" x14ac:dyDescent="0.2">
      <c r="B13" s="2206">
        <v>2</v>
      </c>
      <c r="C13" s="2207"/>
      <c r="D13" s="2207"/>
      <c r="E13" s="2207"/>
      <c r="F13" s="2207"/>
      <c r="G13" s="2207"/>
      <c r="H13" s="2226"/>
      <c r="I13" s="2227"/>
      <c r="J13" s="2226"/>
      <c r="K13" s="2227"/>
      <c r="L13" s="2226"/>
      <c r="M13" s="2227"/>
      <c r="N13" s="2230" t="str">
        <f>IF(ISNUMBER(L13),AVERAGE(H13:M13),"")</f>
        <v/>
      </c>
      <c r="O13" s="2230"/>
      <c r="P13" s="2230"/>
      <c r="Q13" s="2230" t="str">
        <f>IF(ISNUMBER(L13),(N13-B13),"")</f>
        <v/>
      </c>
      <c r="R13" s="2230"/>
      <c r="S13" s="2233"/>
      <c r="T13" s="2214"/>
      <c r="U13" s="2215"/>
      <c r="V13" s="2215"/>
      <c r="W13" s="2215"/>
      <c r="X13" s="2215"/>
      <c r="Y13" s="2215"/>
      <c r="Z13" s="2215"/>
      <c r="AA13" s="2215"/>
      <c r="AB13" s="2215"/>
      <c r="AC13" s="2215"/>
      <c r="AD13" s="2215"/>
      <c r="AE13" s="2218"/>
    </row>
    <row r="14" spans="1:34" ht="15" customHeight="1" x14ac:dyDescent="0.2">
      <c r="B14" s="2206">
        <v>4</v>
      </c>
      <c r="C14" s="2207"/>
      <c r="D14" s="2207"/>
      <c r="E14" s="2207"/>
      <c r="F14" s="2207"/>
      <c r="G14" s="2207"/>
      <c r="H14" s="2226"/>
      <c r="I14" s="2227"/>
      <c r="J14" s="2226"/>
      <c r="K14" s="2227"/>
      <c r="L14" s="2226"/>
      <c r="M14" s="2227"/>
      <c r="N14" s="2230" t="str">
        <f t="shared" ref="N14:N16" si="0">IF(ISNUMBER(L14),AVERAGE(H14:M14),"")</f>
        <v/>
      </c>
      <c r="O14" s="2230"/>
      <c r="P14" s="2230"/>
      <c r="Q14" s="2230" t="str">
        <f t="shared" ref="Q14:Q16" si="1">IF(ISNUMBER(L14),(N14-B14),"")</f>
        <v/>
      </c>
      <c r="R14" s="2230"/>
      <c r="S14" s="2233"/>
      <c r="T14" s="2214"/>
      <c r="U14" s="2215"/>
      <c r="V14" s="2215"/>
      <c r="W14" s="2215"/>
      <c r="X14" s="2215"/>
      <c r="Y14" s="2215"/>
      <c r="Z14" s="2215"/>
      <c r="AA14" s="2215"/>
      <c r="AB14" s="2215"/>
      <c r="AC14" s="2215"/>
      <c r="AD14" s="2215"/>
      <c r="AE14" s="2218"/>
    </row>
    <row r="15" spans="1:34" ht="15" customHeight="1" x14ac:dyDescent="0.2">
      <c r="B15" s="2206">
        <v>6</v>
      </c>
      <c r="C15" s="2207"/>
      <c r="D15" s="2207"/>
      <c r="E15" s="2207"/>
      <c r="F15" s="2207"/>
      <c r="G15" s="2207"/>
      <c r="H15" s="2226"/>
      <c r="I15" s="2227"/>
      <c r="J15" s="2226"/>
      <c r="K15" s="2227"/>
      <c r="L15" s="2226"/>
      <c r="M15" s="2227"/>
      <c r="N15" s="2230" t="str">
        <f t="shared" si="0"/>
        <v/>
      </c>
      <c r="O15" s="2230"/>
      <c r="P15" s="2230"/>
      <c r="Q15" s="2230" t="str">
        <f t="shared" si="1"/>
        <v/>
      </c>
      <c r="R15" s="2230"/>
      <c r="S15" s="2233"/>
      <c r="T15" s="2214"/>
      <c r="U15" s="2215"/>
      <c r="V15" s="2215"/>
      <c r="W15" s="2215"/>
      <c r="X15" s="2215"/>
      <c r="Y15" s="2215"/>
      <c r="Z15" s="2215"/>
      <c r="AA15" s="2215"/>
      <c r="AB15" s="2215"/>
      <c r="AC15" s="2215"/>
      <c r="AD15" s="2215"/>
      <c r="AE15" s="2218"/>
    </row>
    <row r="16" spans="1:34" ht="15" customHeight="1" thickBot="1" x14ac:dyDescent="0.25">
      <c r="B16" s="2208">
        <v>8</v>
      </c>
      <c r="C16" s="2209"/>
      <c r="D16" s="2209"/>
      <c r="E16" s="2209"/>
      <c r="F16" s="2209"/>
      <c r="G16" s="2209"/>
      <c r="H16" s="2228"/>
      <c r="I16" s="2229"/>
      <c r="J16" s="2228"/>
      <c r="K16" s="2229"/>
      <c r="L16" s="2228"/>
      <c r="M16" s="2229"/>
      <c r="N16" s="2231" t="str">
        <f t="shared" si="0"/>
        <v/>
      </c>
      <c r="O16" s="2231"/>
      <c r="P16" s="2231"/>
      <c r="Q16" s="2231" t="str">
        <f t="shared" si="1"/>
        <v/>
      </c>
      <c r="R16" s="2231"/>
      <c r="S16" s="2234"/>
      <c r="T16" s="2216"/>
      <c r="U16" s="2217"/>
      <c r="V16" s="2217"/>
      <c r="W16" s="2217"/>
      <c r="X16" s="2217"/>
      <c r="Y16" s="2217"/>
      <c r="Z16" s="2219"/>
      <c r="AA16" s="2220"/>
      <c r="AB16" s="2220"/>
      <c r="AC16" s="2220"/>
      <c r="AD16" s="2220"/>
      <c r="AE16" s="2221"/>
    </row>
    <row r="17" spans="1:32" s="3" customFormat="1" ht="30.95" customHeight="1" thickBot="1" x14ac:dyDescent="0.25">
      <c r="C17" s="10"/>
      <c r="D17" s="10"/>
      <c r="F17" s="16"/>
      <c r="G17" s="16"/>
      <c r="H17" s="16"/>
      <c r="I17" s="16"/>
      <c r="J17" s="6"/>
      <c r="K17" s="6"/>
      <c r="L17" s="6"/>
      <c r="T17" s="306"/>
      <c r="U17" s="306"/>
      <c r="V17" s="306"/>
      <c r="W17" s="306"/>
      <c r="X17" s="306"/>
      <c r="Y17" s="290" t="s">
        <v>198</v>
      </c>
      <c r="Z17" s="2223"/>
      <c r="AA17" s="2224"/>
      <c r="AB17" s="2224"/>
      <c r="AC17" s="2224"/>
      <c r="AD17" s="2224"/>
      <c r="AE17" s="2225"/>
      <c r="AF17" s="306"/>
    </row>
    <row r="18" spans="1:32" ht="15" customHeight="1" x14ac:dyDescent="0.2"/>
    <row r="19" spans="1:32" ht="15" customHeight="1" thickBot="1" x14ac:dyDescent="0.25"/>
    <row r="20" spans="1:32" ht="15.75" customHeight="1" x14ac:dyDescent="0.2">
      <c r="A20" s="1852" t="s">
        <v>172</v>
      </c>
      <c r="B20" s="1853"/>
      <c r="C20" s="1853"/>
      <c r="D20" s="1854"/>
      <c r="E20" s="60" t="s">
        <v>173</v>
      </c>
      <c r="F20" s="62"/>
      <c r="G20" s="62"/>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6"/>
    </row>
    <row r="21" spans="1:32" ht="15" customHeight="1" thickBot="1" x14ac:dyDescent="0.25">
      <c r="A21" s="1858"/>
      <c r="B21" s="1859"/>
      <c r="C21" s="1859"/>
      <c r="D21" s="1860"/>
      <c r="E21" s="155" t="s">
        <v>200</v>
      </c>
      <c r="F21" s="156"/>
      <c r="G21" s="122"/>
      <c r="H21" s="1515" t="s">
        <v>246</v>
      </c>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25"/>
      <c r="AE21" s="125"/>
      <c r="AF21" s="304"/>
    </row>
    <row r="22" spans="1:32" ht="15" customHeight="1" x14ac:dyDescent="0.2"/>
    <row r="23" spans="1:32" s="13" customFormat="1" ht="20.100000000000001" customHeight="1" x14ac:dyDescent="0.2">
      <c r="A23" s="12"/>
      <c r="B23" s="12"/>
      <c r="R23" s="3"/>
      <c r="S23" s="3"/>
      <c r="T23" s="3"/>
      <c r="U23" s="3"/>
      <c r="V23" s="3"/>
      <c r="W23" s="3"/>
      <c r="X23" s="3"/>
      <c r="Y23" s="3"/>
      <c r="Z23" s="3"/>
      <c r="AA23" s="3"/>
    </row>
  </sheetData>
  <mergeCells count="51">
    <mergeCell ref="N15:P15"/>
    <mergeCell ref="N16:P16"/>
    <mergeCell ref="Q12:S12"/>
    <mergeCell ref="Q13:S13"/>
    <mergeCell ref="Q14:S14"/>
    <mergeCell ref="Q15:S15"/>
    <mergeCell ref="Q16:S16"/>
    <mergeCell ref="L13:M13"/>
    <mergeCell ref="H14:I14"/>
    <mergeCell ref="J14:K14"/>
    <mergeCell ref="L14:M14"/>
    <mergeCell ref="N12:P12"/>
    <mergeCell ref="N13:P13"/>
    <mergeCell ref="N14:P14"/>
    <mergeCell ref="G8:AF8"/>
    <mergeCell ref="G9:AF9"/>
    <mergeCell ref="B12:G12"/>
    <mergeCell ref="B13:G13"/>
    <mergeCell ref="A20:D21"/>
    <mergeCell ref="H20:AF20"/>
    <mergeCell ref="H21:AC21"/>
    <mergeCell ref="Z17:AE17"/>
    <mergeCell ref="H15:I15"/>
    <mergeCell ref="J15:K15"/>
    <mergeCell ref="L15:M15"/>
    <mergeCell ref="H16:I16"/>
    <mergeCell ref="J16:K16"/>
    <mergeCell ref="L16:M16"/>
    <mergeCell ref="H13:I13"/>
    <mergeCell ref="J13:K13"/>
    <mergeCell ref="B14:G14"/>
    <mergeCell ref="B15:G15"/>
    <mergeCell ref="B16:G16"/>
    <mergeCell ref="H12:M12"/>
    <mergeCell ref="X5:AF5"/>
    <mergeCell ref="T12:Y12"/>
    <mergeCell ref="Z12:AE12"/>
    <mergeCell ref="T13:Y13"/>
    <mergeCell ref="T14:Y14"/>
    <mergeCell ref="T15:Y15"/>
    <mergeCell ref="T16:Y16"/>
    <mergeCell ref="Z13:AE13"/>
    <mergeCell ref="Z14:AE14"/>
    <mergeCell ref="Z15:AE15"/>
    <mergeCell ref="Z16:AE16"/>
    <mergeCell ref="A7:D10"/>
    <mergeCell ref="E3:O3"/>
    <mergeCell ref="X3:AA3"/>
    <mergeCell ref="AC3:AF3"/>
    <mergeCell ref="E4:O4"/>
    <mergeCell ref="X4:AF4"/>
  </mergeCells>
  <conditionalFormatting sqref="E3:O4 X4:AF5">
    <cfRule type="cellIs" dxfId="2" priority="3" operator="equal">
      <formula>0</formula>
    </cfRule>
  </conditionalFormatting>
  <conditionalFormatting sqref="X3:AA3">
    <cfRule type="cellIs" dxfId="1" priority="1" operator="equal">
      <formula>0</formula>
    </cfRule>
  </conditionalFormatting>
  <conditionalFormatting sqref="AC3:AF3">
    <cfRule type="cellIs" dxfId="0" priority="2" operator="equal">
      <formula>0</formula>
    </cfRule>
  </conditionalFormatting>
  <dataValidations count="2">
    <dataValidation type="list" allowBlank="1" showInputMessage="1" showErrorMessage="1" sqref="T13:Y16 Z13:AE16" xr:uid="{F6EE124C-F635-4C87-AFC0-E3B1FA38831F}">
      <formula1>PF</formula1>
    </dataValidation>
    <dataValidation type="list" allowBlank="1" showInputMessage="1" showErrorMessage="1" sqref="Z17:AE17" xr:uid="{6AB25C9C-6810-46EB-8CA2-5666A02F2D8E}">
      <formula1>PassFail</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tabColor rgb="FF00B0F0"/>
    <pageSetUpPr fitToPage="1"/>
  </sheetPr>
  <dimension ref="A1:AA55"/>
  <sheetViews>
    <sheetView showGridLines="0" zoomScaleNormal="100" zoomScalePageLayoutView="120" workbookViewId="0">
      <selection activeCell="D13" sqref="D13"/>
    </sheetView>
  </sheetViews>
  <sheetFormatPr defaultColWidth="8.85546875" defaultRowHeight="15" customHeight="1" x14ac:dyDescent="0.2"/>
  <cols>
    <col min="1" max="1" width="29.28515625" style="3" customWidth="1"/>
    <col min="2" max="2" width="25.7109375" style="3" customWidth="1"/>
    <col min="3" max="3" width="40.7109375" style="10" customWidth="1"/>
    <col min="4" max="4" width="8.85546875" style="17" customWidth="1"/>
    <col min="5" max="16384" width="8.85546875" style="3"/>
  </cols>
  <sheetData>
    <row r="1" spans="1:27" ht="24" customHeight="1" x14ac:dyDescent="0.2">
      <c r="A1" s="714" t="s">
        <v>67</v>
      </c>
      <c r="B1" s="714"/>
      <c r="C1" s="714"/>
      <c r="D1" s="85"/>
      <c r="E1" s="85"/>
      <c r="F1" s="85"/>
      <c r="G1" s="85"/>
      <c r="H1" s="85"/>
      <c r="I1" s="85"/>
      <c r="J1" s="85"/>
      <c r="K1" s="85"/>
      <c r="L1" s="85"/>
      <c r="M1" s="85"/>
      <c r="N1" s="85"/>
      <c r="O1" s="85"/>
      <c r="P1" s="85"/>
      <c r="Q1" s="85"/>
      <c r="R1" s="85"/>
      <c r="S1" s="85"/>
      <c r="T1" s="85"/>
      <c r="U1" s="85"/>
      <c r="V1" s="85"/>
      <c r="W1" s="85"/>
      <c r="X1" s="85"/>
      <c r="Y1" s="85"/>
      <c r="Z1" s="85"/>
    </row>
    <row r="2" spans="1:27" ht="18" customHeight="1" x14ac:dyDescent="0.25">
      <c r="A2" s="718" t="s">
        <v>77</v>
      </c>
      <c r="B2" s="718"/>
      <c r="C2" s="718"/>
      <c r="D2" s="85"/>
      <c r="E2" s="85"/>
      <c r="F2" s="85"/>
      <c r="G2" s="85"/>
      <c r="H2" s="85"/>
      <c r="I2" s="85"/>
      <c r="J2" s="85"/>
      <c r="K2" s="85"/>
      <c r="L2" s="85"/>
      <c r="M2" s="85"/>
      <c r="N2" s="85"/>
      <c r="O2" s="85"/>
      <c r="P2" s="85"/>
      <c r="Q2" s="85"/>
      <c r="R2" s="85"/>
      <c r="S2" s="85"/>
      <c r="T2" s="85"/>
      <c r="U2" s="85"/>
      <c r="V2" s="85"/>
      <c r="W2" s="85"/>
      <c r="X2" s="85"/>
      <c r="Y2" s="85"/>
      <c r="Z2" s="85"/>
      <c r="AA2" s="85"/>
    </row>
    <row r="3" spans="1:27" ht="18.75" customHeight="1" thickBot="1" x14ac:dyDescent="0.25"/>
    <row r="4" spans="1:27" ht="18.75" customHeight="1" thickBot="1" x14ac:dyDescent="0.25">
      <c r="A4" s="715" t="s">
        <v>78</v>
      </c>
      <c r="B4" s="716"/>
      <c r="C4" s="717"/>
    </row>
    <row r="5" spans="1:27" ht="18.75" customHeight="1" x14ac:dyDescent="0.2">
      <c r="A5" s="719" t="s">
        <v>79</v>
      </c>
      <c r="B5" s="720"/>
      <c r="C5" s="291"/>
      <c r="E5" s="16"/>
    </row>
    <row r="6" spans="1:27" ht="18.75" customHeight="1" x14ac:dyDescent="0.2">
      <c r="A6" s="721" t="s">
        <v>80</v>
      </c>
      <c r="B6" s="722"/>
      <c r="C6" s="292"/>
    </row>
    <row r="7" spans="1:27" ht="18.75" customHeight="1" x14ac:dyDescent="0.2">
      <c r="A7" s="721" t="s">
        <v>80</v>
      </c>
      <c r="B7" s="722"/>
      <c r="C7" s="292"/>
    </row>
    <row r="8" spans="1:27" ht="18.75" customHeight="1" x14ac:dyDescent="0.2">
      <c r="A8" s="721" t="s">
        <v>81</v>
      </c>
      <c r="B8" s="722"/>
      <c r="C8" s="292"/>
    </row>
    <row r="9" spans="1:27" ht="18.75" customHeight="1" x14ac:dyDescent="0.2">
      <c r="A9" s="721" t="s">
        <v>82</v>
      </c>
      <c r="B9" s="722"/>
      <c r="C9" s="293"/>
      <c r="E9" s="35"/>
    </row>
    <row r="10" spans="1:27" ht="18.75" customHeight="1" x14ac:dyDescent="0.2">
      <c r="A10" s="721" t="s">
        <v>83</v>
      </c>
      <c r="B10" s="722"/>
      <c r="C10" s="294"/>
      <c r="E10" s="35"/>
    </row>
    <row r="11" spans="1:27" ht="18.75" customHeight="1" x14ac:dyDescent="0.2">
      <c r="A11" s="721" t="s">
        <v>84</v>
      </c>
      <c r="B11" s="722"/>
      <c r="C11" s="295"/>
      <c r="E11" s="35"/>
    </row>
    <row r="12" spans="1:27" ht="18.75" customHeight="1" thickBot="1" x14ac:dyDescent="0.25">
      <c r="A12" s="723" t="s">
        <v>85</v>
      </c>
      <c r="B12" s="724"/>
      <c r="C12" s="295"/>
      <c r="E12" s="35"/>
    </row>
    <row r="13" spans="1:27" ht="18.75" customHeight="1" thickBot="1" x14ac:dyDescent="0.25">
      <c r="A13" s="715" t="s">
        <v>86</v>
      </c>
      <c r="B13" s="716"/>
      <c r="C13" s="717"/>
    </row>
    <row r="14" spans="1:27" ht="18.75" customHeight="1" x14ac:dyDescent="0.2">
      <c r="A14" s="719" t="s">
        <v>87</v>
      </c>
      <c r="B14" s="720"/>
      <c r="C14" s="296"/>
      <c r="E14" s="35"/>
    </row>
    <row r="15" spans="1:27" ht="18.75" customHeight="1" x14ac:dyDescent="0.2">
      <c r="A15" s="721" t="s">
        <v>88</v>
      </c>
      <c r="B15" s="722"/>
      <c r="C15" s="297"/>
      <c r="E15" s="35"/>
    </row>
    <row r="16" spans="1:27" ht="18.75" customHeight="1" x14ac:dyDescent="0.2">
      <c r="A16" s="721" t="s">
        <v>89</v>
      </c>
      <c r="B16" s="722"/>
      <c r="C16" s="297"/>
      <c r="E16" s="35"/>
    </row>
    <row r="17" spans="1:5" ht="18.75" customHeight="1" thickBot="1" x14ac:dyDescent="0.25">
      <c r="A17" s="723" t="s">
        <v>90</v>
      </c>
      <c r="B17" s="724"/>
      <c r="C17" s="298"/>
      <c r="E17" s="35"/>
    </row>
    <row r="18" spans="1:5" ht="18.75" customHeight="1" thickBot="1" x14ac:dyDescent="0.25">
      <c r="A18" s="715" t="s">
        <v>91</v>
      </c>
      <c r="B18" s="716"/>
      <c r="C18" s="717"/>
    </row>
    <row r="19" spans="1:5" ht="18.75" customHeight="1" x14ac:dyDescent="0.2">
      <c r="A19" s="725" t="s">
        <v>92</v>
      </c>
      <c r="B19" s="329" t="s">
        <v>93</v>
      </c>
      <c r="C19" s="345"/>
    </row>
    <row r="20" spans="1:5" ht="18.75" customHeight="1" x14ac:dyDescent="0.2">
      <c r="A20" s="726"/>
      <c r="B20" s="330" t="s">
        <v>94</v>
      </c>
      <c r="C20" s="346"/>
    </row>
    <row r="21" spans="1:5" ht="18.75" customHeight="1" x14ac:dyDescent="0.2">
      <c r="A21" s="726"/>
      <c r="B21" s="330" t="s">
        <v>95</v>
      </c>
      <c r="C21" s="347"/>
    </row>
    <row r="22" spans="1:5" ht="18.75" customHeight="1" x14ac:dyDescent="0.2">
      <c r="A22" s="726"/>
      <c r="B22" s="330" t="s">
        <v>96</v>
      </c>
      <c r="C22" s="348"/>
    </row>
    <row r="23" spans="1:5" ht="18.75" customHeight="1" x14ac:dyDescent="0.2">
      <c r="A23" s="727"/>
      <c r="B23" s="332" t="s">
        <v>97</v>
      </c>
      <c r="C23" s="349"/>
    </row>
    <row r="24" spans="1:5" ht="18.75" customHeight="1" x14ac:dyDescent="0.2">
      <c r="A24" s="728" t="s">
        <v>98</v>
      </c>
      <c r="B24" s="334" t="s">
        <v>94</v>
      </c>
      <c r="C24" s="335"/>
    </row>
    <row r="25" spans="1:5" ht="18.75" customHeight="1" thickBot="1" x14ac:dyDescent="0.25">
      <c r="A25" s="727"/>
      <c r="B25" s="332" t="s">
        <v>99</v>
      </c>
      <c r="C25" s="333"/>
    </row>
    <row r="26" spans="1:5" ht="18.75" customHeight="1" thickBot="1" x14ac:dyDescent="0.25">
      <c r="A26" s="715" t="s">
        <v>100</v>
      </c>
      <c r="B26" s="716"/>
      <c r="C26" s="717"/>
    </row>
    <row r="27" spans="1:5" ht="18.75" customHeight="1" x14ac:dyDescent="0.2">
      <c r="A27" s="725" t="s">
        <v>101</v>
      </c>
      <c r="B27" s="329" t="s">
        <v>93</v>
      </c>
      <c r="C27" s="336"/>
    </row>
    <row r="28" spans="1:5" ht="18.75" customHeight="1" x14ac:dyDescent="0.2">
      <c r="A28" s="726"/>
      <c r="B28" s="331" t="s">
        <v>102</v>
      </c>
      <c r="C28" s="299"/>
    </row>
    <row r="29" spans="1:5" ht="18.75" customHeight="1" x14ac:dyDescent="0.2">
      <c r="A29" s="727"/>
      <c r="B29" s="332" t="s">
        <v>103</v>
      </c>
      <c r="C29" s="337"/>
    </row>
    <row r="30" spans="1:5" ht="18.75" customHeight="1" x14ac:dyDescent="0.2">
      <c r="A30" s="730" t="s">
        <v>70</v>
      </c>
      <c r="B30" s="334" t="s">
        <v>93</v>
      </c>
      <c r="C30" s="338"/>
    </row>
    <row r="31" spans="1:5" ht="18.75" customHeight="1" x14ac:dyDescent="0.2">
      <c r="A31" s="726"/>
      <c r="B31" s="330" t="s">
        <v>94</v>
      </c>
      <c r="C31" s="291"/>
    </row>
    <row r="32" spans="1:5" ht="18.75" customHeight="1" x14ac:dyDescent="0.2">
      <c r="A32" s="727"/>
      <c r="B32" s="332" t="s">
        <v>105</v>
      </c>
      <c r="C32" s="339"/>
    </row>
    <row r="33" spans="1:3" ht="18.75" customHeight="1" x14ac:dyDescent="0.2">
      <c r="A33" s="726" t="s">
        <v>70</v>
      </c>
      <c r="B33" s="331" t="s">
        <v>93</v>
      </c>
      <c r="C33" s="291"/>
    </row>
    <row r="34" spans="1:3" ht="18.75" customHeight="1" x14ac:dyDescent="0.2">
      <c r="A34" s="726"/>
      <c r="B34" s="330" t="s">
        <v>94</v>
      </c>
      <c r="C34" s="292"/>
    </row>
    <row r="35" spans="1:3" ht="18.75" customHeight="1" x14ac:dyDescent="0.2">
      <c r="A35" s="731"/>
      <c r="B35" s="330" t="s">
        <v>105</v>
      </c>
      <c r="C35" s="297"/>
    </row>
    <row r="36" spans="1:3" ht="18.75" customHeight="1" x14ac:dyDescent="0.2">
      <c r="A36" s="726" t="s">
        <v>106</v>
      </c>
      <c r="B36" s="331" t="s">
        <v>93</v>
      </c>
      <c r="C36" s="298"/>
    </row>
    <row r="37" spans="1:3" ht="18.75" customHeight="1" x14ac:dyDescent="0.2">
      <c r="A37" s="726"/>
      <c r="B37" s="330" t="s">
        <v>94</v>
      </c>
      <c r="C37" s="298"/>
    </row>
    <row r="38" spans="1:3" ht="18.75" customHeight="1" thickBot="1" x14ac:dyDescent="0.25">
      <c r="A38" s="729"/>
      <c r="B38" s="330" t="s">
        <v>105</v>
      </c>
      <c r="C38" s="297"/>
    </row>
    <row r="39" spans="1:3" ht="18.75" customHeight="1" thickBot="1" x14ac:dyDescent="0.25">
      <c r="A39" s="715" t="s">
        <v>107</v>
      </c>
      <c r="B39" s="716"/>
      <c r="C39" s="717"/>
    </row>
    <row r="40" spans="1:3" ht="18.75" customHeight="1" x14ac:dyDescent="0.2">
      <c r="A40" s="725" t="s">
        <v>108</v>
      </c>
      <c r="B40" s="325" t="s">
        <v>109</v>
      </c>
      <c r="C40" s="291"/>
    </row>
    <row r="41" spans="1:3" ht="18.75" customHeight="1" x14ac:dyDescent="0.2">
      <c r="A41" s="726"/>
      <c r="B41" s="326" t="s">
        <v>110</v>
      </c>
      <c r="C41" s="300"/>
    </row>
    <row r="42" spans="1:3" ht="18.75" customHeight="1" x14ac:dyDescent="0.2">
      <c r="A42" s="726"/>
      <c r="B42" s="327" t="s">
        <v>111</v>
      </c>
      <c r="C42" s="301"/>
    </row>
    <row r="43" spans="1:3" ht="18.75" customHeight="1" thickBot="1" x14ac:dyDescent="0.25">
      <c r="A43" s="729"/>
      <c r="B43" s="328" t="s">
        <v>112</v>
      </c>
      <c r="C43" s="302"/>
    </row>
    <row r="44" spans="1:3" ht="12" customHeight="1" x14ac:dyDescent="0.2"/>
    <row r="45" spans="1:3" ht="12" customHeight="1" x14ac:dyDescent="0.2"/>
    <row r="46" spans="1:3" ht="12" customHeight="1" x14ac:dyDescent="0.2"/>
    <row r="47" spans="1:3" ht="12" customHeight="1" x14ac:dyDescent="0.2"/>
    <row r="48" spans="1:3" ht="12" customHeight="1" x14ac:dyDescent="0.2"/>
    <row r="49" spans="3:4" ht="12" customHeight="1" x14ac:dyDescent="0.2">
      <c r="C49" s="3"/>
      <c r="D49" s="3"/>
    </row>
    <row r="55" spans="3:4" ht="12.75" customHeight="1" x14ac:dyDescent="0.2"/>
  </sheetData>
  <mergeCells count="26">
    <mergeCell ref="A16:B16"/>
    <mergeCell ref="A17:B17"/>
    <mergeCell ref="A19:A23"/>
    <mergeCell ref="A24:A25"/>
    <mergeCell ref="A40:A43"/>
    <mergeCell ref="A27:A29"/>
    <mergeCell ref="A30:A32"/>
    <mergeCell ref="A33:A35"/>
    <mergeCell ref="A36:A38"/>
    <mergeCell ref="A39:C39"/>
    <mergeCell ref="A1:C1"/>
    <mergeCell ref="A4:C4"/>
    <mergeCell ref="A13:C13"/>
    <mergeCell ref="A18:C18"/>
    <mergeCell ref="A26:C26"/>
    <mergeCell ref="A2:C2"/>
    <mergeCell ref="A5:B5"/>
    <mergeCell ref="A6:B6"/>
    <mergeCell ref="A7:B7"/>
    <mergeCell ref="A8:B8"/>
    <mergeCell ref="A9:B9"/>
    <mergeCell ref="A10:B10"/>
    <mergeCell ref="A11:B11"/>
    <mergeCell ref="A12:B12"/>
    <mergeCell ref="A14:B14"/>
    <mergeCell ref="A15:B15"/>
  </mergeCells>
  <phoneticPr fontId="3" type="noConversion"/>
  <printOptions horizontalCentered="1"/>
  <pageMargins left="0.25" right="0.25" top="0.5" bottom="0.5" header="0.3" footer="0.3"/>
  <pageSetup scale="90" orientation="portrait" r:id="rId1"/>
  <headerFooter>
    <oddFooter>&amp;L&amp;"Arial,Bold"Medical Physicist's Section&amp;R&amp;"Arial,Italic"&amp;8&amp;F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22A185F-0899-4F90-8443-AD8F5CE166BE}">
          <x14:formula1>
            <xm:f>DD!$B$18:$B$20</xm:f>
          </x14:formula1>
          <xm:sqref>C29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AJ41"/>
  <sheetViews>
    <sheetView showGridLines="0" zoomScaleNormal="100" zoomScalePageLayoutView="120" workbookViewId="0">
      <selection activeCell="Y25" sqref="Y25:AA25"/>
    </sheetView>
  </sheetViews>
  <sheetFormatPr defaultColWidth="10.7109375" defaultRowHeight="20.100000000000001" customHeight="1" x14ac:dyDescent="0.2"/>
  <cols>
    <col min="1" max="2" width="3.140625" style="12" customWidth="1"/>
    <col min="3" max="15" width="3.140625" style="13" customWidth="1"/>
    <col min="16" max="29" width="3.7109375" style="13" customWidth="1"/>
    <col min="30" max="30" width="3.7109375" style="12" customWidth="1"/>
    <col min="31" max="31" width="10.7109375" style="15" customWidth="1"/>
    <col min="32" max="16384" width="10.7109375" style="12"/>
  </cols>
  <sheetData>
    <row r="1" spans="1:34" ht="24.75" customHeight="1" x14ac:dyDescent="0.2">
      <c r="A1" s="68" t="s">
        <v>113</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8"/>
    </row>
    <row r="2" spans="1:34" ht="12" customHeight="1" x14ac:dyDescent="0.2">
      <c r="AC2" s="7"/>
    </row>
    <row r="3" spans="1:34" ht="15" customHeight="1" x14ac:dyDescent="0.2">
      <c r="D3" s="9" t="s">
        <v>79</v>
      </c>
      <c r="E3" s="783">
        <f>'Facility Information'!$C$5</f>
        <v>0</v>
      </c>
      <c r="F3" s="783"/>
      <c r="G3" s="783"/>
      <c r="H3" s="783"/>
      <c r="I3" s="783"/>
      <c r="J3" s="783"/>
      <c r="K3" s="783"/>
      <c r="L3" s="783"/>
      <c r="M3" s="783"/>
      <c r="N3" s="783"/>
      <c r="O3" s="783"/>
      <c r="P3" s="783"/>
      <c r="V3" s="9" t="s">
        <v>114</v>
      </c>
      <c r="W3" s="685">
        <f>SBBAPID</f>
        <v>0</v>
      </c>
      <c r="X3" s="685"/>
      <c r="Y3" s="685"/>
      <c r="Z3" s="685"/>
      <c r="AA3" s="190" t="s">
        <v>115</v>
      </c>
      <c r="AB3" s="680">
        <f>SBBAPRm</f>
        <v>0</v>
      </c>
      <c r="AC3" s="680"/>
      <c r="AD3" s="680"/>
    </row>
    <row r="4" spans="1:34" ht="15" customHeight="1" x14ac:dyDescent="0.2">
      <c r="D4" s="9" t="s">
        <v>116</v>
      </c>
      <c r="E4" s="786" t="str">
        <f>CONCATENATE(Mfr, " ",Mod)</f>
        <v xml:space="preserve"> </v>
      </c>
      <c r="F4" s="786"/>
      <c r="G4" s="786"/>
      <c r="H4" s="786"/>
      <c r="I4" s="786"/>
      <c r="J4" s="786"/>
      <c r="K4" s="786"/>
      <c r="L4" s="786"/>
      <c r="M4" s="786"/>
      <c r="N4" s="786"/>
      <c r="O4" s="786"/>
      <c r="P4" s="786"/>
      <c r="V4" s="9" t="s">
        <v>87</v>
      </c>
      <c r="W4" s="783">
        <f>RmID</f>
        <v>0</v>
      </c>
      <c r="X4" s="783"/>
      <c r="Y4" s="783"/>
      <c r="Z4" s="783"/>
      <c r="AA4" s="783"/>
      <c r="AB4" s="783"/>
      <c r="AC4" s="783"/>
      <c r="AD4" s="783"/>
    </row>
    <row r="5" spans="1:34" ht="15" customHeight="1" x14ac:dyDescent="0.2">
      <c r="V5" s="9" t="s">
        <v>88</v>
      </c>
      <c r="W5" s="823">
        <f>DateSur</f>
        <v>0</v>
      </c>
      <c r="X5" s="823"/>
      <c r="Y5" s="823"/>
      <c r="Z5" s="823"/>
      <c r="AA5" s="823"/>
      <c r="AB5" s="823"/>
      <c r="AC5" s="823"/>
      <c r="AD5" s="823"/>
    </row>
    <row r="6" spans="1:34" ht="12" customHeight="1" thickBot="1" x14ac:dyDescent="0.25">
      <c r="Y6" s="15"/>
      <c r="Z6" s="256"/>
      <c r="AA6" s="256"/>
      <c r="AB6" s="256"/>
      <c r="AC6" s="256"/>
      <c r="AD6" s="256"/>
    </row>
    <row r="7" spans="1:34" ht="12" customHeight="1" x14ac:dyDescent="0.2">
      <c r="A7" s="732" t="s">
        <v>117</v>
      </c>
      <c r="B7" s="733"/>
      <c r="C7" s="733"/>
      <c r="D7" s="734"/>
      <c r="E7" s="381" t="s">
        <v>118</v>
      </c>
      <c r="F7" s="382"/>
      <c r="G7" s="382"/>
      <c r="H7" s="382"/>
      <c r="I7" s="382"/>
      <c r="J7" s="382"/>
      <c r="K7" s="382"/>
      <c r="L7" s="382"/>
      <c r="M7" s="382"/>
      <c r="N7" s="382"/>
      <c r="O7" s="382"/>
      <c r="P7" s="382"/>
      <c r="Q7" s="382"/>
      <c r="R7" s="382"/>
      <c r="S7" s="382"/>
      <c r="T7" s="382"/>
      <c r="U7" s="382"/>
      <c r="V7" s="411"/>
      <c r="W7" s="411" t="s">
        <v>119</v>
      </c>
      <c r="X7" s="825">
        <f>'Facility Information'!C29</f>
        <v>0</v>
      </c>
      <c r="Y7" s="825"/>
      <c r="Z7" s="825"/>
      <c r="AA7" s="825"/>
      <c r="AB7" s="825"/>
      <c r="AC7" s="382"/>
      <c r="AD7" s="412"/>
    </row>
    <row r="8" spans="1:34" ht="12" customHeight="1" x14ac:dyDescent="0.2">
      <c r="A8" s="735"/>
      <c r="B8" s="736"/>
      <c r="C8" s="736"/>
      <c r="D8" s="737"/>
      <c r="E8" s="388" t="s">
        <v>120</v>
      </c>
      <c r="F8" s="395"/>
      <c r="G8" s="395"/>
      <c r="H8" s="395"/>
      <c r="I8" s="395"/>
      <c r="J8" s="395"/>
      <c r="K8" s="395"/>
      <c r="L8" s="395"/>
      <c r="M8" s="395"/>
      <c r="N8" s="395"/>
      <c r="O8" s="395"/>
      <c r="P8" s="395"/>
      <c r="Q8" s="395"/>
      <c r="R8" s="395"/>
      <c r="S8" s="395"/>
      <c r="T8" s="395"/>
      <c r="U8" s="395"/>
      <c r="V8" s="393"/>
      <c r="W8" s="391" t="s">
        <v>121</v>
      </c>
      <c r="X8" s="795">
        <f>'Facility Information'!C27</f>
        <v>0</v>
      </c>
      <c r="Y8" s="796"/>
      <c r="Z8" s="796"/>
      <c r="AA8" s="796"/>
      <c r="AB8" s="796"/>
      <c r="AC8" s="395"/>
      <c r="AD8" s="406"/>
    </row>
    <row r="9" spans="1:34" ht="12" customHeight="1" x14ac:dyDescent="0.2">
      <c r="A9" s="735"/>
      <c r="B9" s="736"/>
      <c r="C9" s="736"/>
      <c r="D9" s="737"/>
      <c r="E9" s="395" t="s">
        <v>122</v>
      </c>
      <c r="F9" s="407"/>
      <c r="G9" s="395"/>
      <c r="H9" s="395"/>
      <c r="I9" s="390"/>
      <c r="J9" s="390"/>
      <c r="K9" s="390"/>
      <c r="L9" s="390"/>
      <c r="M9" s="390"/>
      <c r="N9" s="395"/>
      <c r="O9" s="395"/>
      <c r="P9" s="390"/>
      <c r="Q9" s="395"/>
      <c r="R9" s="395"/>
      <c r="S9" s="395"/>
      <c r="T9" s="395"/>
      <c r="U9" s="395"/>
      <c r="V9" s="389"/>
      <c r="W9" s="391" t="s">
        <v>123</v>
      </c>
      <c r="X9" s="795">
        <f>'Facility Information'!C28</f>
        <v>0</v>
      </c>
      <c r="Y9" s="796"/>
      <c r="Z9" s="796"/>
      <c r="AA9" s="796"/>
      <c r="AB9" s="796"/>
      <c r="AC9" s="395"/>
      <c r="AD9" s="392"/>
    </row>
    <row r="10" spans="1:34" ht="12" customHeight="1" x14ac:dyDescent="0.2">
      <c r="A10" s="735"/>
      <c r="B10" s="736"/>
      <c r="C10" s="736"/>
      <c r="D10" s="737"/>
      <c r="E10" s="395"/>
      <c r="F10" s="407"/>
      <c r="G10" s="391"/>
      <c r="H10" s="395"/>
      <c r="I10" s="391" t="s">
        <v>124</v>
      </c>
      <c r="J10" s="390" t="s">
        <v>125</v>
      </c>
      <c r="K10" s="794"/>
      <c r="L10" s="794"/>
      <c r="M10" s="390"/>
      <c r="N10" s="390" t="s">
        <v>126</v>
      </c>
      <c r="O10" s="794"/>
      <c r="P10" s="794"/>
      <c r="Q10" s="395"/>
      <c r="R10" s="395"/>
      <c r="S10" s="395"/>
      <c r="T10" s="395"/>
      <c r="U10" s="395"/>
      <c r="V10" s="389"/>
      <c r="W10" s="389"/>
      <c r="X10" s="389"/>
      <c r="Y10" s="393"/>
      <c r="Z10" s="390"/>
      <c r="AA10" s="390"/>
      <c r="AB10" s="394"/>
      <c r="AC10" s="395"/>
      <c r="AD10" s="392"/>
    </row>
    <row r="11" spans="1:34" ht="12" customHeight="1" x14ac:dyDescent="0.2">
      <c r="A11" s="735"/>
      <c r="B11" s="736"/>
      <c r="C11" s="736"/>
      <c r="D11" s="737"/>
      <c r="E11" s="395"/>
      <c r="F11" s="407"/>
      <c r="G11" s="395"/>
      <c r="H11" s="395"/>
      <c r="I11" s="391" t="s">
        <v>127</v>
      </c>
      <c r="J11" s="390" t="s">
        <v>125</v>
      </c>
      <c r="K11" s="794"/>
      <c r="L11" s="794"/>
      <c r="M11" s="390"/>
      <c r="N11" s="390" t="s">
        <v>126</v>
      </c>
      <c r="O11" s="794"/>
      <c r="P11" s="794"/>
      <c r="Q11" s="395"/>
      <c r="R11" s="395"/>
      <c r="S11" s="395"/>
      <c r="T11" s="395"/>
      <c r="U11" s="391"/>
      <c r="V11" s="389"/>
      <c r="W11" s="394" t="s">
        <v>128</v>
      </c>
      <c r="X11" s="389"/>
      <c r="Y11" s="393"/>
      <c r="Z11" s="390"/>
      <c r="AA11" s="390"/>
      <c r="AB11" s="394"/>
      <c r="AC11" s="395"/>
      <c r="AD11" s="392"/>
    </row>
    <row r="12" spans="1:34" ht="12" customHeight="1" x14ac:dyDescent="0.2">
      <c r="A12" s="735"/>
      <c r="B12" s="736"/>
      <c r="C12" s="736"/>
      <c r="D12" s="737"/>
      <c r="E12" s="413" t="s">
        <v>129</v>
      </c>
      <c r="F12" s="389"/>
      <c r="G12" s="395"/>
      <c r="H12" s="395"/>
      <c r="I12" s="390"/>
      <c r="J12" s="390"/>
      <c r="K12" s="390"/>
      <c r="L12" s="390"/>
      <c r="M12" s="390"/>
      <c r="N12" s="389"/>
      <c r="O12" s="395"/>
      <c r="P12" s="395"/>
      <c r="Q12" s="389"/>
      <c r="R12" s="389"/>
      <c r="S12" s="395"/>
      <c r="T12" s="395"/>
      <c r="U12" s="389"/>
      <c r="V12" s="389"/>
      <c r="W12" s="391" t="s">
        <v>130</v>
      </c>
      <c r="X12" s="795"/>
      <c r="Y12" s="795"/>
      <c r="Z12" s="795"/>
      <c r="AA12" s="795"/>
      <c r="AB12" s="795"/>
      <c r="AC12" s="395"/>
      <c r="AD12" s="392"/>
    </row>
    <row r="13" spans="1:34" ht="12" customHeight="1" x14ac:dyDescent="0.2">
      <c r="A13" s="735"/>
      <c r="B13" s="736"/>
      <c r="C13" s="736"/>
      <c r="D13" s="737"/>
      <c r="E13" s="414"/>
      <c r="F13" s="389"/>
      <c r="G13" s="395"/>
      <c r="H13" s="395"/>
      <c r="I13" s="390" t="s">
        <v>131</v>
      </c>
      <c r="J13" s="390"/>
      <c r="K13" s="794"/>
      <c r="L13" s="794"/>
      <c r="M13" s="390"/>
      <c r="N13" s="389"/>
      <c r="O13" s="395"/>
      <c r="P13" s="395"/>
      <c r="Q13" s="389"/>
      <c r="R13" s="389"/>
      <c r="S13" s="395"/>
      <c r="T13" s="395"/>
      <c r="U13" s="389"/>
      <c r="V13" s="389"/>
      <c r="W13" s="391" t="s">
        <v>132</v>
      </c>
      <c r="X13" s="795" t="s">
        <v>766</v>
      </c>
      <c r="Y13" s="796"/>
      <c r="Z13" s="796"/>
      <c r="AA13" s="796"/>
      <c r="AB13" s="796"/>
      <c r="AC13" s="395"/>
      <c r="AD13" s="392"/>
    </row>
    <row r="14" spans="1:34" ht="8.25" customHeight="1" thickBot="1" x14ac:dyDescent="0.25">
      <c r="A14" s="738"/>
      <c r="B14" s="739"/>
      <c r="C14" s="739"/>
      <c r="D14" s="740"/>
      <c r="E14" s="398"/>
      <c r="F14" s="398"/>
      <c r="G14" s="399"/>
      <c r="H14" s="409"/>
      <c r="I14" s="400"/>
      <c r="J14" s="400"/>
      <c r="K14" s="400"/>
      <c r="L14" s="400"/>
      <c r="M14" s="400"/>
      <c r="N14" s="409"/>
      <c r="O14" s="400"/>
      <c r="P14" s="409"/>
      <c r="Q14" s="830"/>
      <c r="R14" s="830"/>
      <c r="S14" s="830"/>
      <c r="T14" s="830"/>
      <c r="U14" s="400"/>
      <c r="V14" s="400"/>
      <c r="W14" s="399"/>
      <c r="X14" s="399"/>
      <c r="Y14" s="415"/>
      <c r="Z14" s="415"/>
      <c r="AA14" s="415"/>
      <c r="AB14" s="415"/>
      <c r="AC14" s="415"/>
      <c r="AD14" s="416"/>
    </row>
    <row r="15" spans="1:34" ht="10.5" customHeight="1" thickBot="1" x14ac:dyDescent="0.25">
      <c r="AG15" s="579" t="s">
        <v>133</v>
      </c>
      <c r="AH15" s="579" t="s">
        <v>134</v>
      </c>
    </row>
    <row r="16" spans="1:34" s="3" customFormat="1" ht="16.5" customHeight="1" thickBot="1" x14ac:dyDescent="0.25">
      <c r="A16" s="831" t="s">
        <v>135</v>
      </c>
      <c r="B16" s="832"/>
      <c r="C16" s="832"/>
      <c r="D16" s="832"/>
      <c r="E16" s="832"/>
      <c r="F16" s="832"/>
      <c r="G16" s="832"/>
      <c r="H16" s="832"/>
      <c r="I16" s="832"/>
      <c r="J16" s="832"/>
      <c r="K16" s="832"/>
      <c r="L16" s="832"/>
      <c r="M16" s="832"/>
      <c r="N16" s="832"/>
      <c r="O16" s="833"/>
      <c r="P16" s="800" t="s">
        <v>133</v>
      </c>
      <c r="Q16" s="801"/>
      <c r="R16" s="834"/>
      <c r="S16" s="800" t="s">
        <v>134</v>
      </c>
      <c r="T16" s="801"/>
      <c r="U16" s="802"/>
      <c r="V16" s="803"/>
      <c r="W16" s="804"/>
      <c r="X16" s="804"/>
      <c r="Y16" s="804"/>
      <c r="Z16" s="804"/>
      <c r="AA16" s="804"/>
      <c r="AB16" s="804"/>
      <c r="AC16" s="804"/>
      <c r="AD16" s="804"/>
      <c r="AE16" s="11"/>
      <c r="AG16" s="580" t="s">
        <v>136</v>
      </c>
      <c r="AH16" s="580" t="s">
        <v>136</v>
      </c>
    </row>
    <row r="17" spans="1:36" s="3" customFormat="1" ht="15" customHeight="1" x14ac:dyDescent="0.2">
      <c r="A17" s="777" t="s">
        <v>137</v>
      </c>
      <c r="B17" s="778"/>
      <c r="C17" s="778"/>
      <c r="D17" s="779"/>
      <c r="E17" s="787" t="s">
        <v>138</v>
      </c>
      <c r="F17" s="788"/>
      <c r="G17" s="788"/>
      <c r="H17" s="788"/>
      <c r="I17" s="788"/>
      <c r="J17" s="788"/>
      <c r="K17" s="788"/>
      <c r="L17" s="788"/>
      <c r="M17" s="788"/>
      <c r="N17" s="788"/>
      <c r="O17" s="789"/>
      <c r="P17" s="790" t="s">
        <v>139</v>
      </c>
      <c r="Q17" s="791"/>
      <c r="R17" s="792"/>
      <c r="S17" s="790" t="s">
        <v>139</v>
      </c>
      <c r="T17" s="791"/>
      <c r="U17" s="793"/>
      <c r="V17" s="784"/>
      <c r="W17" s="785"/>
      <c r="X17" s="785"/>
      <c r="Y17" s="785"/>
      <c r="Z17" s="785"/>
      <c r="AA17" s="785"/>
      <c r="AB17" s="785"/>
      <c r="AC17" s="785"/>
      <c r="AD17" s="785"/>
      <c r="AE17" s="11"/>
      <c r="AG17" s="580" t="s">
        <v>140</v>
      </c>
      <c r="AH17" s="580" t="s">
        <v>140</v>
      </c>
    </row>
    <row r="18" spans="1:36" s="3" customFormat="1" ht="14.25" customHeight="1" x14ac:dyDescent="0.2">
      <c r="A18" s="769"/>
      <c r="B18" s="770"/>
      <c r="C18" s="770"/>
      <c r="D18" s="771"/>
      <c r="E18" s="744" t="s">
        <v>141</v>
      </c>
      <c r="F18" s="745"/>
      <c r="G18" s="745"/>
      <c r="H18" s="745"/>
      <c r="I18" s="745"/>
      <c r="J18" s="745"/>
      <c r="K18" s="745"/>
      <c r="L18" s="745"/>
      <c r="M18" s="745"/>
      <c r="N18" s="745"/>
      <c r="O18" s="746"/>
      <c r="P18" s="759"/>
      <c r="Q18" s="760"/>
      <c r="R18" s="762"/>
      <c r="S18" s="759"/>
      <c r="T18" s="760"/>
      <c r="U18" s="761"/>
      <c r="V18" s="784"/>
      <c r="W18" s="785"/>
      <c r="X18" s="785"/>
      <c r="Y18" s="785"/>
      <c r="Z18" s="785"/>
      <c r="AA18" s="785"/>
      <c r="AB18" s="785"/>
      <c r="AC18" s="785"/>
      <c r="AD18" s="785"/>
      <c r="AE18" s="11"/>
      <c r="AG18" s="580" t="s">
        <v>142</v>
      </c>
      <c r="AH18" s="580" t="s">
        <v>142</v>
      </c>
    </row>
    <row r="19" spans="1:36" s="3" customFormat="1" ht="14.25" customHeight="1" x14ac:dyDescent="0.2">
      <c r="A19" s="769"/>
      <c r="B19" s="770"/>
      <c r="C19" s="770"/>
      <c r="D19" s="771"/>
      <c r="E19" s="374"/>
      <c r="F19" s="375"/>
      <c r="G19" s="375"/>
      <c r="H19" s="375"/>
      <c r="I19" s="375"/>
      <c r="J19" s="375"/>
      <c r="K19" s="375"/>
      <c r="L19" s="375"/>
      <c r="M19" s="375"/>
      <c r="N19" s="375"/>
      <c r="O19" s="376" t="s">
        <v>143</v>
      </c>
      <c r="P19" s="759"/>
      <c r="Q19" s="760"/>
      <c r="R19" s="762"/>
      <c r="S19" s="759"/>
      <c r="T19" s="760"/>
      <c r="U19" s="761"/>
      <c r="V19" s="784"/>
      <c r="W19" s="785"/>
      <c r="X19" s="785"/>
      <c r="Y19" s="785"/>
      <c r="Z19" s="785"/>
      <c r="AA19" s="785"/>
      <c r="AB19" s="785"/>
      <c r="AC19" s="785"/>
      <c r="AD19" s="785"/>
      <c r="AE19" s="11"/>
      <c r="AG19" s="580" t="s">
        <v>144</v>
      </c>
      <c r="AH19" s="580" t="s">
        <v>144</v>
      </c>
    </row>
    <row r="20" spans="1:36" s="3" customFormat="1" ht="15" customHeight="1" x14ac:dyDescent="0.2">
      <c r="A20" s="769"/>
      <c r="B20" s="770"/>
      <c r="C20" s="770"/>
      <c r="D20" s="771"/>
      <c r="E20" s="744" t="s">
        <v>145</v>
      </c>
      <c r="F20" s="745"/>
      <c r="G20" s="745"/>
      <c r="H20" s="745"/>
      <c r="I20" s="745"/>
      <c r="J20" s="745"/>
      <c r="K20" s="745"/>
      <c r="L20" s="745"/>
      <c r="M20" s="745"/>
      <c r="N20" s="745"/>
      <c r="O20" s="746"/>
      <c r="P20" s="759"/>
      <c r="Q20" s="760"/>
      <c r="R20" s="762"/>
      <c r="S20" s="759"/>
      <c r="T20" s="760"/>
      <c r="U20" s="761"/>
      <c r="V20" s="784"/>
      <c r="W20" s="785"/>
      <c r="X20" s="785"/>
      <c r="Y20" s="785"/>
      <c r="Z20" s="785"/>
      <c r="AA20" s="785"/>
      <c r="AB20" s="785"/>
      <c r="AC20" s="785"/>
      <c r="AD20" s="785"/>
      <c r="AE20" s="11"/>
      <c r="AG20" s="580" t="s">
        <v>146</v>
      </c>
      <c r="AH20" s="580" t="s">
        <v>147</v>
      </c>
    </row>
    <row r="21" spans="1:36" s="3" customFormat="1" ht="15" customHeight="1" x14ac:dyDescent="0.2">
      <c r="A21" s="769"/>
      <c r="B21" s="770"/>
      <c r="C21" s="770"/>
      <c r="D21" s="771"/>
      <c r="E21" s="744" t="s">
        <v>148</v>
      </c>
      <c r="F21" s="745"/>
      <c r="G21" s="745"/>
      <c r="H21" s="745"/>
      <c r="I21" s="745"/>
      <c r="J21" s="745"/>
      <c r="K21" s="745"/>
      <c r="L21" s="745"/>
      <c r="M21" s="745"/>
      <c r="N21" s="745"/>
      <c r="O21" s="746"/>
      <c r="P21" s="759"/>
      <c r="Q21" s="760"/>
      <c r="R21" s="762"/>
      <c r="S21" s="759"/>
      <c r="T21" s="760"/>
      <c r="U21" s="761"/>
      <c r="V21" s="784"/>
      <c r="W21" s="785"/>
      <c r="X21" s="785"/>
      <c r="Y21" s="785"/>
      <c r="Z21" s="785"/>
      <c r="AA21" s="785"/>
      <c r="AB21" s="785"/>
      <c r="AC21" s="785"/>
      <c r="AD21" s="785"/>
      <c r="AE21" s="11"/>
      <c r="AG21" s="580" t="s">
        <v>147</v>
      </c>
      <c r="AH21" s="580" t="s">
        <v>149</v>
      </c>
    </row>
    <row r="22" spans="1:36" s="3" customFormat="1" ht="15" customHeight="1" x14ac:dyDescent="0.2">
      <c r="A22" s="769"/>
      <c r="B22" s="770"/>
      <c r="C22" s="770"/>
      <c r="D22" s="771"/>
      <c r="E22" s="744" t="s">
        <v>150</v>
      </c>
      <c r="F22" s="745"/>
      <c r="G22" s="745"/>
      <c r="H22" s="745"/>
      <c r="I22" s="745"/>
      <c r="J22" s="745"/>
      <c r="K22" s="745"/>
      <c r="L22" s="745"/>
      <c r="M22" s="745"/>
      <c r="N22" s="745"/>
      <c r="O22" s="746"/>
      <c r="P22" s="759"/>
      <c r="Q22" s="760"/>
      <c r="R22" s="762"/>
      <c r="S22" s="759"/>
      <c r="T22" s="760"/>
      <c r="U22" s="761"/>
      <c r="V22" s="784"/>
      <c r="W22" s="785"/>
      <c r="X22" s="785"/>
      <c r="Y22" s="785"/>
      <c r="Z22" s="785"/>
      <c r="AA22" s="785"/>
      <c r="AB22" s="785"/>
      <c r="AC22" s="785"/>
      <c r="AD22" s="785"/>
      <c r="AE22" s="11"/>
      <c r="AG22" s="580" t="s">
        <v>149</v>
      </c>
      <c r="AH22" s="580"/>
    </row>
    <row r="23" spans="1:36" s="3" customFormat="1" ht="15" customHeight="1" x14ac:dyDescent="0.2">
      <c r="A23" s="769"/>
      <c r="B23" s="770"/>
      <c r="C23" s="770"/>
      <c r="D23" s="771"/>
      <c r="E23" s="374"/>
      <c r="F23" s="375"/>
      <c r="G23" s="375"/>
      <c r="H23" s="375"/>
      <c r="I23" s="375"/>
      <c r="J23" s="375"/>
      <c r="K23" s="375"/>
      <c r="L23" s="375"/>
      <c r="M23" s="375"/>
      <c r="N23" s="375"/>
      <c r="O23" s="376" t="s">
        <v>151</v>
      </c>
      <c r="P23" s="759"/>
      <c r="Q23" s="760"/>
      <c r="R23" s="762"/>
      <c r="S23" s="759"/>
      <c r="T23" s="760"/>
      <c r="U23" s="761"/>
      <c r="V23" s="784"/>
      <c r="W23" s="785"/>
      <c r="X23" s="785"/>
      <c r="Y23" s="785"/>
      <c r="Z23" s="785"/>
      <c r="AA23" s="785"/>
      <c r="AB23" s="785"/>
      <c r="AC23" s="785"/>
      <c r="AD23" s="785"/>
      <c r="AE23" s="11"/>
    </row>
    <row r="24" spans="1:36" s="3" customFormat="1" ht="15" customHeight="1" x14ac:dyDescent="0.2">
      <c r="A24" s="769"/>
      <c r="B24" s="770"/>
      <c r="C24" s="770"/>
      <c r="D24" s="771"/>
      <c r="E24" s="374"/>
      <c r="F24" s="375"/>
      <c r="G24" s="375"/>
      <c r="H24" s="375"/>
      <c r="I24" s="375"/>
      <c r="J24" s="375"/>
      <c r="K24" s="375"/>
      <c r="L24" s="375"/>
      <c r="M24" s="375"/>
      <c r="N24" s="375"/>
      <c r="O24" s="376" t="s">
        <v>152</v>
      </c>
      <c r="P24" s="826"/>
      <c r="Q24" s="827"/>
      <c r="R24" s="828"/>
      <c r="S24" s="826"/>
      <c r="T24" s="827"/>
      <c r="U24" s="829"/>
      <c r="V24" s="821"/>
      <c r="W24" s="822"/>
      <c r="X24" s="822"/>
      <c r="Y24" s="822"/>
      <c r="Z24" s="822"/>
      <c r="AA24" s="822"/>
      <c r="AB24" s="822"/>
      <c r="AC24" s="822"/>
      <c r="AD24" s="822"/>
      <c r="AE24" s="11"/>
      <c r="AH24" s="814" t="s">
        <v>153</v>
      </c>
      <c r="AI24" s="815"/>
      <c r="AJ24" s="816"/>
    </row>
    <row r="25" spans="1:36" s="3" customFormat="1" ht="15" customHeight="1" x14ac:dyDescent="0.2">
      <c r="A25" s="780"/>
      <c r="B25" s="781"/>
      <c r="C25" s="781"/>
      <c r="D25" s="782"/>
      <c r="E25" s="753" t="s">
        <v>154</v>
      </c>
      <c r="F25" s="754"/>
      <c r="G25" s="754"/>
      <c r="H25" s="754"/>
      <c r="I25" s="754"/>
      <c r="J25" s="754"/>
      <c r="K25" s="754"/>
      <c r="L25" s="754"/>
      <c r="M25" s="754"/>
      <c r="N25" s="754"/>
      <c r="O25" s="755"/>
      <c r="P25" s="763"/>
      <c r="Q25" s="764"/>
      <c r="R25" s="765"/>
      <c r="S25" s="763"/>
      <c r="T25" s="764"/>
      <c r="U25" s="820"/>
      <c r="V25" s="835"/>
      <c r="W25" s="811"/>
      <c r="X25" s="811"/>
      <c r="Y25" s="811"/>
      <c r="Z25" s="811"/>
      <c r="AA25" s="811"/>
      <c r="AB25" s="811"/>
      <c r="AC25" s="811"/>
      <c r="AD25" s="811"/>
      <c r="AE25" s="11"/>
      <c r="AF25" s="580" t="s">
        <v>155</v>
      </c>
      <c r="AG25" s="580" t="s">
        <v>103</v>
      </c>
      <c r="AH25" s="580" t="s">
        <v>156</v>
      </c>
      <c r="AI25" s="580" t="s">
        <v>157</v>
      </c>
      <c r="AJ25" s="580" t="s">
        <v>158</v>
      </c>
    </row>
    <row r="26" spans="1:36" s="3" customFormat="1" ht="15" customHeight="1" x14ac:dyDescent="0.2">
      <c r="A26" s="766" t="s">
        <v>159</v>
      </c>
      <c r="B26" s="767"/>
      <c r="C26" s="767"/>
      <c r="D26" s="768"/>
      <c r="E26" s="756" t="s">
        <v>160</v>
      </c>
      <c r="F26" s="757"/>
      <c r="G26" s="757"/>
      <c r="H26" s="757"/>
      <c r="I26" s="757"/>
      <c r="J26" s="757"/>
      <c r="K26" s="757"/>
      <c r="L26" s="757"/>
      <c r="M26" s="757"/>
      <c r="N26" s="757"/>
      <c r="O26" s="758"/>
      <c r="P26" s="750"/>
      <c r="Q26" s="751"/>
      <c r="R26" s="810"/>
      <c r="S26" s="750"/>
      <c r="T26" s="751"/>
      <c r="U26" s="752"/>
      <c r="V26" s="784"/>
      <c r="W26" s="785"/>
      <c r="X26" s="785"/>
      <c r="Y26" s="785"/>
      <c r="Z26" s="785"/>
      <c r="AA26" s="785"/>
      <c r="AB26" s="785"/>
      <c r="AC26" s="785"/>
      <c r="AD26" s="785"/>
      <c r="AE26" s="11"/>
      <c r="AF26" s="580" t="e">
        <f>VLOOKUP($X$7,AG26:AJ28,2)</f>
        <v>#N/A</v>
      </c>
      <c r="AG26" s="580" t="s">
        <v>161</v>
      </c>
      <c r="AH26" s="580">
        <v>2</v>
      </c>
      <c r="AI26" s="580">
        <v>3</v>
      </c>
      <c r="AJ26" s="580">
        <v>2</v>
      </c>
    </row>
    <row r="27" spans="1:36" s="3" customFormat="1" ht="15" customHeight="1" x14ac:dyDescent="0.2">
      <c r="A27" s="769"/>
      <c r="B27" s="770"/>
      <c r="C27" s="770"/>
      <c r="D27" s="771"/>
      <c r="E27" s="744" t="s">
        <v>162</v>
      </c>
      <c r="F27" s="745"/>
      <c r="G27" s="745"/>
      <c r="H27" s="745"/>
      <c r="I27" s="745"/>
      <c r="J27" s="745"/>
      <c r="K27" s="745"/>
      <c r="L27" s="745"/>
      <c r="M27" s="745"/>
      <c r="N27" s="745"/>
      <c r="O27" s="746"/>
      <c r="P27" s="759"/>
      <c r="Q27" s="760"/>
      <c r="R27" s="762"/>
      <c r="S27" s="759"/>
      <c r="T27" s="760"/>
      <c r="U27" s="761"/>
      <c r="V27" s="784"/>
      <c r="W27" s="785"/>
      <c r="X27" s="785"/>
      <c r="Y27" s="785"/>
      <c r="Z27" s="785"/>
      <c r="AA27" s="785"/>
      <c r="AB27" s="785"/>
      <c r="AC27" s="785"/>
      <c r="AD27" s="785"/>
      <c r="AE27" s="11"/>
      <c r="AF27" s="580" t="e">
        <f>VLOOKUP($X$7,AG26:AJ28,3)</f>
        <v>#N/A</v>
      </c>
      <c r="AG27" s="580" t="s">
        <v>163</v>
      </c>
      <c r="AH27" s="580">
        <v>2</v>
      </c>
      <c r="AI27" s="580">
        <v>2</v>
      </c>
      <c r="AJ27" s="580">
        <v>2</v>
      </c>
    </row>
    <row r="28" spans="1:36" s="3" customFormat="1" ht="15" customHeight="1" thickBot="1" x14ac:dyDescent="0.25">
      <c r="A28" s="772"/>
      <c r="B28" s="773"/>
      <c r="C28" s="773"/>
      <c r="D28" s="774"/>
      <c r="E28" s="741" t="s">
        <v>164</v>
      </c>
      <c r="F28" s="742"/>
      <c r="G28" s="742"/>
      <c r="H28" s="742"/>
      <c r="I28" s="742"/>
      <c r="J28" s="742"/>
      <c r="K28" s="742"/>
      <c r="L28" s="742"/>
      <c r="M28" s="742"/>
      <c r="N28" s="742"/>
      <c r="O28" s="743"/>
      <c r="P28" s="805"/>
      <c r="Q28" s="806"/>
      <c r="R28" s="807"/>
      <c r="S28" s="805"/>
      <c r="T28" s="806"/>
      <c r="U28" s="819"/>
      <c r="V28" s="784"/>
      <c r="W28" s="785"/>
      <c r="X28" s="785"/>
      <c r="Y28" s="785"/>
      <c r="Z28" s="785"/>
      <c r="AA28" s="785"/>
      <c r="AB28" s="785"/>
      <c r="AC28" s="785"/>
      <c r="AD28" s="785"/>
      <c r="AE28" s="11"/>
      <c r="AF28" s="580" t="e">
        <f>VLOOKUP($X$7,AG26:AJ28,4)</f>
        <v>#N/A</v>
      </c>
      <c r="AG28" s="580" t="s">
        <v>104</v>
      </c>
      <c r="AH28" s="580">
        <v>4</v>
      </c>
      <c r="AI28" s="580">
        <v>3</v>
      </c>
      <c r="AJ28" s="580">
        <v>3</v>
      </c>
    </row>
    <row r="29" spans="1:36" s="3" customFormat="1" ht="15" customHeight="1" thickBot="1" x14ac:dyDescent="0.25">
      <c r="A29" s="673" t="s">
        <v>198</v>
      </c>
      <c r="B29" s="673"/>
      <c r="C29" s="673"/>
      <c r="D29" s="673"/>
      <c r="E29" s="673"/>
      <c r="F29" s="673"/>
      <c r="G29" s="673"/>
      <c r="H29" s="673"/>
      <c r="I29" s="673"/>
      <c r="J29" s="673"/>
      <c r="K29" s="673"/>
      <c r="L29" s="673"/>
      <c r="M29" s="673"/>
      <c r="N29" s="673"/>
      <c r="O29" s="775"/>
      <c r="P29" s="747" t="e">
        <f>IF(AND(P26&gt;=$AF26,P27&gt;=$AF27,P28&gt;=$AF28),"Pass","Fail")</f>
        <v>#N/A</v>
      </c>
      <c r="Q29" s="748"/>
      <c r="R29" s="749"/>
      <c r="S29" s="808" t="e">
        <f>IF(AND(S26&gt;=$AF26,S27&gt;=$AF27,S28&gt;=$AF28),"Pass","Fail")</f>
        <v>#N/A</v>
      </c>
      <c r="T29" s="748"/>
      <c r="U29" s="809"/>
      <c r="V29" s="812"/>
      <c r="W29" s="813"/>
      <c r="X29" s="813"/>
      <c r="Y29" s="813"/>
      <c r="Z29" s="813"/>
      <c r="AA29" s="813"/>
      <c r="AB29" s="813"/>
      <c r="AC29" s="813"/>
      <c r="AD29" s="813"/>
      <c r="AE29" s="11"/>
    </row>
    <row r="30" spans="1:36" ht="15" customHeight="1" x14ac:dyDescent="0.2">
      <c r="A30" s="7"/>
      <c r="B30" s="7"/>
      <c r="C30" s="7"/>
      <c r="D30" s="7"/>
      <c r="E30" s="7"/>
      <c r="F30" s="7"/>
      <c r="G30" s="7"/>
      <c r="H30" s="7"/>
      <c r="I30" s="7"/>
      <c r="J30" s="7"/>
      <c r="K30" s="7"/>
      <c r="L30" s="7"/>
      <c r="M30" s="7"/>
      <c r="N30" s="7"/>
      <c r="O30" s="7"/>
      <c r="V30"/>
      <c r="X30" s="3"/>
      <c r="Z30" s="3"/>
      <c r="AA30" s="3"/>
      <c r="AB30" s="3"/>
      <c r="AC30" s="3"/>
    </row>
    <row r="31" spans="1:36" ht="12" customHeight="1" thickBot="1" x14ac:dyDescent="0.25">
      <c r="A31" s="6"/>
      <c r="V31"/>
      <c r="X31" s="3"/>
      <c r="Z31" s="3"/>
      <c r="AA31" s="3"/>
      <c r="AB31" s="3"/>
      <c r="AC31" s="3"/>
    </row>
    <row r="32" spans="1:36" ht="50.1" customHeight="1" thickBot="1" x14ac:dyDescent="0.25">
      <c r="A32" s="797" t="s">
        <v>166</v>
      </c>
      <c r="B32" s="798"/>
      <c r="C32" s="798"/>
      <c r="D32" s="798"/>
      <c r="E32" s="798"/>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9"/>
    </row>
    <row r="33" spans="1:30" ht="10.5" customHeight="1" x14ac:dyDescent="0.2">
      <c r="A33" s="340"/>
      <c r="B33" s="340"/>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row>
    <row r="34" spans="1:30" ht="10.5" customHeight="1" x14ac:dyDescent="0.2">
      <c r="A34" s="340" t="s">
        <v>167</v>
      </c>
      <c r="B34" s="340"/>
      <c r="C34" s="340"/>
      <c r="D34" s="340"/>
      <c r="E34" s="340"/>
      <c r="F34" s="340"/>
      <c r="G34" s="340"/>
      <c r="H34" s="340"/>
      <c r="I34" s="10"/>
      <c r="J34" s="817" t="s">
        <v>168</v>
      </c>
      <c r="K34" s="817"/>
      <c r="L34" s="817"/>
      <c r="M34" s="817"/>
      <c r="N34" s="817"/>
      <c r="O34" s="817"/>
      <c r="P34" s="817" t="s">
        <v>169</v>
      </c>
      <c r="Q34" s="817"/>
      <c r="R34" s="817"/>
      <c r="S34" s="817"/>
      <c r="T34" s="817"/>
      <c r="U34" s="817"/>
      <c r="V34" s="817" t="s">
        <v>170</v>
      </c>
      <c r="W34" s="817"/>
      <c r="X34" s="817"/>
      <c r="Y34" s="817"/>
      <c r="Z34" s="817"/>
      <c r="AA34" s="817"/>
      <c r="AB34" s="340"/>
      <c r="AC34" s="340"/>
      <c r="AD34" s="340"/>
    </row>
    <row r="35" spans="1:30" ht="10.5" customHeight="1" x14ac:dyDescent="0.2">
      <c r="A35" s="340"/>
      <c r="B35" s="340"/>
      <c r="C35" s="340"/>
      <c r="D35" s="340"/>
      <c r="E35" s="340"/>
      <c r="F35" s="824" t="s">
        <v>156</v>
      </c>
      <c r="G35" s="824"/>
      <c r="H35" s="824"/>
      <c r="I35" s="824"/>
      <c r="J35" s="818">
        <v>4</v>
      </c>
      <c r="K35" s="776"/>
      <c r="L35" s="776"/>
      <c r="M35" s="776"/>
      <c r="N35" s="776"/>
      <c r="O35" s="776"/>
      <c r="P35" s="776">
        <v>2</v>
      </c>
      <c r="Q35" s="776"/>
      <c r="R35" s="776"/>
      <c r="S35" s="776"/>
      <c r="T35" s="776"/>
      <c r="U35" s="776"/>
      <c r="V35" s="776">
        <v>2</v>
      </c>
      <c r="W35" s="776"/>
      <c r="X35" s="776"/>
      <c r="Y35" s="776"/>
      <c r="Z35" s="776"/>
      <c r="AA35" s="776"/>
      <c r="AB35" s="340"/>
      <c r="AC35" s="340"/>
      <c r="AD35" s="340"/>
    </row>
    <row r="36" spans="1:30" ht="10.5" customHeight="1" x14ac:dyDescent="0.2">
      <c r="A36" s="340"/>
      <c r="B36" s="340"/>
      <c r="C36" s="340"/>
      <c r="D36" s="340"/>
      <c r="E36" s="340"/>
      <c r="F36" s="824" t="s">
        <v>171</v>
      </c>
      <c r="G36" s="824"/>
      <c r="H36" s="824"/>
      <c r="I36" s="824"/>
      <c r="J36" s="818">
        <v>3</v>
      </c>
      <c r="K36" s="776"/>
      <c r="L36" s="776"/>
      <c r="M36" s="776"/>
      <c r="N36" s="776"/>
      <c r="O36" s="776"/>
      <c r="P36" s="776">
        <v>2</v>
      </c>
      <c r="Q36" s="776"/>
      <c r="R36" s="776"/>
      <c r="S36" s="776"/>
      <c r="T36" s="776"/>
      <c r="U36" s="776"/>
      <c r="V36" s="776">
        <v>3</v>
      </c>
      <c r="W36" s="776"/>
      <c r="X36" s="776"/>
      <c r="Y36" s="776"/>
      <c r="Z36" s="776"/>
      <c r="AA36" s="776"/>
      <c r="AB36" s="340"/>
      <c r="AC36" s="340"/>
      <c r="AD36" s="340"/>
    </row>
    <row r="37" spans="1:30" ht="10.5" customHeight="1" x14ac:dyDescent="0.2">
      <c r="A37" s="340"/>
      <c r="B37" s="340"/>
      <c r="C37" s="340"/>
      <c r="D37" s="340"/>
      <c r="E37" s="340"/>
      <c r="F37" s="824" t="s">
        <v>158</v>
      </c>
      <c r="G37" s="824"/>
      <c r="H37" s="824"/>
      <c r="I37" s="824"/>
      <c r="J37" s="818">
        <v>3</v>
      </c>
      <c r="K37" s="776"/>
      <c r="L37" s="776"/>
      <c r="M37" s="776"/>
      <c r="N37" s="776"/>
      <c r="O37" s="776"/>
      <c r="P37" s="776">
        <v>2</v>
      </c>
      <c r="Q37" s="776"/>
      <c r="R37" s="776"/>
      <c r="S37" s="776"/>
      <c r="T37" s="776"/>
      <c r="U37" s="776"/>
      <c r="V37" s="776">
        <v>2</v>
      </c>
      <c r="W37" s="776"/>
      <c r="X37" s="776"/>
      <c r="Y37" s="776"/>
      <c r="Z37" s="776"/>
      <c r="AA37" s="776"/>
      <c r="AB37" s="340"/>
      <c r="AC37" s="340"/>
      <c r="AD37" s="340"/>
    </row>
    <row r="38" spans="1:30" ht="10.5" customHeight="1" thickBot="1" x14ac:dyDescent="0.25">
      <c r="W38" s="3"/>
      <c r="X38" s="3"/>
      <c r="Y38" s="3"/>
      <c r="Z38" s="3"/>
      <c r="AA38" s="3"/>
      <c r="AB38" s="3"/>
      <c r="AC38" s="3"/>
    </row>
    <row r="39" spans="1:30" ht="12.75" customHeight="1" x14ac:dyDescent="0.2">
      <c r="A39" s="732" t="s">
        <v>172</v>
      </c>
      <c r="B39" s="733"/>
      <c r="C39" s="733"/>
      <c r="D39" s="734"/>
      <c r="E39" s="418" t="s">
        <v>173</v>
      </c>
      <c r="F39" s="419"/>
      <c r="G39" s="419"/>
      <c r="H39" s="420" t="s">
        <v>174</v>
      </c>
      <c r="I39" s="420"/>
      <c r="J39" s="420"/>
      <c r="K39" s="420"/>
      <c r="L39" s="420"/>
      <c r="M39" s="420"/>
      <c r="N39" s="420"/>
      <c r="O39" s="420"/>
      <c r="P39" s="420"/>
      <c r="Q39" s="420"/>
      <c r="R39" s="420"/>
      <c r="S39" s="420"/>
      <c r="T39" s="420"/>
      <c r="U39" s="420"/>
      <c r="V39" s="420"/>
      <c r="W39" s="420"/>
      <c r="X39" s="420"/>
      <c r="Y39" s="420"/>
      <c r="Z39" s="420"/>
      <c r="AA39" s="420"/>
      <c r="AB39" s="420"/>
      <c r="AC39" s="420"/>
      <c r="AD39" s="421"/>
    </row>
    <row r="40" spans="1:30" ht="12.75" customHeight="1" x14ac:dyDescent="0.2">
      <c r="A40" s="735"/>
      <c r="B40" s="736"/>
      <c r="C40" s="736"/>
      <c r="D40" s="737"/>
      <c r="E40" s="422"/>
      <c r="F40" s="417"/>
      <c r="G40" s="417"/>
      <c r="H40" s="423"/>
      <c r="I40" s="423"/>
      <c r="J40" s="423"/>
      <c r="K40" s="423"/>
      <c r="L40" s="423"/>
      <c r="M40" s="423"/>
      <c r="N40" s="423"/>
      <c r="O40" s="423"/>
      <c r="P40" s="423"/>
      <c r="Q40" s="423"/>
      <c r="R40" s="423"/>
      <c r="S40" s="423"/>
      <c r="T40" s="423"/>
      <c r="U40" s="423"/>
      <c r="V40" s="423"/>
      <c r="W40" s="423"/>
      <c r="X40" s="423"/>
      <c r="Y40" s="423"/>
      <c r="Z40" s="423"/>
      <c r="AA40" s="423"/>
      <c r="AB40" s="423"/>
      <c r="AC40" s="423"/>
      <c r="AD40" s="424"/>
    </row>
    <row r="41" spans="1:30" ht="12.75" customHeight="1" thickBot="1" x14ac:dyDescent="0.25">
      <c r="A41" s="738"/>
      <c r="B41" s="739"/>
      <c r="C41" s="739"/>
      <c r="D41" s="740"/>
      <c r="E41" s="425" t="s">
        <v>175</v>
      </c>
      <c r="F41" s="426"/>
      <c r="G41" s="426"/>
      <c r="H41" s="427" t="s">
        <v>176</v>
      </c>
      <c r="I41" s="427"/>
      <c r="J41" s="427"/>
      <c r="K41" s="427"/>
      <c r="L41" s="427"/>
      <c r="M41" s="427"/>
      <c r="N41" s="427"/>
      <c r="O41" s="427"/>
      <c r="P41" s="427"/>
      <c r="Q41" s="427"/>
      <c r="R41" s="427"/>
      <c r="S41" s="427"/>
      <c r="T41" s="427"/>
      <c r="U41" s="427"/>
      <c r="V41" s="427"/>
      <c r="W41" s="427"/>
      <c r="X41" s="427"/>
      <c r="Y41" s="427"/>
      <c r="Z41" s="427"/>
      <c r="AA41" s="427"/>
      <c r="AB41" s="427"/>
      <c r="AC41" s="427"/>
      <c r="AD41" s="428"/>
    </row>
  </sheetData>
  <mergeCells count="119">
    <mergeCell ref="W5:AD5"/>
    <mergeCell ref="V35:AA35"/>
    <mergeCell ref="V36:AA36"/>
    <mergeCell ref="V37:AA37"/>
    <mergeCell ref="F35:I35"/>
    <mergeCell ref="F36:I36"/>
    <mergeCell ref="F37:I37"/>
    <mergeCell ref="X7:AB7"/>
    <mergeCell ref="X8:AB8"/>
    <mergeCell ref="X9:AB9"/>
    <mergeCell ref="P24:R24"/>
    <mergeCell ref="S24:U24"/>
    <mergeCell ref="Q14:T14"/>
    <mergeCell ref="A16:O16"/>
    <mergeCell ref="A7:D14"/>
    <mergeCell ref="P16:R16"/>
    <mergeCell ref="V22:X22"/>
    <mergeCell ref="AB22:AD22"/>
    <mergeCell ref="V17:X17"/>
    <mergeCell ref="AB18:AD18"/>
    <mergeCell ref="Y22:AA22"/>
    <mergeCell ref="V25:X25"/>
    <mergeCell ref="V20:X20"/>
    <mergeCell ref="AB28:AD28"/>
    <mergeCell ref="AB29:AD29"/>
    <mergeCell ref="AH24:AJ24"/>
    <mergeCell ref="J34:O34"/>
    <mergeCell ref="P34:U34"/>
    <mergeCell ref="V34:AA34"/>
    <mergeCell ref="J35:O35"/>
    <mergeCell ref="J36:O36"/>
    <mergeCell ref="J37:O37"/>
    <mergeCell ref="Y25:AA25"/>
    <mergeCell ref="Y28:AA28"/>
    <mergeCell ref="Y29:AA29"/>
    <mergeCell ref="Y26:AA26"/>
    <mergeCell ref="V26:X26"/>
    <mergeCell ref="P27:R27"/>
    <mergeCell ref="AB26:AD26"/>
    <mergeCell ref="S27:U27"/>
    <mergeCell ref="S28:U28"/>
    <mergeCell ref="S25:U25"/>
    <mergeCell ref="AB27:AD27"/>
    <mergeCell ref="Y27:AA27"/>
    <mergeCell ref="V24:X24"/>
    <mergeCell ref="Y24:AA24"/>
    <mergeCell ref="AB24:AD24"/>
    <mergeCell ref="K10:L10"/>
    <mergeCell ref="K11:L11"/>
    <mergeCell ref="O10:P10"/>
    <mergeCell ref="O11:P11"/>
    <mergeCell ref="K13:L13"/>
    <mergeCell ref="X12:AB12"/>
    <mergeCell ref="X13:AB13"/>
    <mergeCell ref="A32:AD32"/>
    <mergeCell ref="S16:U16"/>
    <mergeCell ref="V16:X16"/>
    <mergeCell ref="Y16:AA16"/>
    <mergeCell ref="AB16:AD16"/>
    <mergeCell ref="P23:R23"/>
    <mergeCell ref="S23:U23"/>
    <mergeCell ref="V23:X23"/>
    <mergeCell ref="Y23:AA23"/>
    <mergeCell ref="AB23:AD23"/>
    <mergeCell ref="P28:R28"/>
    <mergeCell ref="S29:U29"/>
    <mergeCell ref="P26:R26"/>
    <mergeCell ref="AB25:AD25"/>
    <mergeCell ref="V27:X27"/>
    <mergeCell ref="V28:X28"/>
    <mergeCell ref="V29:X29"/>
    <mergeCell ref="E3:P3"/>
    <mergeCell ref="E20:O20"/>
    <mergeCell ref="V21:X21"/>
    <mergeCell ref="AB17:AD17"/>
    <mergeCell ref="V18:X18"/>
    <mergeCell ref="AB20:AD20"/>
    <mergeCell ref="AB21:AD21"/>
    <mergeCell ref="P19:R19"/>
    <mergeCell ref="S19:U19"/>
    <mergeCell ref="V19:X19"/>
    <mergeCell ref="Y17:AA17"/>
    <mergeCell ref="P21:R21"/>
    <mergeCell ref="W3:Z3"/>
    <mergeCell ref="AB3:AD3"/>
    <mergeCell ref="E4:P4"/>
    <mergeCell ref="W4:AD4"/>
    <mergeCell ref="Y19:AA19"/>
    <mergeCell ref="AB19:AD19"/>
    <mergeCell ref="Y20:AA20"/>
    <mergeCell ref="Y21:AA21"/>
    <mergeCell ref="Y18:AA18"/>
    <mergeCell ref="E17:O17"/>
    <mergeCell ref="P17:R17"/>
    <mergeCell ref="S17:U17"/>
    <mergeCell ref="A39:D41"/>
    <mergeCell ref="E28:O28"/>
    <mergeCell ref="E27:O27"/>
    <mergeCell ref="P29:R29"/>
    <mergeCell ref="S26:U26"/>
    <mergeCell ref="E22:O22"/>
    <mergeCell ref="E25:O25"/>
    <mergeCell ref="E18:O18"/>
    <mergeCell ref="E21:O21"/>
    <mergeCell ref="E26:O26"/>
    <mergeCell ref="S18:U18"/>
    <mergeCell ref="P18:R18"/>
    <mergeCell ref="P25:R25"/>
    <mergeCell ref="S21:U21"/>
    <mergeCell ref="P22:R22"/>
    <mergeCell ref="S20:U20"/>
    <mergeCell ref="S22:U22"/>
    <mergeCell ref="A26:D28"/>
    <mergeCell ref="A29:O29"/>
    <mergeCell ref="P35:U35"/>
    <mergeCell ref="P36:U36"/>
    <mergeCell ref="P37:U37"/>
    <mergeCell ref="P20:R20"/>
    <mergeCell ref="A17:D25"/>
  </mergeCells>
  <phoneticPr fontId="3" type="noConversion"/>
  <conditionalFormatting sqref="P29 S29 V29 Y29 AB29">
    <cfRule type="expression" dxfId="161" priority="3">
      <formula>P$28=""</formula>
    </cfRule>
  </conditionalFormatting>
  <conditionalFormatting sqref="W3:Z3 AB3:AD3 E3:P4">
    <cfRule type="cellIs" dxfId="160" priority="2" operator="equal">
      <formula>0</formula>
    </cfRule>
  </conditionalFormatting>
  <conditionalFormatting sqref="W4:AD5">
    <cfRule type="cellIs" dxfId="159" priority="1" operator="equal">
      <formula>0</formula>
    </cfRule>
  </conditionalFormatting>
  <dataValidations count="4">
    <dataValidation type="list" allowBlank="1" sqref="Z10:AA11" xr:uid="{00000000-0002-0000-0500-000005000000}">
      <formula1>TF</formula1>
    </dataValidation>
    <dataValidation type="list" allowBlank="1" sqref="V16 Y16 P16 S16 AB16" xr:uid="{00000000-0002-0000-0500-000008000000}">
      <formula1>DMDBT</formula1>
    </dataValidation>
    <dataValidation type="list" allowBlank="1" showInputMessage="1" showErrorMessage="1" sqref="P22:R22" xr:uid="{3F14F43C-F6C1-4F4A-975F-411AACF56526}">
      <formula1>$AG$16:$AG$22</formula1>
    </dataValidation>
    <dataValidation type="list" allowBlank="1" showInputMessage="1" showErrorMessage="1" sqref="S22:U22" xr:uid="{663A7B12-47A9-4537-88A2-0E20325DE2C5}">
      <formula1>$AH$16:$AH$22</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P29 S2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DF147-C6F6-4667-AD02-A4BB94CDAB18}">
  <sheetPr codeName="Sheet4">
    <tabColor rgb="FF00B0F0"/>
    <pageSetUpPr fitToPage="1"/>
  </sheetPr>
  <dimension ref="A1:AH26"/>
  <sheetViews>
    <sheetView showGridLines="0" zoomScaleNormal="100" zoomScalePageLayoutView="120" workbookViewId="0">
      <selection activeCell="AF23" sqref="AF23"/>
    </sheetView>
  </sheetViews>
  <sheetFormatPr defaultColWidth="10.7109375" defaultRowHeight="20.100000000000001" customHeight="1" x14ac:dyDescent="0.2"/>
  <cols>
    <col min="1" max="2" width="3.140625" style="12" customWidth="1"/>
    <col min="3" max="3" width="3.85546875" style="13" customWidth="1"/>
    <col min="4" max="4" width="6.85546875" style="13" customWidth="1"/>
    <col min="5" max="15" width="3.140625" style="13" customWidth="1"/>
    <col min="16" max="29" width="3.7109375" style="13" customWidth="1"/>
    <col min="30" max="30" width="3.7109375" style="12" customWidth="1"/>
    <col min="31" max="31" width="10.7109375" style="15" customWidth="1"/>
    <col min="32" max="16384" width="10.7109375" style="12"/>
  </cols>
  <sheetData>
    <row r="1" spans="1:34" ht="24.75" customHeight="1" x14ac:dyDescent="0.2">
      <c r="A1" s="68" t="s">
        <v>177</v>
      </c>
    </row>
    <row r="2" spans="1:34" ht="12" customHeight="1" x14ac:dyDescent="0.2">
      <c r="A2" s="68"/>
    </row>
    <row r="3" spans="1:34" ht="15" customHeight="1" x14ac:dyDescent="0.2">
      <c r="D3" s="9" t="s">
        <v>79</v>
      </c>
      <c r="E3" s="783">
        <f>'Facility Information'!$C$5</f>
        <v>0</v>
      </c>
      <c r="F3" s="783"/>
      <c r="G3" s="783"/>
      <c r="H3" s="783"/>
      <c r="I3" s="783"/>
      <c r="J3" s="783"/>
      <c r="K3" s="783"/>
      <c r="L3" s="783"/>
      <c r="M3" s="783"/>
      <c r="N3" s="783"/>
      <c r="O3" s="783"/>
      <c r="P3" s="783"/>
      <c r="V3" s="9" t="s">
        <v>114</v>
      </c>
      <c r="W3" s="685">
        <f>SBBAPID</f>
        <v>0</v>
      </c>
      <c r="X3" s="685"/>
      <c r="Y3" s="685"/>
      <c r="Z3" s="685"/>
      <c r="AA3" s="190" t="s">
        <v>115</v>
      </c>
      <c r="AB3" s="680">
        <f>SBBAPRm</f>
        <v>0</v>
      </c>
      <c r="AC3" s="680"/>
      <c r="AD3" s="680"/>
    </row>
    <row r="4" spans="1:34" ht="15" customHeight="1" x14ac:dyDescent="0.2">
      <c r="D4" s="9" t="s">
        <v>116</v>
      </c>
      <c r="E4" s="786" t="str">
        <f>CONCATENATE(Mfr, " ",Mod)</f>
        <v xml:space="preserve"> </v>
      </c>
      <c r="F4" s="786"/>
      <c r="G4" s="786"/>
      <c r="H4" s="786"/>
      <c r="I4" s="786"/>
      <c r="J4" s="786"/>
      <c r="K4" s="786"/>
      <c r="L4" s="786"/>
      <c r="M4" s="786"/>
      <c r="N4" s="786"/>
      <c r="O4" s="786"/>
      <c r="P4" s="786"/>
      <c r="V4" s="9" t="s">
        <v>87</v>
      </c>
      <c r="W4" s="783">
        <f>RmID</f>
        <v>0</v>
      </c>
      <c r="X4" s="783"/>
      <c r="Y4" s="783"/>
      <c r="Z4" s="783"/>
      <c r="AA4" s="783"/>
      <c r="AB4" s="783"/>
      <c r="AC4" s="783"/>
      <c r="AD4" s="783"/>
    </row>
    <row r="5" spans="1:34" ht="15" customHeight="1" x14ac:dyDescent="0.2">
      <c r="B5" s="13"/>
      <c r="V5" s="9" t="s">
        <v>88</v>
      </c>
      <c r="W5" s="823">
        <f>'Facility Information'!C15</f>
        <v>0</v>
      </c>
      <c r="X5" s="823"/>
      <c r="Y5" s="823"/>
      <c r="Z5" s="823"/>
      <c r="AA5" s="823"/>
      <c r="AB5" s="823"/>
      <c r="AC5" s="823"/>
      <c r="AD5" s="823"/>
    </row>
    <row r="6" spans="1:34" ht="15" customHeight="1" thickBot="1" x14ac:dyDescent="0.25"/>
    <row r="7" spans="1:34" ht="12.95" customHeight="1" x14ac:dyDescent="0.2">
      <c r="A7" s="732" t="s">
        <v>178</v>
      </c>
      <c r="B7" s="733"/>
      <c r="C7" s="733"/>
      <c r="D7" s="734"/>
      <c r="E7" s="381" t="s">
        <v>179</v>
      </c>
      <c r="F7" s="382"/>
      <c r="G7" s="382"/>
      <c r="H7" s="382"/>
      <c r="I7" s="382"/>
      <c r="J7" s="382"/>
      <c r="K7" s="382"/>
      <c r="L7" s="382"/>
      <c r="M7" s="382"/>
      <c r="N7" s="382"/>
      <c r="O7" s="382"/>
      <c r="P7" s="382"/>
      <c r="Q7" s="382"/>
      <c r="R7" s="382"/>
      <c r="S7" s="385"/>
      <c r="T7" s="382"/>
      <c r="U7" s="384"/>
      <c r="V7" s="382"/>
      <c r="W7" s="386"/>
      <c r="X7" s="382"/>
      <c r="Y7" s="382"/>
      <c r="Z7" s="382"/>
      <c r="AA7" s="382"/>
      <c r="AB7" s="382"/>
      <c r="AC7" s="382"/>
      <c r="AD7" s="402"/>
    </row>
    <row r="8" spans="1:34" ht="12.95" customHeight="1" x14ac:dyDescent="0.2">
      <c r="A8" s="735"/>
      <c r="B8" s="736"/>
      <c r="C8" s="736"/>
      <c r="D8" s="737"/>
      <c r="E8" s="403"/>
      <c r="F8" s="395"/>
      <c r="G8" s="395"/>
      <c r="H8" s="395"/>
      <c r="I8" s="394" t="s">
        <v>180</v>
      </c>
      <c r="J8" s="796"/>
      <c r="K8" s="796"/>
      <c r="L8" s="796"/>
      <c r="M8" s="796"/>
      <c r="N8" s="796"/>
      <c r="O8" s="796"/>
      <c r="P8" s="395"/>
      <c r="Q8" s="395"/>
      <c r="R8" s="395"/>
      <c r="S8" s="404"/>
      <c r="T8" s="395"/>
      <c r="U8" s="390"/>
      <c r="V8" s="395"/>
      <c r="W8" s="394"/>
      <c r="X8" s="395"/>
      <c r="Y8" s="395"/>
      <c r="Z8" s="395"/>
      <c r="AA8" s="395"/>
      <c r="AB8" s="395"/>
      <c r="AC8" s="395"/>
      <c r="AD8" s="405"/>
    </row>
    <row r="9" spans="1:34" ht="12.95" customHeight="1" x14ac:dyDescent="0.2">
      <c r="A9" s="735"/>
      <c r="B9" s="736"/>
      <c r="C9" s="736"/>
      <c r="D9" s="737"/>
      <c r="E9" s="388" t="s">
        <v>181</v>
      </c>
      <c r="F9" s="395"/>
      <c r="G9" s="395"/>
      <c r="H9" s="395"/>
      <c r="I9" s="395"/>
      <c r="J9" s="395"/>
      <c r="K9" s="395"/>
      <c r="L9" s="395"/>
      <c r="M9" s="395"/>
      <c r="N9" s="395"/>
      <c r="O9" s="395"/>
      <c r="P9" s="395"/>
      <c r="Q9" s="395"/>
      <c r="R9" s="395"/>
      <c r="S9" s="404"/>
      <c r="T9" s="395"/>
      <c r="U9" s="390"/>
      <c r="V9" s="395"/>
      <c r="W9" s="373"/>
      <c r="X9" s="373"/>
      <c r="Y9" s="373"/>
      <c r="Z9" s="373"/>
      <c r="AA9" s="373"/>
      <c r="AB9" s="373"/>
      <c r="AC9" s="373"/>
      <c r="AD9" s="406"/>
    </row>
    <row r="10" spans="1:34" ht="12.95" customHeight="1" x14ac:dyDescent="0.2">
      <c r="A10" s="735"/>
      <c r="B10" s="736"/>
      <c r="C10" s="736"/>
      <c r="D10" s="737"/>
      <c r="E10" s="395" t="s">
        <v>182</v>
      </c>
      <c r="F10" s="407"/>
      <c r="G10" s="395"/>
      <c r="H10" s="395"/>
      <c r="I10" s="390"/>
      <c r="J10" s="395"/>
      <c r="K10" s="395"/>
      <c r="L10" s="390"/>
      <c r="M10" s="395"/>
      <c r="N10" s="395"/>
      <c r="O10" s="395"/>
      <c r="P10" s="395"/>
      <c r="Q10" s="395"/>
      <c r="R10" s="395"/>
      <c r="S10" s="390"/>
      <c r="T10" s="390"/>
      <c r="U10" s="390"/>
      <c r="V10" s="390"/>
      <c r="W10" s="391"/>
      <c r="X10" s="390"/>
      <c r="Y10" s="390"/>
      <c r="Z10" s="390"/>
      <c r="AA10" s="391"/>
      <c r="AB10" s="850"/>
      <c r="AC10" s="850"/>
      <c r="AD10" s="851"/>
    </row>
    <row r="11" spans="1:34" ht="12.95" customHeight="1" thickBot="1" x14ac:dyDescent="0.25">
      <c r="A11" s="738"/>
      <c r="B11" s="739"/>
      <c r="C11" s="739"/>
      <c r="D11" s="740"/>
      <c r="E11" s="408" t="s">
        <v>183</v>
      </c>
      <c r="F11" s="399"/>
      <c r="G11" s="400"/>
      <c r="H11" s="400"/>
      <c r="I11" s="398"/>
      <c r="J11" s="399"/>
      <c r="K11" s="400"/>
      <c r="L11" s="400"/>
      <c r="M11" s="399"/>
      <c r="N11" s="399"/>
      <c r="O11" s="399"/>
      <c r="P11" s="400"/>
      <c r="Q11" s="400"/>
      <c r="R11" s="399"/>
      <c r="S11" s="399"/>
      <c r="T11" s="409"/>
      <c r="U11" s="830"/>
      <c r="V11" s="830"/>
      <c r="W11" s="399"/>
      <c r="X11" s="399"/>
      <c r="Y11" s="410"/>
      <c r="Z11" s="400"/>
      <c r="AA11" s="409"/>
      <c r="AB11" s="830"/>
      <c r="AC11" s="830"/>
      <c r="AD11" s="852"/>
    </row>
    <row r="12" spans="1:34" ht="20.100000000000001" customHeight="1" thickBot="1" x14ac:dyDescent="0.25"/>
    <row r="13" spans="1:34" ht="15" customHeight="1" thickBot="1" x14ac:dyDescent="0.25">
      <c r="A13" s="831" t="s">
        <v>135</v>
      </c>
      <c r="B13" s="832"/>
      <c r="C13" s="832"/>
      <c r="D13" s="832"/>
      <c r="E13" s="832"/>
      <c r="F13" s="832"/>
      <c r="G13" s="832"/>
      <c r="H13" s="832"/>
      <c r="I13" s="832"/>
      <c r="J13" s="832"/>
      <c r="K13" s="832"/>
      <c r="L13" s="832"/>
      <c r="M13" s="832"/>
      <c r="N13" s="832"/>
      <c r="O13" s="833"/>
      <c r="P13" s="868" t="s">
        <v>133</v>
      </c>
      <c r="Q13" s="869"/>
      <c r="R13" s="870"/>
      <c r="S13" s="868" t="s">
        <v>134</v>
      </c>
      <c r="T13" s="869"/>
      <c r="U13" s="870"/>
      <c r="V13" s="868"/>
      <c r="W13" s="869"/>
      <c r="X13" s="870"/>
      <c r="Y13" s="868"/>
      <c r="Z13" s="869"/>
      <c r="AA13" s="870"/>
      <c r="AB13" s="868"/>
      <c r="AC13" s="869"/>
      <c r="AD13" s="881"/>
      <c r="AG13" s="315" t="s">
        <v>133</v>
      </c>
      <c r="AH13" s="315" t="s">
        <v>134</v>
      </c>
    </row>
    <row r="14" spans="1:34" ht="15" customHeight="1" x14ac:dyDescent="0.2">
      <c r="A14" s="874" t="s">
        <v>184</v>
      </c>
      <c r="B14" s="875"/>
      <c r="C14" s="875"/>
      <c r="D14" s="876"/>
      <c r="E14" s="787" t="s">
        <v>150</v>
      </c>
      <c r="F14" s="788"/>
      <c r="G14" s="788"/>
      <c r="H14" s="788"/>
      <c r="I14" s="788"/>
      <c r="J14" s="788"/>
      <c r="K14" s="788"/>
      <c r="L14" s="788"/>
      <c r="M14" s="788"/>
      <c r="N14" s="788"/>
      <c r="O14" s="789"/>
      <c r="P14" s="790" t="s">
        <v>149</v>
      </c>
      <c r="Q14" s="791"/>
      <c r="R14" s="792"/>
      <c r="S14" s="790" t="s">
        <v>147</v>
      </c>
      <c r="T14" s="791"/>
      <c r="U14" s="792"/>
      <c r="V14" s="790"/>
      <c r="W14" s="791"/>
      <c r="X14" s="792"/>
      <c r="Y14" s="790"/>
      <c r="Z14" s="791"/>
      <c r="AA14" s="792"/>
      <c r="AB14" s="790"/>
      <c r="AC14" s="791"/>
      <c r="AD14" s="793"/>
      <c r="AG14" s="316" t="s">
        <v>136</v>
      </c>
      <c r="AH14" s="316" t="s">
        <v>136</v>
      </c>
    </row>
    <row r="15" spans="1:34" ht="15" customHeight="1" x14ac:dyDescent="0.2">
      <c r="A15" s="877"/>
      <c r="B15" s="878"/>
      <c r="C15" s="878"/>
      <c r="D15" s="879"/>
      <c r="E15" s="374"/>
      <c r="F15" s="375"/>
      <c r="G15" s="375"/>
      <c r="H15" s="375"/>
      <c r="I15" s="375"/>
      <c r="J15" s="375"/>
      <c r="K15" s="375"/>
      <c r="L15" s="375"/>
      <c r="M15" s="375"/>
      <c r="N15" s="375"/>
      <c r="O15" s="376" t="s">
        <v>151</v>
      </c>
      <c r="P15" s="759"/>
      <c r="Q15" s="760"/>
      <c r="R15" s="762"/>
      <c r="S15" s="759"/>
      <c r="T15" s="760"/>
      <c r="U15" s="762"/>
      <c r="V15" s="759"/>
      <c r="W15" s="760"/>
      <c r="X15" s="762"/>
      <c r="Y15" s="759"/>
      <c r="Z15" s="760"/>
      <c r="AA15" s="762"/>
      <c r="AB15" s="759"/>
      <c r="AC15" s="760"/>
      <c r="AD15" s="761"/>
      <c r="AG15" s="316" t="s">
        <v>140</v>
      </c>
      <c r="AH15" s="316" t="s">
        <v>140</v>
      </c>
    </row>
    <row r="16" spans="1:34" ht="15" customHeight="1" thickBot="1" x14ac:dyDescent="0.25">
      <c r="A16" s="880"/>
      <c r="B16" s="840"/>
      <c r="C16" s="840"/>
      <c r="D16" s="841"/>
      <c r="E16" s="377"/>
      <c r="F16" s="378"/>
      <c r="G16" s="378"/>
      <c r="H16" s="378"/>
      <c r="I16" s="378"/>
      <c r="J16" s="378"/>
      <c r="K16" s="378"/>
      <c r="L16" s="378"/>
      <c r="M16" s="378"/>
      <c r="N16" s="378"/>
      <c r="O16" s="379" t="s">
        <v>152</v>
      </c>
      <c r="P16" s="805"/>
      <c r="Q16" s="806"/>
      <c r="R16" s="807"/>
      <c r="S16" s="805"/>
      <c r="T16" s="806"/>
      <c r="U16" s="807"/>
      <c r="V16" s="341"/>
      <c r="W16" s="342"/>
      <c r="X16" s="343"/>
      <c r="Y16" s="341"/>
      <c r="Z16" s="342"/>
      <c r="AA16" s="343"/>
      <c r="AB16" s="341"/>
      <c r="AC16" s="342"/>
      <c r="AD16" s="344"/>
      <c r="AG16" s="316" t="s">
        <v>142</v>
      </c>
      <c r="AH16" s="316" t="s">
        <v>142</v>
      </c>
    </row>
    <row r="17" spans="1:34" ht="15" customHeight="1" thickBot="1" x14ac:dyDescent="0.25">
      <c r="A17" s="5"/>
      <c r="B17" s="5"/>
      <c r="C17" s="5"/>
      <c r="D17" s="5"/>
      <c r="E17" s="15"/>
      <c r="F17" s="15"/>
      <c r="G17" s="15"/>
      <c r="O17" s="290" t="s">
        <v>717</v>
      </c>
      <c r="P17" s="853" t="s">
        <v>185</v>
      </c>
      <c r="Q17" s="854"/>
      <c r="R17" s="855"/>
      <c r="S17" s="853"/>
      <c r="T17" s="854"/>
      <c r="U17" s="855"/>
      <c r="V17" s="853"/>
      <c r="W17" s="854"/>
      <c r="X17" s="855"/>
      <c r="Y17" s="853"/>
      <c r="Z17" s="854"/>
      <c r="AA17" s="855"/>
      <c r="AB17" s="853"/>
      <c r="AC17" s="854"/>
      <c r="AD17" s="858"/>
      <c r="AG17" s="316" t="s">
        <v>144</v>
      </c>
      <c r="AH17" s="316" t="s">
        <v>144</v>
      </c>
    </row>
    <row r="18" spans="1:34" ht="20.100000000000001" customHeight="1" thickBot="1" x14ac:dyDescent="0.25">
      <c r="A18" s="5"/>
      <c r="B18" s="5"/>
      <c r="C18" s="5"/>
      <c r="D18" s="5"/>
      <c r="E18" s="15"/>
      <c r="F18" s="15"/>
      <c r="G18" s="15"/>
      <c r="O18" s="7"/>
      <c r="P18" s="309"/>
      <c r="Q18" s="309"/>
      <c r="R18" s="309"/>
      <c r="S18" s="309"/>
      <c r="T18" s="309"/>
      <c r="U18" s="309"/>
      <c r="V18" s="309"/>
      <c r="AC18" s="7"/>
      <c r="AD18" s="309"/>
      <c r="AG18" s="316" t="s">
        <v>146</v>
      </c>
      <c r="AH18" s="316" t="s">
        <v>147</v>
      </c>
    </row>
    <row r="19" spans="1:34" ht="15" customHeight="1" x14ac:dyDescent="0.2">
      <c r="A19" s="5"/>
      <c r="B19" s="5"/>
      <c r="C19" s="5"/>
      <c r="D19" s="5"/>
      <c r="E19" s="15"/>
      <c r="F19" s="15"/>
      <c r="G19" s="15"/>
      <c r="O19" s="7"/>
      <c r="P19" s="309"/>
      <c r="Q19" s="309"/>
      <c r="R19" s="309"/>
      <c r="S19" s="309"/>
      <c r="T19" s="309"/>
      <c r="U19" s="309"/>
      <c r="V19" s="844" t="s">
        <v>198</v>
      </c>
      <c r="W19" s="845"/>
      <c r="X19" s="846"/>
      <c r="Y19" s="836" t="s">
        <v>133</v>
      </c>
      <c r="Z19" s="837"/>
      <c r="AA19" s="838"/>
      <c r="AB19" s="856"/>
      <c r="AC19" s="856"/>
      <c r="AD19" s="857"/>
      <c r="AE19" s="12"/>
      <c r="AG19" s="316" t="s">
        <v>147</v>
      </c>
      <c r="AH19" s="316" t="s">
        <v>149</v>
      </c>
    </row>
    <row r="20" spans="1:34" ht="15" customHeight="1" thickBot="1" x14ac:dyDescent="0.25">
      <c r="A20" s="5"/>
      <c r="B20" s="5"/>
      <c r="C20" s="5"/>
      <c r="D20" s="5"/>
      <c r="E20" s="15"/>
      <c r="F20" s="15"/>
      <c r="G20" s="15"/>
      <c r="V20" s="847"/>
      <c r="W20" s="848"/>
      <c r="X20" s="849"/>
      <c r="Y20" s="839" t="s">
        <v>134</v>
      </c>
      <c r="Z20" s="840"/>
      <c r="AA20" s="841"/>
      <c r="AB20" s="842"/>
      <c r="AC20" s="842"/>
      <c r="AD20" s="843"/>
      <c r="AE20" s="309"/>
      <c r="AF20" s="309"/>
      <c r="AG20" s="316" t="s">
        <v>149</v>
      </c>
      <c r="AH20" s="316"/>
    </row>
    <row r="21" spans="1:34" ht="20.100000000000001" customHeight="1" thickBot="1" x14ac:dyDescent="0.25">
      <c r="A21" s="5"/>
      <c r="B21" s="5"/>
      <c r="C21" s="5"/>
      <c r="D21" s="5"/>
      <c r="E21" s="15"/>
      <c r="F21" s="15"/>
      <c r="G21" s="15"/>
      <c r="Z21" s="7"/>
      <c r="AA21" s="309"/>
      <c r="AD21" s="13"/>
      <c r="AE21" s="7"/>
      <c r="AF21" s="309"/>
      <c r="AG21" s="10"/>
      <c r="AH21" s="10"/>
    </row>
    <row r="22" spans="1:34" ht="50.1" customHeight="1" thickBot="1" x14ac:dyDescent="0.25">
      <c r="A22" s="871" t="s">
        <v>166</v>
      </c>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3"/>
    </row>
    <row r="23" spans="1:34" ht="20.100000000000001" customHeight="1" thickBot="1" x14ac:dyDescent="0.25">
      <c r="A23" s="323"/>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row>
    <row r="24" spans="1:34" ht="12.95" customHeight="1" x14ac:dyDescent="0.2">
      <c r="A24" s="859" t="s">
        <v>172</v>
      </c>
      <c r="B24" s="860"/>
      <c r="C24" s="860"/>
      <c r="D24" s="861"/>
      <c r="E24" s="422" t="s">
        <v>173</v>
      </c>
      <c r="F24" s="417"/>
      <c r="G24" s="417"/>
      <c r="H24" s="865" t="s">
        <v>186</v>
      </c>
      <c r="I24" s="865"/>
      <c r="J24" s="865"/>
      <c r="K24" s="865"/>
      <c r="L24" s="865"/>
      <c r="M24" s="865"/>
      <c r="N24" s="865"/>
      <c r="O24" s="865"/>
      <c r="P24" s="865"/>
      <c r="Q24" s="865"/>
      <c r="R24" s="865"/>
      <c r="S24" s="865"/>
      <c r="T24" s="865"/>
      <c r="U24" s="865"/>
      <c r="V24" s="865"/>
      <c r="W24" s="865"/>
      <c r="X24" s="865"/>
      <c r="Y24" s="865"/>
      <c r="Z24" s="865"/>
      <c r="AA24" s="865"/>
      <c r="AB24" s="865"/>
      <c r="AC24" s="865"/>
      <c r="AD24" s="424"/>
    </row>
    <row r="25" spans="1:34" ht="12.95" customHeight="1" x14ac:dyDescent="0.2">
      <c r="A25" s="859"/>
      <c r="B25" s="860"/>
      <c r="C25" s="860"/>
      <c r="D25" s="861"/>
      <c r="E25" s="422"/>
      <c r="F25" s="417"/>
      <c r="G25" s="417"/>
      <c r="H25" s="865"/>
      <c r="I25" s="865"/>
      <c r="J25" s="865"/>
      <c r="K25" s="865"/>
      <c r="L25" s="865"/>
      <c r="M25" s="865"/>
      <c r="N25" s="865"/>
      <c r="O25" s="865"/>
      <c r="P25" s="865"/>
      <c r="Q25" s="865"/>
      <c r="R25" s="865"/>
      <c r="S25" s="865"/>
      <c r="T25" s="865"/>
      <c r="U25" s="865"/>
      <c r="V25" s="865"/>
      <c r="W25" s="865"/>
      <c r="X25" s="865"/>
      <c r="Y25" s="865"/>
      <c r="Z25" s="865"/>
      <c r="AA25" s="865"/>
      <c r="AB25" s="865"/>
      <c r="AC25" s="865"/>
      <c r="AD25" s="866"/>
    </row>
    <row r="26" spans="1:34" ht="12.95" customHeight="1" thickBot="1" x14ac:dyDescent="0.25">
      <c r="A26" s="862"/>
      <c r="B26" s="863"/>
      <c r="C26" s="863"/>
      <c r="D26" s="864"/>
      <c r="E26" s="425" t="s">
        <v>175</v>
      </c>
      <c r="F26" s="426"/>
      <c r="G26" s="426"/>
      <c r="H26" s="867" t="s">
        <v>176</v>
      </c>
      <c r="I26" s="867"/>
      <c r="J26" s="867"/>
      <c r="K26" s="867"/>
      <c r="L26" s="867"/>
      <c r="M26" s="867"/>
      <c r="N26" s="867"/>
      <c r="O26" s="867"/>
      <c r="P26" s="867"/>
      <c r="Q26" s="867"/>
      <c r="R26" s="867"/>
      <c r="S26" s="867"/>
      <c r="T26" s="867"/>
      <c r="U26" s="867"/>
      <c r="V26" s="867"/>
      <c r="W26" s="867"/>
      <c r="X26" s="867"/>
      <c r="Y26" s="867"/>
      <c r="Z26" s="867"/>
      <c r="AA26" s="867"/>
      <c r="AB26" s="867"/>
      <c r="AC26" s="867"/>
      <c r="AD26" s="428"/>
    </row>
  </sheetData>
  <mergeCells count="46">
    <mergeCell ref="E14:O14"/>
    <mergeCell ref="AB13:AD13"/>
    <mergeCell ref="S17:U17"/>
    <mergeCell ref="AB14:AD14"/>
    <mergeCell ref="P15:R15"/>
    <mergeCell ref="S15:U15"/>
    <mergeCell ref="V15:X15"/>
    <mergeCell ref="Y15:AA15"/>
    <mergeCell ref="AB15:AD15"/>
    <mergeCell ref="E3:P3"/>
    <mergeCell ref="W3:Z3"/>
    <mergeCell ref="AB3:AD3"/>
    <mergeCell ref="E4:P4"/>
    <mergeCell ref="W4:AD4"/>
    <mergeCell ref="W5:AD5"/>
    <mergeCell ref="A24:D26"/>
    <mergeCell ref="H24:AC24"/>
    <mergeCell ref="H25:AD25"/>
    <mergeCell ref="H26:AC26"/>
    <mergeCell ref="A13:O13"/>
    <mergeCell ref="P13:R13"/>
    <mergeCell ref="S13:U13"/>
    <mergeCell ref="V13:X13"/>
    <mergeCell ref="Y13:AA13"/>
    <mergeCell ref="P14:R14"/>
    <mergeCell ref="S14:U14"/>
    <mergeCell ref="V14:X14"/>
    <mergeCell ref="Y14:AA14"/>
    <mergeCell ref="A22:AD22"/>
    <mergeCell ref="A14:D16"/>
    <mergeCell ref="Y19:AA19"/>
    <mergeCell ref="Y20:AA20"/>
    <mergeCell ref="AB20:AD20"/>
    <mergeCell ref="V19:X20"/>
    <mergeCell ref="A7:D11"/>
    <mergeCell ref="AB10:AD10"/>
    <mergeCell ref="U11:V11"/>
    <mergeCell ref="AB11:AD11"/>
    <mergeCell ref="V17:X17"/>
    <mergeCell ref="AB19:AD19"/>
    <mergeCell ref="Y17:AA17"/>
    <mergeCell ref="AB17:AD17"/>
    <mergeCell ref="J8:O8"/>
    <mergeCell ref="P16:R16"/>
    <mergeCell ref="S16:U16"/>
    <mergeCell ref="P17:R17"/>
  </mergeCells>
  <conditionalFormatting sqref="E3:P4">
    <cfRule type="cellIs" dxfId="158" priority="1" operator="equal">
      <formula>0</formula>
    </cfRule>
  </conditionalFormatting>
  <conditionalFormatting sqref="W3:Z3 AB3:AD3 W4:AD5">
    <cfRule type="cellIs" dxfId="157" priority="2" operator="equal">
      <formula>0</formula>
    </cfRule>
  </conditionalFormatting>
  <dataValidations count="5">
    <dataValidation type="list" allowBlank="1" sqref="V13 Y13 P13 S13 AB13" xr:uid="{A4E82D6B-8EE4-46BC-A29C-2C828BF744F3}">
      <formula1>DMDBT</formula1>
    </dataValidation>
    <dataValidation type="list" allowBlank="1" sqref="AA21 AD18 P17:P19 S17:S19 Y17 AB17 V17:V18 AF20:AF21 AE20" xr:uid="{184F7A86-55AB-4C66-B8C0-ECE3B61F0EB7}">
      <formula1>PassFail</formula1>
    </dataValidation>
    <dataValidation type="list" allowBlank="1" showInputMessage="1" showErrorMessage="1" sqref="S14:U14" xr:uid="{F68E9571-F2EB-4706-AF6B-2C0FCC0B56B2}">
      <formula1>$AH$14:$AH$20</formula1>
    </dataValidation>
    <dataValidation type="list" allowBlank="1" showInputMessage="1" showErrorMessage="1" sqref="P14:R14" xr:uid="{4E9A994A-CCFA-4552-AD22-B2D4697A263F}">
      <formula1>$AG$14:$AG$20</formula1>
    </dataValidation>
    <dataValidation type="list" allowBlank="1" showInputMessage="1" showErrorMessage="1" sqref="AB19:AD20" xr:uid="{33E809C8-0D4A-42CF-86C7-9A73547CC811}">
      <formula1>PassFailNA</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F0"/>
    <pageSetUpPr fitToPage="1"/>
  </sheetPr>
  <dimension ref="A1:AE44"/>
  <sheetViews>
    <sheetView showGridLines="0" zoomScaleNormal="100" zoomScalePageLayoutView="120" workbookViewId="0">
      <selection activeCell="AH22" sqref="AH22"/>
    </sheetView>
  </sheetViews>
  <sheetFormatPr defaultColWidth="10.7109375" defaultRowHeight="20.100000000000001" customHeight="1" x14ac:dyDescent="0.2"/>
  <cols>
    <col min="1" max="2" width="3" style="12" customWidth="1"/>
    <col min="3" max="12" width="3" style="13" customWidth="1"/>
    <col min="13" max="13" width="5.28515625" style="13" customWidth="1"/>
    <col min="14" max="29" width="3.85546875" style="13" customWidth="1"/>
    <col min="30" max="16384" width="10.7109375" style="12"/>
  </cols>
  <sheetData>
    <row r="1" spans="1:31" ht="24.75" customHeight="1" x14ac:dyDescent="0.2">
      <c r="A1" s="68" t="s">
        <v>187</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31" ht="15" customHeight="1" x14ac:dyDescent="0.2">
      <c r="A2" s="90"/>
      <c r="B2" s="90"/>
      <c r="C2" s="90"/>
      <c r="D2" s="90"/>
      <c r="E2" s="90"/>
      <c r="F2" s="90"/>
      <c r="G2" s="90"/>
      <c r="H2" s="90"/>
      <c r="I2" s="90"/>
      <c r="J2" s="90"/>
      <c r="K2" s="90"/>
      <c r="L2" s="90"/>
      <c r="M2" s="90"/>
      <c r="N2" s="90"/>
      <c r="O2" s="90"/>
      <c r="P2" s="90"/>
      <c r="Q2" s="90"/>
      <c r="R2" s="90"/>
      <c r="S2" s="90"/>
    </row>
    <row r="3" spans="1:31" ht="15" customHeight="1" x14ac:dyDescent="0.2">
      <c r="D3" s="9" t="s">
        <v>79</v>
      </c>
      <c r="E3" s="658">
        <f>Facility</f>
        <v>0</v>
      </c>
      <c r="F3" s="658"/>
      <c r="G3" s="658"/>
      <c r="H3" s="658"/>
      <c r="I3" s="658"/>
      <c r="J3" s="658"/>
      <c r="K3" s="658"/>
      <c r="L3" s="658"/>
      <c r="M3" s="658"/>
      <c r="Q3" s="9"/>
      <c r="R3" s="167"/>
      <c r="S3" s="9" t="s">
        <v>114</v>
      </c>
      <c r="T3" s="685">
        <f>SBBAPID</f>
        <v>0</v>
      </c>
      <c r="U3" s="685"/>
      <c r="V3" s="685"/>
      <c r="W3" s="685"/>
      <c r="X3" s="190" t="s">
        <v>115</v>
      </c>
      <c r="Y3" s="941">
        <f>SBBAPRm</f>
        <v>0</v>
      </c>
      <c r="Z3" s="941"/>
      <c r="AA3" s="941"/>
      <c r="AB3" s="941"/>
      <c r="AC3" s="12"/>
    </row>
    <row r="4" spans="1:31" ht="15" customHeight="1" x14ac:dyDescent="0.2">
      <c r="D4" s="9" t="s">
        <v>116</v>
      </c>
      <c r="E4" s="657" t="str">
        <f>CONCATENATE(Mfr, " ",Mod)</f>
        <v xml:space="preserve"> </v>
      </c>
      <c r="F4" s="657"/>
      <c r="G4" s="657"/>
      <c r="H4" s="657"/>
      <c r="I4" s="657"/>
      <c r="J4" s="657"/>
      <c r="K4" s="657"/>
      <c r="L4" s="657"/>
      <c r="M4" s="657"/>
      <c r="Q4" s="9"/>
      <c r="R4" s="3"/>
      <c r="S4" s="9" t="s">
        <v>87</v>
      </c>
      <c r="T4" s="658">
        <f>RmID</f>
        <v>0</v>
      </c>
      <c r="U4" s="658"/>
      <c r="V4" s="658"/>
      <c r="W4" s="658"/>
      <c r="X4" s="658"/>
      <c r="Y4" s="658"/>
      <c r="Z4" s="658"/>
      <c r="AA4" s="658"/>
      <c r="AB4" s="658"/>
      <c r="AC4" s="658"/>
      <c r="AE4" s="3"/>
    </row>
    <row r="5" spans="1:31" ht="15" customHeight="1" x14ac:dyDescent="0.2">
      <c r="D5" s="9"/>
      <c r="E5" s="10"/>
      <c r="F5" s="9"/>
      <c r="G5" s="10"/>
      <c r="H5" s="9"/>
      <c r="I5" s="92"/>
      <c r="J5" s="92"/>
      <c r="K5" s="92"/>
      <c r="L5" s="92"/>
      <c r="M5" s="92"/>
      <c r="R5" s="9"/>
      <c r="S5" s="9" t="s">
        <v>88</v>
      </c>
      <c r="T5" s="823">
        <f>DateSur</f>
        <v>0</v>
      </c>
      <c r="U5" s="823"/>
      <c r="V5" s="823"/>
      <c r="W5" s="823"/>
      <c r="X5" s="823"/>
      <c r="Y5" s="823"/>
      <c r="Z5" s="823"/>
      <c r="AA5" s="823"/>
      <c r="AB5" s="823"/>
      <c r="AC5" s="823"/>
    </row>
    <row r="6" spans="1:31" ht="15" customHeight="1" thickBot="1" x14ac:dyDescent="0.25"/>
    <row r="7" spans="1:31" ht="12" customHeight="1" x14ac:dyDescent="0.2">
      <c r="A7" s="911" t="s">
        <v>117</v>
      </c>
      <c r="B7" s="912"/>
      <c r="C7" s="912"/>
      <c r="D7" s="913"/>
      <c r="E7" s="381" t="s">
        <v>188</v>
      </c>
      <c r="F7" s="382"/>
      <c r="G7" s="382"/>
      <c r="H7" s="382" t="s">
        <v>189</v>
      </c>
      <c r="I7" s="383"/>
      <c r="J7" s="384"/>
      <c r="K7" s="382"/>
      <c r="L7" s="382"/>
      <c r="M7" s="382"/>
      <c r="N7" s="382"/>
      <c r="O7" s="382"/>
      <c r="P7" s="384"/>
      <c r="Q7" s="385"/>
      <c r="R7" s="385"/>
      <c r="S7" s="384"/>
      <c r="T7" s="382"/>
      <c r="U7" s="382"/>
      <c r="V7" s="382"/>
      <c r="W7" s="384"/>
      <c r="X7" s="384"/>
      <c r="Y7" s="386"/>
      <c r="Z7" s="386"/>
      <c r="AA7" s="384"/>
      <c r="AB7" s="382"/>
      <c r="AC7" s="387"/>
      <c r="AE7" s="3"/>
    </row>
    <row r="8" spans="1:31" ht="12" customHeight="1" x14ac:dyDescent="0.2">
      <c r="A8" s="914"/>
      <c r="B8" s="915"/>
      <c r="C8" s="915"/>
      <c r="D8" s="916"/>
      <c r="E8" s="403"/>
      <c r="F8" s="395"/>
      <c r="G8" s="395"/>
      <c r="H8" s="395"/>
      <c r="I8" s="394" t="s">
        <v>180</v>
      </c>
      <c r="J8" s="796"/>
      <c r="K8" s="796"/>
      <c r="L8" s="796"/>
      <c r="M8" s="796"/>
      <c r="N8" s="796"/>
      <c r="O8" s="796"/>
      <c r="P8" s="395"/>
      <c r="Q8" s="395"/>
      <c r="R8" s="395"/>
      <c r="S8" s="390"/>
      <c r="T8" s="395"/>
      <c r="U8" s="395"/>
      <c r="V8" s="395"/>
      <c r="W8" s="390"/>
      <c r="X8" s="390"/>
      <c r="Y8" s="394"/>
      <c r="Z8" s="394"/>
      <c r="AA8" s="390"/>
      <c r="AB8" s="395"/>
      <c r="AC8" s="482"/>
      <c r="AE8" s="3"/>
    </row>
    <row r="9" spans="1:31" ht="12" customHeight="1" x14ac:dyDescent="0.2">
      <c r="A9" s="914"/>
      <c r="B9" s="915"/>
      <c r="C9" s="915"/>
      <c r="D9" s="916"/>
      <c r="E9" s="388" t="s">
        <v>190</v>
      </c>
      <c r="F9" s="389"/>
      <c r="G9" s="389"/>
      <c r="H9" s="389"/>
      <c r="I9" s="389"/>
      <c r="J9" s="390"/>
      <c r="K9" s="389"/>
      <c r="L9" s="389"/>
      <c r="M9" s="389"/>
      <c r="N9" s="389"/>
      <c r="O9" s="389"/>
      <c r="P9" s="389"/>
      <c r="Q9" s="389"/>
      <c r="R9" s="389"/>
      <c r="S9" s="389"/>
      <c r="T9" s="389"/>
      <c r="U9" s="389"/>
      <c r="V9" s="389"/>
      <c r="W9" s="390"/>
      <c r="X9" s="390"/>
      <c r="Y9" s="391"/>
      <c r="Z9" s="932"/>
      <c r="AA9" s="932"/>
      <c r="AB9" s="932"/>
      <c r="AC9" s="933"/>
    </row>
    <row r="10" spans="1:31" ht="12" customHeight="1" x14ac:dyDescent="0.2">
      <c r="A10" s="914"/>
      <c r="B10" s="915"/>
      <c r="C10" s="915"/>
      <c r="D10" s="916"/>
      <c r="E10" s="389" t="s">
        <v>191</v>
      </c>
      <c r="F10" s="393"/>
      <c r="G10" s="390"/>
      <c r="H10" s="389"/>
      <c r="I10" s="389"/>
      <c r="J10" s="390"/>
      <c r="K10" s="390"/>
      <c r="L10" s="389"/>
      <c r="M10" s="389"/>
      <c r="N10" s="389"/>
      <c r="O10" s="389"/>
      <c r="P10" s="389"/>
      <c r="Q10" s="389"/>
      <c r="R10" s="389"/>
      <c r="S10" s="389"/>
      <c r="T10" s="389"/>
      <c r="U10" s="389"/>
      <c r="V10" s="389"/>
      <c r="W10" s="390"/>
      <c r="X10" s="390"/>
      <c r="Y10" s="391"/>
      <c r="Z10" s="932"/>
      <c r="AA10" s="932"/>
      <c r="AB10" s="932"/>
      <c r="AC10" s="933"/>
    </row>
    <row r="11" spans="1:31" ht="12" customHeight="1" x14ac:dyDescent="0.2">
      <c r="A11" s="914"/>
      <c r="B11" s="915"/>
      <c r="C11" s="915"/>
      <c r="D11" s="916"/>
      <c r="E11" s="389" t="s">
        <v>781</v>
      </c>
      <c r="F11" s="393"/>
      <c r="G11" s="390"/>
      <c r="H11" s="389"/>
      <c r="I11" s="389"/>
      <c r="J11" s="390"/>
      <c r="K11" s="390"/>
      <c r="L11" s="389"/>
      <c r="M11" s="389"/>
      <c r="N11" s="389"/>
      <c r="O11" s="389"/>
      <c r="P11" s="389"/>
      <c r="Q11" s="389"/>
      <c r="R11" s="389"/>
      <c r="S11" s="389"/>
      <c r="T11" s="389"/>
      <c r="U11" s="389"/>
      <c r="V11" s="389"/>
      <c r="W11" s="390"/>
      <c r="X11" s="390"/>
      <c r="Y11" s="394"/>
      <c r="Z11" s="395"/>
      <c r="AA11" s="390"/>
      <c r="AB11" s="390"/>
      <c r="AC11" s="392"/>
    </row>
    <row r="12" spans="1:31" ht="12" customHeight="1" x14ac:dyDescent="0.2">
      <c r="A12" s="914"/>
      <c r="B12" s="915"/>
      <c r="C12" s="915"/>
      <c r="D12" s="916"/>
      <c r="E12" s="389" t="s">
        <v>192</v>
      </c>
      <c r="F12" s="393"/>
      <c r="G12" s="390"/>
      <c r="H12" s="389"/>
      <c r="I12" s="389"/>
      <c r="J12" s="390"/>
      <c r="K12" s="390"/>
      <c r="L12" s="389"/>
      <c r="M12" s="389"/>
      <c r="N12" s="389"/>
      <c r="O12" s="390"/>
      <c r="P12" s="389"/>
      <c r="Q12" s="389"/>
      <c r="R12" s="389"/>
      <c r="S12" s="389"/>
      <c r="T12" s="389"/>
      <c r="U12" s="389"/>
      <c r="V12" s="389"/>
      <c r="W12" s="394"/>
      <c r="X12" s="394"/>
      <c r="Y12" s="395"/>
      <c r="Z12" s="395"/>
      <c r="AA12" s="390"/>
      <c r="AB12" s="390"/>
      <c r="AC12" s="392"/>
    </row>
    <row r="13" spans="1:31" ht="12" customHeight="1" thickBot="1" x14ac:dyDescent="0.25">
      <c r="A13" s="917"/>
      <c r="B13" s="918"/>
      <c r="C13" s="918"/>
      <c r="D13" s="919"/>
      <c r="E13" s="396" t="s">
        <v>193</v>
      </c>
      <c r="F13" s="397"/>
      <c r="G13" s="398"/>
      <c r="H13" s="398"/>
      <c r="I13" s="398"/>
      <c r="J13" s="398"/>
      <c r="K13" s="398"/>
      <c r="L13" s="399"/>
      <c r="M13" s="399"/>
      <c r="N13" s="399"/>
      <c r="O13" s="399"/>
      <c r="P13" s="399"/>
      <c r="Q13" s="399"/>
      <c r="R13" s="399"/>
      <c r="S13" s="399"/>
      <c r="T13" s="399"/>
      <c r="U13" s="399"/>
      <c r="V13" s="399"/>
      <c r="W13" s="399"/>
      <c r="X13" s="399"/>
      <c r="Y13" s="398"/>
      <c r="Z13" s="398"/>
      <c r="AA13" s="400"/>
      <c r="AB13" s="399"/>
      <c r="AC13" s="401"/>
    </row>
    <row r="14" spans="1:31" ht="15" customHeight="1" thickBot="1" x14ac:dyDescent="0.25"/>
    <row r="15" spans="1:31" s="3" customFormat="1" ht="15" customHeight="1" thickBot="1" x14ac:dyDescent="0.25">
      <c r="B15" s="894" t="s">
        <v>194</v>
      </c>
      <c r="C15" s="895"/>
      <c r="D15" s="895"/>
      <c r="E15" s="895"/>
      <c r="F15" s="895"/>
      <c r="G15" s="895"/>
      <c r="H15" s="895"/>
      <c r="I15" s="895"/>
      <c r="J15" s="895"/>
      <c r="K15" s="895"/>
      <c r="L15" s="895"/>
      <c r="M15" s="895"/>
      <c r="N15" s="939" t="s">
        <v>133</v>
      </c>
      <c r="O15" s="897"/>
      <c r="P15" s="897"/>
      <c r="Q15" s="903"/>
      <c r="R15" s="896"/>
      <c r="S15" s="897"/>
      <c r="T15" s="897"/>
      <c r="U15" s="903"/>
      <c r="V15" s="897"/>
      <c r="W15" s="897"/>
      <c r="X15" s="897"/>
      <c r="Y15" s="903"/>
      <c r="Z15" s="896"/>
      <c r="AA15" s="897"/>
      <c r="AB15" s="897"/>
      <c r="AC15" s="898"/>
    </row>
    <row r="16" spans="1:31" s="3" customFormat="1" ht="15" customHeight="1" x14ac:dyDescent="0.2">
      <c r="A16" s="18"/>
      <c r="B16" s="844" t="s">
        <v>707</v>
      </c>
      <c r="C16" s="845"/>
      <c r="D16" s="845"/>
      <c r="E16" s="845"/>
      <c r="F16" s="920"/>
      <c r="G16" s="744" t="s">
        <v>195</v>
      </c>
      <c r="H16" s="745"/>
      <c r="I16" s="745"/>
      <c r="J16" s="745"/>
      <c r="K16" s="745"/>
      <c r="L16" s="745"/>
      <c r="M16" s="745"/>
      <c r="N16" s="899"/>
      <c r="O16" s="900"/>
      <c r="P16" s="900"/>
      <c r="Q16" s="901"/>
      <c r="R16" s="902"/>
      <c r="S16" s="900"/>
      <c r="T16" s="900"/>
      <c r="U16" s="901"/>
      <c r="V16" s="902"/>
      <c r="W16" s="900"/>
      <c r="X16" s="900"/>
      <c r="Y16" s="901"/>
      <c r="Z16" s="902"/>
      <c r="AA16" s="900"/>
      <c r="AB16" s="900"/>
      <c r="AC16" s="904"/>
    </row>
    <row r="17" spans="1:29" s="3" customFormat="1" ht="15" customHeight="1" x14ac:dyDescent="0.2">
      <c r="A17" s="18"/>
      <c r="B17" s="921"/>
      <c r="C17" s="922"/>
      <c r="D17" s="922"/>
      <c r="E17" s="922"/>
      <c r="F17" s="923"/>
      <c r="G17" s="744" t="s">
        <v>196</v>
      </c>
      <c r="H17" s="745"/>
      <c r="I17" s="745"/>
      <c r="J17" s="745"/>
      <c r="K17" s="745"/>
      <c r="L17" s="745"/>
      <c r="M17" s="745"/>
      <c r="N17" s="899"/>
      <c r="O17" s="900"/>
      <c r="P17" s="900"/>
      <c r="Q17" s="901"/>
      <c r="R17" s="902"/>
      <c r="S17" s="900"/>
      <c r="T17" s="900"/>
      <c r="U17" s="901"/>
      <c r="V17" s="902"/>
      <c r="W17" s="900"/>
      <c r="X17" s="900"/>
      <c r="Y17" s="901"/>
      <c r="Z17" s="902"/>
      <c r="AA17" s="900"/>
      <c r="AB17" s="900"/>
      <c r="AC17" s="904"/>
    </row>
    <row r="18" spans="1:29" s="3" customFormat="1" ht="15" customHeight="1" x14ac:dyDescent="0.2">
      <c r="A18" s="18"/>
      <c r="B18" s="924"/>
      <c r="C18" s="925"/>
      <c r="D18" s="925"/>
      <c r="E18" s="925"/>
      <c r="F18" s="926"/>
      <c r="G18" s="744" t="s">
        <v>197</v>
      </c>
      <c r="H18" s="745"/>
      <c r="I18" s="745"/>
      <c r="J18" s="745"/>
      <c r="K18" s="745"/>
      <c r="L18" s="745"/>
      <c r="M18" s="745"/>
      <c r="N18" s="899"/>
      <c r="O18" s="900"/>
      <c r="P18" s="900"/>
      <c r="Q18" s="901"/>
      <c r="R18" s="902"/>
      <c r="S18" s="900"/>
      <c r="T18" s="900"/>
      <c r="U18" s="901"/>
      <c r="V18" s="902"/>
      <c r="W18" s="900"/>
      <c r="X18" s="900"/>
      <c r="Y18" s="901"/>
      <c r="Z18" s="902"/>
      <c r="AA18" s="900"/>
      <c r="AB18" s="900"/>
      <c r="AC18" s="904"/>
    </row>
    <row r="19" spans="1:29" s="3" customFormat="1" ht="15" customHeight="1" thickBot="1" x14ac:dyDescent="0.25">
      <c r="B19" s="929"/>
      <c r="C19" s="930"/>
      <c r="D19" s="930"/>
      <c r="E19" s="930"/>
      <c r="F19" s="931"/>
      <c r="G19" s="892" t="s">
        <v>706</v>
      </c>
      <c r="H19" s="893"/>
      <c r="I19" s="893"/>
      <c r="J19" s="893"/>
      <c r="K19" s="893"/>
      <c r="L19" s="893"/>
      <c r="M19" s="893"/>
      <c r="N19" s="905"/>
      <c r="O19" s="906"/>
      <c r="P19" s="906"/>
      <c r="Q19" s="907"/>
      <c r="R19" s="908"/>
      <c r="S19" s="906"/>
      <c r="T19" s="906"/>
      <c r="U19" s="907"/>
      <c r="V19" s="908"/>
      <c r="W19" s="906"/>
      <c r="X19" s="906"/>
      <c r="Y19" s="907"/>
      <c r="Z19" s="908"/>
      <c r="AA19" s="906"/>
      <c r="AB19" s="906"/>
      <c r="AC19" s="934"/>
    </row>
    <row r="20" spans="1:29" s="3" customFormat="1" ht="15" customHeight="1" thickBot="1" x14ac:dyDescent="0.25">
      <c r="B20" s="32"/>
      <c r="C20" s="74"/>
      <c r="D20" s="74"/>
      <c r="E20" s="32"/>
      <c r="F20" s="38"/>
      <c r="G20" s="38"/>
      <c r="H20" s="38"/>
      <c r="I20" s="38"/>
      <c r="J20" s="61"/>
      <c r="K20" s="61"/>
      <c r="L20" s="61"/>
      <c r="M20" s="126" t="s">
        <v>165</v>
      </c>
      <c r="N20" s="940"/>
      <c r="O20" s="936"/>
      <c r="P20" s="936"/>
      <c r="Q20" s="937"/>
      <c r="R20" s="935"/>
      <c r="S20" s="936"/>
      <c r="T20" s="936"/>
      <c r="U20" s="937"/>
      <c r="V20" s="935"/>
      <c r="W20" s="936"/>
      <c r="X20" s="936"/>
      <c r="Y20" s="937"/>
      <c r="Z20" s="935"/>
      <c r="AA20" s="936"/>
      <c r="AB20" s="936"/>
      <c r="AC20" s="938"/>
    </row>
    <row r="21" spans="1:29" ht="15" customHeight="1" thickBot="1" x14ac:dyDescent="0.25"/>
    <row r="22" spans="1:29" ht="15" customHeight="1" thickBot="1" x14ac:dyDescent="0.25">
      <c r="R22" s="882" t="s">
        <v>198</v>
      </c>
      <c r="S22" s="883"/>
      <c r="T22" s="883"/>
      <c r="U22" s="884"/>
      <c r="V22" s="885" t="s">
        <v>133</v>
      </c>
      <c r="W22" s="883"/>
      <c r="X22" s="883"/>
      <c r="Y22" s="886"/>
      <c r="Z22" s="890"/>
      <c r="AA22" s="890"/>
      <c r="AB22" s="890"/>
      <c r="AC22" s="891"/>
    </row>
    <row r="23" spans="1:29" ht="15" customHeight="1" thickBot="1" x14ac:dyDescent="0.25"/>
    <row r="24" spans="1:29" ht="43.5" customHeight="1" thickBot="1" x14ac:dyDescent="0.25">
      <c r="A24" s="887" t="s">
        <v>703</v>
      </c>
      <c r="B24" s="888"/>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9"/>
    </row>
    <row r="25" spans="1:29" ht="15" customHeight="1" thickBot="1" x14ac:dyDescent="0.25"/>
    <row r="26" spans="1:29" ht="15.75" customHeight="1" x14ac:dyDescent="0.2">
      <c r="A26" s="911" t="s">
        <v>172</v>
      </c>
      <c r="B26" s="912"/>
      <c r="C26" s="912"/>
      <c r="D26" s="913"/>
      <c r="E26" s="430" t="s">
        <v>173</v>
      </c>
      <c r="F26" s="431"/>
      <c r="G26" s="431"/>
      <c r="H26" s="927" t="s">
        <v>199</v>
      </c>
      <c r="I26" s="927"/>
      <c r="J26" s="927"/>
      <c r="K26" s="927"/>
      <c r="L26" s="927"/>
      <c r="M26" s="927"/>
      <c r="N26" s="927"/>
      <c r="O26" s="927"/>
      <c r="P26" s="927"/>
      <c r="Q26" s="927"/>
      <c r="R26" s="927"/>
      <c r="S26" s="927"/>
      <c r="T26" s="927"/>
      <c r="U26" s="927"/>
      <c r="V26" s="927"/>
      <c r="W26" s="927"/>
      <c r="X26" s="927"/>
      <c r="Y26" s="927"/>
      <c r="Z26" s="927"/>
      <c r="AA26" s="927"/>
      <c r="AB26" s="927"/>
      <c r="AC26" s="928"/>
    </row>
    <row r="27" spans="1:29" ht="15" customHeight="1" thickBot="1" x14ac:dyDescent="0.25">
      <c r="A27" s="917"/>
      <c r="B27" s="918"/>
      <c r="C27" s="918"/>
      <c r="D27" s="919"/>
      <c r="E27" s="432" t="s">
        <v>200</v>
      </c>
      <c r="F27" s="433"/>
      <c r="G27" s="415"/>
      <c r="H27" s="909" t="s">
        <v>201</v>
      </c>
      <c r="I27" s="909"/>
      <c r="J27" s="909"/>
      <c r="K27" s="909"/>
      <c r="L27" s="909"/>
      <c r="M27" s="909"/>
      <c r="N27" s="909"/>
      <c r="O27" s="909"/>
      <c r="P27" s="909"/>
      <c r="Q27" s="909"/>
      <c r="R27" s="909"/>
      <c r="S27" s="909"/>
      <c r="T27" s="909"/>
      <c r="U27" s="909"/>
      <c r="V27" s="909"/>
      <c r="W27" s="909"/>
      <c r="X27" s="909"/>
      <c r="Y27" s="909"/>
      <c r="Z27" s="909"/>
      <c r="AA27" s="909"/>
      <c r="AB27" s="909"/>
      <c r="AC27" s="910"/>
    </row>
    <row r="28" spans="1:29" ht="15" customHeight="1" x14ac:dyDescent="0.2"/>
    <row r="32" spans="1:29" ht="20.100000000000001" customHeight="1" x14ac:dyDescent="0.2">
      <c r="O32" s="3"/>
      <c r="P32" s="3"/>
      <c r="Q32" s="3"/>
      <c r="R32" s="3"/>
      <c r="S32" s="3"/>
      <c r="T32" s="3"/>
      <c r="U32" s="3"/>
      <c r="V32" s="3"/>
      <c r="W32" s="3"/>
      <c r="X32" s="3"/>
    </row>
    <row r="33" spans="4:24" ht="19.5" customHeight="1" x14ac:dyDescent="0.2">
      <c r="O33" s="3"/>
      <c r="P33" s="3"/>
      <c r="Q33" s="3"/>
      <c r="R33" s="3"/>
      <c r="S33" s="3"/>
      <c r="T33" s="3"/>
      <c r="U33" s="3"/>
      <c r="V33" s="3"/>
      <c r="W33" s="3"/>
      <c r="X33" s="3"/>
    </row>
    <row r="34" spans="4:24" ht="19.5" customHeight="1" x14ac:dyDescent="0.2">
      <c r="D34" s="65"/>
      <c r="O34" s="3"/>
      <c r="P34" s="3"/>
      <c r="Q34" s="3"/>
      <c r="R34" s="3"/>
      <c r="S34" s="3"/>
      <c r="T34" s="3"/>
      <c r="U34" s="3"/>
      <c r="V34" s="3"/>
      <c r="W34" s="3"/>
      <c r="X34" s="3"/>
    </row>
    <row r="35" spans="4:24" ht="20.100000000000001" customHeight="1" x14ac:dyDescent="0.2">
      <c r="O35" s="3"/>
      <c r="P35" s="3"/>
      <c r="Q35" s="3"/>
      <c r="R35" s="3"/>
      <c r="S35" s="3"/>
      <c r="T35" s="3"/>
      <c r="U35" s="3"/>
      <c r="V35" s="3"/>
      <c r="W35" s="3"/>
      <c r="X35" s="3"/>
    </row>
    <row r="39" spans="4:24" ht="20.100000000000001" customHeight="1" x14ac:dyDescent="0.2">
      <c r="D39" s="3"/>
    </row>
    <row r="41" spans="4:24" ht="20.100000000000001" customHeight="1" x14ac:dyDescent="0.2">
      <c r="O41" s="3"/>
      <c r="P41" s="3"/>
      <c r="Q41" s="3"/>
      <c r="R41" s="3"/>
      <c r="S41" s="3"/>
      <c r="T41" s="3"/>
      <c r="U41" s="3"/>
      <c r="V41" s="3"/>
      <c r="W41" s="3"/>
      <c r="X41" s="3"/>
    </row>
    <row r="42" spans="4:24" ht="20.100000000000001" customHeight="1" x14ac:dyDescent="0.2">
      <c r="O42" s="3"/>
      <c r="P42" s="3"/>
      <c r="Q42" s="3"/>
      <c r="R42" s="3"/>
      <c r="S42" s="3"/>
      <c r="T42" s="3"/>
      <c r="U42" s="3"/>
      <c r="X42" s="12"/>
    </row>
    <row r="43" spans="4:24" ht="39" customHeight="1" x14ac:dyDescent="0.2">
      <c r="D43" s="65"/>
      <c r="O43" s="3"/>
      <c r="P43" s="3"/>
      <c r="Q43" s="3"/>
      <c r="R43" s="3"/>
      <c r="S43" s="3"/>
      <c r="T43" s="3"/>
      <c r="U43" s="3"/>
      <c r="X43" s="12"/>
    </row>
    <row r="44" spans="4:24" ht="20.100000000000001" customHeight="1" x14ac:dyDescent="0.2">
      <c r="O44" s="3"/>
      <c r="P44" s="3"/>
      <c r="Q44" s="3"/>
      <c r="R44" s="3"/>
      <c r="S44" s="3"/>
      <c r="T44" s="3"/>
      <c r="U44" s="3"/>
      <c r="V44" s="3"/>
      <c r="W44" s="3"/>
      <c r="X44" s="3"/>
    </row>
  </sheetData>
  <mergeCells count="48">
    <mergeCell ref="T4:AC4"/>
    <mergeCell ref="T5:AC5"/>
    <mergeCell ref="E3:M3"/>
    <mergeCell ref="E4:M4"/>
    <mergeCell ref="T3:W3"/>
    <mergeCell ref="Y3:AB3"/>
    <mergeCell ref="H27:AC27"/>
    <mergeCell ref="A7:D13"/>
    <mergeCell ref="A26:D27"/>
    <mergeCell ref="B16:F18"/>
    <mergeCell ref="H26:AC26"/>
    <mergeCell ref="B19:F19"/>
    <mergeCell ref="Z9:AC9"/>
    <mergeCell ref="Z10:AC10"/>
    <mergeCell ref="V19:Y19"/>
    <mergeCell ref="Z19:AC19"/>
    <mergeCell ref="V20:Y20"/>
    <mergeCell ref="Z20:AC20"/>
    <mergeCell ref="N15:Q15"/>
    <mergeCell ref="N20:Q20"/>
    <mergeCell ref="R20:U20"/>
    <mergeCell ref="J8:O8"/>
    <mergeCell ref="G17:M17"/>
    <mergeCell ref="G18:M18"/>
    <mergeCell ref="V18:Y18"/>
    <mergeCell ref="Z18:AC18"/>
    <mergeCell ref="N19:Q19"/>
    <mergeCell ref="R19:U19"/>
    <mergeCell ref="N17:Q17"/>
    <mergeCell ref="N18:Q18"/>
    <mergeCell ref="R18:U18"/>
    <mergeCell ref="V17:Y17"/>
    <mergeCell ref="Z17:AC17"/>
    <mergeCell ref="R17:U17"/>
    <mergeCell ref="B15:M15"/>
    <mergeCell ref="Z15:AC15"/>
    <mergeCell ref="N16:Q16"/>
    <mergeCell ref="R16:U16"/>
    <mergeCell ref="R15:U15"/>
    <mergeCell ref="V15:Y15"/>
    <mergeCell ref="G16:M16"/>
    <mergeCell ref="V16:Y16"/>
    <mergeCell ref="Z16:AC16"/>
    <mergeCell ref="R22:U22"/>
    <mergeCell ref="V22:Y22"/>
    <mergeCell ref="A24:AC24"/>
    <mergeCell ref="Z22:AC22"/>
    <mergeCell ref="G19:M19"/>
  </mergeCells>
  <phoneticPr fontId="3" type="noConversion"/>
  <conditionalFormatting sqref="E3:M4 T4:T5">
    <cfRule type="cellIs" dxfId="156" priority="6" operator="equal">
      <formula>0</formula>
    </cfRule>
  </conditionalFormatting>
  <conditionalFormatting sqref="T3:W3 Y3:AB3">
    <cfRule type="cellIs" dxfId="155" priority="1" operator="equal">
      <formula>0</formula>
    </cfRule>
  </conditionalFormatting>
  <dataValidations count="6">
    <dataValidation type="list" allowBlank="1" showInputMessage="1" showErrorMessage="1" sqref="Z16 N16 R16 V16" xr:uid="{00000000-0002-0000-0700-000000000000}">
      <formula1>TF</formula1>
    </dataValidation>
    <dataValidation type="list" allowBlank="1" sqref="Z10:AC10" xr:uid="{00000000-0002-0000-0700-000001000000}">
      <formula1>Paddle</formula1>
    </dataValidation>
    <dataValidation type="list" allowBlank="1" sqref="N15:U15" xr:uid="{00000000-0002-0000-0700-000002000000}">
      <formula1>DMDBT</formula1>
    </dataValidation>
    <dataValidation type="list" allowBlank="1" sqref="N20:AC20" xr:uid="{00000000-0002-0000-0700-000003000000}">
      <formula1>PassFail</formula1>
    </dataValidation>
    <dataValidation allowBlank="1" sqref="V15:Y15" xr:uid="{B6DC528B-77CB-4513-B289-F8FB69E7293E}"/>
    <dataValidation type="list" allowBlank="1" showInputMessage="1" showErrorMessage="1" sqref="Z22:AC22" xr:uid="{147F126C-56B8-4D0E-90A0-842A6D47B424}">
      <formula1>PassFail</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79E16-27F1-4865-9586-099C72CAC04B}">
  <sheetPr codeName="Sheet13">
    <tabColor rgb="FF00B0F0"/>
    <pageSetUpPr fitToPage="1"/>
  </sheetPr>
  <dimension ref="A1:AH25"/>
  <sheetViews>
    <sheetView showGridLines="0" zoomScaleNormal="100" zoomScalePageLayoutView="120" workbookViewId="0">
      <selection activeCell="AK17" sqref="AK17"/>
    </sheetView>
  </sheetViews>
  <sheetFormatPr defaultColWidth="10.7109375" defaultRowHeight="20.100000000000001" customHeight="1" x14ac:dyDescent="0.2"/>
  <cols>
    <col min="1" max="2" width="3" style="12" customWidth="1"/>
    <col min="3" max="12" width="3" style="13" customWidth="1"/>
    <col min="13" max="13" width="6.28515625" style="13" customWidth="1"/>
    <col min="14" max="14" width="5.5703125" style="13" customWidth="1"/>
    <col min="15" max="15" width="6.140625" style="13" customWidth="1"/>
    <col min="16" max="16" width="6.7109375" style="13" customWidth="1"/>
    <col min="17" max="32" width="3" style="13" customWidth="1"/>
    <col min="33" max="16384" width="10.7109375" style="12"/>
  </cols>
  <sheetData>
    <row r="1" spans="1:34" ht="24.75" customHeight="1" x14ac:dyDescent="0.2">
      <c r="A1" s="68" t="s">
        <v>202</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H1" s="3"/>
    </row>
    <row r="2" spans="1:34" ht="1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row>
    <row r="3" spans="1:34" ht="15" customHeight="1" x14ac:dyDescent="0.2">
      <c r="D3" s="9" t="s">
        <v>79</v>
      </c>
      <c r="E3" s="658">
        <f>Facility</f>
        <v>0</v>
      </c>
      <c r="F3" s="658"/>
      <c r="G3" s="658"/>
      <c r="H3" s="658"/>
      <c r="I3" s="658"/>
      <c r="J3" s="658"/>
      <c r="K3" s="658"/>
      <c r="L3" s="658"/>
      <c r="M3" s="658"/>
      <c r="N3" s="658"/>
      <c r="O3" s="658"/>
      <c r="U3" s="9"/>
      <c r="V3" s="167"/>
      <c r="W3" s="9" t="s">
        <v>114</v>
      </c>
      <c r="X3" s="685">
        <f>SBBAPID</f>
        <v>0</v>
      </c>
      <c r="Y3" s="685"/>
      <c r="Z3" s="685"/>
      <c r="AA3" s="685"/>
      <c r="AB3" s="190" t="s">
        <v>115</v>
      </c>
      <c r="AC3" s="941">
        <f>SBBAPRm</f>
        <v>0</v>
      </c>
      <c r="AD3" s="941"/>
      <c r="AE3" s="941"/>
      <c r="AF3" s="941"/>
    </row>
    <row r="4" spans="1:34" ht="15" customHeight="1" x14ac:dyDescent="0.2">
      <c r="D4" s="9" t="s">
        <v>116</v>
      </c>
      <c r="E4" s="657" t="str">
        <f>CONCATENATE(Mfr, " ",Mod)</f>
        <v xml:space="preserve"> </v>
      </c>
      <c r="F4" s="657"/>
      <c r="G4" s="657"/>
      <c r="H4" s="657"/>
      <c r="I4" s="657"/>
      <c r="J4" s="657"/>
      <c r="K4" s="657"/>
      <c r="L4" s="657"/>
      <c r="M4" s="657"/>
      <c r="N4" s="657"/>
      <c r="O4" s="657"/>
      <c r="U4" s="9"/>
      <c r="V4" s="3"/>
      <c r="W4" s="9" t="s">
        <v>87</v>
      </c>
      <c r="X4" s="657">
        <f>RmID</f>
        <v>0</v>
      </c>
      <c r="Y4" s="657"/>
      <c r="Z4" s="657"/>
      <c r="AA4" s="657"/>
      <c r="AB4" s="658"/>
      <c r="AC4" s="657"/>
      <c r="AD4" s="657"/>
      <c r="AE4" s="657"/>
      <c r="AF4" s="657"/>
    </row>
    <row r="5" spans="1:34" ht="15" customHeight="1" x14ac:dyDescent="0.2">
      <c r="D5" s="9"/>
      <c r="E5" s="10"/>
      <c r="F5" s="9"/>
      <c r="G5" s="10"/>
      <c r="H5" s="9"/>
      <c r="I5" s="92"/>
      <c r="J5" s="92"/>
      <c r="K5" s="92"/>
      <c r="L5" s="92"/>
      <c r="M5" s="92"/>
      <c r="N5" s="92"/>
      <c r="O5" s="92"/>
      <c r="U5" s="9"/>
      <c r="V5" s="145"/>
      <c r="W5" s="9" t="s">
        <v>88</v>
      </c>
      <c r="X5" s="700">
        <f>DateSur</f>
        <v>0</v>
      </c>
      <c r="Y5" s="700"/>
      <c r="Z5" s="700"/>
      <c r="AA5" s="700"/>
      <c r="AB5" s="823"/>
      <c r="AC5" s="700"/>
      <c r="AD5" s="700"/>
      <c r="AE5" s="700"/>
      <c r="AF5" s="700"/>
    </row>
    <row r="6" spans="1:34" ht="15" customHeight="1" thickBot="1" x14ac:dyDescent="0.25"/>
    <row r="7" spans="1:34" ht="12" customHeight="1" x14ac:dyDescent="0.2">
      <c r="A7" s="942" t="s">
        <v>117</v>
      </c>
      <c r="B7" s="943"/>
      <c r="C7" s="943"/>
      <c r="D7" s="944"/>
      <c r="E7" s="434" t="s">
        <v>188</v>
      </c>
      <c r="F7" s="435"/>
      <c r="G7" s="436"/>
      <c r="H7" s="436"/>
      <c r="I7" s="437" t="s">
        <v>203</v>
      </c>
      <c r="J7" s="438"/>
      <c r="K7" s="436"/>
      <c r="L7" s="436"/>
      <c r="M7" s="436"/>
      <c r="N7" s="436"/>
      <c r="O7" s="436"/>
      <c r="P7" s="436"/>
      <c r="Q7" s="436"/>
      <c r="R7" s="436"/>
      <c r="S7" s="438"/>
      <c r="T7" s="439"/>
      <c r="U7" s="439"/>
      <c r="V7" s="438"/>
      <c r="W7" s="436"/>
      <c r="X7" s="436"/>
      <c r="Y7" s="436"/>
      <c r="Z7" s="438"/>
      <c r="AA7" s="438"/>
      <c r="AB7" s="440"/>
      <c r="AC7" s="440"/>
      <c r="AD7" s="438"/>
      <c r="AE7" s="436"/>
      <c r="AF7" s="441"/>
    </row>
    <row r="8" spans="1:34" ht="12" customHeight="1" x14ac:dyDescent="0.2">
      <c r="A8" s="945"/>
      <c r="B8" s="946"/>
      <c r="C8" s="946"/>
      <c r="D8" s="947"/>
      <c r="E8" s="442" t="s">
        <v>190</v>
      </c>
      <c r="F8" s="443"/>
      <c r="G8" s="444"/>
      <c r="H8" s="444"/>
      <c r="I8" s="444"/>
      <c r="J8" s="445"/>
      <c r="K8" s="444"/>
      <c r="L8" s="444"/>
      <c r="M8" s="444"/>
      <c r="N8" s="444"/>
      <c r="O8" s="394"/>
      <c r="P8" s="395"/>
      <c r="Q8" s="395"/>
      <c r="R8" s="395"/>
      <c r="S8" s="395"/>
      <c r="T8" s="395"/>
      <c r="U8" s="395"/>
      <c r="V8" s="393"/>
      <c r="W8" s="393"/>
      <c r="X8" s="393"/>
      <c r="Y8" s="393"/>
      <c r="Z8" s="393"/>
      <c r="AA8" s="393"/>
      <c r="AB8" s="393"/>
      <c r="AC8" s="393"/>
      <c r="AD8" s="393"/>
      <c r="AE8" s="393"/>
      <c r="AF8" s="446"/>
    </row>
    <row r="9" spans="1:34" ht="12" customHeight="1" x14ac:dyDescent="0.2">
      <c r="A9" s="945"/>
      <c r="B9" s="946"/>
      <c r="C9" s="946"/>
      <c r="D9" s="947"/>
      <c r="E9" s="447" t="s">
        <v>204</v>
      </c>
      <c r="F9" s="448"/>
      <c r="G9" s="445"/>
      <c r="H9" s="444"/>
      <c r="I9" s="444"/>
      <c r="J9" s="445"/>
      <c r="K9" s="445"/>
      <c r="L9" s="444"/>
      <c r="M9" s="444"/>
      <c r="N9" s="444"/>
      <c r="O9" s="444"/>
      <c r="P9" s="444"/>
      <c r="Q9" s="444"/>
      <c r="R9" s="444"/>
      <c r="S9" s="444"/>
      <c r="T9" s="444"/>
      <c r="U9" s="444"/>
      <c r="V9" s="444"/>
      <c r="W9" s="444"/>
      <c r="X9" s="444"/>
      <c r="Y9" s="393"/>
      <c r="Z9" s="393"/>
      <c r="AA9" s="393"/>
      <c r="AB9" s="393"/>
      <c r="AC9" s="393"/>
      <c r="AD9" s="393"/>
      <c r="AE9" s="393"/>
      <c r="AF9" s="446"/>
    </row>
    <row r="10" spans="1:34" ht="12" customHeight="1" x14ac:dyDescent="0.2">
      <c r="A10" s="945"/>
      <c r="B10" s="946"/>
      <c r="C10" s="946"/>
      <c r="D10" s="947"/>
      <c r="E10" s="447" t="s">
        <v>205</v>
      </c>
      <c r="F10" s="448"/>
      <c r="G10" s="445"/>
      <c r="H10" s="444"/>
      <c r="I10" s="444"/>
      <c r="J10" s="445"/>
      <c r="K10" s="445"/>
      <c r="L10" s="444"/>
      <c r="M10" s="444"/>
      <c r="N10" s="444"/>
      <c r="O10" s="444"/>
      <c r="P10" s="444"/>
      <c r="Q10" s="444"/>
      <c r="R10" s="444"/>
      <c r="S10" s="444"/>
      <c r="T10" s="444"/>
      <c r="U10" s="444"/>
      <c r="V10" s="444"/>
      <c r="W10" s="444"/>
      <c r="X10" s="444"/>
      <c r="Y10" s="393"/>
      <c r="Z10" s="393"/>
      <c r="AA10" s="393"/>
      <c r="AB10" s="393"/>
      <c r="AC10" s="393"/>
      <c r="AD10" s="393"/>
      <c r="AE10" s="393"/>
      <c r="AF10" s="446"/>
    </row>
    <row r="11" spans="1:34" ht="12" customHeight="1" x14ac:dyDescent="0.2">
      <c r="A11" s="945"/>
      <c r="B11" s="946"/>
      <c r="C11" s="946"/>
      <c r="D11" s="947"/>
      <c r="E11" s="447" t="s">
        <v>206</v>
      </c>
      <c r="F11" s="448"/>
      <c r="G11" s="445"/>
      <c r="H11" s="444"/>
      <c r="I11" s="444"/>
      <c r="J11" s="445"/>
      <c r="K11" s="445"/>
      <c r="L11" s="444"/>
      <c r="M11" s="444"/>
      <c r="N11" s="444"/>
      <c r="O11" s="444"/>
      <c r="P11" s="444"/>
      <c r="Q11" s="444"/>
      <c r="R11" s="444"/>
      <c r="S11" s="444"/>
      <c r="T11" s="444"/>
      <c r="U11" s="444"/>
      <c r="V11" s="444"/>
      <c r="W11" s="444"/>
      <c r="X11" s="444"/>
      <c r="Y11" s="393"/>
      <c r="Z11" s="393"/>
      <c r="AA11" s="393"/>
      <c r="AB11" s="393"/>
      <c r="AC11" s="393"/>
      <c r="AD11" s="393"/>
      <c r="AE11" s="393"/>
      <c r="AF11" s="446"/>
    </row>
    <row r="12" spans="1:34" ht="12" customHeight="1" thickBot="1" x14ac:dyDescent="0.25">
      <c r="A12" s="948"/>
      <c r="B12" s="949"/>
      <c r="C12" s="949"/>
      <c r="D12" s="950"/>
      <c r="E12" s="449" t="s">
        <v>193</v>
      </c>
      <c r="F12" s="450"/>
      <c r="G12" s="451"/>
      <c r="H12" s="452"/>
      <c r="I12" s="452"/>
      <c r="J12" s="451"/>
      <c r="K12" s="451"/>
      <c r="L12" s="452"/>
      <c r="M12" s="452"/>
      <c r="N12" s="452"/>
      <c r="O12" s="452"/>
      <c r="P12" s="452"/>
      <c r="Q12" s="452"/>
      <c r="R12" s="451"/>
      <c r="S12" s="452"/>
      <c r="T12" s="452"/>
      <c r="U12" s="452"/>
      <c r="V12" s="452"/>
      <c r="W12" s="452"/>
      <c r="X12" s="452"/>
      <c r="Y12" s="452"/>
      <c r="Z12" s="453"/>
      <c r="AA12" s="453"/>
      <c r="AB12" s="454"/>
      <c r="AC12" s="454"/>
      <c r="AD12" s="451"/>
      <c r="AE12" s="451"/>
      <c r="AF12" s="455"/>
    </row>
    <row r="13" spans="1:34" ht="15" customHeight="1" thickBot="1" x14ac:dyDescent="0.25"/>
    <row r="14" spans="1:34" s="3" customFormat="1" ht="15" customHeight="1" x14ac:dyDescent="0.2">
      <c r="A14" s="18"/>
      <c r="B14" s="958" t="s">
        <v>207</v>
      </c>
      <c r="C14" s="959"/>
      <c r="D14" s="959"/>
      <c r="E14" s="959"/>
      <c r="F14" s="959"/>
      <c r="G14" s="959"/>
      <c r="H14" s="959"/>
      <c r="I14" s="959"/>
      <c r="J14" s="953" t="s">
        <v>208</v>
      </c>
      <c r="K14" s="953"/>
      <c r="L14" s="953"/>
      <c r="M14" s="953"/>
      <c r="N14" s="953"/>
      <c r="O14" s="953"/>
      <c r="P14" s="954"/>
      <c r="Q14" s="955"/>
      <c r="R14" s="956"/>
      <c r="S14" s="956"/>
      <c r="T14" s="956"/>
      <c r="U14" s="956"/>
      <c r="V14" s="956"/>
      <c r="W14" s="956"/>
      <c r="X14" s="956"/>
      <c r="Y14" s="956"/>
      <c r="Z14" s="956"/>
      <c r="AA14" s="956"/>
      <c r="AB14" s="956"/>
      <c r="AC14" s="956"/>
      <c r="AD14" s="956"/>
      <c r="AE14" s="956"/>
      <c r="AF14" s="957"/>
    </row>
    <row r="15" spans="1:34" s="3" customFormat="1" ht="15" customHeight="1" x14ac:dyDescent="0.2">
      <c r="A15" s="18"/>
      <c r="B15" s="960"/>
      <c r="C15" s="961"/>
      <c r="D15" s="961"/>
      <c r="E15" s="961"/>
      <c r="F15" s="961"/>
      <c r="G15" s="961"/>
      <c r="H15" s="961"/>
      <c r="I15" s="961"/>
      <c r="J15" s="951" t="s">
        <v>209</v>
      </c>
      <c r="K15" s="951"/>
      <c r="L15" s="951"/>
      <c r="M15" s="951"/>
      <c r="N15" s="951"/>
      <c r="O15" s="951"/>
      <c r="P15" s="952"/>
      <c r="Q15" s="320"/>
      <c r="R15" s="321"/>
      <c r="S15" s="321"/>
      <c r="T15" s="321"/>
      <c r="U15" s="321"/>
      <c r="V15" s="321"/>
      <c r="W15" s="321"/>
      <c r="X15" s="321"/>
      <c r="Y15" s="321"/>
      <c r="Z15" s="321"/>
      <c r="AA15" s="321"/>
      <c r="AB15" s="321"/>
      <c r="AC15" s="321"/>
      <c r="AD15" s="321"/>
      <c r="AE15" s="321"/>
      <c r="AF15" s="322"/>
    </row>
    <row r="16" spans="1:34" s="3" customFormat="1" ht="26.1" customHeight="1" x14ac:dyDescent="0.2">
      <c r="B16" s="986" t="s">
        <v>210</v>
      </c>
      <c r="C16" s="987"/>
      <c r="D16" s="987"/>
      <c r="E16" s="987"/>
      <c r="F16" s="987"/>
      <c r="G16" s="987"/>
      <c r="H16" s="987"/>
      <c r="I16" s="987"/>
      <c r="J16" s="972" t="s">
        <v>211</v>
      </c>
      <c r="K16" s="973"/>
      <c r="L16" s="973"/>
      <c r="M16" s="973"/>
      <c r="N16" s="973"/>
      <c r="O16" s="973"/>
      <c r="P16" s="974"/>
      <c r="Q16" s="975"/>
      <c r="R16" s="976"/>
      <c r="S16" s="976"/>
      <c r="T16" s="976"/>
      <c r="U16" s="976"/>
      <c r="V16" s="976"/>
      <c r="W16" s="976"/>
      <c r="X16" s="976"/>
      <c r="Y16" s="976"/>
      <c r="Z16" s="976"/>
      <c r="AA16" s="976"/>
      <c r="AB16" s="976"/>
      <c r="AC16" s="976"/>
      <c r="AD16" s="976"/>
      <c r="AE16" s="976"/>
      <c r="AF16" s="977"/>
    </row>
    <row r="17" spans="1:32" s="3" customFormat="1" ht="26.1" customHeight="1" x14ac:dyDescent="0.2">
      <c r="B17" s="988"/>
      <c r="C17" s="989"/>
      <c r="D17" s="989"/>
      <c r="E17" s="989"/>
      <c r="F17" s="989"/>
      <c r="G17" s="989"/>
      <c r="H17" s="989"/>
      <c r="I17" s="989"/>
      <c r="J17" s="978" t="s">
        <v>212</v>
      </c>
      <c r="K17" s="979"/>
      <c r="L17" s="979"/>
      <c r="M17" s="979"/>
      <c r="N17" s="979"/>
      <c r="O17" s="979"/>
      <c r="P17" s="980"/>
      <c r="Q17" s="981"/>
      <c r="R17" s="981"/>
      <c r="S17" s="981"/>
      <c r="T17" s="981"/>
      <c r="U17" s="981"/>
      <c r="V17" s="981"/>
      <c r="W17" s="981"/>
      <c r="X17" s="981"/>
      <c r="Y17" s="981"/>
      <c r="Z17" s="981"/>
      <c r="AA17" s="981"/>
      <c r="AB17" s="981"/>
      <c r="AC17" s="981"/>
      <c r="AD17" s="981"/>
      <c r="AE17" s="981"/>
      <c r="AF17" s="982"/>
    </row>
    <row r="18" spans="1:32" s="3" customFormat="1" ht="30.95" customHeight="1" thickBot="1" x14ac:dyDescent="0.25">
      <c r="B18" s="32"/>
      <c r="C18" s="74"/>
      <c r="D18" s="74"/>
      <c r="E18" s="32"/>
      <c r="F18" s="38"/>
      <c r="G18" s="38"/>
      <c r="H18" s="38"/>
      <c r="I18" s="38"/>
      <c r="J18" s="6"/>
      <c r="K18" s="6"/>
      <c r="L18" s="6"/>
      <c r="M18" s="12"/>
      <c r="N18" s="12"/>
      <c r="O18" s="12"/>
      <c r="P18" s="290" t="s">
        <v>198</v>
      </c>
      <c r="Q18" s="983"/>
      <c r="R18" s="984"/>
      <c r="S18" s="984"/>
      <c r="T18" s="984"/>
      <c r="U18" s="984"/>
      <c r="V18" s="984"/>
      <c r="W18" s="984"/>
      <c r="X18" s="984"/>
      <c r="Y18" s="984"/>
      <c r="Z18" s="984"/>
      <c r="AA18" s="984"/>
      <c r="AB18" s="984"/>
      <c r="AC18" s="984"/>
      <c r="AD18" s="984"/>
      <c r="AE18" s="984"/>
      <c r="AF18" s="985"/>
    </row>
    <row r="19" spans="1:32" ht="15" customHeight="1" thickBot="1" x14ac:dyDescent="0.25"/>
    <row r="20" spans="1:32" ht="50.1" customHeight="1" thickBot="1" x14ac:dyDescent="0.25">
      <c r="A20" s="797" t="s">
        <v>166</v>
      </c>
      <c r="B20" s="798"/>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798"/>
      <c r="AB20" s="798"/>
      <c r="AC20" s="798"/>
      <c r="AD20" s="798"/>
      <c r="AE20" s="798"/>
      <c r="AF20" s="799"/>
    </row>
    <row r="21" spans="1:32" ht="15" customHeight="1" thickBot="1" x14ac:dyDescent="0.25"/>
    <row r="22" spans="1:32" ht="15.75" customHeight="1" x14ac:dyDescent="0.2">
      <c r="A22" s="962" t="s">
        <v>172</v>
      </c>
      <c r="B22" s="963"/>
      <c r="C22" s="963"/>
      <c r="D22" s="964"/>
      <c r="E22" s="456" t="s">
        <v>173</v>
      </c>
      <c r="F22" s="456"/>
      <c r="G22" s="456"/>
      <c r="H22" s="968" t="s">
        <v>213</v>
      </c>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9"/>
    </row>
    <row r="23" spans="1:32" ht="15" customHeight="1" thickBot="1" x14ac:dyDescent="0.25">
      <c r="A23" s="965"/>
      <c r="B23" s="966"/>
      <c r="C23" s="966"/>
      <c r="D23" s="967"/>
      <c r="E23" s="457" t="s">
        <v>200</v>
      </c>
      <c r="F23" s="450"/>
      <c r="G23" s="458"/>
      <c r="H23" s="970" t="s">
        <v>214</v>
      </c>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1"/>
    </row>
    <row r="24" spans="1:32" ht="15" customHeight="1" x14ac:dyDescent="0.2"/>
    <row r="25" spans="1:32" s="13" customFormat="1" ht="20.100000000000001" customHeight="1" x14ac:dyDescent="0.2">
      <c r="A25" s="12"/>
      <c r="B25" s="12"/>
      <c r="R25" s="3"/>
      <c r="S25" s="3"/>
      <c r="T25" s="3"/>
      <c r="U25" s="3"/>
      <c r="V25" s="3"/>
      <c r="W25" s="3"/>
      <c r="X25" s="3"/>
      <c r="Y25" s="3"/>
      <c r="Z25" s="3"/>
      <c r="AA25" s="3"/>
    </row>
  </sheetData>
  <mergeCells count="21">
    <mergeCell ref="J15:P15"/>
    <mergeCell ref="J14:P14"/>
    <mergeCell ref="Q14:AF14"/>
    <mergeCell ref="B14:I15"/>
    <mergeCell ref="A22:D23"/>
    <mergeCell ref="H22:AF22"/>
    <mergeCell ref="H23:AF23"/>
    <mergeCell ref="J16:P16"/>
    <mergeCell ref="Q16:AF16"/>
    <mergeCell ref="J17:P17"/>
    <mergeCell ref="Q17:AF17"/>
    <mergeCell ref="Q18:AF18"/>
    <mergeCell ref="B16:I17"/>
    <mergeCell ref="A20:AF20"/>
    <mergeCell ref="A7:D12"/>
    <mergeCell ref="E3:O3"/>
    <mergeCell ref="X3:AA3"/>
    <mergeCell ref="AC3:AF3"/>
    <mergeCell ref="E4:O4"/>
    <mergeCell ref="X4:AF4"/>
    <mergeCell ref="X5:AF5"/>
  </mergeCells>
  <conditionalFormatting sqref="E3:O4 X4:AF5">
    <cfRule type="cellIs" dxfId="154" priority="2" operator="equal">
      <formula>0</formula>
    </cfRule>
  </conditionalFormatting>
  <conditionalFormatting sqref="X3:AA3 AC3:AF3">
    <cfRule type="cellIs" dxfId="153" priority="1" operator="equal">
      <formula>0</formula>
    </cfRule>
  </conditionalFormatting>
  <dataValidations count="2">
    <dataValidation type="list" allowBlank="1" sqref="Q16:AF17" xr:uid="{253BE266-87FD-484B-9F80-3082AF742CF7}">
      <formula1>NAYN</formula1>
    </dataValidation>
    <dataValidation type="list" allowBlank="1" sqref="Q18:AF18" xr:uid="{DD07096D-E0AE-4BF7-A98E-F38214D7ADCF}">
      <formula1>PassFail</formula1>
    </dataValidation>
  </dataValidations>
  <printOptions horizontalCentered="1"/>
  <pageMargins left="0.25" right="0.25" top="0.5" bottom="0.5" header="0.3" footer="0.3"/>
  <pageSetup scale="96" orientation="portrait" r:id="rId1"/>
  <headerFooter>
    <oddFooter>&amp;L&amp;"Arial,Bold"Medical Physicist's Section&amp;R&amp;"Arial,Italic"&amp;8&amp;F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00B0F0"/>
    <pageSetUpPr fitToPage="1"/>
  </sheetPr>
  <dimension ref="A1:AX44"/>
  <sheetViews>
    <sheetView showGridLines="0" zoomScaleNormal="100" zoomScalePageLayoutView="120" workbookViewId="0">
      <selection activeCell="AP30" sqref="AP30"/>
    </sheetView>
  </sheetViews>
  <sheetFormatPr defaultColWidth="10.7109375" defaultRowHeight="20.100000000000001" customHeight="1" x14ac:dyDescent="0.2"/>
  <cols>
    <col min="1" max="2" width="3.140625" style="12" customWidth="1"/>
    <col min="3" max="28" width="3.140625" style="13" customWidth="1"/>
    <col min="29" max="29" width="4.42578125" style="12" customWidth="1"/>
    <col min="30" max="31" width="4.42578125" style="3" customWidth="1"/>
    <col min="32" max="35" width="3.28515625" style="3" customWidth="1"/>
    <col min="36" max="45" width="3.28515625" style="12" customWidth="1"/>
    <col min="46" max="16384" width="10.7109375" style="12"/>
  </cols>
  <sheetData>
    <row r="1" spans="1:35" ht="24.75" customHeight="1" x14ac:dyDescent="0.2">
      <c r="A1" s="68" t="s">
        <v>215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F1" s="289"/>
    </row>
    <row r="2" spans="1:35" ht="15" customHeight="1" x14ac:dyDescent="0.2">
      <c r="A2" s="68"/>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F2" s="289"/>
    </row>
    <row r="3" spans="1:35" ht="15" customHeight="1" x14ac:dyDescent="0.2">
      <c r="A3" s="90"/>
      <c r="D3" s="9" t="s">
        <v>79</v>
      </c>
      <c r="E3" s="658">
        <f>Facility</f>
        <v>0</v>
      </c>
      <c r="F3" s="658"/>
      <c r="G3" s="658"/>
      <c r="H3" s="658"/>
      <c r="I3" s="658"/>
      <c r="J3" s="658"/>
      <c r="K3" s="658"/>
      <c r="L3" s="658"/>
      <c r="M3" s="658"/>
      <c r="N3" s="658"/>
      <c r="O3" s="658"/>
      <c r="P3" s="90"/>
      <c r="Q3" s="90"/>
      <c r="R3" s="90"/>
      <c r="S3" s="90"/>
      <c r="T3" s="90"/>
      <c r="U3" s="9" t="s">
        <v>114</v>
      </c>
      <c r="V3" s="685">
        <f>SBBAPID</f>
        <v>0</v>
      </c>
      <c r="W3" s="685"/>
      <c r="X3" s="685"/>
      <c r="Y3" s="685"/>
      <c r="Z3" s="190" t="s">
        <v>115</v>
      </c>
      <c r="AA3" s="267">
        <f>SBBAPRm</f>
        <v>0</v>
      </c>
      <c r="AB3" s="267"/>
      <c r="AC3" s="267"/>
      <c r="AD3" s="191"/>
    </row>
    <row r="4" spans="1:35" ht="15" customHeight="1" x14ac:dyDescent="0.2">
      <c r="D4" s="9" t="s">
        <v>116</v>
      </c>
      <c r="E4" s="657" t="str">
        <f>CONCATENATE(Mfr, " ",Mod)</f>
        <v xml:space="preserve"> </v>
      </c>
      <c r="F4" s="657"/>
      <c r="G4" s="657"/>
      <c r="H4" s="657"/>
      <c r="I4" s="657"/>
      <c r="J4" s="657"/>
      <c r="K4" s="657"/>
      <c r="L4" s="657"/>
      <c r="M4" s="657"/>
      <c r="N4" s="657"/>
      <c r="O4" s="657"/>
      <c r="U4" s="9" t="s">
        <v>87</v>
      </c>
      <c r="V4" s="657">
        <f>RmID</f>
        <v>0</v>
      </c>
      <c r="W4" s="657"/>
      <c r="X4" s="657"/>
      <c r="Y4" s="657"/>
      <c r="Z4" s="658"/>
      <c r="AA4" s="657"/>
      <c r="AB4" s="657"/>
      <c r="AC4" s="657"/>
      <c r="AD4" s="191"/>
      <c r="AE4" s="12"/>
      <c r="AF4" s="12"/>
      <c r="AG4" s="12"/>
      <c r="AH4" s="12"/>
      <c r="AI4" s="12"/>
    </row>
    <row r="5" spans="1:35" ht="15" customHeight="1" x14ac:dyDescent="0.2">
      <c r="D5" s="7"/>
      <c r="E5" s="1136"/>
      <c r="F5" s="1136"/>
      <c r="G5" s="1136"/>
      <c r="H5" s="1136"/>
      <c r="I5" s="1136"/>
      <c r="J5" s="1136"/>
      <c r="K5" s="1136"/>
      <c r="L5" s="1136"/>
      <c r="M5" s="1136"/>
      <c r="N5" s="1136"/>
      <c r="O5" s="1136"/>
      <c r="U5" s="9" t="s">
        <v>88</v>
      </c>
      <c r="V5" s="700">
        <f>'Facility Information'!C15</f>
        <v>0</v>
      </c>
      <c r="W5" s="700"/>
      <c r="X5" s="700"/>
      <c r="Y5" s="700"/>
      <c r="Z5" s="823"/>
      <c r="AA5" s="700"/>
      <c r="AB5" s="700"/>
      <c r="AC5" s="700"/>
      <c r="AD5" s="15"/>
      <c r="AE5" s="12"/>
      <c r="AF5" s="12"/>
      <c r="AG5" s="12"/>
      <c r="AH5" s="12"/>
      <c r="AI5" s="12"/>
    </row>
    <row r="6" spans="1:35" ht="15" customHeight="1" thickBot="1" x14ac:dyDescent="0.25"/>
    <row r="7" spans="1:35" ht="12" customHeight="1" x14ac:dyDescent="0.2">
      <c r="A7" s="911" t="s">
        <v>117</v>
      </c>
      <c r="B7" s="912"/>
      <c r="C7" s="912"/>
      <c r="D7" s="913"/>
      <c r="E7" s="381" t="s">
        <v>188</v>
      </c>
      <c r="F7" s="382"/>
      <c r="G7" s="382"/>
      <c r="H7" s="382" t="s">
        <v>216</v>
      </c>
      <c r="I7" s="383"/>
      <c r="J7" s="384"/>
      <c r="K7" s="382"/>
      <c r="L7" s="382"/>
      <c r="M7" s="382"/>
      <c r="N7" s="382"/>
      <c r="O7" s="382"/>
      <c r="P7" s="382"/>
      <c r="Q7" s="382"/>
      <c r="R7" s="382"/>
      <c r="S7" s="386" t="s">
        <v>217</v>
      </c>
      <c r="T7" s="382"/>
      <c r="U7" s="382"/>
      <c r="V7" s="382"/>
      <c r="W7" s="382"/>
      <c r="X7" s="411" t="s">
        <v>218</v>
      </c>
      <c r="Y7" s="825"/>
      <c r="Z7" s="825"/>
      <c r="AA7" s="825"/>
      <c r="AB7" s="825"/>
      <c r="AC7" s="1000"/>
      <c r="AF7" s="84"/>
    </row>
    <row r="8" spans="1:35" ht="12" customHeight="1" x14ac:dyDescent="0.2">
      <c r="A8" s="914"/>
      <c r="B8" s="915"/>
      <c r="C8" s="915"/>
      <c r="D8" s="916"/>
      <c r="E8" s="393"/>
      <c r="F8" s="393"/>
      <c r="G8" s="393"/>
      <c r="H8" s="395"/>
      <c r="I8" s="394" t="s">
        <v>180</v>
      </c>
      <c r="J8" s="796"/>
      <c r="K8" s="796"/>
      <c r="L8" s="796"/>
      <c r="M8" s="796"/>
      <c r="N8" s="796"/>
      <c r="O8" s="796"/>
      <c r="P8" s="395"/>
      <c r="Q8" s="395"/>
      <c r="R8" s="395"/>
      <c r="S8" s="395"/>
      <c r="T8" s="395"/>
      <c r="U8" s="395"/>
      <c r="V8" s="395"/>
      <c r="W8" s="395"/>
      <c r="X8" s="391" t="s">
        <v>219</v>
      </c>
      <c r="Y8" s="1001"/>
      <c r="Z8" s="1001"/>
      <c r="AA8" s="1001"/>
      <c r="AB8" s="1001"/>
      <c r="AC8" s="1002"/>
      <c r="AF8" s="84"/>
    </row>
    <row r="9" spans="1:35" ht="12" customHeight="1" x14ac:dyDescent="0.2">
      <c r="A9" s="914"/>
      <c r="B9" s="915"/>
      <c r="C9" s="915"/>
      <c r="D9" s="916"/>
      <c r="E9" s="395" t="s">
        <v>220</v>
      </c>
      <c r="F9" s="390"/>
      <c r="G9" s="390"/>
      <c r="H9" s="395"/>
      <c r="I9" s="390"/>
      <c r="J9" s="390"/>
      <c r="K9" s="390"/>
      <c r="L9" s="390"/>
      <c r="M9" s="390"/>
      <c r="N9" s="390"/>
      <c r="O9" s="390"/>
      <c r="P9" s="389"/>
      <c r="Q9" s="389"/>
      <c r="R9" s="389"/>
      <c r="S9" s="389"/>
      <c r="T9" s="389"/>
      <c r="U9" s="389"/>
      <c r="V9" s="389"/>
      <c r="W9" s="389"/>
      <c r="X9" s="391" t="s">
        <v>221</v>
      </c>
      <c r="Y9" s="1003">
        <v>50</v>
      </c>
      <c r="Z9" s="1003"/>
      <c r="AA9" s="1003"/>
      <c r="AB9" s="1003"/>
      <c r="AC9" s="1004"/>
      <c r="AF9" s="176"/>
    </row>
    <row r="10" spans="1:35" ht="12" customHeight="1" x14ac:dyDescent="0.2">
      <c r="A10" s="914"/>
      <c r="B10" s="915"/>
      <c r="C10" s="915"/>
      <c r="D10" s="916"/>
      <c r="E10" s="413" t="s">
        <v>222</v>
      </c>
      <c r="F10" s="395"/>
      <c r="G10" s="395"/>
      <c r="H10" s="389"/>
      <c r="I10" s="390"/>
      <c r="J10" s="390"/>
      <c r="K10" s="390"/>
      <c r="L10" s="390"/>
      <c r="M10" s="390"/>
      <c r="N10" s="390"/>
      <c r="O10" s="390"/>
      <c r="P10" s="389"/>
      <c r="Q10" s="389"/>
      <c r="R10" s="389"/>
      <c r="S10" s="389"/>
      <c r="T10" s="389"/>
      <c r="U10" s="389"/>
      <c r="V10" s="389"/>
      <c r="W10" s="389"/>
      <c r="X10" s="391" t="s">
        <v>223</v>
      </c>
      <c r="Y10" s="1005"/>
      <c r="Z10" s="1005"/>
      <c r="AA10" s="1005"/>
      <c r="AB10" s="1005"/>
      <c r="AC10" s="1006"/>
    </row>
    <row r="11" spans="1:35" ht="12" customHeight="1" x14ac:dyDescent="0.2">
      <c r="A11" s="914"/>
      <c r="B11" s="915"/>
      <c r="C11" s="915"/>
      <c r="D11" s="916"/>
      <c r="E11" s="389" t="s">
        <v>224</v>
      </c>
      <c r="F11" s="389"/>
      <c r="G11" s="389"/>
      <c r="H11" s="395"/>
      <c r="I11" s="390"/>
      <c r="J11" s="390"/>
      <c r="K11" s="389"/>
      <c r="L11" s="390"/>
      <c r="M11" s="390"/>
      <c r="N11" s="390"/>
      <c r="O11" s="390"/>
      <c r="P11" s="389"/>
      <c r="Q11" s="389"/>
      <c r="R11" s="395"/>
      <c r="S11" s="394"/>
      <c r="T11" s="389"/>
      <c r="U11" s="389"/>
      <c r="V11" s="389"/>
      <c r="W11" s="395"/>
      <c r="X11" s="466"/>
      <c r="Y11" s="1044"/>
      <c r="Z11" s="1044"/>
      <c r="AA11" s="1044"/>
      <c r="AB11" s="1044"/>
      <c r="AC11" s="1045"/>
    </row>
    <row r="12" spans="1:35" ht="12" customHeight="1" thickBot="1" x14ac:dyDescent="0.25">
      <c r="A12" s="917"/>
      <c r="B12" s="918"/>
      <c r="C12" s="918"/>
      <c r="D12" s="919"/>
      <c r="E12" s="399"/>
      <c r="F12" s="399"/>
      <c r="G12" s="399"/>
      <c r="H12" s="400"/>
      <c r="I12" s="398"/>
      <c r="J12" s="398"/>
      <c r="K12" s="399"/>
      <c r="L12" s="398"/>
      <c r="M12" s="398"/>
      <c r="N12" s="398"/>
      <c r="O12" s="398"/>
      <c r="P12" s="399"/>
      <c r="Q12" s="399"/>
      <c r="R12" s="400"/>
      <c r="S12" s="410"/>
      <c r="T12" s="399"/>
      <c r="U12" s="399"/>
      <c r="V12" s="399"/>
      <c r="W12" s="400"/>
      <c r="X12" s="474" t="s">
        <v>739</v>
      </c>
      <c r="Y12" s="1046">
        <v>45941</v>
      </c>
      <c r="Z12" s="1046"/>
      <c r="AA12" s="1046"/>
      <c r="AB12" s="1046"/>
      <c r="AC12" s="1047"/>
    </row>
    <row r="13" spans="1:35" ht="15" customHeight="1" x14ac:dyDescent="0.2">
      <c r="S13" s="89"/>
      <c r="T13" s="89"/>
      <c r="U13" s="89"/>
      <c r="V13" s="89"/>
      <c r="W13" s="89"/>
      <c r="X13" s="89"/>
      <c r="Y13" s="89"/>
      <c r="Z13" s="89"/>
      <c r="AA13" s="89"/>
      <c r="AB13" s="89"/>
      <c r="AC13" s="45"/>
      <c r="AF13" s="16"/>
    </row>
    <row r="14" spans="1:35" ht="15" customHeight="1" x14ac:dyDescent="0.2">
      <c r="A14" s="59" t="s">
        <v>225</v>
      </c>
      <c r="R14" s="7" t="s">
        <v>194</v>
      </c>
      <c r="S14" s="687" t="s">
        <v>133</v>
      </c>
      <c r="T14" s="687"/>
      <c r="U14" s="687"/>
      <c r="V14" s="687"/>
      <c r="W14" s="687"/>
      <c r="X14" s="687"/>
      <c r="Y14" s="687"/>
      <c r="Z14" s="687"/>
      <c r="AA14" s="687"/>
      <c r="AB14" s="687"/>
      <c r="AC14" s="687"/>
      <c r="AF14" s="12"/>
      <c r="AG14" s="12"/>
      <c r="AH14" s="12"/>
      <c r="AI14" s="12"/>
    </row>
    <row r="15" spans="1:35" ht="12" customHeight="1" thickBot="1" x14ac:dyDescent="0.25">
      <c r="AF15" s="12"/>
      <c r="AG15" s="12"/>
      <c r="AH15" s="12"/>
      <c r="AI15" s="12"/>
    </row>
    <row r="16" spans="1:35" ht="15" customHeight="1" x14ac:dyDescent="0.2">
      <c r="A16" s="1036" t="s">
        <v>226</v>
      </c>
      <c r="B16" s="1037"/>
      <c r="C16" s="1040" t="s">
        <v>227</v>
      </c>
      <c r="D16" s="1041"/>
      <c r="E16" s="837" t="s">
        <v>228</v>
      </c>
      <c r="F16" s="837"/>
      <c r="G16" s="837"/>
      <c r="H16" s="837"/>
      <c r="I16" s="1007"/>
      <c r="J16" s="836" t="s">
        <v>229</v>
      </c>
      <c r="K16" s="837"/>
      <c r="L16" s="837"/>
      <c r="M16" s="837"/>
      <c r="N16" s="837"/>
      <c r="O16" s="837"/>
      <c r="P16" s="837"/>
      <c r="Q16" s="1007"/>
      <c r="R16" s="836" t="s">
        <v>230</v>
      </c>
      <c r="S16" s="837"/>
      <c r="T16" s="837"/>
      <c r="U16" s="837"/>
      <c r="V16" s="837"/>
      <c r="W16" s="837"/>
      <c r="X16" s="837"/>
      <c r="Y16" s="837"/>
      <c r="Z16" s="837"/>
      <c r="AA16" s="837"/>
      <c r="AB16" s="837"/>
      <c r="AC16" s="990"/>
      <c r="AF16" s="12"/>
      <c r="AG16" s="12"/>
      <c r="AH16" s="12"/>
      <c r="AI16" s="12"/>
    </row>
    <row r="17" spans="1:50" s="14" customFormat="1" ht="45" customHeight="1" thickBot="1" x14ac:dyDescent="0.25">
      <c r="A17" s="1038"/>
      <c r="B17" s="1026"/>
      <c r="C17" s="1039"/>
      <c r="D17" s="1035"/>
      <c r="E17" s="1039" t="s">
        <v>231</v>
      </c>
      <c r="F17" s="1039"/>
      <c r="G17" s="1026"/>
      <c r="H17" s="1025" t="s">
        <v>232</v>
      </c>
      <c r="I17" s="1035"/>
      <c r="J17" s="1029" t="s">
        <v>233</v>
      </c>
      <c r="K17" s="1026"/>
      <c r="L17" s="1025" t="s">
        <v>196</v>
      </c>
      <c r="M17" s="1026"/>
      <c r="N17" s="1025" t="s">
        <v>197</v>
      </c>
      <c r="O17" s="1026"/>
      <c r="P17" s="1030" t="s">
        <v>234</v>
      </c>
      <c r="Q17" s="1031"/>
      <c r="R17" s="1025" t="s">
        <v>235</v>
      </c>
      <c r="S17" s="1026"/>
      <c r="T17" s="1025" t="s">
        <v>236</v>
      </c>
      <c r="U17" s="1035"/>
      <c r="V17" s="991" t="s">
        <v>237</v>
      </c>
      <c r="W17" s="992"/>
      <c r="X17" s="992"/>
      <c r="Y17" s="993"/>
      <c r="Z17" s="1017" t="s">
        <v>238</v>
      </c>
      <c r="AA17" s="992"/>
      <c r="AB17" s="992"/>
      <c r="AC17" s="1018"/>
      <c r="AD17" s="3"/>
      <c r="AE17" s="3"/>
      <c r="AF17" s="12"/>
      <c r="AG17" s="12"/>
      <c r="AH17" s="12"/>
      <c r="AI17" s="12"/>
      <c r="AJ17" s="12"/>
      <c r="AK17" s="12"/>
      <c r="AL17" s="12"/>
      <c r="AM17" s="12"/>
      <c r="AN17" s="12"/>
      <c r="AO17" s="12"/>
      <c r="AP17" s="12"/>
      <c r="AQ17" s="12"/>
      <c r="AR17" s="12"/>
      <c r="AS17" s="12"/>
      <c r="AT17" s="12"/>
      <c r="AU17" s="12"/>
      <c r="AV17" s="12"/>
      <c r="AW17" s="12"/>
      <c r="AX17" s="12"/>
    </row>
    <row r="18" spans="1:50" ht="14.1" customHeight="1" x14ac:dyDescent="0.2">
      <c r="A18" s="1027" t="s">
        <v>239</v>
      </c>
      <c r="B18" s="1028"/>
      <c r="C18" s="1033">
        <v>2</v>
      </c>
      <c r="D18" s="1034"/>
      <c r="E18" s="1010"/>
      <c r="F18" s="1010"/>
      <c r="G18" s="1011"/>
      <c r="H18" s="1008"/>
      <c r="I18" s="1009"/>
      <c r="J18" s="1032"/>
      <c r="K18" s="1011"/>
      <c r="L18" s="1008"/>
      <c r="M18" s="1011"/>
      <c r="N18" s="1008"/>
      <c r="O18" s="1011"/>
      <c r="P18" s="1023"/>
      <c r="Q18" s="1024"/>
      <c r="R18" s="1121"/>
      <c r="S18" s="1122"/>
      <c r="T18" s="1023"/>
      <c r="U18" s="1024"/>
      <c r="V18" s="994">
        <f>DC_Offset</f>
        <v>50</v>
      </c>
      <c r="W18" s="995"/>
      <c r="X18" s="995"/>
      <c r="Y18" s="996"/>
      <c r="Z18" s="1019" t="e">
        <f>((R18-V18)/T18)</f>
        <v>#DIV/0!</v>
      </c>
      <c r="AA18" s="995"/>
      <c r="AB18" s="995"/>
      <c r="AC18" s="1020"/>
      <c r="AE18" s="54"/>
      <c r="AF18" s="12"/>
      <c r="AG18" s="12"/>
      <c r="AH18" s="12"/>
      <c r="AI18" s="12"/>
    </row>
    <row r="19" spans="1:50" ht="14.1" customHeight="1" x14ac:dyDescent="0.2">
      <c r="A19" s="1042" t="s">
        <v>240</v>
      </c>
      <c r="B19" s="1043"/>
      <c r="C19" s="1086">
        <v>4</v>
      </c>
      <c r="D19" s="1087"/>
      <c r="E19" s="1016"/>
      <c r="F19" s="1016"/>
      <c r="G19" s="1015"/>
      <c r="H19" s="1110"/>
      <c r="I19" s="1118"/>
      <c r="J19" s="1014"/>
      <c r="K19" s="1015"/>
      <c r="L19" s="1110"/>
      <c r="M19" s="1015"/>
      <c r="N19" s="1110"/>
      <c r="O19" s="1015"/>
      <c r="P19" s="1012"/>
      <c r="Q19" s="1013"/>
      <c r="R19" s="1119"/>
      <c r="S19" s="1120"/>
      <c r="T19" s="1012"/>
      <c r="U19" s="1013"/>
      <c r="V19" s="997">
        <f>DC_Offset</f>
        <v>50</v>
      </c>
      <c r="W19" s="998"/>
      <c r="X19" s="998"/>
      <c r="Y19" s="999"/>
      <c r="Z19" s="1021" t="e">
        <f>((R19-V19)/T19)</f>
        <v>#DIV/0!</v>
      </c>
      <c r="AA19" s="998"/>
      <c r="AB19" s="998"/>
      <c r="AC19" s="1022"/>
      <c r="AF19" s="12"/>
      <c r="AG19" s="12"/>
      <c r="AH19" s="12"/>
      <c r="AI19" s="12"/>
    </row>
    <row r="20" spans="1:50" ht="14.1" customHeight="1" x14ac:dyDescent="0.2">
      <c r="A20" s="1042" t="s">
        <v>240</v>
      </c>
      <c r="B20" s="1043"/>
      <c r="C20" s="1086">
        <v>6</v>
      </c>
      <c r="D20" s="1087"/>
      <c r="E20" s="1016"/>
      <c r="F20" s="1016"/>
      <c r="G20" s="1015"/>
      <c r="H20" s="1110"/>
      <c r="I20" s="1118"/>
      <c r="J20" s="1014"/>
      <c r="K20" s="1015"/>
      <c r="L20" s="1110"/>
      <c r="M20" s="1015"/>
      <c r="N20" s="1110"/>
      <c r="O20" s="1015"/>
      <c r="P20" s="1012"/>
      <c r="Q20" s="1013"/>
      <c r="R20" s="1119"/>
      <c r="S20" s="1120"/>
      <c r="T20" s="1012"/>
      <c r="U20" s="1013"/>
      <c r="V20" s="997">
        <f>DC_Offset</f>
        <v>50</v>
      </c>
      <c r="W20" s="998"/>
      <c r="X20" s="998"/>
      <c r="Y20" s="999"/>
      <c r="Z20" s="1021" t="e">
        <f>((R20-V20)/T20)</f>
        <v>#DIV/0!</v>
      </c>
      <c r="AA20" s="998"/>
      <c r="AB20" s="998"/>
      <c r="AC20" s="1022"/>
      <c r="AF20" s="12"/>
      <c r="AG20" s="12"/>
      <c r="AH20" s="12"/>
      <c r="AI20" s="12"/>
    </row>
    <row r="21" spans="1:50" ht="14.1" customHeight="1" thickBot="1" x14ac:dyDescent="0.25">
      <c r="A21" s="1060" t="s">
        <v>240</v>
      </c>
      <c r="B21" s="1061"/>
      <c r="C21" s="1111">
        <v>8</v>
      </c>
      <c r="D21" s="1112"/>
      <c r="E21" s="1113"/>
      <c r="F21" s="1113"/>
      <c r="G21" s="1114"/>
      <c r="H21" s="1115"/>
      <c r="I21" s="1116"/>
      <c r="J21" s="1117"/>
      <c r="K21" s="1114"/>
      <c r="L21" s="1115"/>
      <c r="M21" s="1114"/>
      <c r="N21" s="1115"/>
      <c r="O21" s="1114"/>
      <c r="P21" s="1126"/>
      <c r="Q21" s="1127"/>
      <c r="R21" s="1137"/>
      <c r="S21" s="1138"/>
      <c r="T21" s="1126"/>
      <c r="U21" s="1127"/>
      <c r="V21" s="1128">
        <f>DC_Offset</f>
        <v>50</v>
      </c>
      <c r="W21" s="1129"/>
      <c r="X21" s="1129"/>
      <c r="Y21" s="1130"/>
      <c r="Z21" s="1139" t="e">
        <f>((R21-V21)/T21)</f>
        <v>#DIV/0!</v>
      </c>
      <c r="AA21" s="1129"/>
      <c r="AB21" s="1129"/>
      <c r="AC21" s="1140"/>
      <c r="AF21" s="12"/>
      <c r="AG21" s="12"/>
      <c r="AH21" s="12"/>
      <c r="AI21" s="12"/>
    </row>
    <row r="22" spans="1:50" ht="15" customHeight="1" x14ac:dyDescent="0.2">
      <c r="A22" s="230"/>
      <c r="AF22" s="12"/>
      <c r="AG22" s="12"/>
      <c r="AH22" s="12"/>
      <c r="AI22" s="12"/>
    </row>
    <row r="23" spans="1:50" ht="15" customHeight="1" x14ac:dyDescent="0.2">
      <c r="AF23" s="12"/>
      <c r="AG23" s="12"/>
      <c r="AH23" s="12"/>
      <c r="AI23" s="12"/>
    </row>
    <row r="24" spans="1:50" ht="17.25" customHeight="1" x14ac:dyDescent="0.2">
      <c r="A24" s="59" t="s">
        <v>241</v>
      </c>
      <c r="AF24" s="12"/>
      <c r="AG24" s="12"/>
      <c r="AH24" s="12"/>
      <c r="AI24" s="12"/>
    </row>
    <row r="25" spans="1:50" ht="17.25" customHeight="1" thickBot="1" x14ac:dyDescent="0.25">
      <c r="A25" s="164"/>
      <c r="C25" s="3"/>
      <c r="D25" s="3"/>
      <c r="E25" s="3"/>
      <c r="F25" s="3"/>
      <c r="G25" s="15"/>
      <c r="H25" s="12"/>
      <c r="I25" s="12"/>
      <c r="J25" s="12"/>
      <c r="T25" s="16"/>
      <c r="U25" s="16"/>
      <c r="V25" s="23"/>
      <c r="W25" s="23"/>
      <c r="X25" s="23"/>
      <c r="Y25" s="23"/>
      <c r="Z25" s="23"/>
      <c r="AA25" s="23"/>
      <c r="AB25" s="23"/>
      <c r="AC25" s="23"/>
      <c r="AF25" s="12"/>
      <c r="AG25" s="12"/>
      <c r="AH25" s="12"/>
      <c r="AI25" s="12"/>
    </row>
    <row r="26" spans="1:50" ht="14.1" customHeight="1" x14ac:dyDescent="0.2">
      <c r="A26" s="1076" t="s">
        <v>226</v>
      </c>
      <c r="B26" s="1077"/>
      <c r="C26" s="1077" t="s">
        <v>227</v>
      </c>
      <c r="D26" s="1104"/>
      <c r="E26" s="1088" t="s">
        <v>238</v>
      </c>
      <c r="F26" s="1077"/>
      <c r="G26" s="1077"/>
      <c r="H26" s="1089"/>
      <c r="I26" s="1123" t="s">
        <v>242</v>
      </c>
      <c r="J26" s="1124"/>
      <c r="K26" s="1124"/>
      <c r="L26" s="1124"/>
      <c r="M26" s="1124"/>
      <c r="N26" s="1124"/>
      <c r="O26" s="1124"/>
      <c r="P26" s="1124"/>
      <c r="Q26" s="1124"/>
      <c r="R26" s="1124"/>
      <c r="S26" s="1124"/>
      <c r="T26" s="1124"/>
      <c r="U26" s="1125"/>
      <c r="V26"/>
      <c r="W26" s="3"/>
      <c r="X26" s="3"/>
      <c r="Y26" s="3"/>
      <c r="Z26" s="3"/>
      <c r="AA26" s="3"/>
      <c r="AB26" s="12"/>
      <c r="AD26" s="12"/>
      <c r="AE26" s="12"/>
    </row>
    <row r="27" spans="1:50" ht="14.1" customHeight="1" x14ac:dyDescent="0.2">
      <c r="A27" s="1078"/>
      <c r="B27" s="1079"/>
      <c r="C27" s="1079"/>
      <c r="D27" s="1105"/>
      <c r="E27" s="1090"/>
      <c r="F27" s="1079"/>
      <c r="G27" s="1079"/>
      <c r="H27" s="1091"/>
      <c r="I27" s="1051" t="s">
        <v>708</v>
      </c>
      <c r="J27" s="1052"/>
      <c r="K27" s="1052"/>
      <c r="L27" s="1053"/>
      <c r="M27" s="1071" t="s">
        <v>243</v>
      </c>
      <c r="N27" s="1053"/>
      <c r="O27" s="1071" t="s">
        <v>244</v>
      </c>
      <c r="P27" s="1053"/>
      <c r="Q27" s="1071" t="s">
        <v>245</v>
      </c>
      <c r="R27" s="1052"/>
      <c r="S27" s="1052"/>
      <c r="T27" s="1052"/>
      <c r="U27" s="1131"/>
      <c r="V27" s="12"/>
      <c r="W27" s="12"/>
      <c r="X27" s="3"/>
      <c r="Y27" s="3"/>
      <c r="Z27" s="3"/>
      <c r="AA27" s="3"/>
      <c r="AB27" s="12"/>
      <c r="AD27" s="12"/>
      <c r="AE27" s="12"/>
      <c r="AF27" s="12"/>
      <c r="AG27" s="12"/>
      <c r="AH27" s="12"/>
      <c r="AI27" s="12"/>
    </row>
    <row r="28" spans="1:50" ht="14.1" customHeight="1" thickBot="1" x14ac:dyDescent="0.25">
      <c r="A28" s="1080"/>
      <c r="B28" s="1081"/>
      <c r="C28" s="1081"/>
      <c r="D28" s="1106"/>
      <c r="E28" s="1092"/>
      <c r="F28" s="1081"/>
      <c r="G28" s="1081"/>
      <c r="H28" s="1093"/>
      <c r="I28" s="1029"/>
      <c r="J28" s="1039"/>
      <c r="K28" s="1039"/>
      <c r="L28" s="1026"/>
      <c r="M28" s="1025"/>
      <c r="N28" s="1026"/>
      <c r="O28" s="1025"/>
      <c r="P28" s="1026"/>
      <c r="Q28" s="1025"/>
      <c r="R28" s="1039"/>
      <c r="S28" s="1039"/>
      <c r="T28" s="1039"/>
      <c r="U28" s="1132"/>
      <c r="V28" s="12"/>
      <c r="W28" s="12"/>
      <c r="X28" s="3"/>
      <c r="Y28" s="3"/>
      <c r="Z28" s="3"/>
      <c r="AA28" s="3"/>
      <c r="AB28" s="12"/>
      <c r="AD28" s="12"/>
      <c r="AE28" s="12"/>
      <c r="AF28" s="12"/>
      <c r="AG28" s="12"/>
      <c r="AH28" s="12"/>
      <c r="AI28" s="12"/>
    </row>
    <row r="29" spans="1:50" ht="14.1" customHeight="1" x14ac:dyDescent="0.2">
      <c r="A29" s="1027" t="s">
        <v>239</v>
      </c>
      <c r="B29" s="1028"/>
      <c r="C29" s="1102">
        <v>2</v>
      </c>
      <c r="D29" s="1103"/>
      <c r="E29" s="1048" t="e">
        <f>Z18</f>
        <v>#DIV/0!</v>
      </c>
      <c r="F29" s="1049"/>
      <c r="G29" s="1049"/>
      <c r="H29" s="1050"/>
      <c r="I29" s="1054"/>
      <c r="J29" s="1055"/>
      <c r="K29" s="1055"/>
      <c r="L29" s="1056"/>
      <c r="M29" s="1072">
        <f>I29*0.85</f>
        <v>0</v>
      </c>
      <c r="N29" s="1073"/>
      <c r="O29" s="1072">
        <f>I29*1.15</f>
        <v>0</v>
      </c>
      <c r="P29" s="1073"/>
      <c r="Q29" s="1133" t="e">
        <f>IF(LEN(E29),IF(E29&lt;M29,"F",IF(E29&gt;O29,"F","P")),"")</f>
        <v>#DIV/0!</v>
      </c>
      <c r="R29" s="1134"/>
      <c r="S29" s="1134"/>
      <c r="T29" s="1134"/>
      <c r="U29" s="1135"/>
      <c r="V29" s="12"/>
      <c r="W29" s="12"/>
      <c r="X29" s="3"/>
      <c r="Y29" s="3"/>
      <c r="Z29" s="3"/>
      <c r="AA29" s="3"/>
      <c r="AB29" s="12"/>
      <c r="AD29" s="12"/>
      <c r="AE29" s="12"/>
      <c r="AF29" s="12"/>
      <c r="AG29" s="12"/>
      <c r="AH29" s="12"/>
      <c r="AI29" s="12"/>
    </row>
    <row r="30" spans="1:50" ht="14.1" customHeight="1" x14ac:dyDescent="0.2">
      <c r="A30" s="1042" t="s">
        <v>240</v>
      </c>
      <c r="B30" s="1043"/>
      <c r="C30" s="1043">
        <v>4</v>
      </c>
      <c r="D30" s="1062"/>
      <c r="E30" s="1063" t="e">
        <f>Z19</f>
        <v>#DIV/0!</v>
      </c>
      <c r="F30" s="1064"/>
      <c r="G30" s="1064"/>
      <c r="H30" s="1065"/>
      <c r="I30" s="1057"/>
      <c r="J30" s="981"/>
      <c r="K30" s="981"/>
      <c r="L30" s="1058"/>
      <c r="M30" s="1074">
        <f>I30*0.85</f>
        <v>0</v>
      </c>
      <c r="N30" s="1075"/>
      <c r="O30" s="1074">
        <f>I30*1.15</f>
        <v>0</v>
      </c>
      <c r="P30" s="1075"/>
      <c r="Q30" s="1107" t="e">
        <f>IF(LEN(E30),IF(E30&lt;M30,"F",IF(E30&gt;O30,"F","P")),"")</f>
        <v>#DIV/0!</v>
      </c>
      <c r="R30" s="1108"/>
      <c r="S30" s="1108"/>
      <c r="T30" s="1108"/>
      <c r="U30" s="1109"/>
      <c r="V30" s="12"/>
      <c r="W30" s="12"/>
      <c r="X30" s="3"/>
      <c r="Y30" s="3"/>
      <c r="Z30" s="3"/>
      <c r="AA30" s="3"/>
      <c r="AB30" s="12"/>
      <c r="AD30" s="12"/>
      <c r="AE30" s="12"/>
      <c r="AF30" s="12"/>
      <c r="AG30" s="12"/>
      <c r="AH30" s="12"/>
      <c r="AI30" s="12"/>
    </row>
    <row r="31" spans="1:50" ht="14.1" customHeight="1" x14ac:dyDescent="0.2">
      <c r="A31" s="1042" t="s">
        <v>240</v>
      </c>
      <c r="B31" s="1043"/>
      <c r="C31" s="1043">
        <v>6</v>
      </c>
      <c r="D31" s="1062"/>
      <c r="E31" s="1063" t="e">
        <f>Z20</f>
        <v>#DIV/0!</v>
      </c>
      <c r="F31" s="1064"/>
      <c r="G31" s="1064"/>
      <c r="H31" s="1065"/>
      <c r="I31" s="1057"/>
      <c r="J31" s="981"/>
      <c r="K31" s="981"/>
      <c r="L31" s="1058"/>
      <c r="M31" s="1074">
        <f>I31*0.85</f>
        <v>0</v>
      </c>
      <c r="N31" s="1075"/>
      <c r="O31" s="1074">
        <f>I31*1.15</f>
        <v>0</v>
      </c>
      <c r="P31" s="1075"/>
      <c r="Q31" s="1107" t="e">
        <f>IF(LEN(E31),IF(E31&lt;M31,"F",IF(E31&gt;O31,"F","P")),"")</f>
        <v>#DIV/0!</v>
      </c>
      <c r="R31" s="1108"/>
      <c r="S31" s="1108"/>
      <c r="T31" s="1108"/>
      <c r="U31" s="1109"/>
      <c r="V31" s="12"/>
      <c r="W31" s="12"/>
      <c r="X31" s="12"/>
      <c r="Y31" s="12"/>
      <c r="Z31" s="12"/>
      <c r="AA31" s="12"/>
      <c r="AB31" s="12"/>
      <c r="AD31" s="12"/>
      <c r="AE31" s="12"/>
      <c r="AF31" s="12"/>
      <c r="AG31" s="12"/>
      <c r="AH31" s="12"/>
      <c r="AI31" s="12"/>
    </row>
    <row r="32" spans="1:50" ht="14.1" customHeight="1" thickBot="1" x14ac:dyDescent="0.25">
      <c r="A32" s="1060" t="s">
        <v>240</v>
      </c>
      <c r="B32" s="1061"/>
      <c r="C32" s="1043">
        <v>8</v>
      </c>
      <c r="D32" s="1062"/>
      <c r="E32" s="1063" t="e">
        <f>Z21</f>
        <v>#DIV/0!</v>
      </c>
      <c r="F32" s="1064"/>
      <c r="G32" s="1064"/>
      <c r="H32" s="1065"/>
      <c r="I32" s="1097"/>
      <c r="J32" s="1098"/>
      <c r="K32" s="1098"/>
      <c r="L32" s="1099"/>
      <c r="M32" s="1100">
        <f>I32*0.85</f>
        <v>0</v>
      </c>
      <c r="N32" s="1101"/>
      <c r="O32" s="1100">
        <f>I32*1.15</f>
        <v>0</v>
      </c>
      <c r="P32" s="1101"/>
      <c r="Q32" s="1094" t="e">
        <f>IF(LEN(E32),IF(E32&lt;M32,"F",IF(E32&gt;O32,"F","P")),"")</f>
        <v>#DIV/0!</v>
      </c>
      <c r="R32" s="1095"/>
      <c r="S32" s="1095"/>
      <c r="T32" s="1095"/>
      <c r="U32" s="1096"/>
      <c r="V32" s="12"/>
      <c r="W32" s="12"/>
      <c r="X32" s="12"/>
      <c r="Y32" s="12"/>
      <c r="Z32" s="12"/>
      <c r="AA32" s="12"/>
      <c r="AB32" s="12"/>
      <c r="AD32" s="12"/>
      <c r="AE32" s="12"/>
      <c r="AF32" s="12"/>
      <c r="AG32" s="12"/>
      <c r="AH32" s="12"/>
      <c r="AI32" s="12"/>
    </row>
    <row r="33" spans="1:35" ht="15" customHeight="1" thickBot="1" x14ac:dyDescent="0.25">
      <c r="A33" s="230"/>
      <c r="B33" s="277"/>
      <c r="C33" s="197"/>
      <c r="D33" s="197"/>
      <c r="E33" s="197"/>
      <c r="F33" s="197"/>
      <c r="G33" s="197"/>
      <c r="H33" s="197"/>
      <c r="I33" s="1069" t="s">
        <v>198</v>
      </c>
      <c r="J33" s="1069"/>
      <c r="K33" s="1069"/>
      <c r="L33" s="1069"/>
      <c r="M33" s="1069"/>
      <c r="N33" s="1069"/>
      <c r="O33" s="1069"/>
      <c r="P33" s="1070"/>
      <c r="Q33" s="1066"/>
      <c r="R33" s="1067"/>
      <c r="S33" s="1067"/>
      <c r="T33" s="1067"/>
      <c r="U33" s="1068"/>
      <c r="V33" s="3"/>
      <c r="W33" s="3"/>
      <c r="X33" s="94"/>
      <c r="Y33" s="3"/>
      <c r="Z33" s="3"/>
      <c r="AA33" s="3"/>
      <c r="AB33" s="12"/>
      <c r="AD33" s="12"/>
      <c r="AE33" s="12"/>
      <c r="AF33" s="12"/>
      <c r="AG33" s="12"/>
      <c r="AH33" s="12"/>
      <c r="AI33" s="12"/>
    </row>
    <row r="34" spans="1:35" ht="15" customHeight="1" thickBot="1" x14ac:dyDescent="0.25">
      <c r="J34" s="12"/>
      <c r="K34" s="12"/>
      <c r="L34" s="12"/>
      <c r="M34" s="12"/>
      <c r="T34" s="3"/>
      <c r="U34" s="3"/>
      <c r="V34" s="3"/>
      <c r="W34" s="3"/>
      <c r="X34" s="3"/>
      <c r="Y34" s="3"/>
      <c r="Z34" s="3"/>
      <c r="AA34" s="3"/>
      <c r="AB34" s="3"/>
      <c r="AC34" s="3"/>
      <c r="AF34" s="12"/>
      <c r="AG34" s="12"/>
      <c r="AH34" s="12"/>
      <c r="AI34" s="12"/>
    </row>
    <row r="35" spans="1:35" ht="50.1" customHeight="1" thickBot="1" x14ac:dyDescent="0.25">
      <c r="A35" s="887" t="s">
        <v>703</v>
      </c>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9"/>
    </row>
    <row r="36" spans="1:35" ht="15" customHeight="1" thickBot="1" x14ac:dyDescent="0.25">
      <c r="J36" s="12"/>
      <c r="K36" s="12"/>
      <c r="L36" s="12"/>
      <c r="M36" s="12"/>
      <c r="T36" s="3"/>
      <c r="U36" s="3"/>
      <c r="V36" s="3"/>
      <c r="W36" s="3"/>
      <c r="X36" s="3"/>
      <c r="Y36" s="3"/>
      <c r="Z36" s="3"/>
      <c r="AA36" s="3"/>
      <c r="AB36" s="3"/>
      <c r="AC36" s="3"/>
    </row>
    <row r="37" spans="1:35" ht="13.5" customHeight="1" x14ac:dyDescent="0.2">
      <c r="A37" s="911" t="s">
        <v>172</v>
      </c>
      <c r="B37" s="912"/>
      <c r="C37" s="912"/>
      <c r="D37" s="913"/>
      <c r="E37" s="459" t="s">
        <v>173</v>
      </c>
      <c r="F37" s="420"/>
      <c r="G37" s="420"/>
      <c r="H37" s="1082" t="s">
        <v>740</v>
      </c>
      <c r="I37" s="1082"/>
      <c r="J37" s="1082"/>
      <c r="K37" s="1082"/>
      <c r="L37" s="1082"/>
      <c r="M37" s="1082"/>
      <c r="N37" s="1082"/>
      <c r="O37" s="1082"/>
      <c r="P37" s="1082"/>
      <c r="Q37" s="1082"/>
      <c r="R37" s="1082"/>
      <c r="S37" s="1082"/>
      <c r="T37" s="1082"/>
      <c r="U37" s="1082"/>
      <c r="V37" s="1082"/>
      <c r="W37" s="1082"/>
      <c r="X37" s="1082"/>
      <c r="Y37" s="1082"/>
      <c r="Z37" s="1082"/>
      <c r="AA37" s="1082"/>
      <c r="AB37" s="1082"/>
      <c r="AC37" s="1083"/>
    </row>
    <row r="38" spans="1:35" ht="14.25" customHeight="1" x14ac:dyDescent="0.2">
      <c r="A38" s="914"/>
      <c r="B38" s="915"/>
      <c r="C38" s="915"/>
      <c r="D38" s="916"/>
      <c r="E38" s="460"/>
      <c r="F38" s="423"/>
      <c r="G38" s="423"/>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5"/>
    </row>
    <row r="39" spans="1:35" ht="14.1" customHeight="1" thickBot="1" x14ac:dyDescent="0.25">
      <c r="A39" s="917"/>
      <c r="B39" s="918"/>
      <c r="C39" s="918"/>
      <c r="D39" s="919"/>
      <c r="E39" s="425" t="s">
        <v>200</v>
      </c>
      <c r="F39" s="427"/>
      <c r="G39" s="427"/>
      <c r="H39" s="867" t="s">
        <v>246</v>
      </c>
      <c r="I39" s="867"/>
      <c r="J39" s="867"/>
      <c r="K39" s="867"/>
      <c r="L39" s="867"/>
      <c r="M39" s="867"/>
      <c r="N39" s="867"/>
      <c r="O39" s="867"/>
      <c r="P39" s="867"/>
      <c r="Q39" s="867"/>
      <c r="R39" s="867"/>
      <c r="S39" s="867"/>
      <c r="T39" s="867"/>
      <c r="U39" s="867"/>
      <c r="V39" s="867"/>
      <c r="W39" s="867"/>
      <c r="X39" s="867"/>
      <c r="Y39" s="867"/>
      <c r="Z39" s="867"/>
      <c r="AA39" s="867"/>
      <c r="AB39" s="867"/>
      <c r="AC39" s="1059"/>
    </row>
    <row r="40" spans="1:35" ht="6.75" customHeight="1" x14ac:dyDescent="0.2">
      <c r="A40" s="4"/>
      <c r="B40" s="4"/>
      <c r="C40" s="4"/>
      <c r="D40" s="4"/>
      <c r="E40" s="17"/>
      <c r="F40" s="3"/>
      <c r="G40" s="3"/>
      <c r="H40" s="3"/>
      <c r="I40" s="3"/>
      <c r="J40" s="3"/>
      <c r="K40" s="3"/>
      <c r="L40" s="3"/>
      <c r="M40" s="3"/>
      <c r="N40" s="3"/>
      <c r="O40" s="3"/>
      <c r="P40" s="3"/>
      <c r="Q40" s="3"/>
      <c r="R40" s="3"/>
      <c r="S40" s="3"/>
      <c r="T40" s="3"/>
      <c r="U40" s="3"/>
      <c r="V40" s="3"/>
      <c r="W40" s="3"/>
      <c r="X40" s="3"/>
      <c r="Y40" s="3"/>
      <c r="Z40" s="3"/>
      <c r="AA40" s="3"/>
      <c r="AB40" s="3"/>
      <c r="AC40" s="3"/>
    </row>
    <row r="41" spans="1:35" s="3" customFormat="1" ht="9.75" customHeight="1" x14ac:dyDescent="0.2"/>
    <row r="42" spans="1:35" s="3" customFormat="1" ht="9.75" customHeight="1" x14ac:dyDescent="0.2"/>
    <row r="43" spans="1:35" s="3" customFormat="1" ht="20.100000000000001" customHeight="1" x14ac:dyDescent="0.2"/>
    <row r="44" spans="1:35" s="3" customFormat="1" ht="20.100000000000001" customHeight="1" x14ac:dyDescent="0.2"/>
  </sheetData>
  <mergeCells count="120">
    <mergeCell ref="Q27:U28"/>
    <mergeCell ref="Q29:U29"/>
    <mergeCell ref="E3:O3"/>
    <mergeCell ref="E5:O5"/>
    <mergeCell ref="Q31:U31"/>
    <mergeCell ref="Z20:AC20"/>
    <mergeCell ref="C30:D30"/>
    <mergeCell ref="C31:D31"/>
    <mergeCell ref="P21:Q21"/>
    <mergeCell ref="R21:S21"/>
    <mergeCell ref="H20:I20"/>
    <mergeCell ref="N20:O20"/>
    <mergeCell ref="L20:M20"/>
    <mergeCell ref="C20:D20"/>
    <mergeCell ref="T20:U20"/>
    <mergeCell ref="R20:S20"/>
    <mergeCell ref="Z21:AC21"/>
    <mergeCell ref="O30:P30"/>
    <mergeCell ref="O31:P31"/>
    <mergeCell ref="M31:N31"/>
    <mergeCell ref="N21:O21"/>
    <mergeCell ref="V3:Y3"/>
    <mergeCell ref="T17:U17"/>
    <mergeCell ref="E31:H31"/>
    <mergeCell ref="J21:K21"/>
    <mergeCell ref="L21:M21"/>
    <mergeCell ref="H19:I19"/>
    <mergeCell ref="V20:Y20"/>
    <mergeCell ref="P20:Q20"/>
    <mergeCell ref="T18:U18"/>
    <mergeCell ref="R19:S19"/>
    <mergeCell ref="R18:S18"/>
    <mergeCell ref="I26:U26"/>
    <mergeCell ref="T21:U21"/>
    <mergeCell ref="V21:Y21"/>
    <mergeCell ref="E30:H30"/>
    <mergeCell ref="H37:AC38"/>
    <mergeCell ref="A35:AC35"/>
    <mergeCell ref="C19:D19"/>
    <mergeCell ref="J20:K20"/>
    <mergeCell ref="E20:G20"/>
    <mergeCell ref="T19:U19"/>
    <mergeCell ref="E26:H28"/>
    <mergeCell ref="Q32:U32"/>
    <mergeCell ref="I32:L32"/>
    <mergeCell ref="M32:N32"/>
    <mergeCell ref="O32:P32"/>
    <mergeCell ref="A30:B30"/>
    <mergeCell ref="A31:B31"/>
    <mergeCell ref="C29:D29"/>
    <mergeCell ref="C26:D28"/>
    <mergeCell ref="Q30:U30"/>
    <mergeCell ref="A20:B20"/>
    <mergeCell ref="A21:B21"/>
    <mergeCell ref="N19:O19"/>
    <mergeCell ref="L19:M19"/>
    <mergeCell ref="C21:D21"/>
    <mergeCell ref="E21:G21"/>
    <mergeCell ref="H21:I21"/>
    <mergeCell ref="A19:B19"/>
    <mergeCell ref="Y11:AC11"/>
    <mergeCell ref="Y12:AC12"/>
    <mergeCell ref="S14:AC14"/>
    <mergeCell ref="J8:O8"/>
    <mergeCell ref="A37:D39"/>
    <mergeCell ref="E29:H29"/>
    <mergeCell ref="A29:B29"/>
    <mergeCell ref="I27:L28"/>
    <mergeCell ref="I29:L29"/>
    <mergeCell ref="I30:L30"/>
    <mergeCell ref="I31:L31"/>
    <mergeCell ref="H39:AC39"/>
    <mergeCell ref="A32:B32"/>
    <mergeCell ref="C32:D32"/>
    <mergeCell ref="E32:H32"/>
    <mergeCell ref="Q33:U33"/>
    <mergeCell ref="I33:P33"/>
    <mergeCell ref="M27:N28"/>
    <mergeCell ref="O27:P28"/>
    <mergeCell ref="M29:N29"/>
    <mergeCell ref="M30:N30"/>
    <mergeCell ref="O29:P29"/>
    <mergeCell ref="A26:B28"/>
    <mergeCell ref="A7:D12"/>
    <mergeCell ref="A18:B18"/>
    <mergeCell ref="J17:K17"/>
    <mergeCell ref="P17:Q17"/>
    <mergeCell ref="N18:O18"/>
    <mergeCell ref="L18:M18"/>
    <mergeCell ref="J18:K18"/>
    <mergeCell ref="N17:O17"/>
    <mergeCell ref="L17:M17"/>
    <mergeCell ref="C18:D18"/>
    <mergeCell ref="H17:I17"/>
    <mergeCell ref="A16:B17"/>
    <mergeCell ref="E17:G17"/>
    <mergeCell ref="C16:D17"/>
    <mergeCell ref="J16:Q16"/>
    <mergeCell ref="E4:O4"/>
    <mergeCell ref="V4:AC4"/>
    <mergeCell ref="R16:AC16"/>
    <mergeCell ref="V17:Y17"/>
    <mergeCell ref="V18:Y18"/>
    <mergeCell ref="V19:Y19"/>
    <mergeCell ref="Y7:AC7"/>
    <mergeCell ref="Y8:AC8"/>
    <mergeCell ref="Y9:AC9"/>
    <mergeCell ref="Y10:AC10"/>
    <mergeCell ref="E16:I16"/>
    <mergeCell ref="H18:I18"/>
    <mergeCell ref="E18:G18"/>
    <mergeCell ref="P19:Q19"/>
    <mergeCell ref="J19:K19"/>
    <mergeCell ref="E19:G19"/>
    <mergeCell ref="Z17:AC17"/>
    <mergeCell ref="Z18:AC18"/>
    <mergeCell ref="Z19:AC19"/>
    <mergeCell ref="P18:Q18"/>
    <mergeCell ref="R17:S17"/>
    <mergeCell ref="V5:AC5"/>
  </mergeCells>
  <phoneticPr fontId="3" type="noConversion"/>
  <conditionalFormatting sqref="E3 E4:O4">
    <cfRule type="cellIs" dxfId="152" priority="16" operator="equal">
      <formula>0</formula>
    </cfRule>
  </conditionalFormatting>
  <conditionalFormatting sqref="E29:H32">
    <cfRule type="containsErrors" dxfId="151" priority="20">
      <formula>ISERROR(E29)</formula>
    </cfRule>
  </conditionalFormatting>
  <conditionalFormatting sqref="M29:M32 O29:O32">
    <cfRule type="cellIs" dxfId="150" priority="4" operator="equal">
      <formula>0</formula>
    </cfRule>
  </conditionalFormatting>
  <conditionalFormatting sqref="Q29:U32">
    <cfRule type="containsErrors" dxfId="149" priority="5">
      <formula>ISERROR(Q29)</formula>
    </cfRule>
  </conditionalFormatting>
  <conditionalFormatting sqref="V3:Y3 AA3:AC3">
    <cfRule type="cellIs" dxfId="148" priority="3" operator="equal">
      <formula>0</formula>
    </cfRule>
  </conditionalFormatting>
  <conditionalFormatting sqref="V18:Y21">
    <cfRule type="cellIs" dxfId="147" priority="7" operator="equal">
      <formula>0</formula>
    </cfRule>
  </conditionalFormatting>
  <conditionalFormatting sqref="V4:AC5">
    <cfRule type="cellIs" dxfId="146" priority="2" operator="equal">
      <formula>0</formula>
    </cfRule>
  </conditionalFormatting>
  <conditionalFormatting sqref="Y9:AC12">
    <cfRule type="cellIs" dxfId="145" priority="1" operator="equal">
      <formula>0</formula>
    </cfRule>
  </conditionalFormatting>
  <conditionalFormatting sqref="Z18:AC21">
    <cfRule type="containsErrors" dxfId="144" priority="19">
      <formula>ISERROR(Z18)</formula>
    </cfRule>
  </conditionalFormatting>
  <dataValidations count="3">
    <dataValidation type="list" allowBlank="1" showInputMessage="1" sqref="J18:J21" xr:uid="{00000000-0002-0000-0900-000000000000}">
      <formula1>TF</formula1>
    </dataValidation>
    <dataValidation allowBlank="1" sqref="O29:O32 M29:M32" xr:uid="{00000000-0002-0000-0900-000001000000}"/>
    <dataValidation type="list" allowBlank="1" sqref="Q33:U33" xr:uid="{00000000-0002-0000-0900-000002000000}">
      <formula1>PassFail</formula1>
    </dataValidation>
  </dataValidations>
  <printOptions horizontalCentered="1"/>
  <pageMargins left="0.25" right="0.25" top="0.5" bottom="0.5" header="0.3" footer="0.3"/>
  <pageSetup orientation="portrait" r:id="rId1"/>
  <headerFooter>
    <oddFooter>&amp;L&amp;"Arial,Bold"Medical Physicist's Section&amp;R&amp;"Arial,Italic"&amp;8&amp;F</oddFooter>
  </headerFooter>
  <ignoredErrors>
    <ignoredError sqref="Z21 E32 Z18:Z20 E29:E31 Q29:Q32" evalError="1"/>
  </ignoredErrors>
  <drawing r:id="rId2"/>
  <extLst>
    <ext xmlns:mx="http://schemas.microsoft.com/office/mac/excel/2008/main" uri="{64002731-A6B0-56B0-2670-7721B7C09600}">
      <mx:PLV Mode="1" OnePage="0" WScale="10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C573876AE7CA4B9EF13E7AC27BD989" ma:contentTypeVersion="17" ma:contentTypeDescription="Create a new document." ma:contentTypeScope="" ma:versionID="aede847eed64206199bcf0e42d4ea22e">
  <xsd:schema xmlns:xsd="http://www.w3.org/2001/XMLSchema" xmlns:xs="http://www.w3.org/2001/XMLSchema" xmlns:p="http://schemas.microsoft.com/office/2006/metadata/properties" xmlns:ns2="e2c87582-7b86-47c7-8b7b-6d7bd28b9c48" xmlns:ns3="c901e8ba-a5d1-4288-b082-659e7dac5141" targetNamespace="http://schemas.microsoft.com/office/2006/metadata/properties" ma:root="true" ma:fieldsID="56fcbc4b52a8a4c7497fe3393e966a09" ns2:_="" ns3:_="">
    <xsd:import namespace="e2c87582-7b86-47c7-8b7b-6d7bd28b9c48"/>
    <xsd:import namespace="c901e8ba-a5d1-4288-b082-659e7dac51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DateTaken" minOccurs="0"/>
                <xsd:element ref="ns2:MediaLengthInSecond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c87582-7b86-47c7-8b7b-6d7bd28b9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93828c0-953f-404e-a4eb-1d9c5818d783"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01e8ba-a5d1-4288-b082-659e7dac514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7bbaaeb-e701-4e54-8962-32bdfd29bef9}" ma:internalName="TaxCatchAll" ma:showField="CatchAllData" ma:web="c901e8ba-a5d1-4288-b082-659e7dac51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01e8ba-a5d1-4288-b082-659e7dac5141" xsi:nil="true"/>
    <lcf76f155ced4ddcb4097134ff3c332f xmlns="e2c87582-7b86-47c7-8b7b-6d7bd28b9c48">
      <Terms xmlns="http://schemas.microsoft.com/office/infopath/2007/PartnerControls"/>
    </lcf76f155ced4ddcb4097134ff3c332f>
  </documentManagement>
</p:properties>
</file>

<file path=customXml/item4.xml>��< ? x m l   v e r s i o n = " 1 . 0 "   e n c o d i n g = " u t f - 1 6 " ? > < D a t a M a s h u p   x m l n s = " h t t p : / / s c h e m a s . m i c r o s o f t . c o m / D a t a M a s h u p " > A A A A A O o D A A B Q S w M E F A A C A A g A o l 4 m X P l h B / S j A A A A 9 g A A A B I A H A B D b 2 5 m a W c v U G F j a 2 F n Z S 5 4 b W w g o h g A K K A U A A A A A A A A A A A A A A A A A A A A A A A A A A A A h Y + x D o I w F E V / h X S n L e h A y K M M r p K Y E I 1 r U y o 2 w s P Q Y v k 3 B z / J X x C j q J v j P f c M 9 9 6 v N 8 j H t g k u u r e m w 4 x E l J N A o + o q g 3 V G B n c I E 5 I L 2 E h 1 k r U O J h l t O t o q I 0 f n z i l j 3 n v q F 7 T r a x Z z H r F 9 s S 7 V U b e S f G T z X w 4 N W i d R a S J g 9 x o j Y h o t E x r z a R O w G U J h 8 C v E U / d s f y C s h s Y N v R Y a w 2 0 J b I 7 A 3 h / E A 1 B L A w Q U A A I A C A C i X i Z 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l 4 m X M R v l k X l A A A A V w E A A B M A H A B G b 3 J t d W x h c y 9 T Z W N 0 a W 9 u M S 5 t I K I Y A C i g F A A A A A A A A A A A A A A A A A A A A A A A A A A A A G 2 P Q U v D Q B C F 7 4 H 8 h 2 W 9 t B A C i n g p P c S o V T A i N N R D K b J J x j R m d 7 b M T q A l 5 L + 7 T f B i n c v A 9 9 6 8 m X F Q c m N R r K d + v Q i D M H B 7 R V C J V Z J l y e f D f S 6 W Q g O H g f C 1 t h 2 V 4 M n j s Q Q d p x 0 R I H 9 Y a g t r 2 9 m 8 3 7 4 p A 0 u Z q 0 L D j d w N 2 9 Q i e 8 s u m g K u Z L p X W P v 8 / H Q A 6 Z N G a 5 y T Q v d l y a R W d w b P o p t N 2 6 K + l x W g a / i U 2 Q p k J N i r g u H I Q y R 6 v 4 t q 4 K d G M 9 C F + E 7 2 O 8 F a X 4 4 9 b 1 5 / G X a m A B p p u z l 4 + o J 8 d x u f j x j h S h m j / p i H e R g 0 + O 9 T i x 9 Q S w E C L Q A U A A I A C A C i X i Z c + W E H 9 K M A A A D 2 A A A A E g A A A A A A A A A A A A A A A A A A A A A A Q 2 9 u Z m l n L 1 B h Y 2 t h Z 2 U u e G 1 s U E s B A i 0 A F A A C A A g A o l 4 m X A / K 6 a u k A A A A 6 Q A A A B M A A A A A A A A A A A A A A A A A 7 w A A A F t D b 2 5 0 Z W 5 0 X 1 R 5 c G V z X S 5 4 b W x Q S w E C L Q A U A A I A C A C i X i Z c x G + W R e U A A A B X A Q A A E w A A A A A A A A A A A A A A A A D g A Q A A R m 9 y b X V s Y X M v U 2 V j d G l v b j E u b V B L B Q Y A A A A A A w A D A M I A A A A S 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C w A A A A A A A B w 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H Q U 1 N Q V 9 E Q l Q 8 L 0 l 0 Z W 1 Q Y X R o P j w v S X R l b U x v Y 2 F 0 a W 9 u P j x T d G F i b G V F b n R y a W V z P j x F b n R y e S B U e X B l P S J J c 1 B y a X Z h d G U i I F Z h b H V l P S J s M C I g L z 4 8 R W 5 0 c n k g V H l w Z T 0 i U X V l c n l J R C I g V m F s d W U 9 I n N k N j E 1 N W Q 5 N y 0 x N D U 2 L T Q 5 O D g t O D c z M i 0 3 M W E z O D c 1 M z I 2 N z Q 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3 O T Q x I i A v P j x F b n R y e S B U e X B l P S J G a W x s R X J y b 3 J D b 2 R l I i B W Y W x 1 Z T 0 i c 1 V u a 2 5 v d 2 4 i I C 8 + P E V u d H J 5 I F R 5 c G U 9 I k Z p b G x F c n J v c k N v d W 5 0 I i B W Y W x 1 Z T 0 i b D A i I C 8 + P E V u d H J 5 I F R 5 c G U 9 I k Z p b G x M Y X N 0 V X B k Y X R l Z C I g V m F s d W U 9 I m Q y M D I 2 L T A x L T A 2 V D E 2 O j U y O j A w L j A z M T I 4 M j l a I i A v P j x F b n R y e S B U e X B l P S J G a W x s Q 2 9 s d W 1 u V H l w Z X M i I F Z h b H V l P S J z Q m d Z R 0 J R T U Y i I C 8 + P E V u d H J 5 I F R 5 c G U 9 I k Z p b G x D b 2 x 1 b W 5 O Y W 1 l c y I g V m F s d W U 9 I n N b J n F 1 b 3 Q 7 Z G V u c 2 l 0 e U 1 v Z G U m c X V v d D s s J n F 1 b 3 Q 7 V G F y Z 2 V 0 R m l s d G V y J n F 1 b 3 Q 7 L C Z x d W 9 0 O 1 B y b 2 p B b m d s Z S Z x d W 9 0 O y w m c X V v d D t I V k w m c X V v d D s s J n F 1 b 3 Q 7 a 1 Z w J n F 1 b 3 Q 7 L C Z x d W 9 0 O 0 d h b W 1 h 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0 F N T U F f R E J U L 0 F 1 d G 9 S Z W 1 v d m V k Q 2 9 s d W 1 u c z E u e 2 R l b n N p d H l N b 2 R l L D B 9 J n F 1 b 3 Q 7 L C Z x d W 9 0 O 1 N l Y 3 R p b 2 4 x L 0 d B T U 1 B X 0 R C V C 9 B d X R v U m V t b 3 Z l Z E N v b H V t b n M x L n t U Y X J n Z X R G a W x 0 Z X I s M X 0 m c X V v d D s s J n F 1 b 3 Q 7 U 2 V j d G l v b j E v R 0 F N T U F f R E J U L 0 F 1 d G 9 S Z W 1 v d m V k Q 2 9 s d W 1 u c z E u e 1 B y b 2 p B b m d s Z S w y f S Z x d W 9 0 O y w m c X V v d D t T Z W N 0 a W 9 u M S 9 H Q U 1 N Q V 9 E Q l Q v Q X V 0 b 1 J l b W 9 2 Z W R D b 2 x 1 b W 5 z M S 5 7 S F Z M L D N 9 J n F 1 b 3 Q 7 L C Z x d W 9 0 O 1 N l Y 3 R p b 2 4 x L 0 d B T U 1 B X 0 R C V C 9 B d X R v U m V t b 3 Z l Z E N v b H V t b n M x L n t r V n A s N H 0 m c X V v d D s s J n F 1 b 3 Q 7 U 2 V j d G l v b j E v R 0 F N T U F f R E J U L 0 F 1 d G 9 S Z W 1 v d m V k Q 2 9 s d W 1 u c z E u e 0 d h b W 1 h L D V 9 J n F 1 b 3 Q 7 X S w m c X V v d D t D b 2 x 1 b W 5 D b 3 V u d C Z x d W 9 0 O z o 2 L C Z x d W 9 0 O 0 t l e U N v b H V t b k 5 h b W V z J n F 1 b 3 Q 7 O l t d L C Z x d W 9 0 O 0 N v b H V t b k l k Z W 5 0 a X R p Z X M m c X V v d D s 6 W y Z x d W 9 0 O 1 N l Y 3 R p b 2 4 x L 0 d B T U 1 B X 0 R C V C 9 B d X R v U m V t b 3 Z l Z E N v b H V t b n M x L n t k Z W 5 z a X R 5 T W 9 k Z S w w f S Z x d W 9 0 O y w m c X V v d D t T Z W N 0 a W 9 u M S 9 H Q U 1 N Q V 9 E Q l Q v Q X V 0 b 1 J l b W 9 2 Z W R D b 2 x 1 b W 5 z M S 5 7 V G F y Z 2 V 0 R m l s d G V y L D F 9 J n F 1 b 3 Q 7 L C Z x d W 9 0 O 1 N l Y 3 R p b 2 4 x L 0 d B T U 1 B X 0 R C V C 9 B d X R v U m V t b 3 Z l Z E N v b H V t b n M x L n t Q c m 9 q Q W 5 n b G U s M n 0 m c X V v d D s s J n F 1 b 3 Q 7 U 2 V j d G l v b j E v R 0 F N T U F f R E J U L 0 F 1 d G 9 S Z W 1 v d m V k Q 2 9 s d W 1 u c z E u e 0 h W T C w z f S Z x d W 9 0 O y w m c X V v d D t T Z W N 0 a W 9 u M S 9 H Q U 1 N Q V 9 E Q l Q v Q X V 0 b 1 J l b W 9 2 Z W R D b 2 x 1 b W 5 z M S 5 7 a 1 Z w L D R 9 J n F 1 b 3 Q 7 L C Z x d W 9 0 O 1 N l Y 3 R p b 2 4 x L 0 d B T U 1 B X 0 R C V C 9 B d X R v U m V t b 3 Z l Z E N v b H V t b n M x L n t H Y W 1 t Y S w 1 f S Z x d W 9 0 O 1 0 s J n F 1 b 3 Q 7 U m V s Y X R p b 2 5 z a G l w S W 5 m b y Z x d W 9 0 O z p b X X 0 i I C 8 + P C 9 T d G F i b G V F b n R y a W V z P j w v S X R l b T 4 8 S X R l b T 4 8 S X R l b U x v Y 2 F 0 a W 9 u P j x J d G V t V H l w Z T 5 G b 3 J t d W x h P C 9 J d G V t V H l w Z T 4 8 S X R l b V B h d G g + U 2 V j d G l v b j E v R 0 F N T U F f R E J U L 1 N v d X J j Z T w v S X R l b V B h d G g + P C 9 J d G V t T G 9 j Y X R p b 2 4 + P F N 0 Y W J s Z U V u d H J p Z X M g L z 4 8 L 0 l 0 Z W 0 + P E l 0 Z W 0 + P E l 0 Z W 1 M b 2 N h d G l v b j 4 8 S X R l b V R 5 c G U + R m 9 y b X V s Y T w v S X R l b V R 5 c G U + P E l 0 Z W 1 Q Y X R o P l N l Y 3 R p b 2 4 x L 0 d B T U 1 B X 0 R C V C 9 D a G F u Z 2 V k J T I w V H l w Z T w v S X R l b V B h d G g + P C 9 J d G V t T G 9 j Y X R p b 2 4 + P F N 0 Y W J s Z U V u d H J p Z X M g L z 4 8 L 0 l 0 Z W 0 + P C 9 J d G V t c z 4 8 L 0 x v Y 2 F s U G F j a 2 F n Z U 1 l d G F k Y X R h R m l s Z T 4 W A A A A U E s F B g A A A A A A A A A A A A A A A A A A A A A A A N o A A A A B A A A A 0 I y d 3 w E V 0 R G M e g D A T 8 K X 6 w E A A A C 6 q l D w r x / M T o p a C D g t I N E I A A A A A A I A A A A A A A N m A A D A A A A A E A A A A I 7 Z A m c 6 o l + l l y a B d z o 1 R r w A A A A A B I A A A K A A A A A Q A A A A O B 2 Q / v c q 6 l d + f k l V D M T T j l A A A A B e x c X k E f 8 F 8 G o t 7 Q P C 5 2 d h d E b J K m E d 4 x B p F z u m f K U b l 3 g + b k a a J h y b P Z U k p d c 0 S 6 c t u F 4 I F C r P s f + v y x 7 z b m p Q Q + Y r R o 2 C 2 C d s u Q w H D m s O s h Q A A A A j K x w q b V U E / J y 2 f J t O c U d U S 8 u J m g = = < / D a t a M a s h u p > 
</file>

<file path=customXml/itemProps1.xml><?xml version="1.0" encoding="utf-8"?>
<ds:datastoreItem xmlns:ds="http://schemas.openxmlformats.org/officeDocument/2006/customXml" ds:itemID="{BD83371F-66E5-4A63-A1A5-0DD50E3B95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c87582-7b86-47c7-8b7b-6d7bd28b9c48"/>
    <ds:schemaRef ds:uri="c901e8ba-a5d1-4288-b082-659e7dac5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CB11CC-8B61-4C78-9284-225E08CE0577}">
  <ds:schemaRefs>
    <ds:schemaRef ds:uri="http://schemas.microsoft.com/sharepoint/v3/contenttype/forms"/>
  </ds:schemaRefs>
</ds:datastoreItem>
</file>

<file path=customXml/itemProps3.xml><?xml version="1.0" encoding="utf-8"?>
<ds:datastoreItem xmlns:ds="http://schemas.openxmlformats.org/officeDocument/2006/customXml" ds:itemID="{EF7A128D-26E6-412E-B3F4-AD40E0722AAB}">
  <ds:schemaRef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c901e8ba-a5d1-4288-b082-659e7dac5141"/>
    <ds:schemaRef ds:uri="e2c87582-7b86-47c7-8b7b-6d7bd28b9c48"/>
    <ds:schemaRef ds:uri="http://purl.org/dc/terms/"/>
  </ds:schemaRefs>
</ds:datastoreItem>
</file>

<file path=customXml/itemProps4.xml><?xml version="1.0" encoding="utf-8"?>
<ds:datastoreItem xmlns:ds="http://schemas.openxmlformats.org/officeDocument/2006/customXml" ds:itemID="{6BF35DB1-DA66-47FE-BC94-2711C75B87C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81</vt:i4>
      </vt:variant>
    </vt:vector>
  </HeadingPairs>
  <TitlesOfParts>
    <vt:vector size="114" baseType="lpstr">
      <vt:lpstr>Instructions</vt:lpstr>
      <vt:lpstr>TOC</vt:lpstr>
      <vt:lpstr>MP-Sum</vt:lpstr>
      <vt:lpstr>Facility Information</vt:lpstr>
      <vt:lpstr>1. Phantom IQ</vt:lpstr>
      <vt:lpstr>2. Artifacts</vt:lpstr>
      <vt:lpstr>3. Spatial Resolution</vt:lpstr>
      <vt:lpstr>4. DBT Volume Coverage </vt:lpstr>
      <vt:lpstr>5. AEC (Stereo)</vt:lpstr>
      <vt:lpstr>5. AEC (Tomo)</vt:lpstr>
      <vt:lpstr>6. AGD</vt:lpstr>
      <vt:lpstr>7. Unit Checklist</vt:lpstr>
      <vt:lpstr>8. Localization</vt:lpstr>
      <vt:lpstr>9. AW</vt:lpstr>
      <vt:lpstr>10. Tech QC</vt:lpstr>
      <vt:lpstr>11. Man Cal</vt:lpstr>
      <vt:lpstr>12. Collimation</vt:lpstr>
      <vt:lpstr>13. Comp Force</vt:lpstr>
      <vt:lpstr>14 kVp</vt:lpstr>
      <vt:lpstr>15. HVL</vt:lpstr>
      <vt:lpstr>17.</vt:lpstr>
      <vt:lpstr>16. Ghost</vt:lpstr>
      <vt:lpstr>MP-Sum cont</vt:lpstr>
      <vt:lpstr>Tech Chart (Stereotactic)</vt:lpstr>
      <vt:lpstr>Tech Chart (Tomosynthesis)</vt:lpstr>
      <vt:lpstr>Physician Ltr</vt:lpstr>
      <vt:lpstr>Physician Ltr cont</vt:lpstr>
      <vt:lpstr>DD</vt:lpstr>
      <vt:lpstr>Separator sheet</vt:lpstr>
      <vt:lpstr>GAMMA_DM_42mm_CC</vt:lpstr>
      <vt:lpstr>GAMMA_DBT_42mm_CC</vt:lpstr>
      <vt:lpstr>DBT Z Res</vt:lpstr>
      <vt:lpstr>13. Compression Thickness</vt:lpstr>
      <vt:lpstr>Address1</vt:lpstr>
      <vt:lpstr>Address2</vt:lpstr>
      <vt:lpstr>Address3</vt:lpstr>
      <vt:lpstr>Cal</vt:lpstr>
      <vt:lpstr>check</vt:lpstr>
      <vt:lpstr>DatePrevSur</vt:lpstr>
      <vt:lpstr>DateRep</vt:lpstr>
      <vt:lpstr>DateSur</vt:lpstr>
      <vt:lpstr>DC_Offset</vt:lpstr>
      <vt:lpstr>Disp</vt:lpstr>
      <vt:lpstr>DM</vt:lpstr>
      <vt:lpstr>DMDBT</vt:lpstr>
      <vt:lpstr>DMDBTALL</vt:lpstr>
      <vt:lpstr>DosiMfrMod</vt:lpstr>
      <vt:lpstr>EmailMP</vt:lpstr>
      <vt:lpstr>Facility</vt:lpstr>
      <vt:lpstr>Facility1</vt:lpstr>
      <vt:lpstr>FourHVL</vt:lpstr>
      <vt:lpstr>Install</vt:lpstr>
      <vt:lpstr>kVpCal</vt:lpstr>
      <vt:lpstr>kVpMeter</vt:lpstr>
      <vt:lpstr>Mfr</vt:lpstr>
      <vt:lpstr>Mfr_new</vt:lpstr>
      <vt:lpstr>MfrDate</vt:lpstr>
      <vt:lpstr>Mod</vt:lpstr>
      <vt:lpstr>Mod_new</vt:lpstr>
      <vt:lpstr>MP</vt:lpstr>
      <vt:lpstr>NAY</vt:lpstr>
      <vt:lpstr>NAYN</vt:lpstr>
      <vt:lpstr>None</vt:lpstr>
      <vt:lpstr>Paddle</vt:lpstr>
      <vt:lpstr>PassFail</vt:lpstr>
      <vt:lpstr>PassFailNA</vt:lpstr>
      <vt:lpstr>PF</vt:lpstr>
      <vt:lpstr>PFNA</vt:lpstr>
      <vt:lpstr>phantom</vt:lpstr>
      <vt:lpstr>Phantom_Type</vt:lpstr>
      <vt:lpstr>PhantomID</vt:lpstr>
      <vt:lpstr>PhoneMP</vt:lpstr>
      <vt:lpstr>'1. Phantom IQ'!Print_Area</vt:lpstr>
      <vt:lpstr>'10. Tech QC'!Print_Area</vt:lpstr>
      <vt:lpstr>'11. Man Cal'!Print_Area</vt:lpstr>
      <vt:lpstr>'12. Collimation'!Print_Area</vt:lpstr>
      <vt:lpstr>'13. Comp Force'!Print_Area</vt:lpstr>
      <vt:lpstr>'13. Compression Thickness'!Print_Area</vt:lpstr>
      <vt:lpstr>'14 kVp'!Print_Area</vt:lpstr>
      <vt:lpstr>'15. HVL'!Print_Area</vt:lpstr>
      <vt:lpstr>'17.'!Print_Area</vt:lpstr>
      <vt:lpstr>'2. Artifacts'!Print_Area</vt:lpstr>
      <vt:lpstr>'3. Spatial Resolution'!Print_Area</vt:lpstr>
      <vt:lpstr>'4. DBT Volume Coverage '!Print_Area</vt:lpstr>
      <vt:lpstr>'5. AEC (Stereo)'!Print_Area</vt:lpstr>
      <vt:lpstr>'5. AEC (Tomo)'!Print_Area</vt:lpstr>
      <vt:lpstr>'6. AGD'!Print_Area</vt:lpstr>
      <vt:lpstr>'7. Unit Checklist'!Print_Area</vt:lpstr>
      <vt:lpstr>'8. Localization'!Print_Area</vt:lpstr>
      <vt:lpstr>'9. AW'!Print_Area</vt:lpstr>
      <vt:lpstr>'DBT Z Res'!Print_Area</vt:lpstr>
      <vt:lpstr>'Facility Information'!Print_Area</vt:lpstr>
      <vt:lpstr>Instructions!Print_Area</vt:lpstr>
      <vt:lpstr>'MP-Sum'!Print_Area</vt:lpstr>
      <vt:lpstr>'MP-Sum cont'!Print_Area</vt:lpstr>
      <vt:lpstr>'Physician Ltr'!Print_Area</vt:lpstr>
      <vt:lpstr>'Physician Ltr cont'!Print_Area</vt:lpstr>
      <vt:lpstr>'Tech Chart (Stereotactic)'!Print_Area</vt:lpstr>
      <vt:lpstr>'Tech Chart (Tomosynthesis)'!Print_Area</vt:lpstr>
      <vt:lpstr>TOC!Print_Area</vt:lpstr>
      <vt:lpstr>Rad</vt:lpstr>
      <vt:lpstr>Req</vt:lpstr>
      <vt:lpstr>RmID</vt:lpstr>
      <vt:lpstr>SBBAPID</vt:lpstr>
      <vt:lpstr>SBBAPRm</vt:lpstr>
      <vt:lpstr>SN</vt:lpstr>
      <vt:lpstr>Target</vt:lpstr>
      <vt:lpstr>Tech</vt:lpstr>
      <vt:lpstr>TF</vt:lpstr>
      <vt:lpstr>Timeframe</vt:lpstr>
      <vt:lpstr>TwoHVL</vt:lpstr>
      <vt:lpstr>YN</vt:lpstr>
      <vt:lpstr>YNA</vt:lpstr>
      <vt:lpstr>YNNA</vt:lpstr>
    </vt:vector>
  </TitlesOfParts>
  <Manager/>
  <Company>Denver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Denver Health</dc:creator>
  <cp:keywords/>
  <dc:description/>
  <cp:lastModifiedBy>Gress, Dustin</cp:lastModifiedBy>
  <cp:revision/>
  <cp:lastPrinted>2026-04-10T13:16:15Z</cp:lastPrinted>
  <dcterms:created xsi:type="dcterms:W3CDTF">2008-11-04T19:52:07Z</dcterms:created>
  <dcterms:modified xsi:type="dcterms:W3CDTF">2026-06-02T22:11:06Z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0x01010036C573876AE7CA4B9EF13E7AC27BD989</vt:lpwstr>
  </property>
  <property fmtid="{D5CDD505-2E9C-101B-9397-08002B2CF9AE}" pid="3" name="MediaServiceImageTags">
    <vt:lpwstr/>
  </property>
  <property fmtid="{D5CDD505-2E9C-101B-9397-08002B2CF9AE}" pid="4" name="MSIP_Label_c7a5e534-988f-43d1-a700-c5eaa344c527_Enabled">
    <vt:lpwstr>true</vt:lpwstr>
  </property>
  <property fmtid="{D5CDD505-2E9C-101B-9397-08002B2CF9AE}" pid="5" name="MSIP_Label_c7a5e534-988f-43d1-a700-c5eaa344c527_SetDate">
    <vt:lpwstr>2026-06-02T22:11:06Z</vt:lpwstr>
  </property>
  <property fmtid="{D5CDD505-2E9C-101B-9397-08002B2CF9AE}" pid="6" name="MSIP_Label_c7a5e534-988f-43d1-a700-c5eaa344c527_Method">
    <vt:lpwstr>Standard</vt:lpwstr>
  </property>
  <property fmtid="{D5CDD505-2E9C-101B-9397-08002B2CF9AE}" pid="7" name="MSIP_Label_c7a5e534-988f-43d1-a700-c5eaa344c527_Name">
    <vt:lpwstr>General-Unrestricted</vt:lpwstr>
  </property>
  <property fmtid="{D5CDD505-2E9C-101B-9397-08002B2CF9AE}" pid="8" name="MSIP_Label_c7a5e534-988f-43d1-a700-c5eaa344c527_SiteId">
    <vt:lpwstr>0b63ae10-46b1-4199-b40c-cf498ce75dc4</vt:lpwstr>
  </property>
  <property fmtid="{D5CDD505-2E9C-101B-9397-08002B2CF9AE}" pid="9" name="MSIP_Label_c7a5e534-988f-43d1-a700-c5eaa344c527_ActionId">
    <vt:lpwstr>37bc93af-1bae-40c2-9665-5b1e3efecb49</vt:lpwstr>
  </property>
  <property fmtid="{D5CDD505-2E9C-101B-9397-08002B2CF9AE}" pid="10" name="MSIP_Label_c7a5e534-988f-43d1-a700-c5eaa344c527_ContentBits">
    <vt:lpwstr>0</vt:lpwstr>
  </property>
  <property fmtid="{D5CDD505-2E9C-101B-9397-08002B2CF9AE}" pid="11" name="MSIP_Label_c7a5e534-988f-43d1-a700-c5eaa344c527_Tag">
    <vt:lpwstr>10, 3, 0, 1</vt:lpwstr>
  </property>
</Properties>
</file>