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autoCompressPictures="0"/>
  <mc:AlternateContent xmlns:mc="http://schemas.openxmlformats.org/markup-compatibility/2006">
    <mc:Choice Requires="x15">
      <x15ac:absPath xmlns:x15ac="http://schemas.microsoft.com/office/spreadsheetml/2010/11/ac" url="https://acradiology-my.sharepoint.com/personal/dgress_acr_org/Documents/H Drive Files/SBB QC Manual/"/>
    </mc:Choice>
  </mc:AlternateContent>
  <xr:revisionPtr revIDLastSave="3384" documentId="6_{319C9B47-3AF5-4076-960F-96FB3B1F192E}" xr6:coauthVersionLast="47" xr6:coauthVersionMax="47" xr10:uidLastSave="{086FD811-2F0B-4986-AFFA-C2830F582D26}"/>
  <bookViews>
    <workbookView xWindow="-28920" yWindow="6120" windowWidth="29040" windowHeight="15720" tabRatio="936" xr2:uid="{00000000-000D-0000-FFFF-FFFF00000000}"/>
  </bookViews>
  <sheets>
    <sheet name="Instructions" sheetId="97" r:id="rId1"/>
    <sheet name="TOC" sheetId="35" r:id="rId2"/>
    <sheet name="Facility Info" sheetId="91" r:id="rId3"/>
    <sheet name="1." sheetId="102" state="hidden" r:id="rId4"/>
    <sheet name="1. Localization Accuracy (Daily" sheetId="112" r:id="rId5"/>
    <sheet name="1. Loc. Accuracy (Monthly)" sheetId="113" r:id="rId6"/>
    <sheet name="1. A" sheetId="104" state="hidden" r:id="rId7"/>
    <sheet name="1. A (2)" sheetId="106" state="hidden" r:id="rId8"/>
    <sheet name="1. B" sheetId="105" state="hidden" r:id="rId9"/>
    <sheet name="1. B (2)" sheetId="107" state="hidden" r:id="rId10"/>
    <sheet name="2. Phantom IQ - Artifacts (SBB)" sheetId="74" r:id="rId11"/>
    <sheet name="2. Phantom IQ - Artifacts (DBT)" sheetId="119" r:id="rId12"/>
    <sheet name="3. Visual Checklist" sheetId="5" r:id="rId13"/>
    <sheet name="4. Comp Thk Ind." sheetId="89" r:id="rId14"/>
    <sheet name="4. Comp Thk Ind. (Mobile)" sheetId="118" r:id="rId15"/>
    <sheet name="5. AW Monitor" sheetId="32" r:id="rId16"/>
    <sheet name="6. Comp. Force" sheetId="17" r:id="rId17"/>
    <sheet name="7. Facility Review" sheetId="21" r:id="rId18"/>
    <sheet name="7. Facility Review (2)" sheetId="94" r:id="rId19"/>
    <sheet name="8. Man. Calibrations" sheetId="11" r:id="rId20"/>
    <sheet name="9. PhysicianFeedback - Case" sheetId="117" r:id="rId21"/>
    <sheet name="9. PhysicianFeedback - Summary" sheetId="111" r:id="rId22"/>
    <sheet name="10. Repeat Analysis - Summary" sheetId="8" r:id="rId23"/>
    <sheet name="10. Repeat Analysis - Tally" sheetId="34" r:id="rId24"/>
    <sheet name="10. Repeat Analysis - Daily" sheetId="45" r:id="rId25"/>
    <sheet name="Corrective Action" sheetId="42" r:id="rId26"/>
    <sheet name="Unit Checklist Jan - Jun" sheetId="93" r:id="rId27"/>
    <sheet name="Unit Checklist Jul - Dec" sheetId="120" r:id="rId28"/>
    <sheet name="General Notes" sheetId="121" r:id="rId29"/>
    <sheet name="DD" sheetId="122" r:id="rId30"/>
  </sheets>
  <definedNames>
    <definedName name="Address">'Facility Info'!$B$5</definedName>
    <definedName name="Check">#REF!</definedName>
    <definedName name="Coordinate_Type">'Facility Info'!#REF!</definedName>
    <definedName name="DateQC">'7. Facility Review'!$V$3:$W$3</definedName>
    <definedName name="DBT2D">#REF!</definedName>
    <definedName name="Device">#REF!</definedName>
    <definedName name="DMDBT">#REF!</definedName>
    <definedName name="DMDBTALL">#REF!</definedName>
    <definedName name="DMDBTONLY">#REF!</definedName>
    <definedName name="Facility">'Facility Info'!$B$4</definedName>
    <definedName name="FacTown">'Facility Info'!$B$7</definedName>
    <definedName name="Force">#REF!</definedName>
    <definedName name="ImageMode_A">'Facility Info'!$B$20</definedName>
    <definedName name="ImageMode_B">'Facility Info'!$B$21</definedName>
    <definedName name="LeadRadiologist">'Facility Info'!$B$10</definedName>
    <definedName name="MFR">'Facility Info'!$B$14</definedName>
    <definedName name="MOD">'Facility Info'!$B$15</definedName>
    <definedName name="MP">'Facility Info'!$B$27</definedName>
    <definedName name="PASSFAIL">#REF!</definedName>
    <definedName name="PF">#REF!</definedName>
    <definedName name="PFNA">#REF!</definedName>
    <definedName name="PhantomManufacturer">'Facility Info'!$B$24</definedName>
    <definedName name="PhantomSN">'Facility Info'!$B$25</definedName>
    <definedName name="_xlnm.Print_Area" localSheetId="3">'1.'!$A$1:$Z$17</definedName>
    <definedName name="_xlnm.Print_Area" localSheetId="6">'1. A'!$A$1:$Z$28</definedName>
    <definedName name="_xlnm.Print_Area" localSheetId="7">'1. A (2)'!$A$1:$Z$41</definedName>
    <definedName name="_xlnm.Print_Area" localSheetId="8">'1. B'!$A$1:$Z$41</definedName>
    <definedName name="_xlnm.Print_Area" localSheetId="9">'1. B (2)'!$A$1:$Z$41</definedName>
    <definedName name="_xlnm.Print_Area" localSheetId="5">'1. Loc. Accuracy (Monthly)'!$A$1:$AM$43</definedName>
    <definedName name="_xlnm.Print_Area" localSheetId="4">'1. Localization Accuracy (Daily'!$A$1:$AA$71</definedName>
    <definedName name="_xlnm.Print_Area" localSheetId="24">'10. Repeat Analysis - Daily'!$A$1:$T$32</definedName>
    <definedName name="_xlnm.Print_Area" localSheetId="22">'10. Repeat Analysis - Summary'!$A$1:$I$29</definedName>
    <definedName name="_xlnm.Print_Area" localSheetId="23">'10. Repeat Analysis - Tally'!$A$1:$G$38</definedName>
    <definedName name="_xlnm.Print_Area" localSheetId="11">'2. Phantom IQ - Artifacts (DBT)'!$A$1:$Z$36</definedName>
    <definedName name="_xlnm.Print_Area" localSheetId="10">'2. Phantom IQ - Artifacts (SBB)'!$A$1:$Z$36</definedName>
    <definedName name="_xlnm.Print_Area" localSheetId="12">'3. Visual Checklist'!$A$1:$N$33</definedName>
    <definedName name="_xlnm.Print_Area" localSheetId="13">'4. Comp Thk Ind.'!$A$1:$Z$21</definedName>
    <definedName name="_xlnm.Print_Area" localSheetId="14">'4. Comp Thk Ind. (Mobile)'!$A$1:$Z$21</definedName>
    <definedName name="_xlnm.Print_Area" localSheetId="15">'5. AW Monitor'!$A$1:$Z$24</definedName>
    <definedName name="_xlnm.Print_Area" localSheetId="16">'6. Comp. Force'!$A$1:$K$36</definedName>
    <definedName name="_xlnm.Print_Area" localSheetId="17">'7. Facility Review'!$A$1:$Y$68</definedName>
    <definedName name="_xlnm.Print_Area" localSheetId="18">'7. Facility Review (2)'!$A$1:$AB$48</definedName>
    <definedName name="_xlnm.Print_Area" localSheetId="19">'8. Man. Calibrations'!$A$1:$G$28</definedName>
    <definedName name="_xlnm.Print_Area" localSheetId="20">'9. PhysicianFeedback - Case'!$A$1:$W$49</definedName>
    <definedName name="_xlnm.Print_Area" localSheetId="21">'9. PhysicianFeedback - Summary'!$A$1:$V$51</definedName>
    <definedName name="_xlnm.Print_Area" localSheetId="25">'Corrective Action'!$A$1:$AC$48</definedName>
    <definedName name="_xlnm.Print_Area" localSheetId="2">'Facility Info'!$A$1:$B$31</definedName>
    <definedName name="_xlnm.Print_Area" localSheetId="28">'General Notes'!$A$1:$AC$51</definedName>
    <definedName name="_xlnm.Print_Area" localSheetId="0">Instructions!$A$1:$D$23</definedName>
    <definedName name="_xlnm.Print_Area" localSheetId="1">TOC!$A$1:$E$30</definedName>
    <definedName name="_xlnm.Print_Area" localSheetId="26">'Unit Checklist Jan - Jun'!$A$1:$AF$29</definedName>
    <definedName name="_xlnm.Print_Area" localSheetId="27">'Unit Checklist Jul - Dec'!$A$1:$AF$29</definedName>
    <definedName name="QCTech">'Facility Info'!$B$11</definedName>
    <definedName name="RmID">'Facility Info'!$B$13</definedName>
    <definedName name="SBBAPID">'Facility Info'!$B$8</definedName>
    <definedName name="SBBAPRm">'Facility Info'!$B$9</definedName>
    <definedName name="TF">#REF!</definedName>
    <definedName name="YN">#REF!</definedName>
    <definedName name="YNN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5" i="17" l="1"/>
  <c r="D27" i="17"/>
  <c r="J24" i="17"/>
  <c r="F24" i="17"/>
  <c r="V13" i="112"/>
  <c r="F14" i="8"/>
  <c r="G4" i="121"/>
  <c r="AB3" i="121"/>
  <c r="V3" i="121"/>
  <c r="D3" i="121"/>
  <c r="D31" i="45"/>
  <c r="D18" i="45"/>
  <c r="D19" i="45"/>
  <c r="D20" i="45"/>
  <c r="D21" i="45"/>
  <c r="D22" i="45"/>
  <c r="D23" i="45"/>
  <c r="D24" i="45"/>
  <c r="D25" i="45"/>
  <c r="D26" i="45"/>
  <c r="D27" i="45"/>
  <c r="D28" i="45"/>
  <c r="D29" i="45"/>
  <c r="D30" i="45"/>
  <c r="D17" i="45"/>
  <c r="D16" i="45"/>
  <c r="C5" i="120"/>
  <c r="T4" i="120"/>
  <c r="G4" i="120"/>
  <c r="C4" i="120"/>
  <c r="T3" i="120"/>
  <c r="D3" i="120"/>
  <c r="X24" i="119"/>
  <c r="U24" i="119"/>
  <c r="R24" i="119"/>
  <c r="O24" i="119"/>
  <c r="O16" i="119"/>
  <c r="R16" i="119" s="1"/>
  <c r="U16" i="119" s="1"/>
  <c r="X16" i="119" s="1"/>
  <c r="O15" i="119"/>
  <c r="R15" i="119" s="1"/>
  <c r="U15" i="119" s="1"/>
  <c r="X15" i="119" s="1"/>
  <c r="O14" i="119"/>
  <c r="R14" i="119" s="1"/>
  <c r="U14" i="119" s="1"/>
  <c r="X14" i="119" s="1"/>
  <c r="U13" i="119"/>
  <c r="X13" i="119" s="1"/>
  <c r="R13" i="119"/>
  <c r="O13" i="119"/>
  <c r="O12" i="119"/>
  <c r="R12" i="119" s="1"/>
  <c r="U12" i="119" s="1"/>
  <c r="X12" i="119" s="1"/>
  <c r="O11" i="119"/>
  <c r="R11" i="119" s="1"/>
  <c r="U11" i="119" s="1"/>
  <c r="X11" i="119" s="1"/>
  <c r="T5" i="119"/>
  <c r="AC23" i="119" s="1"/>
  <c r="F5" i="119"/>
  <c r="T4" i="119"/>
  <c r="J4" i="119"/>
  <c r="F4" i="119"/>
  <c r="T3" i="119"/>
  <c r="F3" i="119"/>
  <c r="O15" i="74"/>
  <c r="R15" i="74" s="1"/>
  <c r="U15" i="74" s="1"/>
  <c r="X15" i="74" s="1"/>
  <c r="J26" i="17"/>
  <c r="F26" i="17"/>
  <c r="J23" i="17"/>
  <c r="H27" i="17" s="1"/>
  <c r="Y16" i="89"/>
  <c r="W16" i="89"/>
  <c r="U16" i="89"/>
  <c r="S16" i="89"/>
  <c r="Q16" i="89"/>
  <c r="O16" i="89"/>
  <c r="M16" i="89"/>
  <c r="K16" i="89"/>
  <c r="I16" i="89"/>
  <c r="G16" i="89"/>
  <c r="E16" i="89"/>
  <c r="X24" i="74"/>
  <c r="U24" i="74"/>
  <c r="R24" i="74"/>
  <c r="O24" i="74"/>
  <c r="AI35" i="113"/>
  <c r="AG35" i="113"/>
  <c r="AE35" i="113"/>
  <c r="AC35" i="113"/>
  <c r="AA35" i="113"/>
  <c r="Y35" i="113"/>
  <c r="AI33" i="113"/>
  <c r="AG33" i="113"/>
  <c r="AE33" i="113"/>
  <c r="AC33" i="113"/>
  <c r="AA33" i="113"/>
  <c r="Y33" i="113"/>
  <c r="AI31" i="113"/>
  <c r="AG31" i="113"/>
  <c r="AE31" i="113"/>
  <c r="AC31" i="113"/>
  <c r="AA31" i="113"/>
  <c r="Y31" i="113"/>
  <c r="AI29" i="113"/>
  <c r="AG29" i="113"/>
  <c r="AE29" i="113"/>
  <c r="AC29" i="113"/>
  <c r="AA29" i="113"/>
  <c r="Y29" i="113"/>
  <c r="AI27" i="113"/>
  <c r="AG27" i="113"/>
  <c r="AE27" i="113"/>
  <c r="AC27" i="113"/>
  <c r="AA27" i="113"/>
  <c r="Y27" i="113"/>
  <c r="AI25" i="113"/>
  <c r="AG25" i="113"/>
  <c r="AE25" i="113"/>
  <c r="AC25" i="113"/>
  <c r="AA25" i="113"/>
  <c r="Y25" i="113"/>
  <c r="AI23" i="113"/>
  <c r="AG23" i="113"/>
  <c r="AE23" i="113"/>
  <c r="AC23" i="113"/>
  <c r="AA23" i="113"/>
  <c r="Y23" i="113"/>
  <c r="AI21" i="113"/>
  <c r="AG21" i="113"/>
  <c r="AE21" i="113"/>
  <c r="AC21" i="113"/>
  <c r="AA21" i="113"/>
  <c r="Y21" i="113"/>
  <c r="AI19" i="113"/>
  <c r="AG19" i="113"/>
  <c r="AE19" i="113"/>
  <c r="AC19" i="113"/>
  <c r="AA19" i="113"/>
  <c r="Y19" i="113"/>
  <c r="T35" i="113"/>
  <c r="R35" i="113"/>
  <c r="P35" i="113"/>
  <c r="N35" i="113"/>
  <c r="L35" i="113"/>
  <c r="J35" i="113"/>
  <c r="T33" i="113"/>
  <c r="R33" i="113"/>
  <c r="P33" i="113"/>
  <c r="N33" i="113"/>
  <c r="L33" i="113"/>
  <c r="J33" i="113"/>
  <c r="T31" i="113"/>
  <c r="R31" i="113"/>
  <c r="P31" i="113"/>
  <c r="N31" i="113"/>
  <c r="L31" i="113"/>
  <c r="J31" i="113"/>
  <c r="T29" i="113"/>
  <c r="R29" i="113"/>
  <c r="P29" i="113"/>
  <c r="N29" i="113"/>
  <c r="L29" i="113"/>
  <c r="J29" i="113"/>
  <c r="T27" i="113"/>
  <c r="R27" i="113"/>
  <c r="P27" i="113"/>
  <c r="N27" i="113"/>
  <c r="L27" i="113"/>
  <c r="J27" i="113"/>
  <c r="T25" i="113"/>
  <c r="R25" i="113"/>
  <c r="P25" i="113"/>
  <c r="N25" i="113"/>
  <c r="L25" i="113"/>
  <c r="J25" i="113"/>
  <c r="T23" i="113"/>
  <c r="R23" i="113"/>
  <c r="P23" i="113"/>
  <c r="N23" i="113"/>
  <c r="L23" i="113"/>
  <c r="J23" i="113"/>
  <c r="T21" i="113"/>
  <c r="R21" i="113"/>
  <c r="P21" i="113"/>
  <c r="N21" i="113"/>
  <c r="L21" i="113"/>
  <c r="J21" i="113"/>
  <c r="T19" i="113"/>
  <c r="R19" i="113"/>
  <c r="P19" i="113"/>
  <c r="N19" i="113"/>
  <c r="L19" i="113"/>
  <c r="J19" i="113"/>
  <c r="AI17" i="113"/>
  <c r="AG17" i="113"/>
  <c r="AE17" i="113"/>
  <c r="AC17" i="113"/>
  <c r="AA17" i="113"/>
  <c r="Y17" i="113"/>
  <c r="AI15" i="113"/>
  <c r="AG15" i="113"/>
  <c r="AE15" i="113"/>
  <c r="AC15" i="113"/>
  <c r="AA15" i="113"/>
  <c r="Y15" i="113"/>
  <c r="T17" i="113"/>
  <c r="R17" i="113"/>
  <c r="P17" i="113"/>
  <c r="N17" i="113"/>
  <c r="L17" i="113"/>
  <c r="J17" i="113"/>
  <c r="T15" i="113"/>
  <c r="R15" i="113"/>
  <c r="P15" i="113"/>
  <c r="N15" i="113"/>
  <c r="L15" i="113"/>
  <c r="J15" i="113"/>
  <c r="AI13" i="113"/>
  <c r="AG13" i="113"/>
  <c r="AE13" i="113"/>
  <c r="AC13" i="113"/>
  <c r="AA13" i="113"/>
  <c r="Y13" i="113"/>
  <c r="T13" i="113"/>
  <c r="V13" i="113" s="1"/>
  <c r="R13" i="113"/>
  <c r="P13" i="113"/>
  <c r="N13" i="113"/>
  <c r="L13" i="113"/>
  <c r="J13" i="113"/>
  <c r="Y16" i="118"/>
  <c r="Y17" i="118" s="1"/>
  <c r="W16" i="118"/>
  <c r="U16" i="118"/>
  <c r="S16" i="118"/>
  <c r="Q16" i="118"/>
  <c r="O16" i="118"/>
  <c r="M16" i="118"/>
  <c r="K16" i="118"/>
  <c r="I16" i="118"/>
  <c r="G16" i="118"/>
  <c r="E16" i="118"/>
  <c r="T13" i="112"/>
  <c r="T43" i="112"/>
  <c r="R43" i="112"/>
  <c r="P43" i="112"/>
  <c r="N43" i="112"/>
  <c r="L43" i="112"/>
  <c r="J43" i="112"/>
  <c r="T41" i="112"/>
  <c r="R41" i="112"/>
  <c r="P41" i="112"/>
  <c r="N41" i="112"/>
  <c r="L41" i="112"/>
  <c r="J41" i="112"/>
  <c r="T39" i="112"/>
  <c r="R39" i="112"/>
  <c r="P39" i="112"/>
  <c r="N39" i="112"/>
  <c r="L39" i="112"/>
  <c r="J39" i="112"/>
  <c r="T37" i="112"/>
  <c r="R37" i="112"/>
  <c r="P37" i="112"/>
  <c r="N37" i="112"/>
  <c r="L37" i="112"/>
  <c r="J37" i="112"/>
  <c r="T35" i="112"/>
  <c r="R35" i="112"/>
  <c r="P35" i="112"/>
  <c r="N35" i="112"/>
  <c r="L35" i="112"/>
  <c r="J35" i="112"/>
  <c r="T33" i="112"/>
  <c r="R33" i="112"/>
  <c r="P33" i="112"/>
  <c r="N33" i="112"/>
  <c r="L33" i="112"/>
  <c r="J33" i="112"/>
  <c r="T31" i="112"/>
  <c r="R31" i="112"/>
  <c r="P31" i="112"/>
  <c r="N31" i="112"/>
  <c r="L31" i="112"/>
  <c r="J31" i="112"/>
  <c r="T29" i="112"/>
  <c r="R29" i="112"/>
  <c r="P29" i="112"/>
  <c r="N29" i="112"/>
  <c r="L29" i="112"/>
  <c r="J29" i="112"/>
  <c r="T27" i="112"/>
  <c r="R27" i="112"/>
  <c r="P27" i="112"/>
  <c r="N27" i="112"/>
  <c r="L27" i="112"/>
  <c r="J27" i="112"/>
  <c r="T25" i="112"/>
  <c r="R25" i="112"/>
  <c r="P25" i="112"/>
  <c r="N25" i="112"/>
  <c r="L25" i="112"/>
  <c r="J25" i="112"/>
  <c r="T23" i="112"/>
  <c r="R23" i="112"/>
  <c r="P23" i="112"/>
  <c r="N23" i="112"/>
  <c r="L23" i="112"/>
  <c r="J23" i="112"/>
  <c r="T21" i="112"/>
  <c r="R21" i="112"/>
  <c r="P21" i="112"/>
  <c r="N21" i="112"/>
  <c r="L21" i="112"/>
  <c r="J21" i="112"/>
  <c r="T19" i="112"/>
  <c r="R19" i="112"/>
  <c r="P19" i="112"/>
  <c r="N19" i="112"/>
  <c r="L19" i="112"/>
  <c r="J19" i="112"/>
  <c r="T15" i="112"/>
  <c r="R15" i="112"/>
  <c r="P15" i="112"/>
  <c r="N15" i="112"/>
  <c r="L15" i="112"/>
  <c r="J15" i="112"/>
  <c r="R13" i="112"/>
  <c r="P13" i="112"/>
  <c r="N13" i="112"/>
  <c r="L13" i="112"/>
  <c r="J13" i="112"/>
  <c r="J45" i="112"/>
  <c r="L45" i="112"/>
  <c r="J47" i="112"/>
  <c r="L47" i="112"/>
  <c r="C16" i="118"/>
  <c r="AD8" i="118"/>
  <c r="J4" i="118"/>
  <c r="D4" i="118"/>
  <c r="T3" i="118"/>
  <c r="D3" i="118"/>
  <c r="AD8" i="89"/>
  <c r="I17" i="89"/>
  <c r="C16" i="89"/>
  <c r="O16" i="74"/>
  <c r="R16" i="74" s="1"/>
  <c r="U16" i="74" s="1"/>
  <c r="X16" i="74" s="1"/>
  <c r="T5" i="74"/>
  <c r="AC23" i="74" s="1"/>
  <c r="O14" i="74"/>
  <c r="R14" i="74" s="1"/>
  <c r="U14" i="74" s="1"/>
  <c r="X14" i="74" s="1"/>
  <c r="O13" i="74"/>
  <c r="R13" i="74" s="1"/>
  <c r="U13" i="74" s="1"/>
  <c r="X13" i="74" s="1"/>
  <c r="O12" i="74"/>
  <c r="R12" i="74" s="1"/>
  <c r="U12" i="74" s="1"/>
  <c r="X12" i="74" s="1"/>
  <c r="O11" i="74"/>
  <c r="R11" i="74" s="1"/>
  <c r="U11" i="74" s="1"/>
  <c r="X11" i="74" s="1"/>
  <c r="V43" i="112"/>
  <c r="D4" i="17"/>
  <c r="I4" i="17"/>
  <c r="H25" i="17" l="1"/>
  <c r="H29" i="17" s="1"/>
  <c r="D29" i="17"/>
  <c r="AC21" i="119"/>
  <c r="AC22" i="119"/>
  <c r="C17" i="118"/>
  <c r="E17" i="118"/>
  <c r="G17" i="118"/>
  <c r="I17" i="118"/>
  <c r="K17" i="118"/>
  <c r="M17" i="118"/>
  <c r="O17" i="118"/>
  <c r="Q17" i="118"/>
  <c r="S17" i="118"/>
  <c r="U17" i="118"/>
  <c r="W17" i="118"/>
  <c r="E17" i="89"/>
  <c r="K17" i="89"/>
  <c r="M17" i="89"/>
  <c r="O17" i="89"/>
  <c r="Q17" i="89"/>
  <c r="S17" i="89"/>
  <c r="U17" i="89"/>
  <c r="W17" i="89"/>
  <c r="Y17" i="89"/>
  <c r="C17" i="89"/>
  <c r="G17" i="89"/>
  <c r="AC21" i="74"/>
  <c r="L24" i="74" s="1"/>
  <c r="AC22" i="74"/>
  <c r="AK35" i="113"/>
  <c r="V35" i="113"/>
  <c r="AK33" i="113"/>
  <c r="V33" i="113"/>
  <c r="AK31" i="113"/>
  <c r="V31" i="113"/>
  <c r="AK29" i="113"/>
  <c r="V29" i="113"/>
  <c r="AK27" i="113"/>
  <c r="V27" i="113"/>
  <c r="AK25" i="113"/>
  <c r="V25" i="113"/>
  <c r="AK23" i="113"/>
  <c r="V23" i="113"/>
  <c r="AK21" i="113"/>
  <c r="V21" i="113"/>
  <c r="AK19" i="113"/>
  <c r="V19" i="113"/>
  <c r="AK17" i="113"/>
  <c r="V17" i="113"/>
  <c r="AK15" i="113"/>
  <c r="V15" i="113"/>
  <c r="AK13" i="113"/>
  <c r="X4" i="113"/>
  <c r="K4" i="113"/>
  <c r="G4" i="113"/>
  <c r="X3" i="113"/>
  <c r="G3" i="113"/>
  <c r="V63" i="112"/>
  <c r="T63" i="112"/>
  <c r="R63" i="112"/>
  <c r="P63" i="112"/>
  <c r="N63" i="112"/>
  <c r="L63" i="112"/>
  <c r="J63" i="112"/>
  <c r="V61" i="112"/>
  <c r="T61" i="112"/>
  <c r="R61" i="112"/>
  <c r="P61" i="112"/>
  <c r="N61" i="112"/>
  <c r="L61" i="112"/>
  <c r="J61" i="112"/>
  <c r="V59" i="112"/>
  <c r="T59" i="112"/>
  <c r="R59" i="112"/>
  <c r="P59" i="112"/>
  <c r="N59" i="112"/>
  <c r="L59" i="112"/>
  <c r="J59" i="112"/>
  <c r="V57" i="112"/>
  <c r="T57" i="112"/>
  <c r="R57" i="112"/>
  <c r="P57" i="112"/>
  <c r="N57" i="112"/>
  <c r="L57" i="112"/>
  <c r="J57" i="112"/>
  <c r="V55" i="112"/>
  <c r="T55" i="112"/>
  <c r="R55" i="112"/>
  <c r="P55" i="112"/>
  <c r="N55" i="112"/>
  <c r="L55" i="112"/>
  <c r="J55" i="112"/>
  <c r="V53" i="112"/>
  <c r="T53" i="112"/>
  <c r="R53" i="112"/>
  <c r="P53" i="112"/>
  <c r="N53" i="112"/>
  <c r="L53" i="112"/>
  <c r="J53" i="112"/>
  <c r="V51" i="112"/>
  <c r="T51" i="112"/>
  <c r="R51" i="112"/>
  <c r="P51" i="112"/>
  <c r="N51" i="112"/>
  <c r="L51" i="112"/>
  <c r="J51" i="112"/>
  <c r="V49" i="112"/>
  <c r="T49" i="112"/>
  <c r="R49" i="112"/>
  <c r="P49" i="112"/>
  <c r="N49" i="112"/>
  <c r="L49" i="112"/>
  <c r="J49" i="112"/>
  <c r="V47" i="112"/>
  <c r="T47" i="112"/>
  <c r="R47" i="112"/>
  <c r="P47" i="112"/>
  <c r="N47" i="112"/>
  <c r="V45" i="112"/>
  <c r="T45" i="112"/>
  <c r="R45" i="112"/>
  <c r="P45" i="112"/>
  <c r="N45" i="112"/>
  <c r="V41" i="112"/>
  <c r="V39" i="112"/>
  <c r="V37" i="112"/>
  <c r="V35" i="112"/>
  <c r="V33" i="112"/>
  <c r="V31" i="112"/>
  <c r="V29" i="112"/>
  <c r="V23" i="112"/>
  <c r="V21" i="112"/>
  <c r="V19" i="112"/>
  <c r="V17" i="112"/>
  <c r="V15" i="112"/>
  <c r="U4" i="112"/>
  <c r="K4" i="112"/>
  <c r="G4" i="112"/>
  <c r="U3" i="112"/>
  <c r="G3" i="112"/>
  <c r="G20" i="8"/>
  <c r="F20" i="8"/>
  <c r="G14" i="8"/>
  <c r="L24" i="119" l="1"/>
  <c r="G12" i="102"/>
  <c r="K17" i="106" s="1"/>
  <c r="S5" i="107"/>
  <c r="E5" i="107"/>
  <c r="I4" i="107"/>
  <c r="E4" i="107"/>
  <c r="T3" i="107"/>
  <c r="D3" i="107"/>
  <c r="S5" i="106"/>
  <c r="E5" i="106"/>
  <c r="I4" i="106"/>
  <c r="E4" i="106"/>
  <c r="T3" i="106"/>
  <c r="D3" i="106"/>
  <c r="S5" i="105"/>
  <c r="E5" i="105"/>
  <c r="I4" i="105"/>
  <c r="E4" i="105"/>
  <c r="T3" i="105"/>
  <c r="D3" i="105"/>
  <c r="K12" i="106" l="1"/>
  <c r="K11" i="106"/>
  <c r="K14" i="106"/>
  <c r="K18" i="106"/>
  <c r="K15" i="106"/>
  <c r="C5" i="93"/>
  <c r="T4" i="93"/>
  <c r="G4" i="93"/>
  <c r="C4" i="93"/>
  <c r="T3" i="93"/>
  <c r="D3" i="93"/>
  <c r="B5" i="11"/>
  <c r="D4" i="11"/>
  <c r="B4" i="11"/>
  <c r="F3" i="11"/>
  <c r="B3" i="11"/>
  <c r="T4" i="74"/>
  <c r="K18" i="104"/>
  <c r="K17" i="104"/>
  <c r="K15" i="104"/>
  <c r="K14" i="104"/>
  <c r="K12" i="104"/>
  <c r="K11" i="104"/>
  <c r="E5" i="104"/>
  <c r="I4" i="104"/>
  <c r="E4" i="104"/>
  <c r="T3" i="104"/>
  <c r="D3" i="104"/>
  <c r="D4" i="32" l="1"/>
  <c r="U5" i="32"/>
  <c r="D5" i="32"/>
  <c r="I4" i="32"/>
  <c r="U3" i="32"/>
  <c r="D3" i="32"/>
  <c r="I3" i="17"/>
  <c r="D3" i="17"/>
  <c r="T3" i="89"/>
  <c r="J4" i="89"/>
  <c r="D4" i="89"/>
  <c r="D3" i="89"/>
  <c r="L5" i="5"/>
  <c r="C5" i="5"/>
  <c r="E4" i="5"/>
  <c r="C4" i="5"/>
  <c r="L3" i="5"/>
  <c r="C3" i="5"/>
  <c r="F5" i="74"/>
  <c r="J4" i="74"/>
  <c r="F4" i="74"/>
  <c r="T3" i="74"/>
  <c r="F3" i="74"/>
  <c r="G4" i="42" l="1"/>
  <c r="S5" i="102"/>
  <c r="E5" i="102"/>
  <c r="I4" i="102"/>
  <c r="E4" i="102"/>
  <c r="T3" i="102"/>
  <c r="D3" i="102"/>
  <c r="C4" i="45" l="1"/>
  <c r="C3" i="45"/>
  <c r="W3" i="94" l="1"/>
  <c r="D3" i="94" l="1"/>
  <c r="F38" i="34"/>
  <c r="AB3" i="42"/>
  <c r="V3" i="42"/>
  <c r="D3" i="42"/>
  <c r="C3" i="21"/>
  <c r="S32" i="45"/>
  <c r="J32" i="45"/>
  <c r="C32" i="45"/>
  <c r="T32" i="45"/>
  <c r="R32" i="45"/>
  <c r="Q32" i="45"/>
  <c r="P32" i="45"/>
  <c r="O32" i="45"/>
  <c r="N32" i="45"/>
  <c r="M32" i="45"/>
  <c r="L32" i="45"/>
  <c r="K32" i="45"/>
  <c r="I32" i="45"/>
  <c r="H32" i="45"/>
  <c r="G32" i="45"/>
  <c r="F32" i="45"/>
  <c r="E32" i="45"/>
  <c r="D32" i="45"/>
  <c r="H20" i="8"/>
  <c r="H14" i="8"/>
  <c r="D15" i="8"/>
  <c r="D16" i="8"/>
  <c r="D17" i="8"/>
  <c r="D18" i="8"/>
  <c r="D19" i="8"/>
  <c r="D20" i="8"/>
  <c r="D21" i="8"/>
  <c r="D22" i="8"/>
  <c r="D23" i="8"/>
  <c r="D24" i="8"/>
  <c r="D25" i="8"/>
  <c r="D14" i="8"/>
  <c r="G16" i="34" l="1"/>
  <c r="G20" i="34"/>
  <c r="G17" i="34"/>
  <c r="G23" i="34"/>
  <c r="G26" i="34"/>
  <c r="G38" i="34"/>
  <c r="G32" i="34"/>
  <c r="G19" i="34"/>
  <c r="G15" i="34"/>
  <c r="G21" i="34"/>
  <c r="G22" i="34"/>
  <c r="G28" i="34"/>
  <c r="G29" i="34"/>
  <c r="G14"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tc={46F9F530-E6EC-4367-B29B-05C8823988BA}</author>
  </authors>
  <commentList>
    <comment ref="A1" authorId="0" shapeId="0" xr:uid="{46F9F530-E6EC-4367-B29B-05C8823988BA}">
      <text>
        <t>[Threaded comment]
Your version of Excel allows you to read this threaded comment; however, any edits to it will get removed if the file is opened in a newer version of Excel. Learn more: https://go.microsoft.com/fwlink/?linkid=870924
Comment:
    Reviewed 1/7/2025
Review of this form has caused a new comment in the Tech section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tc={8685611E-775F-4ACE-9740-6DB355866D72}</author>
  </authors>
  <commentList>
    <comment ref="A1" authorId="0" shapeId="0" xr:uid="{8685611E-775F-4ACE-9740-6DB355866D72}">
      <text>
        <t>[Threaded comment]
Your version of Excel allows you to read this threaded comment; however, any edits to it will get removed if the file is opened in a newer version of Excel. Learn more: https://go.microsoft.com/fwlink/?linkid=870924
Comment:
    Reviewed 1/7/2025
Review of this form has caused a new comment in the Tech section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tc={1E3FE303-DD71-4400-B5FF-55FBAC9D6F7E}</author>
  </authors>
  <commentList>
    <comment ref="B26" authorId="0" shapeId="0" xr:uid="{1E3FE303-DD71-4400-B5FF-55FBAC9D6F7E}">
      <text>
        <t>[Threaded comment]
Your version of Excel allows you to read this threaded comment; however, any edits to it will get removed if the file is opened in a newer version of Excel. Learn more: https://go.microsoft.com/fwlink/?linkid=870924
Comment:
    Test numbering verified against Table o Contents</t>
      </text>
    </comment>
  </commentList>
</comments>
</file>

<file path=xl/sharedStrings.xml><?xml version="1.0" encoding="utf-8"?>
<sst xmlns="http://schemas.openxmlformats.org/spreadsheetml/2006/main" count="1293" uniqueCount="590">
  <si>
    <t>Radiologic Technologist's QC Test Form Workbook</t>
  </si>
  <si>
    <t>Instructions</t>
  </si>
  <si>
    <t>•</t>
  </si>
  <si>
    <t>The forms may be completed on paper or on computer by using the spreadsheets.</t>
  </si>
  <si>
    <t>If completing via computer, be sure to verify all entries so they are correct.</t>
  </si>
  <si>
    <t>Before completing the forms, either on paper or by computer, enter facility information in Facility Info tab first; information auto-populates in other pages.</t>
  </si>
  <si>
    <t xml:space="preserve">If completing the forms on computer, drop down lists are available within some cells to complete the required information; if the list does not contain the necessary information; complete the cell yourself. </t>
  </si>
  <si>
    <t>Your system may have multiple, clinically-used Image Modes that must be tested (e.g., Stereotactic, Tomosynthesis). See next tab for the required tests.</t>
  </si>
  <si>
    <r>
      <rPr>
        <u/>
        <sz val="10"/>
        <rFont val="Arial"/>
        <family val="2"/>
      </rPr>
      <t xml:space="preserve"> If completing via paper</t>
    </r>
    <r>
      <rPr>
        <sz val="10"/>
        <rFont val="Arial"/>
        <family val="2"/>
      </rPr>
      <t xml:space="preserve">, write in the Image Mode that is being tested on the top of all applicable forms. Make additional copies of the forms for each image mode tested. </t>
    </r>
  </si>
  <si>
    <r>
      <rPr>
        <u/>
        <sz val="10"/>
        <rFont val="Arial"/>
        <family val="2"/>
      </rPr>
      <t xml:space="preserve"> If completing via computer</t>
    </r>
    <r>
      <rPr>
        <sz val="10"/>
        <rFont val="Arial"/>
        <family val="2"/>
      </rPr>
      <t xml:space="preserve">, make a copy of the tab with each form for all applicable image modes tested. Select the Image Mode tested on each form using the drop-down list of Image Modes.
</t>
    </r>
  </si>
  <si>
    <t>Enter data into white cells.</t>
  </si>
  <si>
    <t xml:space="preserve">Light yellow cells are for pass/fail results of subtests within the main test; depending on the page, you may enter the pass/fail results using the dropdown list. </t>
  </si>
  <si>
    <t xml:space="preserve">Bright yellow cells are for pass/fail results of the overall test; depending on the page, you may enter the pass/fail results using the dropdown list. </t>
  </si>
  <si>
    <t>Do not enter data into gray cells. Some gray cells might contain formulae that will be lost.</t>
  </si>
  <si>
    <t>Revisions</t>
  </si>
  <si>
    <t>Quality Control Tests</t>
  </si>
  <si>
    <t>Technologist's Tests</t>
  </si>
  <si>
    <r>
      <rPr>
        <b/>
        <i/>
        <sz val="8"/>
        <rFont val="Arial"/>
        <family val="2"/>
      </rPr>
      <t xml:space="preserve">Note: </t>
    </r>
    <r>
      <rPr>
        <i/>
        <sz val="8"/>
        <rFont val="Arial"/>
        <family val="2"/>
      </rPr>
      <t>Complete Facility tab first to populate facility information into the forms</t>
    </r>
  </si>
  <si>
    <r>
      <t>Test</t>
    </r>
    <r>
      <rPr>
        <b/>
        <sz val="8"/>
        <color rgb="FFFF0000"/>
        <rFont val="Arial"/>
        <family val="2"/>
      </rPr>
      <t>*</t>
    </r>
  </si>
  <si>
    <r>
      <t>Minimum Frequency</t>
    </r>
    <r>
      <rPr>
        <b/>
        <sz val="8"/>
        <color rgb="FFFF0000"/>
        <rFont val="Arial"/>
        <family val="2"/>
      </rPr>
      <t>**</t>
    </r>
  </si>
  <si>
    <t>Corrective Action Timeframe</t>
  </si>
  <si>
    <t>1.</t>
  </si>
  <si>
    <t>Localization Accuracy</t>
  </si>
  <si>
    <t>Daily</t>
  </si>
  <si>
    <t>Before clinical use</t>
  </si>
  <si>
    <t>2.</t>
  </si>
  <si>
    <t>Phantom Image Quality and Artifacts</t>
  </si>
  <si>
    <t>Weekly</t>
  </si>
  <si>
    <t>3.</t>
  </si>
  <si>
    <t>Visual Checklist</t>
  </si>
  <si>
    <t>Monthly</t>
  </si>
  <si>
    <t>Critical: Before clinical use; Less critical:  Within 30 days</t>
  </si>
  <si>
    <t>4.</t>
  </si>
  <si>
    <t>Compression Thickness Indicator</t>
  </si>
  <si>
    <t>5.</t>
  </si>
  <si>
    <t>Acquisition Workstation (AW) Monitor QC</t>
  </si>
  <si>
    <t>Within 30 days</t>
  </si>
  <si>
    <t>6.</t>
  </si>
  <si>
    <t>Compression Force</t>
  </si>
  <si>
    <t>Semiannually</t>
  </si>
  <si>
    <t>7.</t>
  </si>
  <si>
    <t>Facility QC Review</t>
  </si>
  <si>
    <t>Annually</t>
  </si>
  <si>
    <t>Per relevant QC test(s)</t>
  </si>
  <si>
    <t>8.</t>
  </si>
  <si>
    <t>Manufacturer Calibrations (if applicable)</t>
  </si>
  <si>
    <t>Per Manufacturer</t>
  </si>
  <si>
    <t>9.</t>
  </si>
  <si>
    <t>Optional: Physician Feedback</t>
  </si>
  <si>
    <t>Facility's choice</t>
  </si>
  <si>
    <t>10</t>
  </si>
  <si>
    <t>Optional: Repeat Analysis</t>
  </si>
  <si>
    <r>
      <t xml:space="preserve">* All required tests (except Facility QC Review) </t>
    </r>
    <r>
      <rPr>
        <i/>
        <u/>
        <sz val="8"/>
        <color rgb="FFFF0000"/>
        <rFont val="Arial"/>
        <family val="2"/>
      </rPr>
      <t>must</t>
    </r>
    <r>
      <rPr>
        <i/>
        <sz val="8"/>
        <color rgb="FFFF0000"/>
        <rFont val="Arial"/>
        <family val="2"/>
      </rPr>
      <t xml:space="preserve"> be performed after installation before first clinical use.</t>
    </r>
  </si>
  <si>
    <t>** This is a minimum frequency; tests may be performed more often if problems are noted. Also, weekly tests do not need to be performed if biopsy procedures are not performed during that week. However, the test must be performed prior to patient biopsies, once biopsy procedures resume. In these cases, be sure to note in the QC charts that biopsy procedures were not performed during this time. 
Mobile units have additional Minimum Frequencies (see below).</t>
  </si>
  <si>
    <t>Management Forms</t>
  </si>
  <si>
    <t>Corrective Action Log</t>
  </si>
  <si>
    <t>Digital Mammography Unit QC Summary Checklist</t>
  </si>
  <si>
    <t>Mobile Systems</t>
  </si>
  <si>
    <r>
      <t xml:space="preserve">In addition to meeting the minimum frequencies outlined in the table above, the following tests must be performed according to their procedure </t>
    </r>
    <r>
      <rPr>
        <u/>
        <sz val="8"/>
        <color theme="1"/>
        <rFont val="Arial"/>
        <family val="2"/>
      </rPr>
      <t>after each move</t>
    </r>
    <r>
      <rPr>
        <sz val="8"/>
        <color theme="1"/>
        <rFont val="Arial"/>
        <family val="2"/>
      </rPr>
      <t xml:space="preserve"> of the mobile system to a new location:</t>
    </r>
  </si>
  <si>
    <t xml:space="preserve">• Phantom Image Quality - after each relocation and prior to biopsy procedures. </t>
  </si>
  <si>
    <t>• Compression Thickness Indicator - after each relocation and prior to biopsy procedures.</t>
  </si>
  <si>
    <t>• Localization Accuracy (Daily procedure).</t>
  </si>
  <si>
    <t>• Any QC test(s) that are required for a mobile mammography unit according to its relevant QC manual or manufacturer requirements.</t>
  </si>
  <si>
    <t>Facility, Unit and Test Equipment Data</t>
  </si>
  <si>
    <t>Enter your facility's information in the appropriate cells.</t>
  </si>
  <si>
    <t>Facility Information</t>
  </si>
  <si>
    <t>Your facility's information will populate the appropriate cells in the workbook's worksheets.</t>
  </si>
  <si>
    <t>Facility Name:</t>
  </si>
  <si>
    <t>SurgiCenter</t>
  </si>
  <si>
    <t>Entry is passed to many tabs.</t>
  </si>
  <si>
    <t>Address:</t>
  </si>
  <si>
    <t>706 Weston Way</t>
  </si>
  <si>
    <t>Cell is not referenced in another worksheet</t>
  </si>
  <si>
    <t>City, State, Zip:</t>
  </si>
  <si>
    <t>Arlington, VA</t>
  </si>
  <si>
    <r>
      <rPr>
        <b/>
        <sz val="8"/>
        <color rgb="FF000000"/>
        <rFont val="Arial"/>
        <family val="2"/>
      </rPr>
      <t xml:space="preserve">MGBBAP ID# </t>
    </r>
    <r>
      <rPr>
        <i/>
        <sz val="8"/>
        <color rgb="FF000000"/>
        <rFont val="Arial"/>
        <family val="2"/>
      </rPr>
      <t>(00000)</t>
    </r>
    <r>
      <rPr>
        <b/>
        <sz val="8"/>
        <color rgb="FF000000"/>
        <rFont val="Arial"/>
        <family val="2"/>
      </rPr>
      <t>:</t>
    </r>
  </si>
  <si>
    <r>
      <rPr>
        <b/>
        <sz val="8"/>
        <color rgb="FF000000"/>
        <rFont val="Arial"/>
        <family val="2"/>
      </rPr>
      <t xml:space="preserve">MGBBAP ID Unit# </t>
    </r>
    <r>
      <rPr>
        <i/>
        <sz val="8"/>
        <color rgb="FF000000"/>
        <rFont val="Arial"/>
        <family val="2"/>
      </rPr>
      <t>(00)</t>
    </r>
    <r>
      <rPr>
        <b/>
        <sz val="8"/>
        <color rgb="FF000000"/>
        <rFont val="Arial"/>
        <family val="2"/>
      </rPr>
      <t>:</t>
    </r>
  </si>
  <si>
    <t>Supervising Physician:</t>
  </si>
  <si>
    <t>P. Piatt</t>
  </si>
  <si>
    <t>MGBB Quality Control Technologist:</t>
  </si>
  <si>
    <t>T. Bran</t>
  </si>
  <si>
    <t>Unit Information</t>
  </si>
  <si>
    <t>Room ID:</t>
  </si>
  <si>
    <t>Biopsy</t>
  </si>
  <si>
    <t>X-Ray Unit Manufacturer:</t>
  </si>
  <si>
    <t>Hologic</t>
  </si>
  <si>
    <t>X-Ray Unit Model:</t>
  </si>
  <si>
    <t>Affirm</t>
  </si>
  <si>
    <t>X-Ray Unit Gantry Serial #:</t>
  </si>
  <si>
    <t>10-1205</t>
  </si>
  <si>
    <t>X-Ray Unit Date of Manufacture:</t>
  </si>
  <si>
    <t>1/26/2023</t>
  </si>
  <si>
    <t>X-Ray Unit Date of Installation:</t>
  </si>
  <si>
    <t>2/13/2024</t>
  </si>
  <si>
    <t>Imaging Mode A:</t>
  </si>
  <si>
    <t>Stereotactic</t>
  </si>
  <si>
    <t>Entry is passed to Localization Verification tab.</t>
  </si>
  <si>
    <t>Imaging Mode B:</t>
  </si>
  <si>
    <t>Tomosynthesis</t>
  </si>
  <si>
    <t>Test Equipment Info</t>
  </si>
  <si>
    <t>Image Quality Phantom Type**:</t>
  </si>
  <si>
    <t>ACR Original</t>
  </si>
  <si>
    <t>Entry is passed to Image Quality tab.</t>
  </si>
  <si>
    <t>Phantom Manufacturer:</t>
  </si>
  <si>
    <t>Gammex</t>
  </si>
  <si>
    <t>Phantom SN:</t>
  </si>
  <si>
    <t>2590-03</t>
  </si>
  <si>
    <t>Medical Physicist Info</t>
  </si>
  <si>
    <t>Medical Physicist Name:</t>
  </si>
  <si>
    <t>R. Wong</t>
  </si>
  <si>
    <t>Telephone Number:</t>
  </si>
  <si>
    <t>555-551-1212</t>
  </si>
  <si>
    <t>email:</t>
  </si>
  <si>
    <t>GreatestMP@gmail.com</t>
  </si>
  <si>
    <t>**Image Quality Phantom Type:  The acceptable phantoms are 
1) the original ACR phantom (4" square), 2) the "Mini Phantom", and 3) the ACR Digital Mammography Phantom (12" x 10").</t>
  </si>
  <si>
    <t xml:space="preserve">1.  Localization accuracy </t>
  </si>
  <si>
    <t>Done, Draft 1</t>
  </si>
  <si>
    <t xml:space="preserve">11/19/2024: RW changed all SBB to MGBBAP </t>
  </si>
  <si>
    <t>Facility</t>
  </si>
  <si>
    <t>Room ID</t>
  </si>
  <si>
    <t>MGBBAP ID-Unit#</t>
  </si>
  <si>
    <t>-</t>
  </si>
  <si>
    <t>Unit Mfr &amp; Model</t>
  </si>
  <si>
    <t>Imaging Mode</t>
  </si>
  <si>
    <t>Image receptor size</t>
  </si>
  <si>
    <t>AEC mode</t>
  </si>
  <si>
    <t>Target/filter</t>
  </si>
  <si>
    <t>kVp</t>
  </si>
  <si>
    <t>Coordinate system*</t>
  </si>
  <si>
    <t xml:space="preserve">1.  Localization Accuracy </t>
  </si>
  <si>
    <t>1/9/2026 RW: Note to self: Finished reformatting all calculated cells to gray background.</t>
  </si>
  <si>
    <t>Polar coordinates</t>
  </si>
  <si>
    <t>Also, changed calculations so difference is now (Calculated Location- Preset).</t>
  </si>
  <si>
    <t>SBBAP ID-Unit#</t>
  </si>
  <si>
    <t>4/1 Pass/fail calculations not working</t>
  </si>
  <si>
    <r>
      <t xml:space="preserve">Procedure:  </t>
    </r>
    <r>
      <rPr>
        <sz val="9"/>
        <rFont val="Arial"/>
        <family val="2"/>
      </rPr>
      <t>Use either the manufacturer's methodolgy or ACR methology to target a preset location.</t>
    </r>
  </si>
  <si>
    <t xml:space="preserve">CC Approach </t>
  </si>
  <si>
    <t>Stereo Mode</t>
  </si>
  <si>
    <t xml:space="preserve">DBT Mode </t>
  </si>
  <si>
    <t>Pass/Fail</t>
  </si>
  <si>
    <t>x</t>
  </si>
  <si>
    <t>y</t>
  </si>
  <si>
    <t>z</t>
  </si>
  <si>
    <t xml:space="preserve">Date </t>
  </si>
  <si>
    <t>Preset Location</t>
  </si>
  <si>
    <t>Calculated Location</t>
  </si>
  <si>
    <t>Difference</t>
  </si>
  <si>
    <t>=IF(OR(COUNTA(J13:U13)=0,A13=""),"N/A",</t>
  </si>
  <si>
    <t>IF(AND(</t>
  </si>
  <si>
    <t>OR(IFERROR(ABS(J14)&lt;=1,FALSE),J14=""),</t>
  </si>
  <si>
    <t>OR(IFERROR(ABS(L14)&lt;=1,FALSE),L14=""),</t>
  </si>
  <si>
    <t>OR(IFERROR(ABS(N14)&lt;=1,FALSE),N14=""),</t>
  </si>
  <si>
    <t>OR(IFERROR(ABS(P14)&lt;=1,FALSE),P14=""),</t>
  </si>
  <si>
    <t>OR(IFERROR(ABS(R14)&lt;=1,FALSE),R14=""),</t>
  </si>
  <si>
    <t>OR(IFERROR(ABS(T14)&lt;=1,FALSE),T14="")),</t>
  </si>
  <si>
    <t>"PASS","FAIL"))</t>
  </si>
  <si>
    <t>Analyses:</t>
  </si>
  <si>
    <t>Measure or calculate the difference between the Calculated Location (of the needle tip/phantom, calculated by the targeting computer), and the Preset Location, for each coordinate.</t>
  </si>
  <si>
    <t>Action Limits</t>
  </si>
  <si>
    <t>Required:</t>
  </si>
  <si>
    <t xml:space="preserve">The needle tip should be within 1 mm in each of the cardinal directions.  </t>
  </si>
  <si>
    <t>Criteria:</t>
  </si>
  <si>
    <t xml:space="preserve">Each calculated coordinate (X, Y, and Z) must be within 1 mm of the coordinates of the preset location, regardless of which procedure was used.  </t>
  </si>
  <si>
    <t>Timeframe:</t>
  </si>
  <si>
    <t xml:space="preserve">The cause of the test failure must be corrected before clinical use. </t>
  </si>
  <si>
    <t xml:space="preserve">Left Lateral Approach </t>
  </si>
  <si>
    <t xml:space="preserve">Right Lateral Approach </t>
  </si>
  <si>
    <t>PASS/FAIL</t>
  </si>
  <si>
    <t>Cartesian Coordinates</t>
  </si>
  <si>
    <t>2D w/Add-on DBT</t>
  </si>
  <si>
    <t>Year</t>
  </si>
  <si>
    <t>Date</t>
  </si>
  <si>
    <t>Tech</t>
  </si>
  <si>
    <t>Z</t>
  </si>
  <si>
    <t>Overall Pass/Fail</t>
  </si>
  <si>
    <t>Measure or calculate the difference between the Calculated Location (of the needle tip, calcuated by the targetting computer), and the Preset Location, for each coordinate.</t>
  </si>
  <si>
    <t>Required items must be corrected before clinical use.</t>
  </si>
  <si>
    <t>Need WG consensus:  Delete this worksheet?  Any systems still using polar coordinates? RW</t>
  </si>
  <si>
    <t>2.  Phantom Image Quality and Artifacts (SBB)</t>
  </si>
  <si>
    <t>SBBAP ID-Unit #</t>
  </si>
  <si>
    <t>Phantom</t>
  </si>
  <si>
    <t>Phantom Type:</t>
  </si>
  <si>
    <t xml:space="preserve">Imaging Mode </t>
  </si>
  <si>
    <r>
      <t>Date</t>
    </r>
    <r>
      <rPr>
        <i/>
        <sz val="8"/>
        <rFont val="Arial"/>
        <family val="2"/>
      </rPr>
      <t xml:space="preserve"> (month &amp; day)</t>
    </r>
  </si>
  <si>
    <t>DBT</t>
  </si>
  <si>
    <t>Tech Initials</t>
  </si>
  <si>
    <t>Mo/Mo</t>
  </si>
  <si>
    <t>Resulting
Techniques</t>
  </si>
  <si>
    <t>View</t>
  </si>
  <si>
    <t>Mo/Rh</t>
  </si>
  <si>
    <t>Paddle</t>
  </si>
  <si>
    <t>Rh/Ag</t>
  </si>
  <si>
    <t>Rh/Rh</t>
  </si>
  <si>
    <t>AEC Position</t>
  </si>
  <si>
    <t>W/Ag</t>
  </si>
  <si>
    <t>W/Al</t>
  </si>
  <si>
    <t>Exposure Comensation Step</t>
  </si>
  <si>
    <t>W/Rh</t>
  </si>
  <si>
    <r>
      <t xml:space="preserve">Slice or slab # </t>
    </r>
    <r>
      <rPr>
        <i/>
        <sz val="8"/>
        <rFont val="Arial"/>
        <family val="2"/>
      </rPr>
      <t>(DBT only)</t>
    </r>
  </si>
  <si>
    <t>--</t>
  </si>
  <si>
    <t>mAs</t>
  </si>
  <si>
    <t>Object</t>
  </si>
  <si>
    <t>Phantom Score</t>
  </si>
  <si>
    <t>Artifacts P/F</t>
  </si>
  <si>
    <t>P</t>
  </si>
  <si>
    <t>Min Score</t>
  </si>
  <si>
    <t>Type</t>
  </si>
  <si>
    <t>Fibers</t>
  </si>
  <si>
    <t>Specks</t>
  </si>
  <si>
    <t>Masses</t>
  </si>
  <si>
    <t>Fiber score</t>
  </si>
  <si>
    <t>ACR DM</t>
  </si>
  <si>
    <t>Speck group score</t>
  </si>
  <si>
    <t>ACR Mini</t>
  </si>
  <si>
    <t>Mass score</t>
  </si>
  <si>
    <t>Comments:</t>
  </si>
  <si>
    <t>Scoring</t>
  </si>
  <si>
    <t>Original ACR Phantom</t>
  </si>
  <si>
    <t>Mini Phantom</t>
  </si>
  <si>
    <t>ACR DM Phantom</t>
  </si>
  <si>
    <t>Phantom image must be free of clinically significant artifacts.</t>
  </si>
  <si>
    <t xml:space="preserve">The phantom image must score at least the minimum score (above), appropriate to the phantom used.  </t>
  </si>
  <si>
    <t>2.  Phantom Image Quality and Artifacts (DBT)</t>
  </si>
  <si>
    <t>3.  Visual Checklist</t>
  </si>
  <si>
    <t xml:space="preserve">Room ID </t>
  </si>
  <si>
    <t>Visual Checklist from Technical Standard</t>
  </si>
  <si>
    <t>Procedure</t>
  </si>
  <si>
    <t>Inspect the unit and evaluate the functionality according to the checklist below.</t>
  </si>
  <si>
    <t>Month</t>
  </si>
  <si>
    <t>Jan</t>
  </si>
  <si>
    <t>Feb</t>
  </si>
  <si>
    <t>Mar</t>
  </si>
  <si>
    <t>Apr</t>
  </si>
  <si>
    <t>May</t>
  </si>
  <si>
    <t>Jun</t>
  </si>
  <si>
    <t>Jul</t>
  </si>
  <si>
    <t>Aug</t>
  </si>
  <si>
    <t>Sep</t>
  </si>
  <si>
    <t>Oct</t>
  </si>
  <si>
    <t>Nov</t>
  </si>
  <si>
    <t>Dec</t>
  </si>
  <si>
    <r>
      <rPr>
        <sz val="8"/>
        <color rgb="FF000000"/>
        <rFont val="Arial"/>
        <family val="2"/>
      </rPr>
      <t>All locks and detents are working properly.</t>
    </r>
    <r>
      <rPr>
        <b/>
        <sz val="10"/>
        <color rgb="FF000000"/>
        <rFont val="Arial"/>
        <family val="2"/>
      </rPr>
      <t>*</t>
    </r>
  </si>
  <si>
    <r>
      <t>Table and/or breast support device are immobilized when patient is in compression.</t>
    </r>
    <r>
      <rPr>
        <b/>
        <sz val="10"/>
        <color theme="1"/>
        <rFont val="Arial"/>
        <family val="2"/>
      </rPr>
      <t>*</t>
    </r>
  </si>
  <si>
    <t>Lighting is adequate.</t>
  </si>
  <si>
    <r>
      <rPr>
        <sz val="8"/>
        <color rgb="FF000000"/>
        <rFont val="Arial"/>
        <family val="2"/>
      </rPr>
      <t>All moving parts move smoothly without obstructions to motion.</t>
    </r>
    <r>
      <rPr>
        <b/>
        <sz val="10"/>
        <color rgb="FF000000"/>
        <rFont val="Arial"/>
        <family val="2"/>
      </rPr>
      <t>*</t>
    </r>
  </si>
  <si>
    <t xml:space="preserve">All foot switches operate properly. </t>
  </si>
  <si>
    <r>
      <rPr>
        <sz val="8"/>
        <color rgb="FF000000"/>
        <rFont val="Arial"/>
        <family val="2"/>
      </rPr>
      <t>Biopsy unit is mechanically stable.</t>
    </r>
    <r>
      <rPr>
        <b/>
        <sz val="10"/>
        <color rgb="FF000000"/>
        <rFont val="Arial"/>
        <family val="2"/>
      </rPr>
      <t>*</t>
    </r>
  </si>
  <si>
    <r>
      <rPr>
        <sz val="8"/>
        <color rgb="FF000000"/>
        <rFont val="Arial"/>
        <family val="2"/>
      </rPr>
      <t>Needle holder and guides are free from excessive vibrations.</t>
    </r>
    <r>
      <rPr>
        <b/>
        <sz val="10"/>
        <color rgb="FF000000"/>
        <rFont val="Arial"/>
        <family val="2"/>
      </rPr>
      <t>*</t>
    </r>
  </si>
  <si>
    <r>
      <rPr>
        <sz val="8"/>
        <color rgb="FF000000"/>
        <rFont val="Arial"/>
        <family val="2"/>
      </rPr>
      <t>Paddles are free from cracks, sharp edges and other hazards.</t>
    </r>
    <r>
      <rPr>
        <b/>
        <sz val="10"/>
        <color rgb="FF000000"/>
        <rFont val="Arial"/>
        <family val="2"/>
      </rPr>
      <t>*</t>
    </r>
  </si>
  <si>
    <t>Operator and other personnel are shielded from radiation.*</t>
  </si>
  <si>
    <r>
      <t>Patient is visible to the operator during the procedure.</t>
    </r>
    <r>
      <rPr>
        <b/>
        <sz val="10"/>
        <color theme="1"/>
        <rFont val="Arial"/>
        <family val="2"/>
      </rPr>
      <t>*</t>
    </r>
  </si>
  <si>
    <t>Technique charts are posted.</t>
  </si>
  <si>
    <r>
      <t>Cleaning supplies and disinfectants are available and used after every patient.</t>
    </r>
    <r>
      <rPr>
        <b/>
        <sz val="10"/>
        <color theme="1"/>
        <rFont val="Arial"/>
        <family val="2"/>
      </rPr>
      <t>*</t>
    </r>
  </si>
  <si>
    <r>
      <t>All blood and/or potentially infectious materials have been cleaned from the equipment</t>
    </r>
    <r>
      <rPr>
        <b/>
        <sz val="10"/>
        <color theme="1"/>
        <rFont val="Arial"/>
        <family val="2"/>
      </rPr>
      <t>.*</t>
    </r>
  </si>
  <si>
    <t>Other, as recommended by the manufacturer.</t>
  </si>
  <si>
    <t>P = Pass</t>
  </si>
  <si>
    <t>F = Fail</t>
  </si>
  <si>
    <t>NA = Not Applicable</t>
  </si>
  <si>
    <r>
      <t xml:space="preserve">All items must pass.  Critical items are marked with an </t>
    </r>
    <r>
      <rPr>
        <b/>
        <sz val="10"/>
        <rFont val="Arial"/>
        <family val="2"/>
      </rPr>
      <t>*</t>
    </r>
    <r>
      <rPr>
        <sz val="8"/>
        <rFont val="Arial"/>
        <family val="2"/>
      </rPr>
      <t>.</t>
    </r>
  </si>
  <si>
    <t xml:space="preserve">Timeframe:  </t>
  </si>
  <si>
    <t>Failures of critical items (*) must be corrected before clinical use; less critical items must be corrected within 30 days.</t>
  </si>
  <si>
    <t>4.  Compression Thickness Indicator</t>
  </si>
  <si>
    <t>The worksheet accounts for the thickness input in mm or cm.</t>
  </si>
  <si>
    <t>Enter a value in cell C8 for the phantom thickness.</t>
  </si>
  <si>
    <t>Select from drop/down list units of thickness and of pressure.</t>
  </si>
  <si>
    <t>Enter the measured values in data cells (row 15).</t>
  </si>
  <si>
    <t>Description of phantom used for compression thickness test</t>
  </si>
  <si>
    <t>The units chosen determine the p/f limit, 5 for mm, 0.5 for cm.</t>
  </si>
  <si>
    <t>Actual thickness of phantom</t>
  </si>
  <si>
    <t>Units of thickness</t>
  </si>
  <si>
    <t>mm</t>
  </si>
  <si>
    <t>P/F limit</t>
  </si>
  <si>
    <t xml:space="preserve">Target compression pressure </t>
  </si>
  <si>
    <t>Units of pressure</t>
  </si>
  <si>
    <t>lb</t>
  </si>
  <si>
    <t>Compression Pressure Used  (if available)</t>
  </si>
  <si>
    <t>Indicated thickness</t>
  </si>
  <si>
    <t>Difference between indicated and actual thicknesses
(Indicated - Actual)</t>
  </si>
  <si>
    <r>
      <t xml:space="preserve">Compression thickness indicator </t>
    </r>
    <r>
      <rPr>
        <b/>
        <i/>
        <sz val="8"/>
        <rFont val="Arial"/>
        <family val="2"/>
      </rPr>
      <t>must</t>
    </r>
    <r>
      <rPr>
        <sz val="8"/>
        <rFont val="Arial"/>
        <family val="2"/>
      </rPr>
      <t xml:space="preserve"> be accurate to within 0.5 cm (5 mm) of the actual thickness.</t>
    </r>
  </si>
  <si>
    <r>
      <t xml:space="preserve">Failures </t>
    </r>
    <r>
      <rPr>
        <b/>
        <i/>
        <sz val="8"/>
        <rFont val="Arial"/>
        <family val="2"/>
      </rPr>
      <t>must</t>
    </r>
    <r>
      <rPr>
        <sz val="8"/>
        <rFont val="Arial"/>
        <family val="2"/>
      </rPr>
      <t xml:space="preserve"> be corrected within 30 days.</t>
    </r>
  </si>
  <si>
    <t>4. Compression Thickness Indicator (Mobile Units)</t>
  </si>
  <si>
    <t>Post Relocation</t>
  </si>
  <si>
    <t>Description of compression thickness phantom</t>
  </si>
  <si>
    <t>ACR Phantom</t>
  </si>
  <si>
    <t>5.  Acquisition Workstation Monitor QC</t>
  </si>
  <si>
    <r>
      <t xml:space="preserve">Monitor Condition P/F
</t>
    </r>
    <r>
      <rPr>
        <i/>
        <sz val="8"/>
        <rFont val="Arial"/>
        <family val="2"/>
      </rPr>
      <t>(clinically significant findings)</t>
    </r>
  </si>
  <si>
    <r>
      <rPr>
        <b/>
        <sz val="8"/>
        <color rgb="FF000000"/>
        <rFont val="Arial"/>
        <family val="2"/>
      </rPr>
      <t xml:space="preserve">    Test Pattern Image Quality 
</t>
    </r>
    <r>
      <rPr>
        <i/>
        <sz val="8"/>
        <color rgb="FF000000"/>
        <rFont val="Arial"/>
        <family val="2"/>
      </rPr>
      <t>(if  test object is available, use for any pattern)</t>
    </r>
  </si>
  <si>
    <t>High Contrast bar pattern(s) visualized correctly?</t>
  </si>
  <si>
    <t>Low Contrast bar pattern(s) visualized correctly?</t>
  </si>
  <si>
    <t>Grayscale gradient bar visualized correctly?</t>
  </si>
  <si>
    <r>
      <t xml:space="preserve">Mfr Automated Test P/F
</t>
    </r>
    <r>
      <rPr>
        <i/>
        <sz val="8"/>
        <rFont val="Arial"/>
        <family val="2"/>
      </rPr>
      <t>(if available)</t>
    </r>
  </si>
  <si>
    <t>Any screen blemish that could interfere with clinical information must be removed.</t>
  </si>
  <si>
    <t>Test pattern image quality must pass all visual tests.</t>
  </si>
  <si>
    <t>Manufacturer's automated tests, if available, must pass manufacturer's specifications (if one or more test fails, indicate F for test(s) and Overall).</t>
  </si>
  <si>
    <t>Clinically significant monitor defects must be corrected before clinical use; 
all other required tests must be corrected within 30 days.</t>
  </si>
  <si>
    <t>6.  Compression Force</t>
  </si>
  <si>
    <r>
      <t>Required Equipment:</t>
    </r>
    <r>
      <rPr>
        <sz val="7"/>
        <rFont val="Arial"/>
        <family val="2"/>
      </rPr>
      <t xml:space="preserve"> Bathroom scale; towels</t>
    </r>
  </si>
  <si>
    <t>Place towel on detector, place bathroom scale on towel with dial or read-out positioned for reading.</t>
  </si>
  <si>
    <t>Place another towel on top of scale.</t>
  </si>
  <si>
    <t>Using initial power-drive mode, activate compression until it stops automatically.</t>
  </si>
  <si>
    <t>Read and record the initial compression force.</t>
  </si>
  <si>
    <t>Using manual fine-adjustment mode, activate compression until maximum compression is reached.</t>
  </si>
  <si>
    <t>Set the compression force to a clincally used force, approximately 10 lbs</t>
  </si>
  <si>
    <t>Check that force is maintained within 1 lb for approximately 2 minutes.</t>
  </si>
  <si>
    <r>
      <t>Note</t>
    </r>
    <r>
      <rPr>
        <b/>
        <sz val="7"/>
        <rFont val="Arial"/>
        <family val="2"/>
      </rPr>
      <t xml:space="preserve">: </t>
    </r>
    <r>
      <rPr>
        <sz val="7"/>
        <rFont val="Arial"/>
        <family val="2"/>
      </rPr>
      <t xml:space="preserve"> Ensure that the scale that is used produces accurate readings as pressure is increased.</t>
    </r>
  </si>
  <si>
    <r>
      <t xml:space="preserve">Date </t>
    </r>
    <r>
      <rPr>
        <i/>
        <sz val="8"/>
        <rFont val="Arial"/>
        <family val="2"/>
      </rPr>
      <t>(month &amp; day)</t>
    </r>
  </si>
  <si>
    <t>Measured Force</t>
  </si>
  <si>
    <t>Units</t>
  </si>
  <si>
    <t>RW: Resticted selections to "lb" and "daN"</t>
  </si>
  <si>
    <t>RW: New formula. Improve if you can.</t>
  </si>
  <si>
    <t>Maximum manual fine-adjustment 
compression force</t>
  </si>
  <si>
    <t>Compression Force maintains at least 10 lbs (4.4 daN) for at least 2 minutes 
Pass/Fail</t>
  </si>
  <si>
    <t>RW: Created Drop-down for these cells, for Tech input.</t>
  </si>
  <si>
    <t>Enter number where appropriate.</t>
  </si>
  <si>
    <t>Legend:</t>
  </si>
  <si>
    <t>lb = pound</t>
  </si>
  <si>
    <t>daN = decanewton</t>
  </si>
  <si>
    <t>Action Limit</t>
  </si>
  <si>
    <t xml:space="preserve">The compression force using the power mode must be at least 10 pounds, sufficient to stabilize the breast before final positioning, and must not exceed 45 pounds. 
The unit must be able to hold a compression of at least 10 pounds for at least 2 minutes and should not vary by more than one pound. 
The manually applied compression force must be at least 10 pounds but may exceed 45 pounds. </t>
  </si>
  <si>
    <t xml:space="preserve">Timeframe: </t>
  </si>
  <si>
    <t xml:space="preserve">Failures must be corrected before clinical use. </t>
  </si>
  <si>
    <t>7.  Facility QC Review</t>
  </si>
  <si>
    <t>Date of QC Review</t>
  </si>
  <si>
    <t>1. Review of Medical Physics Surveys and Results</t>
  </si>
  <si>
    <t>Reviewed</t>
  </si>
  <si>
    <t>Room 1</t>
  </si>
  <si>
    <t>Room 2</t>
  </si>
  <si>
    <t>Room 3</t>
  </si>
  <si>
    <t>Room 4</t>
  </si>
  <si>
    <t>Date of last Medical Physicist (MP) survey</t>
  </si>
  <si>
    <t>MP QC Test Summary reviewed by radiologist?</t>
  </si>
  <si>
    <t>All MP corrective actions completed?</t>
  </si>
  <si>
    <t>ACR Phantom Average Glandular Dose (mGy)</t>
  </si>
  <si>
    <t>Fiber Score</t>
  </si>
  <si>
    <t>Speck Score</t>
  </si>
  <si>
    <t>Mass Score</t>
  </si>
  <si>
    <t>Significant Artifacts?</t>
  </si>
  <si>
    <t>Summary Comments from Past Year</t>
  </si>
  <si>
    <t>2. Review of Technologist's QC Tests</t>
  </si>
  <si>
    <t>Test</t>
  </si>
  <si>
    <t>Frequency</t>
  </si>
  <si>
    <t>1. Localization Accuracy</t>
  </si>
  <si>
    <t>2. Phantom Image Quality and Artifacts</t>
  </si>
  <si>
    <t>Scores of most recent phantom image:</t>
  </si>
  <si>
    <t>3. Visual Checklist</t>
  </si>
  <si>
    <t>4. Compression Thickness Indicator</t>
  </si>
  <si>
    <t>5. AW Monitor QC</t>
  </si>
  <si>
    <t>6. Compression Force</t>
  </si>
  <si>
    <t>7. Repeat Analysis (Optional)</t>
  </si>
  <si>
    <t>% Repeats</t>
  </si>
  <si>
    <t>9. Manufacturer calibrations</t>
  </si>
  <si>
    <t>Per manufacturer</t>
  </si>
  <si>
    <t>10. Radiologist Feedback (Optional)</t>
  </si>
  <si>
    <t>3. Confirm procedures for Corrective Action when/if necessary</t>
  </si>
  <si>
    <t>4. Technique Chart review for each room (see MP report for recommendations)</t>
  </si>
  <si>
    <t>5. Infection Control procedures followed</t>
  </si>
  <si>
    <r>
      <t xml:space="preserve">6. Past and future service or service upgrades discussed </t>
    </r>
    <r>
      <rPr>
        <i/>
        <sz val="10"/>
        <rFont val="Arial"/>
        <family val="2"/>
      </rPr>
      <t>(if app)</t>
    </r>
  </si>
  <si>
    <r>
      <t>7. Past and future ACR Accreditation issues discussed</t>
    </r>
    <r>
      <rPr>
        <i/>
        <sz val="10"/>
        <rFont val="Arial"/>
        <family val="2"/>
      </rPr>
      <t xml:space="preserve"> (if app)</t>
    </r>
  </si>
  <si>
    <t>8. Review and verify completion of all Corrective Action</t>
  </si>
  <si>
    <t>9. Procedures for continuity of ACR QC standards</t>
  </si>
  <si>
    <t>10. Procedure for Supervising Physician oversight of QC program and corrective actions</t>
  </si>
  <si>
    <t>continued on next page, 7. Facility QC Review (cont)</t>
  </si>
  <si>
    <r>
      <t xml:space="preserve">7. Facility QC Review </t>
    </r>
    <r>
      <rPr>
        <i/>
        <sz val="16"/>
        <color indexed="18"/>
        <rFont val="Arial"/>
        <family val="2"/>
      </rPr>
      <t>(cont)</t>
    </r>
  </si>
  <si>
    <t>Date of QC review</t>
  </si>
  <si>
    <r>
      <t xml:space="preserve">Follow-up Confirmed                </t>
    </r>
    <r>
      <rPr>
        <i/>
        <sz val="8"/>
        <rFont val="Arial"/>
        <family val="2"/>
      </rPr>
      <t xml:space="preserve"> (If App.)</t>
    </r>
  </si>
  <si>
    <t>10.</t>
  </si>
  <si>
    <t>Notable findings during QC review</t>
  </si>
  <si>
    <t>11.</t>
  </si>
  <si>
    <t>Items for quality improvement from QC review</t>
  </si>
  <si>
    <t>12.</t>
  </si>
  <si>
    <t>Other QC Notes</t>
  </si>
  <si>
    <t>Supervising Physician</t>
  </si>
  <si>
    <t>Supervisor (If App)</t>
  </si>
  <si>
    <t>QC Technologist</t>
  </si>
  <si>
    <t>signature</t>
  </si>
  <si>
    <t>Action Limit:</t>
  </si>
  <si>
    <t>Supervising physician and QC technologist must review QC annually.</t>
  </si>
  <si>
    <t>Not applicable.</t>
  </si>
  <si>
    <t>8. Manufacturer Calibrations</t>
  </si>
  <si>
    <t>Per Manufacturer's QC Manual</t>
  </si>
  <si>
    <t>Manufacturer Procedure</t>
  </si>
  <si>
    <t>Frequency:</t>
  </si>
  <si>
    <t>Frequency:  Per manufacturer recommendations (if applicable).</t>
  </si>
  <si>
    <r>
      <rPr>
        <b/>
        <u/>
        <sz val="7"/>
        <rFont val="Arial"/>
        <family val="2"/>
      </rPr>
      <t>Note</t>
    </r>
    <r>
      <rPr>
        <b/>
        <sz val="7"/>
        <rFont val="Arial"/>
        <family val="2"/>
      </rPr>
      <t>:</t>
    </r>
    <r>
      <rPr>
        <sz val="7"/>
        <rFont val="Arial"/>
        <family val="2"/>
      </rPr>
      <t xml:space="preserve">  Consult medical physicist and manufacturer (or service engineer) for instructions</t>
    </r>
  </si>
  <si>
    <t>Name of Calibration</t>
  </si>
  <si>
    <t>Unit should pass manufacturer's prescribed periodic tests and calibrations.</t>
  </si>
  <si>
    <t xml:space="preserve">Failures should be corrected per the manufacturer's guidelines. </t>
  </si>
  <si>
    <t>9. Optional: Radiologist/Physician Feedback</t>
  </si>
  <si>
    <t>As Needed</t>
  </si>
  <si>
    <t>Case report</t>
  </si>
  <si>
    <t>Radiologist/Physician:</t>
  </si>
  <si>
    <t xml:space="preserve"> Date:</t>
  </si>
  <si>
    <t>Biopsy Room:</t>
  </si>
  <si>
    <t>Patient Identifier:</t>
  </si>
  <si>
    <t>Technologists:</t>
  </si>
  <si>
    <t>This report should be completed by the radiologist/physician performing a procedure</t>
  </si>
  <si>
    <t>The form should be used to provide feedback on the quality of care.</t>
  </si>
  <si>
    <t>The radiologist/physician should complete this form as needed for each case.</t>
  </si>
  <si>
    <t>A system should be in place for analyzing feedback and taking measures for improvement as necessary.</t>
  </si>
  <si>
    <t>Objective:</t>
  </si>
  <si>
    <t>For the Radiologist/Physician to provide routine feedback to the technologists and manager on the quality of the images and of the procedure as a whole.</t>
  </si>
  <si>
    <t>Assessment</t>
  </si>
  <si>
    <t>Excellent</t>
  </si>
  <si>
    <t>Good</t>
  </si>
  <si>
    <t>Pre-Procedure set up</t>
  </si>
  <si>
    <t>Patient set up</t>
  </si>
  <si>
    <t>Patient / Breast positioning</t>
  </si>
  <si>
    <t>Localization images/Image Quality</t>
  </si>
  <si>
    <t>Targeting</t>
  </si>
  <si>
    <t>Pre-fire Images</t>
  </si>
  <si>
    <t>Post-Fire Images</t>
  </si>
  <si>
    <t>Core Sampling</t>
  </si>
  <si>
    <t>Core Imaging</t>
  </si>
  <si>
    <t>Patient Recovery</t>
  </si>
  <si>
    <t>Imaging/Targeting Equipment</t>
  </si>
  <si>
    <t>Core Sampling Equipment</t>
  </si>
  <si>
    <t>Artifacts</t>
  </si>
  <si>
    <t>Incorrect ID</t>
  </si>
  <si>
    <t>Influencing Factors</t>
  </si>
  <si>
    <t>Yes</t>
  </si>
  <si>
    <t>No</t>
  </si>
  <si>
    <t>Patient habitus</t>
  </si>
  <si>
    <t>Patient mobility</t>
  </si>
  <si>
    <t>Patient demeanor</t>
  </si>
  <si>
    <t>Breast size</t>
  </si>
  <si>
    <t>Multiple sites</t>
  </si>
  <si>
    <t>Good Case</t>
  </si>
  <si>
    <t>Needs improvement</t>
  </si>
  <si>
    <t>Overall Assessment</t>
  </si>
  <si>
    <t>Comments</t>
  </si>
  <si>
    <t>Radiologist/Physician Signature:</t>
  </si>
  <si>
    <t xml:space="preserve">Caution:  The Date Span of the patients used in this summary should be long enough to have a sufficient number of patients to achieve reasonable statistical relevance. Date spans of consecutive assessments may overlap in order to have a sufficient number of patients and good statistics. </t>
  </si>
  <si>
    <t>Summary report</t>
  </si>
  <si>
    <t>Facility:</t>
  </si>
  <si>
    <t>Date of summary:</t>
  </si>
  <si>
    <t>This report should be compiled at least annually to summarize the quality of the program.</t>
  </si>
  <si>
    <t>Ther results should be reviewed and discussed at Facility QC meeting.</t>
  </si>
  <si>
    <t>Enter into the appropriate box, the percentage of each assessment.</t>
  </si>
  <si>
    <t>To periodically assess the quality of the breast biopsy program.</t>
  </si>
  <si>
    <t xml:space="preserve">Date span:  </t>
  </si>
  <si>
    <t>to</t>
  </si>
  <si>
    <t>Number of Patients:</t>
  </si>
  <si>
    <t>Needs Improve-
ment</t>
  </si>
  <si>
    <t>Corrective Actions needed</t>
  </si>
  <si>
    <t>10.  Optional: Repeat Analysis</t>
  </si>
  <si>
    <t>Summary Form</t>
  </si>
  <si>
    <r>
      <t xml:space="preserve">Date Start </t>
    </r>
    <r>
      <rPr>
        <i/>
        <sz val="9"/>
        <rFont val="Arial"/>
        <family val="2"/>
      </rPr>
      <t>(Month/Day/Yr)</t>
    </r>
  </si>
  <si>
    <r>
      <t xml:space="preserve">Date End </t>
    </r>
    <r>
      <rPr>
        <i/>
        <sz val="9"/>
        <rFont val="Arial"/>
        <family val="2"/>
      </rPr>
      <t>(Month/Day/Yr)</t>
    </r>
  </si>
  <si>
    <t>Test Procedure</t>
  </si>
  <si>
    <r>
      <t>Required Equipment:</t>
    </r>
    <r>
      <rPr>
        <sz val="7"/>
        <rFont val="Arial"/>
        <family val="2"/>
      </rPr>
      <t xml:space="preserve"> All repeated biopsy exposures and means to count and sort them</t>
    </r>
  </si>
  <si>
    <r>
      <t>Record the</t>
    </r>
    <r>
      <rPr>
        <b/>
        <i/>
        <u/>
        <sz val="7"/>
        <rFont val="Arial"/>
        <family val="2"/>
      </rPr>
      <t xml:space="preserve"> total number of biopsy exposures</t>
    </r>
    <r>
      <rPr>
        <sz val="7"/>
        <rFont val="Arial"/>
        <family val="2"/>
      </rPr>
      <t xml:space="preserve"> for the collection period (month or semi-annual).</t>
    </r>
  </si>
  <si>
    <r>
      <t xml:space="preserve">Record the </t>
    </r>
    <r>
      <rPr>
        <b/>
        <i/>
        <u/>
        <sz val="7"/>
        <rFont val="Arial"/>
        <family val="2"/>
      </rPr>
      <t>total number of biopsy repeat exposures</t>
    </r>
    <r>
      <rPr>
        <sz val="7"/>
        <rFont val="Arial"/>
        <family val="2"/>
      </rPr>
      <t xml:space="preserve"> for that time period.</t>
    </r>
  </si>
  <si>
    <t>Calculate by hand, or use formulas in spreadsheet, to calculate repeat rate.</t>
  </si>
  <si>
    <r>
      <t>Note</t>
    </r>
    <r>
      <rPr>
        <b/>
        <sz val="7"/>
        <rFont val="Arial"/>
        <family val="2"/>
      </rPr>
      <t xml:space="preserve">: </t>
    </r>
    <r>
      <rPr>
        <sz val="7"/>
        <rFont val="Arial"/>
        <family val="2"/>
      </rPr>
      <t xml:space="preserve"> Some units may automatically calculate % Repeats.  If so, enter this number into "% Repeats".</t>
    </r>
  </si>
  <si>
    <t>Monthly Analysis</t>
  </si>
  <si>
    <t>Semi-Annual Analysis</t>
  </si>
  <si>
    <t>Total # of Biopsy Exposures</t>
  </si>
  <si>
    <t># of Repeat Biopsy Exposures</t>
  </si>
  <si>
    <t>Pass or Fail</t>
  </si>
  <si>
    <t xml:space="preserve">Total # of Biopsy Exposures </t>
  </si>
  <si>
    <t>% Repeats = (# of Biopsy Repeat Exposures / Total # of Biopsy Exposures)  x  100</t>
  </si>
  <si>
    <t>Recommended:</t>
  </si>
  <si>
    <t xml:space="preserve">The overall repeat rate should be lower than 20%. If the overall repeat rate exceeds 20% then the repeat rate in each category can be used to identify areas for improvement. </t>
  </si>
  <si>
    <t>A corrective action plan should be implemented within 30 days and assessed at the next six month interval.</t>
  </si>
  <si>
    <t>Tally Sheet</t>
  </si>
  <si>
    <t>Record all biopsy repeat exposures on the form below.</t>
  </si>
  <si>
    <r>
      <t xml:space="preserve">Transfer the </t>
    </r>
    <r>
      <rPr>
        <i/>
        <u/>
        <sz val="7"/>
        <rFont val="Arial"/>
        <family val="2"/>
      </rPr>
      <t>Total</t>
    </r>
    <r>
      <rPr>
        <u/>
        <sz val="7"/>
        <rFont val="Arial"/>
        <family val="2"/>
      </rPr>
      <t xml:space="preserve"> Number of Biopsy Repeats</t>
    </r>
    <r>
      <rPr>
        <sz val="7"/>
        <rFont val="Arial"/>
        <family val="2"/>
      </rPr>
      <t xml:space="preserve"> from below to the "Repeat Analysis -Summary Form"</t>
    </r>
  </si>
  <si>
    <t>for final calculation of Repeat Analysis.</t>
  </si>
  <si>
    <t>Total # of biopsy exposures for time period</t>
  </si>
  <si>
    <t>Reason</t>
  </si>
  <si>
    <t>Comments/Notes</t>
  </si>
  <si>
    <t>Total # of Biopsy Repeat Exposures</t>
  </si>
  <si>
    <t>Patient-Related Repeats:</t>
  </si>
  <si>
    <t>Positioning</t>
  </si>
  <si>
    <t>Patient motion</t>
  </si>
  <si>
    <t>Patient-caused artifacts</t>
  </si>
  <si>
    <t>Other - Patient related</t>
  </si>
  <si>
    <t>Technical Repeats:</t>
  </si>
  <si>
    <t>Exposure too low (excessive noise)</t>
  </si>
  <si>
    <t>Exposure too high (image saturation)</t>
  </si>
  <si>
    <t>Equipment-caused artifacts</t>
  </si>
  <si>
    <t>X-ray equipment failure</t>
  </si>
  <si>
    <t>Software failure</t>
  </si>
  <si>
    <t>Aborted AEC exposure</t>
  </si>
  <si>
    <t>Inadequate Tissue Samplings</t>
  </si>
  <si>
    <t>Failed Marker Deployment</t>
  </si>
  <si>
    <t>Miscellaneous Repeats:</t>
  </si>
  <si>
    <t>Blank images</t>
  </si>
  <si>
    <t>Good images (no apparent reason)</t>
  </si>
  <si>
    <t>Procedural-Induced Target Shift</t>
  </si>
  <si>
    <t>Incorrect Targeting</t>
  </si>
  <si>
    <t>Other - miscellaneous</t>
  </si>
  <si>
    <t>Do Not Count as Repeats:</t>
  </si>
  <si>
    <t xml:space="preserve">All localizations (eg, wire, I-125 seed, etc. </t>
  </si>
  <si>
    <t>Not Included in Repeat Analysis</t>
  </si>
  <si>
    <t>Quality control</t>
  </si>
  <si>
    <t>Total:</t>
  </si>
  <si>
    <t>Daily Counting Sheet</t>
  </si>
  <si>
    <t>Record these counts daily.</t>
  </si>
  <si>
    <t>For each patient, record all biopsy exposures including repeat biopsy exposures.</t>
  </si>
  <si>
    <r>
      <t xml:space="preserve">Transfer the </t>
    </r>
    <r>
      <rPr>
        <i/>
        <u/>
        <sz val="7"/>
        <rFont val="Arial"/>
        <family val="2"/>
      </rPr>
      <t>Total</t>
    </r>
    <r>
      <rPr>
        <u/>
        <sz val="7"/>
        <rFont val="Arial"/>
        <family val="2"/>
      </rPr>
      <t xml:space="preserve"> Number of Biopsy Repeats</t>
    </r>
    <r>
      <rPr>
        <sz val="7"/>
        <rFont val="Arial"/>
        <family val="2"/>
      </rPr>
      <t xml:space="preserve"> from below to the "Repeat Analysis - Tally Sheet" for final calculation of Repeat Analysis.</t>
    </r>
  </si>
  <si>
    <t>Biopsy Procedure Date</t>
  </si>
  <si>
    <t>Total Number of Biopsy Exposures</t>
  </si>
  <si>
    <t>Number of Repeat Biopsy Exposures</t>
  </si>
  <si>
    <t>Other - Patient Related</t>
  </si>
  <si>
    <t>Exposure too low</t>
  </si>
  <si>
    <t>Exposure too high</t>
  </si>
  <si>
    <t>Total</t>
  </si>
  <si>
    <t>QC Summary Checklist</t>
  </si>
  <si>
    <t xml:space="preserve">SBBAP ID# </t>
  </si>
  <si>
    <t>June</t>
  </si>
  <si>
    <r>
      <t xml:space="preserve">Phantom Image Quality
</t>
    </r>
    <r>
      <rPr>
        <i/>
        <sz val="8"/>
        <color theme="1"/>
        <rFont val="Arial"/>
        <family val="2"/>
      </rPr>
      <t>(weekly)</t>
    </r>
  </si>
  <si>
    <t>date</t>
  </si>
  <si>
    <t>initials</t>
  </si>
  <si>
    <r>
      <t xml:space="preserve">Localization Accuracy
(Add'l Approach/Mode),if app 
</t>
    </r>
    <r>
      <rPr>
        <i/>
        <sz val="8"/>
        <color theme="1"/>
        <rFont val="Arial"/>
        <family val="2"/>
      </rPr>
      <t>(monthly)</t>
    </r>
  </si>
  <si>
    <r>
      <t xml:space="preserve">Compression Thickness Indicator
</t>
    </r>
    <r>
      <rPr>
        <i/>
        <sz val="8"/>
        <color theme="1"/>
        <rFont val="Arial"/>
        <family val="2"/>
      </rPr>
      <t>(monthly)</t>
    </r>
  </si>
  <si>
    <r>
      <t xml:space="preserve">Visual Checklist
</t>
    </r>
    <r>
      <rPr>
        <i/>
        <sz val="8"/>
        <color theme="1"/>
        <rFont val="Arial"/>
        <family val="2"/>
      </rPr>
      <t>(monthly)</t>
    </r>
  </si>
  <si>
    <r>
      <t xml:space="preserve">AW Monitor QC
</t>
    </r>
    <r>
      <rPr>
        <i/>
        <sz val="8"/>
        <color theme="1"/>
        <rFont val="Arial"/>
        <family val="2"/>
      </rPr>
      <t>(monthly)</t>
    </r>
  </si>
  <si>
    <r>
      <t xml:space="preserve">Compression
</t>
    </r>
    <r>
      <rPr>
        <i/>
        <sz val="8"/>
        <color theme="1"/>
        <rFont val="Arial"/>
        <family val="2"/>
      </rPr>
      <t>(semiannual)</t>
    </r>
  </si>
  <si>
    <t>Mfr Detector Calibration, if app</t>
  </si>
  <si>
    <t>Annual
Facility QC Review</t>
  </si>
  <si>
    <r>
      <t xml:space="preserve">Repeat Analysis
</t>
    </r>
    <r>
      <rPr>
        <i/>
        <sz val="8"/>
        <color theme="1"/>
        <rFont val="Arial"/>
        <family val="2"/>
      </rPr>
      <t>(optional - as needed)</t>
    </r>
  </si>
  <si>
    <t>Detector Calibration Freq:</t>
  </si>
  <si>
    <t>Date and initial each test:</t>
  </si>
  <si>
    <t>Cross out boxes where mfr calibration test is not required:</t>
  </si>
  <si>
    <t>X</t>
  </si>
  <si>
    <t>initial</t>
  </si>
  <si>
    <t>July</t>
  </si>
  <si>
    <t>Sept</t>
  </si>
  <si>
    <t>SBBAP #</t>
  </si>
  <si>
    <t>Room or Equipment ID</t>
  </si>
  <si>
    <t>QC Test Name and # (if app):</t>
  </si>
  <si>
    <t>Description:</t>
  </si>
  <si>
    <t>Relevant Personnel Notified:</t>
  </si>
  <si>
    <t>Personnel Name:</t>
  </si>
  <si>
    <t>Date/Time of Call/Notification:</t>
  </si>
  <si>
    <t>(Radiologist, MP, tech, manager, service engineer)</t>
  </si>
  <si>
    <t>Describe Actions Taken:</t>
  </si>
  <si>
    <t>To Be Monitored</t>
  </si>
  <si>
    <t>Confirmation of Resolution:</t>
  </si>
  <si>
    <t>NA</t>
  </si>
  <si>
    <t>Event resolved?</t>
  </si>
  <si>
    <t>Tech Signature</t>
  </si>
  <si>
    <t>Documentation from service engineer obtained?</t>
  </si>
  <si>
    <t>Notes/Comments</t>
  </si>
  <si>
    <t>Comment:</t>
  </si>
  <si>
    <t>PF/PFNA</t>
  </si>
  <si>
    <t>Pass</t>
  </si>
  <si>
    <t>F</t>
  </si>
  <si>
    <t>Fail</t>
  </si>
  <si>
    <t>TF</t>
  </si>
  <si>
    <t>reg</t>
  </si>
  <si>
    <t>flex</t>
  </si>
  <si>
    <t>Rh/Al</t>
  </si>
  <si>
    <t>other</t>
  </si>
  <si>
    <t>None</t>
  </si>
  <si>
    <t>Target</t>
  </si>
  <si>
    <t>Phantom Type</t>
  </si>
  <si>
    <t>Molybdenum</t>
  </si>
  <si>
    <t>Rhodium</t>
  </si>
  <si>
    <t>Tungsten</t>
  </si>
  <si>
    <t>YN</t>
  </si>
  <si>
    <t>Test Pattern</t>
  </si>
  <si>
    <t>SMPTE</t>
  </si>
  <si>
    <t>TG-18 QC</t>
  </si>
  <si>
    <t>TG-270 QC</t>
  </si>
  <si>
    <t>NAYN</t>
  </si>
  <si>
    <t>Check</t>
  </si>
  <si>
    <t></t>
  </si>
  <si>
    <t>Y/N/NA</t>
  </si>
  <si>
    <t>Timeframe</t>
  </si>
  <si>
    <t>Immediately</t>
  </si>
  <si>
    <t>W/in 30 days</t>
  </si>
  <si>
    <t>Req</t>
  </si>
  <si>
    <t>Required</t>
  </si>
  <si>
    <t>Recommended</t>
  </si>
  <si>
    <t>Display Device</t>
  </si>
  <si>
    <t>AW</t>
  </si>
  <si>
    <t>Viewbox</t>
  </si>
  <si>
    <t>DM-DBT</t>
  </si>
  <si>
    <t>All</t>
  </si>
  <si>
    <t>Initial power-drive compression force</t>
  </si>
  <si>
    <t>Maximum power-drive compression force</t>
  </si>
  <si>
    <t>Power-drive force is at least 10 lbs (4.4 daN) but no more than 45 lbs (20.0 daN) Pass/Fail</t>
  </si>
  <si>
    <t>Manual compression force is at least 10 lb (4.4 daN)</t>
  </si>
  <si>
    <t>Continue to compress using power-drive mode and record maximum compression force achieved.</t>
  </si>
  <si>
    <t>Read and record the manual maximum compression force.</t>
  </si>
  <si>
    <t>5% square visible in 0% square (Patterns C-D)?</t>
  </si>
  <si>
    <t>95% square visible in 100% square  (Patterns C-D)?</t>
  </si>
  <si>
    <t>Needs improve-ment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</si>
</sst>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409]mmmm\ d\,\ yyyy;@"/>
    <numFmt numFmtId="166" formatCode="m/d/yyyy;@"/>
    <numFmt numFmtId="167" formatCode="&quot;$&quot;#,##0\ ;\(&quot;$&quot;#,##0\)"/>
    <numFmt numFmtId="168" formatCode="0.0"/>
    <numFmt numFmtId="169" formatCode="[&lt;=9999999]###\-####;\(###\)\ ###\-####"/>
    <numFmt numFmtId="170" formatCode="00000"/>
    <numFmt numFmtId="171" formatCode="00"/>
    <numFmt numFmtId="172" formatCode="m/d;@"/>
  </numFmts>
  <fonts count="99" x14ac:knownFonts="1">
    <font>
      <sz val="10"/>
      <name val="Arial"/>
    </font>
    <font>
      <sz val="10"/>
      <color theme="1"/>
      <name val="Arial"/>
      <family val="2"/>
    </font>
    <font>
      <sz val="10"/>
      <name val="Arial"/>
      <family val="2"/>
    </font>
    <font>
      <sz val="8"/>
      <name val="Arial"/>
      <family val="2"/>
    </font>
    <font>
      <b/>
      <sz val="8"/>
      <name val="Arial"/>
      <family val="2"/>
    </font>
    <font>
      <sz val="7"/>
      <name val="Arial"/>
      <family val="2"/>
    </font>
    <font>
      <b/>
      <sz val="7"/>
      <name val="Arial"/>
      <family val="2"/>
    </font>
    <font>
      <b/>
      <sz val="9"/>
      <name val="Arial"/>
      <family val="2"/>
    </font>
    <font>
      <b/>
      <sz val="11"/>
      <name val="Arial"/>
      <family val="2"/>
    </font>
    <font>
      <sz val="9"/>
      <name val="Arial"/>
      <family val="2"/>
    </font>
    <font>
      <sz val="9"/>
      <name val="Arial"/>
      <family val="2"/>
    </font>
    <font>
      <u/>
      <sz val="8"/>
      <name val="Arial"/>
      <family val="2"/>
    </font>
    <font>
      <b/>
      <i/>
      <u/>
      <sz val="16"/>
      <name val="Arial"/>
      <family val="2"/>
    </font>
    <font>
      <b/>
      <i/>
      <u/>
      <sz val="9"/>
      <name val="Arial"/>
      <family val="2"/>
    </font>
    <font>
      <b/>
      <sz val="10"/>
      <name val="Arial"/>
      <family val="2"/>
    </font>
    <font>
      <u/>
      <sz val="7"/>
      <name val="Arial"/>
      <family val="2"/>
    </font>
    <font>
      <b/>
      <i/>
      <sz val="8"/>
      <name val="Arial"/>
      <family val="2"/>
    </font>
    <font>
      <b/>
      <sz val="14"/>
      <name val="Arial"/>
      <family val="2"/>
    </font>
    <font>
      <b/>
      <sz val="12"/>
      <name val="Arial"/>
      <family val="2"/>
    </font>
    <font>
      <b/>
      <u/>
      <sz val="7"/>
      <name val="Arial"/>
      <family val="2"/>
    </font>
    <font>
      <b/>
      <sz val="9"/>
      <color indexed="10"/>
      <name val="Arial"/>
      <family val="2"/>
    </font>
    <font>
      <b/>
      <sz val="10"/>
      <color indexed="10"/>
      <name val="Arial"/>
      <family val="2"/>
    </font>
    <font>
      <b/>
      <sz val="12"/>
      <color indexed="10"/>
      <name val="Arial"/>
      <family val="2"/>
    </font>
    <font>
      <b/>
      <sz val="8"/>
      <color indexed="10"/>
      <name val="Arial"/>
      <family val="2"/>
    </font>
    <font>
      <sz val="12"/>
      <name val="Arial"/>
      <family val="2"/>
    </font>
    <font>
      <b/>
      <sz val="18"/>
      <name val="Arial"/>
      <family val="2"/>
    </font>
    <font>
      <b/>
      <sz val="12"/>
      <name val="Arial"/>
      <family val="2"/>
    </font>
    <font>
      <b/>
      <sz val="10"/>
      <name val="Arial"/>
      <family val="2"/>
    </font>
    <font>
      <b/>
      <i/>
      <u/>
      <sz val="18"/>
      <color indexed="18"/>
      <name val="Arial"/>
      <family val="2"/>
    </font>
    <font>
      <b/>
      <u/>
      <sz val="18"/>
      <color indexed="18"/>
      <name val="Arial"/>
      <family val="2"/>
    </font>
    <font>
      <u/>
      <sz val="18"/>
      <color indexed="18"/>
      <name val="Arial"/>
      <family val="2"/>
    </font>
    <font>
      <i/>
      <sz val="8"/>
      <name val="Arial"/>
      <family val="2"/>
    </font>
    <font>
      <sz val="20"/>
      <name val="Arial"/>
      <family val="2"/>
    </font>
    <font>
      <b/>
      <i/>
      <sz val="10"/>
      <color indexed="18"/>
      <name val="Arial"/>
      <family val="2"/>
    </font>
    <font>
      <b/>
      <i/>
      <u/>
      <sz val="11"/>
      <color indexed="18"/>
      <name val="Arial"/>
      <family val="2"/>
    </font>
    <font>
      <b/>
      <i/>
      <u/>
      <sz val="16"/>
      <color indexed="18"/>
      <name val="Arial"/>
      <family val="2"/>
    </font>
    <font>
      <b/>
      <sz val="9"/>
      <name val="Wingdings"/>
      <charset val="2"/>
    </font>
    <font>
      <u/>
      <sz val="9"/>
      <color indexed="18"/>
      <name val="Arial"/>
      <family val="2"/>
    </font>
    <font>
      <sz val="10"/>
      <color theme="1"/>
      <name val="Arial"/>
      <family val="2"/>
    </font>
    <font>
      <b/>
      <sz val="10"/>
      <color theme="1"/>
      <name val="Arial"/>
      <family val="2"/>
    </font>
    <font>
      <sz val="8"/>
      <color theme="1"/>
      <name val="Arial"/>
      <family val="2"/>
    </font>
    <font>
      <b/>
      <sz val="8"/>
      <color theme="1"/>
      <name val="Arial"/>
      <family val="2"/>
    </font>
    <font>
      <sz val="10"/>
      <name val="Arial"/>
      <family val="2"/>
    </font>
    <font>
      <b/>
      <sz val="10"/>
      <color rgb="FFFF0000"/>
      <name val="Arial"/>
      <family val="2"/>
    </font>
    <font>
      <sz val="9"/>
      <color theme="1"/>
      <name val="Arial"/>
      <family val="2"/>
    </font>
    <font>
      <b/>
      <sz val="9"/>
      <color theme="1"/>
      <name val="Arial"/>
      <family val="2"/>
    </font>
    <font>
      <sz val="7"/>
      <color theme="1"/>
      <name val="Arial"/>
      <family val="2"/>
    </font>
    <font>
      <b/>
      <i/>
      <sz val="8"/>
      <color theme="1"/>
      <name val="Arial"/>
      <family val="2"/>
    </font>
    <font>
      <sz val="12"/>
      <name val="Arial"/>
      <family val="2"/>
    </font>
    <font>
      <b/>
      <sz val="18"/>
      <name val="Arial"/>
      <family val="2"/>
    </font>
    <font>
      <b/>
      <i/>
      <sz val="18"/>
      <color indexed="18"/>
      <name val="Arial"/>
      <family val="2"/>
    </font>
    <font>
      <u/>
      <sz val="10"/>
      <color theme="10"/>
      <name val="Arial"/>
      <family val="2"/>
    </font>
    <font>
      <u/>
      <sz val="10"/>
      <color theme="11"/>
      <name val="Arial"/>
      <family val="2"/>
    </font>
    <font>
      <b/>
      <sz val="8"/>
      <color rgb="FFFF0000"/>
      <name val="Arial"/>
      <family val="2"/>
    </font>
    <font>
      <sz val="8"/>
      <color rgb="FFFF0000"/>
      <name val="Arial"/>
      <family val="2"/>
    </font>
    <font>
      <i/>
      <sz val="8"/>
      <color rgb="FFFF0000"/>
      <name val="Arial"/>
      <family val="2"/>
    </font>
    <font>
      <i/>
      <u/>
      <sz val="8"/>
      <color rgb="FFFF0000"/>
      <name val="Arial"/>
      <family val="2"/>
    </font>
    <font>
      <b/>
      <i/>
      <u/>
      <sz val="7"/>
      <name val="Arial"/>
      <family val="2"/>
    </font>
    <font>
      <sz val="10"/>
      <color rgb="FF00B050"/>
      <name val="Arial"/>
      <family val="2"/>
    </font>
    <font>
      <i/>
      <sz val="8"/>
      <color theme="1"/>
      <name val="Arial"/>
      <family val="2"/>
    </font>
    <font>
      <b/>
      <sz val="9"/>
      <color rgb="FFFF0000"/>
      <name val="Arial"/>
      <family val="2"/>
    </font>
    <font>
      <sz val="10"/>
      <name val="Wingdings 2"/>
      <family val="1"/>
      <charset val="2"/>
    </font>
    <font>
      <b/>
      <u/>
      <sz val="8"/>
      <name val="Arial"/>
      <family val="2"/>
    </font>
    <font>
      <b/>
      <sz val="8"/>
      <name val="Wingdings"/>
      <charset val="2"/>
    </font>
    <font>
      <b/>
      <sz val="8"/>
      <color theme="1"/>
      <name val="Wingdings"/>
      <charset val="2"/>
    </font>
    <font>
      <u/>
      <sz val="8"/>
      <color theme="1"/>
      <name val="Arial"/>
      <family val="2"/>
    </font>
    <font>
      <u/>
      <sz val="8"/>
      <color indexed="18"/>
      <name val="Arial"/>
      <family val="2"/>
    </font>
    <font>
      <b/>
      <i/>
      <sz val="8"/>
      <color indexed="18"/>
      <name val="Arial"/>
      <family val="2"/>
    </font>
    <font>
      <i/>
      <sz val="10"/>
      <name val="Arial"/>
      <family val="2"/>
    </font>
    <font>
      <i/>
      <sz val="9"/>
      <name val="Arial"/>
      <family val="2"/>
    </font>
    <font>
      <sz val="8"/>
      <name val="Wingdings 2"/>
      <family val="1"/>
      <charset val="2"/>
    </font>
    <font>
      <sz val="14"/>
      <name val="Arial"/>
      <family val="2"/>
    </font>
    <font>
      <b/>
      <sz val="10"/>
      <name val="Calibri"/>
      <family val="2"/>
    </font>
    <font>
      <b/>
      <i/>
      <u/>
      <sz val="8"/>
      <color indexed="18"/>
      <name val="Arial"/>
      <family val="2"/>
    </font>
    <font>
      <b/>
      <i/>
      <sz val="8"/>
      <color theme="9" tint="-0.249977111117893"/>
      <name val="Arial"/>
      <family val="2"/>
    </font>
    <font>
      <b/>
      <i/>
      <sz val="8"/>
      <color rgb="FFE26B0A"/>
      <name val="Arial"/>
      <family val="2"/>
    </font>
    <font>
      <i/>
      <sz val="16"/>
      <color indexed="18"/>
      <name val="Arial"/>
      <family val="2"/>
    </font>
    <font>
      <u/>
      <sz val="10"/>
      <name val="Arial"/>
      <family val="2"/>
    </font>
    <font>
      <sz val="11"/>
      <name val="Arial"/>
      <family val="2"/>
    </font>
    <font>
      <sz val="10"/>
      <name val="Cambria"/>
      <family val="1"/>
    </font>
    <font>
      <b/>
      <sz val="11"/>
      <color indexed="18"/>
      <name val="Arial"/>
      <family val="2"/>
    </font>
    <font>
      <b/>
      <sz val="8"/>
      <color rgb="FF000000"/>
      <name val="Arial"/>
      <family val="2"/>
    </font>
    <font>
      <sz val="8"/>
      <color rgb="FF000000"/>
      <name val="Arial"/>
      <family val="2"/>
    </font>
    <font>
      <sz val="12"/>
      <name val="Calibri"/>
      <family val="2"/>
    </font>
    <font>
      <b/>
      <sz val="12"/>
      <name val="Calibri"/>
      <family val="2"/>
    </font>
    <font>
      <b/>
      <i/>
      <sz val="11"/>
      <color indexed="18"/>
      <name val="Arial"/>
      <family val="2"/>
    </font>
    <font>
      <b/>
      <i/>
      <sz val="10"/>
      <name val="Arial"/>
      <family val="2"/>
    </font>
    <font>
      <sz val="10"/>
      <color rgb="FFFF0000"/>
      <name val="Arial"/>
      <family val="2"/>
    </font>
    <font>
      <i/>
      <sz val="8"/>
      <color rgb="FF000000"/>
      <name val="Arial"/>
      <family val="2"/>
    </font>
    <font>
      <b/>
      <sz val="9"/>
      <color rgb="FF000000"/>
      <name val="Arial"/>
      <family val="2"/>
    </font>
    <font>
      <b/>
      <i/>
      <sz val="14"/>
      <color indexed="18"/>
      <name val="Arial"/>
      <family val="2"/>
    </font>
    <font>
      <i/>
      <u/>
      <sz val="7"/>
      <name val="Arial"/>
      <family val="2"/>
    </font>
    <font>
      <sz val="18"/>
      <color indexed="18"/>
      <name val="Arial"/>
      <family val="2"/>
    </font>
    <font>
      <b/>
      <sz val="10"/>
      <color rgb="FF000000"/>
      <name val="Arial"/>
      <family val="2"/>
    </font>
    <font>
      <b/>
      <sz val="9"/>
      <name val="Calibri"/>
      <family val="2"/>
    </font>
    <font>
      <sz val="12"/>
      <color rgb="FFFF0000"/>
      <name val="Arial"/>
      <family val="2"/>
    </font>
    <font>
      <sz val="12"/>
      <color indexed="18"/>
      <name val="Arial"/>
      <family val="2"/>
    </font>
    <font>
      <sz val="11"/>
      <color theme="1"/>
      <name val="Arial"/>
      <family val="2"/>
    </font>
    <font>
      <b/>
      <sz val="8"/>
      <color rgb="FF000000"/>
      <name val="Arial"/>
      <family val="2"/>
    </font>
  </fonts>
  <fills count="15">
    <fill>
      <patternFill patternType="none"/>
    </fill>
    <fill>
      <patternFill patternType="gray125"/>
    </fill>
    <fill>
      <patternFill patternType="solid">
        <fgColor indexed="9"/>
        <bgColor indexed="8"/>
      </patternFill>
    </fill>
    <fill>
      <patternFill patternType="solid">
        <fgColor indexed="22"/>
        <bgColor indexed="64"/>
      </patternFill>
    </fill>
    <fill>
      <patternFill patternType="solid">
        <fgColor theme="0"/>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FFCC"/>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rgb="FFDCE6F1"/>
        <bgColor indexed="64"/>
      </patternFill>
    </fill>
    <fill>
      <patternFill patternType="solid">
        <fgColor theme="3" tint="0.79998168889431442"/>
        <bgColor indexed="64"/>
      </patternFill>
    </fill>
    <fill>
      <patternFill patternType="solid">
        <fgColor theme="0" tint="-0.14996795556505021"/>
        <bgColor indexed="64"/>
      </patternFill>
    </fill>
  </fills>
  <borders count="267">
    <border>
      <left/>
      <right/>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bottom style="hair">
        <color auto="1"/>
      </bottom>
      <diagonal/>
    </border>
    <border>
      <left/>
      <right/>
      <top/>
      <bottom style="medium">
        <color auto="1"/>
      </bottom>
      <diagonal/>
    </border>
    <border>
      <left/>
      <right style="medium">
        <color auto="1"/>
      </right>
      <top/>
      <bottom style="medium">
        <color auto="1"/>
      </bottom>
      <diagonal/>
    </border>
    <border>
      <left style="thin">
        <color auto="1"/>
      </left>
      <right style="hair">
        <color auto="1"/>
      </right>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bottom style="hair">
        <color auto="1"/>
      </bottom>
      <diagonal/>
    </border>
    <border>
      <left/>
      <right style="thin">
        <color auto="1"/>
      </right>
      <top/>
      <bottom/>
      <diagonal/>
    </border>
    <border>
      <left/>
      <right/>
      <top/>
      <bottom style="hair">
        <color auto="1"/>
      </bottom>
      <diagonal/>
    </border>
    <border>
      <left/>
      <right/>
      <top/>
      <bottom style="thin">
        <color auto="1"/>
      </bottom>
      <diagonal/>
    </border>
    <border>
      <left style="hair">
        <color auto="1"/>
      </left>
      <right/>
      <top style="hair">
        <color auto="1"/>
      </top>
      <bottom style="hair">
        <color auto="1"/>
      </bottom>
      <diagonal/>
    </border>
    <border>
      <left style="hair">
        <color auto="1"/>
      </left>
      <right style="medium">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style="medium">
        <color auto="1"/>
      </right>
      <top style="medium">
        <color auto="1"/>
      </top>
      <bottom style="medium">
        <color auto="1"/>
      </bottom>
      <diagonal/>
    </border>
    <border>
      <left style="hair">
        <color auto="1"/>
      </left>
      <right/>
      <top style="hair">
        <color auto="1"/>
      </top>
      <bottom/>
      <diagonal/>
    </border>
    <border>
      <left style="hair">
        <color auto="1"/>
      </left>
      <right style="medium">
        <color auto="1"/>
      </right>
      <top style="hair">
        <color auto="1"/>
      </top>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medium">
        <color auto="1"/>
      </left>
      <right/>
      <top/>
      <bottom/>
      <diagonal/>
    </border>
    <border>
      <left style="medium">
        <color auto="1"/>
      </left>
      <right/>
      <top/>
      <bottom style="medium">
        <color auto="1"/>
      </bottom>
      <diagonal/>
    </border>
    <border>
      <left style="hair">
        <color auto="1"/>
      </left>
      <right/>
      <top/>
      <bottom/>
      <diagonal/>
    </border>
    <border>
      <left style="medium">
        <color auto="1"/>
      </left>
      <right/>
      <top style="medium">
        <color auto="1"/>
      </top>
      <bottom/>
      <diagonal/>
    </border>
    <border>
      <left/>
      <right style="thin">
        <color auto="1"/>
      </right>
      <top/>
      <bottom style="thin">
        <color auto="1"/>
      </bottom>
      <diagonal/>
    </border>
    <border>
      <left/>
      <right style="medium">
        <color auto="1"/>
      </right>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style="thin">
        <color auto="1"/>
      </right>
      <top/>
      <bottom/>
      <diagonal/>
    </border>
    <border>
      <left style="thin">
        <color auto="1"/>
      </left>
      <right style="thin">
        <color auto="1"/>
      </right>
      <top style="hair">
        <color auto="1"/>
      </top>
      <bottom style="thin">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auto="1"/>
      </top>
      <bottom/>
      <diagonal/>
    </border>
    <border>
      <left style="thin">
        <color auto="1"/>
      </left>
      <right/>
      <top style="hair">
        <color auto="1"/>
      </top>
      <bottom/>
      <diagonal/>
    </border>
    <border>
      <left/>
      <right style="thin">
        <color auto="1"/>
      </right>
      <top style="medium">
        <color auto="1"/>
      </top>
      <bottom/>
      <diagonal/>
    </border>
    <border>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top style="medium">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hair">
        <color auto="1"/>
      </top>
      <bottom style="thin">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auto="1"/>
      </left>
      <right/>
      <top style="hair">
        <color auto="1"/>
      </top>
      <bottom style="medium">
        <color auto="1"/>
      </bottom>
      <diagonal/>
    </border>
    <border>
      <left style="thin">
        <color auto="1"/>
      </left>
      <right style="thin">
        <color auto="1"/>
      </right>
      <top style="hair">
        <color auto="1"/>
      </top>
      <bottom/>
      <diagonal/>
    </border>
    <border>
      <left style="thin">
        <color auto="1"/>
      </left>
      <right style="thin">
        <color auto="1"/>
      </right>
      <top style="hair">
        <color auto="1"/>
      </top>
      <bottom style="medium">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top/>
      <bottom style="hair">
        <color auto="1"/>
      </bottom>
      <diagonal/>
    </border>
    <border>
      <left/>
      <right style="medium">
        <color auto="1"/>
      </right>
      <top style="hair">
        <color auto="1"/>
      </top>
      <bottom style="thin">
        <color auto="1"/>
      </bottom>
      <diagonal/>
    </border>
    <border>
      <left style="medium">
        <color auto="1"/>
      </left>
      <right style="thin">
        <color auto="1"/>
      </right>
      <top/>
      <bottom style="thin">
        <color auto="1"/>
      </bottom>
      <diagonal/>
    </border>
    <border>
      <left style="thin">
        <color auto="1"/>
      </left>
      <right style="medium">
        <color auto="1"/>
      </right>
      <top style="hair">
        <color auto="1"/>
      </top>
      <bottom style="hair">
        <color auto="1"/>
      </bottom>
      <diagonal/>
    </border>
    <border>
      <left style="thin">
        <color auto="1"/>
      </left>
      <right style="medium">
        <color auto="1"/>
      </right>
      <top/>
      <bottom/>
      <diagonal/>
    </border>
    <border>
      <left style="thin">
        <color auto="1"/>
      </left>
      <right style="medium">
        <color auto="1"/>
      </right>
      <top/>
      <bottom style="hair">
        <color auto="1"/>
      </bottom>
      <diagonal/>
    </border>
    <border>
      <left style="thin">
        <color auto="1"/>
      </left>
      <right style="medium">
        <color auto="1"/>
      </right>
      <top style="hair">
        <color auto="1"/>
      </top>
      <bottom/>
      <diagonal/>
    </border>
    <border>
      <left/>
      <right style="medium">
        <color auto="1"/>
      </right>
      <top style="hair">
        <color auto="1"/>
      </top>
      <bottom/>
      <diagonal/>
    </border>
    <border>
      <left style="medium">
        <color auto="1"/>
      </left>
      <right style="thin">
        <color auto="1"/>
      </right>
      <top style="hair">
        <color auto="1"/>
      </top>
      <bottom style="hair">
        <color auto="1"/>
      </bottom>
      <diagonal/>
    </border>
    <border>
      <left/>
      <right style="medium">
        <color auto="1"/>
      </right>
      <top/>
      <bottom style="thin">
        <color auto="1"/>
      </bottom>
      <diagonal/>
    </border>
    <border>
      <left style="hair">
        <color auto="1"/>
      </left>
      <right/>
      <top/>
      <bottom style="medium">
        <color auto="1"/>
      </bottom>
      <diagonal/>
    </border>
    <border>
      <left style="hair">
        <color auto="1"/>
      </left>
      <right style="medium">
        <color auto="1"/>
      </right>
      <top/>
      <bottom style="hair">
        <color auto="1"/>
      </bottom>
      <diagonal/>
    </border>
    <border>
      <left style="thin">
        <color auto="1"/>
      </left>
      <right style="hair">
        <color auto="1"/>
      </right>
      <top/>
      <bottom style="medium">
        <color auto="1"/>
      </bottom>
      <diagonal/>
    </border>
    <border>
      <left style="hair">
        <color auto="1"/>
      </left>
      <right style="thin">
        <color auto="1"/>
      </right>
      <top/>
      <bottom style="medium">
        <color auto="1"/>
      </bottom>
      <diagonal/>
    </border>
    <border>
      <left/>
      <right style="hair">
        <color auto="1"/>
      </right>
      <top/>
      <bottom style="medium">
        <color auto="1"/>
      </bottom>
      <diagonal/>
    </border>
    <border>
      <left/>
      <right/>
      <top style="medium">
        <color auto="1"/>
      </top>
      <bottom style="thin">
        <color auto="1"/>
      </bottom>
      <diagonal/>
    </border>
    <border>
      <left style="thin">
        <color auto="1"/>
      </left>
      <right style="hair">
        <color auto="1"/>
      </right>
      <top style="hair">
        <color auto="1"/>
      </top>
      <bottom style="medium">
        <color auto="1"/>
      </bottom>
      <diagonal/>
    </border>
    <border>
      <left style="thin">
        <color auto="1"/>
      </left>
      <right style="medium">
        <color auto="1"/>
      </right>
      <top style="hair">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top style="hair">
        <color auto="1"/>
      </top>
      <bottom style="hair">
        <color auto="1"/>
      </bottom>
      <diagonal/>
    </border>
    <border>
      <left/>
      <right style="thin">
        <color auto="1"/>
      </right>
      <top style="hair">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style="thin">
        <color auto="1"/>
      </left>
      <right/>
      <top style="medium">
        <color auto="1"/>
      </top>
      <bottom style="hair">
        <color auto="1"/>
      </bottom>
      <diagonal/>
    </border>
    <border>
      <left/>
      <right style="thin">
        <color auto="1"/>
      </right>
      <top style="medium">
        <color auto="1"/>
      </top>
      <bottom style="hair">
        <color auto="1"/>
      </bottom>
      <diagonal/>
    </border>
    <border>
      <left/>
      <right style="medium">
        <color auto="1"/>
      </right>
      <top style="medium">
        <color auto="1"/>
      </top>
      <bottom style="hair">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top style="medium">
        <color auto="1"/>
      </top>
      <bottom style="hair">
        <color auto="1"/>
      </bottom>
      <diagonal/>
    </border>
    <border>
      <left/>
      <right style="thin">
        <color auto="1"/>
      </right>
      <top style="medium">
        <color auto="1"/>
      </top>
      <bottom style="thin">
        <color auto="1"/>
      </bottom>
      <diagonal/>
    </border>
    <border>
      <left/>
      <right style="hair">
        <color auto="1"/>
      </right>
      <top/>
      <bottom/>
      <diagonal/>
    </border>
    <border>
      <left style="thin">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thin">
        <color auto="1"/>
      </right>
      <top style="hair">
        <color auto="1"/>
      </top>
      <bottom style="medium">
        <color auto="1"/>
      </bottom>
      <diagonal/>
    </border>
    <border>
      <left style="thin">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thin">
        <color auto="1"/>
      </right>
      <top style="medium">
        <color auto="1"/>
      </top>
      <bottom style="hair">
        <color auto="1"/>
      </bottom>
      <diagonal/>
    </border>
    <border>
      <left/>
      <right style="hair">
        <color auto="1"/>
      </right>
      <top style="medium">
        <color auto="1"/>
      </top>
      <bottom style="thin">
        <color auto="1"/>
      </bottom>
      <diagonal/>
    </border>
    <border>
      <left style="thin">
        <color auto="1"/>
      </left>
      <right style="thin">
        <color auto="1"/>
      </right>
      <top/>
      <bottom style="medium">
        <color auto="1"/>
      </bottom>
      <diagonal/>
    </border>
    <border>
      <left/>
      <right style="hair">
        <color auto="1"/>
      </right>
      <top style="medium">
        <color auto="1"/>
      </top>
      <bottom style="medium">
        <color auto="1"/>
      </bottom>
      <diagonal/>
    </border>
    <border>
      <left style="thin">
        <color auto="1"/>
      </left>
      <right style="medium">
        <color auto="1"/>
      </right>
      <top/>
      <bottom style="medium">
        <color auto="1"/>
      </bottom>
      <diagonal/>
    </border>
    <border>
      <left style="hair">
        <color auto="1"/>
      </left>
      <right style="thin">
        <color auto="1"/>
      </right>
      <top style="medium">
        <color auto="1"/>
      </top>
      <bottom/>
      <diagonal/>
    </border>
    <border>
      <left style="hair">
        <color auto="1"/>
      </left>
      <right style="thin">
        <color auto="1"/>
      </right>
      <top/>
      <bottom/>
      <diagonal/>
    </border>
    <border>
      <left style="hair">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auto="1"/>
      </left>
      <right/>
      <top style="hair">
        <color auto="1"/>
      </top>
      <bottom style="thin">
        <color auto="1"/>
      </bottom>
      <diagonal/>
    </border>
    <border>
      <left/>
      <right style="hair">
        <color auto="1"/>
      </right>
      <top style="medium">
        <color auto="1"/>
      </top>
      <bottom/>
      <diagonal/>
    </border>
    <border>
      <left style="medium">
        <color auto="1"/>
      </left>
      <right style="hair">
        <color auto="1"/>
      </right>
      <top/>
      <bottom/>
      <diagonal/>
    </border>
    <border>
      <left style="medium">
        <color auto="1"/>
      </left>
      <right/>
      <top/>
      <bottom style="thin">
        <color auto="1"/>
      </bottom>
      <diagonal/>
    </border>
    <border>
      <left style="medium">
        <color auto="1"/>
      </left>
      <right style="hair">
        <color auto="1"/>
      </right>
      <top/>
      <bottom style="thin">
        <color auto="1"/>
      </bottom>
      <diagonal/>
    </border>
    <border>
      <left style="hair">
        <color auto="1"/>
      </left>
      <right style="thin">
        <color auto="1"/>
      </right>
      <top/>
      <bottom style="thin">
        <color auto="1"/>
      </bottom>
      <diagonal/>
    </border>
    <border>
      <left style="medium">
        <color auto="1"/>
      </left>
      <right/>
      <top style="hair">
        <color auto="1"/>
      </top>
      <bottom/>
      <diagonal/>
    </border>
    <border>
      <left style="thin">
        <color auto="1"/>
      </left>
      <right style="thin">
        <color auto="1"/>
      </right>
      <top style="medium">
        <color auto="1"/>
      </top>
      <bottom style="medium">
        <color auto="1"/>
      </bottom>
      <diagonal/>
    </border>
    <border>
      <left/>
      <right/>
      <top style="thin">
        <color indexed="0"/>
      </top>
      <bottom style="double">
        <color indexed="0"/>
      </bottom>
      <diagonal/>
    </border>
    <border>
      <left style="medium">
        <color auto="1"/>
      </left>
      <right style="hair">
        <color auto="1"/>
      </right>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diagonal/>
    </border>
    <border>
      <left style="medium">
        <color auto="1"/>
      </left>
      <right style="hair">
        <color auto="1"/>
      </right>
      <top style="hair">
        <color auto="1"/>
      </top>
      <bottom style="medium">
        <color auto="1"/>
      </bottom>
      <diagonal/>
    </border>
    <border>
      <left style="hair">
        <color auto="1"/>
      </left>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hair">
        <color auto="1"/>
      </left>
      <right style="thin">
        <color auto="1"/>
      </right>
      <top style="medium">
        <color auto="1"/>
      </top>
      <bottom style="thin">
        <color auto="1"/>
      </bottom>
      <diagonal/>
    </border>
    <border>
      <left style="medium">
        <color auto="1"/>
      </left>
      <right style="thin">
        <color auto="1"/>
      </right>
      <top style="hair">
        <color auto="1"/>
      </top>
      <bottom/>
      <diagonal/>
    </border>
    <border>
      <left style="medium">
        <color rgb="FF000000"/>
      </left>
      <right style="thin">
        <color auto="1"/>
      </right>
      <top style="hair">
        <color auto="1"/>
      </top>
      <bottom style="hair">
        <color indexed="64"/>
      </bottom>
      <diagonal/>
    </border>
    <border>
      <left style="thin">
        <color auto="1"/>
      </left>
      <right style="medium">
        <color rgb="FF000000"/>
      </right>
      <top/>
      <bottom/>
      <diagonal/>
    </border>
    <border>
      <left style="thin">
        <color auto="1"/>
      </left>
      <right style="thin">
        <color auto="1"/>
      </right>
      <top style="hair">
        <color indexed="64"/>
      </top>
      <bottom style="medium">
        <color rgb="FF000000"/>
      </bottom>
      <diagonal/>
    </border>
    <border>
      <left style="thin">
        <color auto="1"/>
      </left>
      <right style="medium">
        <color rgb="FF000000"/>
      </right>
      <top style="hair">
        <color indexed="64"/>
      </top>
      <bottom style="medium">
        <color rgb="FF000000"/>
      </bottom>
      <diagonal/>
    </border>
    <border>
      <left/>
      <right style="thin">
        <color auto="1"/>
      </right>
      <top style="hair">
        <color indexed="64"/>
      </top>
      <bottom style="medium">
        <color rgb="FF000000"/>
      </bottom>
      <diagonal/>
    </border>
    <border>
      <left style="thin">
        <color auto="1"/>
      </left>
      <right/>
      <top style="hair">
        <color auto="1"/>
      </top>
      <bottom style="thin">
        <color rgb="FF000000"/>
      </bottom>
      <diagonal/>
    </border>
    <border>
      <left/>
      <right/>
      <top style="hair">
        <color auto="1"/>
      </top>
      <bottom style="thin">
        <color rgb="FF000000"/>
      </bottom>
      <diagonal/>
    </border>
    <border>
      <left/>
      <right style="thin">
        <color auto="1"/>
      </right>
      <top style="hair">
        <color auto="1"/>
      </top>
      <bottom style="thin">
        <color rgb="FF000000"/>
      </bottom>
      <diagonal/>
    </border>
    <border>
      <left/>
      <right style="medium">
        <color auto="1"/>
      </right>
      <top style="hair">
        <color auto="1"/>
      </top>
      <bottom style="thin">
        <color rgb="FF000000"/>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top style="hair">
        <color indexed="64"/>
      </top>
      <bottom style="medium">
        <color indexed="64"/>
      </bottom>
      <diagonal/>
    </border>
    <border>
      <left style="hair">
        <color indexed="64"/>
      </left>
      <right style="hair">
        <color indexed="64"/>
      </right>
      <top/>
      <bottom style="hair">
        <color indexed="64"/>
      </bottom>
      <diagonal/>
    </border>
    <border>
      <left style="hair">
        <color auto="1"/>
      </left>
      <right/>
      <top style="medium">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medium">
        <color auto="1"/>
      </left>
      <right style="hair">
        <color auto="1"/>
      </right>
      <top style="thin">
        <color indexed="64"/>
      </top>
      <bottom style="hair">
        <color auto="1"/>
      </bottom>
      <diagonal/>
    </border>
    <border>
      <left style="thin">
        <color auto="1"/>
      </left>
      <right style="hair">
        <color auto="1"/>
      </right>
      <top/>
      <bottom style="hair">
        <color auto="1"/>
      </bottom>
      <diagonal/>
    </border>
    <border>
      <left style="hair">
        <color indexed="64"/>
      </left>
      <right style="hair">
        <color indexed="64"/>
      </right>
      <top/>
      <bottom/>
      <diagonal/>
    </border>
    <border>
      <left style="hair">
        <color auto="1"/>
      </left>
      <right/>
      <top style="thin">
        <color indexed="64"/>
      </top>
      <bottom style="hair">
        <color auto="1"/>
      </bottom>
      <diagonal/>
    </border>
    <border>
      <left style="thin">
        <color indexed="64"/>
      </left>
      <right style="hair">
        <color auto="1"/>
      </right>
      <top style="medium">
        <color indexed="64"/>
      </top>
      <bottom style="thin">
        <color indexed="64"/>
      </bottom>
      <diagonal/>
    </border>
    <border>
      <left style="hair">
        <color auto="1"/>
      </left>
      <right style="medium">
        <color indexed="64"/>
      </right>
      <top/>
      <bottom/>
      <diagonal/>
    </border>
    <border>
      <left style="hair">
        <color auto="1"/>
      </left>
      <right style="hair">
        <color auto="1"/>
      </right>
      <top/>
      <bottom style="thin">
        <color indexed="64"/>
      </bottom>
      <diagonal/>
    </border>
    <border>
      <left style="thin">
        <color indexed="64"/>
      </left>
      <right style="hair">
        <color auto="1"/>
      </right>
      <top/>
      <bottom style="thin">
        <color indexed="64"/>
      </bottom>
      <diagonal/>
    </border>
    <border>
      <left/>
      <right style="hair">
        <color auto="1"/>
      </right>
      <top/>
      <bottom style="thin">
        <color indexed="64"/>
      </bottom>
      <diagonal/>
    </border>
    <border>
      <left style="thin">
        <color auto="1"/>
      </left>
      <right/>
      <top/>
      <bottom style="thin">
        <color auto="1"/>
      </bottom>
      <diagonal/>
    </border>
    <border>
      <left style="medium">
        <color auto="1"/>
      </left>
      <right/>
      <top style="thin">
        <color auto="1"/>
      </top>
      <bottom style="hair">
        <color auto="1"/>
      </bottom>
      <diagonal/>
    </border>
    <border>
      <left style="thin">
        <color rgb="FF000000"/>
      </left>
      <right style="hair">
        <color auto="1"/>
      </right>
      <top/>
      <bottom style="thin">
        <color rgb="FF000000"/>
      </bottom>
      <diagonal/>
    </border>
    <border>
      <left style="hair">
        <color auto="1"/>
      </left>
      <right style="hair">
        <color auto="1"/>
      </right>
      <top/>
      <bottom style="thin">
        <color rgb="FF000000"/>
      </bottom>
      <diagonal/>
    </border>
    <border>
      <left style="hair">
        <color auto="1"/>
      </left>
      <right/>
      <top/>
      <bottom style="thin">
        <color rgb="FF000000"/>
      </bottom>
      <diagonal/>
    </border>
    <border>
      <left style="medium">
        <color rgb="FF000000"/>
      </left>
      <right/>
      <top style="medium">
        <color rgb="FF000000"/>
      </top>
      <bottom style="thin">
        <color auto="1"/>
      </bottom>
      <diagonal/>
    </border>
    <border>
      <left style="medium">
        <color auto="1"/>
      </left>
      <right/>
      <top style="medium">
        <color rgb="FF000000"/>
      </top>
      <bottom style="thin">
        <color auto="1"/>
      </bottom>
      <diagonal/>
    </border>
    <border>
      <left/>
      <right style="medium">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style="medium">
        <color auto="1"/>
      </top>
      <bottom/>
      <diagonal/>
    </border>
    <border>
      <left style="medium">
        <color rgb="FF000000"/>
      </left>
      <right/>
      <top/>
      <bottom style="medium">
        <color auto="1"/>
      </bottom>
      <diagonal/>
    </border>
    <border>
      <left style="thin">
        <color auto="1"/>
      </left>
      <right style="medium">
        <color rgb="FF000000"/>
      </right>
      <top/>
      <bottom style="hair">
        <color auto="1"/>
      </bottom>
      <diagonal/>
    </border>
    <border>
      <left/>
      <right style="medium">
        <color rgb="FF000000"/>
      </right>
      <top style="hair">
        <color auto="1"/>
      </top>
      <bottom style="hair">
        <color auto="1"/>
      </bottom>
      <diagonal/>
    </border>
    <border>
      <left/>
      <right style="medium">
        <color rgb="FF000000"/>
      </right>
      <top style="hair">
        <color auto="1"/>
      </top>
      <bottom/>
      <diagonal/>
    </border>
    <border>
      <left style="thin">
        <color auto="1"/>
      </left>
      <right style="medium">
        <color rgb="FF000000"/>
      </right>
      <top style="medium">
        <color auto="1"/>
      </top>
      <bottom/>
      <diagonal/>
    </border>
    <border>
      <left/>
      <right style="medium">
        <color rgb="FF000000"/>
      </right>
      <top/>
      <bottom style="medium">
        <color auto="1"/>
      </bottom>
      <diagonal/>
    </border>
    <border>
      <left/>
      <right style="medium">
        <color rgb="FF000000"/>
      </right>
      <top style="medium">
        <color auto="1"/>
      </top>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hair">
        <color auto="1"/>
      </right>
      <top style="thin">
        <color auto="1"/>
      </top>
      <bottom/>
      <diagonal/>
    </border>
    <border>
      <left/>
      <right/>
      <top style="thin">
        <color indexed="64"/>
      </top>
      <bottom/>
      <diagonal/>
    </border>
    <border>
      <left/>
      <right style="medium">
        <color indexed="64"/>
      </right>
      <top style="thin">
        <color indexed="64"/>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diagonal/>
    </border>
    <border>
      <left style="hair">
        <color indexed="64"/>
      </left>
      <right style="thin">
        <color indexed="64"/>
      </right>
      <top style="thin">
        <color indexed="64"/>
      </top>
      <bottom/>
      <diagonal/>
    </border>
    <border>
      <left/>
      <right style="hair">
        <color auto="1"/>
      </right>
      <top style="thin">
        <color indexed="64"/>
      </top>
      <bottom style="thin">
        <color indexed="64"/>
      </bottom>
      <diagonal/>
    </border>
    <border>
      <left style="thin">
        <color indexed="64"/>
      </left>
      <right/>
      <top style="thin">
        <color indexed="64"/>
      </top>
      <bottom/>
      <diagonal/>
    </border>
    <border>
      <left style="medium">
        <color auto="1"/>
      </left>
      <right style="hair">
        <color auto="1"/>
      </right>
      <top style="thin">
        <color auto="1"/>
      </top>
      <bottom style="thin">
        <color indexed="64"/>
      </bottom>
      <diagonal/>
    </border>
    <border>
      <left style="hair">
        <color auto="1"/>
      </left>
      <right/>
      <top style="thin">
        <color indexed="64"/>
      </top>
      <bottom/>
      <diagonal/>
    </border>
    <border>
      <left style="medium">
        <color auto="1"/>
      </left>
      <right style="hair">
        <color auto="1"/>
      </right>
      <top style="thin">
        <color indexed="64"/>
      </top>
      <bottom/>
      <diagonal/>
    </border>
    <border>
      <left style="medium">
        <color auto="1"/>
      </left>
      <right/>
      <top style="thin">
        <color indexed="64"/>
      </top>
      <bottom/>
      <diagonal/>
    </border>
    <border>
      <left style="medium">
        <color rgb="FF000000"/>
      </left>
      <right/>
      <top style="thin">
        <color indexed="64"/>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style="medium">
        <color auto="1"/>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right style="hair">
        <color auto="1"/>
      </right>
      <top style="thin">
        <color auto="1"/>
      </top>
      <bottom style="hair">
        <color auto="1"/>
      </bottom>
      <diagonal/>
    </border>
    <border>
      <left style="hair">
        <color indexed="64"/>
      </left>
      <right style="medium">
        <color auto="1"/>
      </right>
      <top style="thin">
        <color auto="1"/>
      </top>
      <bottom style="thin">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rgb="FF000000"/>
      </right>
      <top style="thin">
        <color auto="1"/>
      </top>
      <bottom style="hair">
        <color auto="1"/>
      </bottom>
      <diagonal/>
    </border>
    <border>
      <left/>
      <right/>
      <top/>
      <bottom style="dotted">
        <color rgb="FF000000"/>
      </bottom>
      <diagonal/>
    </border>
    <border>
      <left style="thin">
        <color auto="1"/>
      </left>
      <right/>
      <top/>
      <bottom style="dotted">
        <color rgb="FF000000"/>
      </bottom>
      <diagonal/>
    </border>
    <border>
      <left/>
      <right style="thin">
        <color rgb="FF000000"/>
      </right>
      <top/>
      <bottom style="dotted">
        <color rgb="FF000000"/>
      </bottom>
      <diagonal/>
    </border>
    <border>
      <left style="thin">
        <color auto="1"/>
      </left>
      <right/>
      <top style="medium">
        <color auto="1"/>
      </top>
      <bottom style="dotted">
        <color rgb="FF000000"/>
      </bottom>
      <diagonal/>
    </border>
    <border>
      <left/>
      <right/>
      <top style="medium">
        <color auto="1"/>
      </top>
      <bottom style="dotted">
        <color rgb="FF000000"/>
      </bottom>
      <diagonal/>
    </border>
    <border>
      <left/>
      <right style="thin">
        <color rgb="FF000000"/>
      </right>
      <top style="medium">
        <color auto="1"/>
      </top>
      <bottom style="dotted">
        <color rgb="FF000000"/>
      </bottom>
      <diagonal/>
    </border>
    <border>
      <left style="thin">
        <color auto="1"/>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auto="1"/>
      </top>
      <bottom style="dotted">
        <color rgb="FF000000"/>
      </bottom>
      <diagonal/>
    </border>
    <border>
      <left/>
      <right style="medium">
        <color rgb="FF000000"/>
      </right>
      <top/>
      <bottom style="dotted">
        <color rgb="FF000000"/>
      </bottom>
      <diagonal/>
    </border>
    <border>
      <left/>
      <right style="medium">
        <color rgb="FF000000"/>
      </right>
      <top style="dotted">
        <color rgb="FF000000"/>
      </top>
      <bottom style="dotted">
        <color rgb="FF000000"/>
      </bottom>
      <diagonal/>
    </border>
    <border>
      <left style="thin">
        <color auto="1"/>
      </left>
      <right style="medium">
        <color auto="1"/>
      </right>
      <top style="thin">
        <color auto="1"/>
      </top>
      <bottom style="thin">
        <color auto="1"/>
      </bottom>
      <diagonal/>
    </border>
    <border>
      <left style="hair">
        <color auto="1"/>
      </left>
      <right style="thin">
        <color indexed="64"/>
      </right>
      <top style="thin">
        <color indexed="64"/>
      </top>
      <bottom style="thin">
        <color indexed="64"/>
      </bottom>
      <diagonal/>
    </border>
    <border>
      <left/>
      <right style="thin">
        <color rgb="FF000000"/>
      </right>
      <top/>
      <bottom style="hair">
        <color auto="1"/>
      </bottom>
      <diagonal/>
    </border>
    <border>
      <left style="medium">
        <color auto="1"/>
      </left>
      <right/>
      <top style="thin">
        <color auto="1"/>
      </top>
      <bottom style="hair">
        <color auto="1"/>
      </bottom>
      <diagonal/>
    </border>
    <border>
      <left style="hair">
        <color auto="1"/>
      </left>
      <right/>
      <top style="thin">
        <color auto="1"/>
      </top>
      <bottom style="hair">
        <color auto="1"/>
      </bottom>
      <diagonal/>
    </border>
    <border>
      <left style="thin">
        <color rgb="FF000000"/>
      </left>
      <right/>
      <top style="hair">
        <color auto="1"/>
      </top>
      <bottom style="hair">
        <color auto="1"/>
      </bottom>
      <diagonal/>
    </border>
  </borders>
  <cellStyleXfs count="220">
    <xf numFmtId="0" fontId="0" fillId="0" borderId="0"/>
    <xf numFmtId="3" fontId="2" fillId="0" borderId="0" applyFont="0" applyFill="0" applyBorder="0" applyAlignment="0" applyProtection="0"/>
    <xf numFmtId="167" fontId="2" fillId="0" borderId="0" applyFont="0" applyFill="0" applyBorder="0" applyAlignment="0" applyProtection="0"/>
    <xf numFmtId="0" fontId="24" fillId="2" borderId="0" applyProtection="0"/>
    <xf numFmtId="0" fontId="25" fillId="2" borderId="0" applyProtection="0"/>
    <xf numFmtId="0" fontId="26" fillId="2" borderId="0" applyProtection="0"/>
    <xf numFmtId="2" fontId="24" fillId="2" borderId="0" applyProtection="0"/>
    <xf numFmtId="2" fontId="24" fillId="2" borderId="0" applyProtection="0"/>
    <xf numFmtId="2" fontId="24" fillId="2" borderId="0" applyProtection="0"/>
    <xf numFmtId="0" fontId="27" fillId="2" borderId="0" applyProtection="0"/>
    <xf numFmtId="2" fontId="24" fillId="2" borderId="0" applyProtection="0"/>
    <xf numFmtId="2" fontId="24" fillId="2" borderId="0" applyProtection="0"/>
    <xf numFmtId="0" fontId="24" fillId="2" borderId="0" applyNumberFormat="0" applyFont="0" applyFill="0" applyBorder="0" applyAlignment="0" applyProtection="0"/>
    <xf numFmtId="0" fontId="26" fillId="2" borderId="0" applyProtection="0"/>
    <xf numFmtId="0" fontId="38" fillId="0" borderId="0"/>
    <xf numFmtId="9" fontId="2" fillId="0" borderId="0" applyFont="0" applyFill="0" applyBorder="0" applyAlignment="0" applyProtection="0"/>
    <xf numFmtId="0" fontId="42" fillId="0" borderId="0"/>
    <xf numFmtId="3" fontId="42" fillId="0" borderId="0" applyFont="0" applyFill="0" applyBorder="0" applyAlignment="0" applyProtection="0"/>
    <xf numFmtId="167" fontId="42" fillId="0" borderId="0" applyFont="0" applyFill="0" applyBorder="0" applyAlignment="0" applyProtection="0"/>
    <xf numFmtId="0" fontId="48" fillId="2" borderId="0" applyProtection="0"/>
    <xf numFmtId="0" fontId="49" fillId="2" borderId="0" applyProtection="0"/>
    <xf numFmtId="0" fontId="18" fillId="2" borderId="0" applyProtection="0"/>
    <xf numFmtId="2" fontId="48" fillId="2" borderId="0" applyProtection="0"/>
    <xf numFmtId="2" fontId="48" fillId="2" borderId="0" applyProtection="0"/>
    <xf numFmtId="2" fontId="48" fillId="2" borderId="0" applyProtection="0"/>
    <xf numFmtId="0" fontId="14" fillId="2" borderId="0" applyProtection="0"/>
    <xf numFmtId="2" fontId="48" fillId="2" borderId="0" applyProtection="0"/>
    <xf numFmtId="2" fontId="48" fillId="2" borderId="0" applyProtection="0"/>
    <xf numFmtId="0" fontId="48" fillId="2" borderId="0" applyNumberFormat="0" applyFont="0" applyFill="0" applyBorder="0" applyAlignment="0" applyProtection="0"/>
    <xf numFmtId="0" fontId="18" fillId="2" borderId="0" applyProtection="0"/>
    <xf numFmtId="9" fontId="42" fillId="0" borderId="0" applyFon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2" fillId="0" borderId="0"/>
    <xf numFmtId="0" fontId="2" fillId="0" borderId="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3" fontId="2" fillId="0" borderId="0" applyFont="0" applyFill="0" applyBorder="0" applyAlignment="0" applyProtection="0"/>
    <xf numFmtId="167" fontId="2" fillId="0" borderId="0" applyFont="0" applyFill="0" applyBorder="0" applyAlignment="0" applyProtection="0"/>
    <xf numFmtId="0" fontId="25" fillId="2" borderId="0" applyProtection="0"/>
    <xf numFmtId="0" fontId="2" fillId="0" borderId="0"/>
    <xf numFmtId="9" fontId="2" fillId="0" borderId="0" applyFont="0" applyFill="0" applyBorder="0" applyAlignment="0" applyProtection="0"/>
    <xf numFmtId="0" fontId="24" fillId="2" borderId="132" applyProtection="0"/>
    <xf numFmtId="0" fontId="52" fillId="0" borderId="0" applyNumberFormat="0" applyFill="0" applyBorder="0" applyAlignment="0" applyProtection="0"/>
    <xf numFmtId="0" fontId="2" fillId="0" borderId="0"/>
    <xf numFmtId="0" fontId="51" fillId="0" borderId="0" applyNumberFormat="0" applyFill="0" applyBorder="0" applyAlignment="0" applyProtection="0"/>
  </cellStyleXfs>
  <cellXfs count="1627">
    <xf numFmtId="0" fontId="0" fillId="0" borderId="0" xfId="0"/>
    <xf numFmtId="0" fontId="5" fillId="0" borderId="0" xfId="0" applyFont="1" applyAlignment="1">
      <alignment wrapText="1"/>
    </xf>
    <xf numFmtId="0" fontId="5" fillId="0" borderId="0" xfId="0" applyFont="1" applyAlignment="1">
      <alignment horizontal="center" vertical="center" wrapText="1"/>
    </xf>
    <xf numFmtId="0" fontId="5" fillId="0" borderId="0" xfId="0" applyFont="1"/>
    <xf numFmtId="0" fontId="5" fillId="0" borderId="0" xfId="0" applyFont="1" applyAlignment="1">
      <alignment horizontal="center" vertical="center"/>
    </xf>
    <xf numFmtId="0" fontId="5" fillId="0" borderId="0" xfId="0" applyFont="1" applyAlignment="1">
      <alignment vertical="center" wrapText="1"/>
    </xf>
    <xf numFmtId="0" fontId="4" fillId="0" borderId="0" xfId="0" applyFont="1" applyAlignment="1">
      <alignment horizontal="right" vertical="center"/>
    </xf>
    <xf numFmtId="0" fontId="9" fillId="0" borderId="0" xfId="0" applyFont="1" applyAlignment="1">
      <alignment wrapText="1"/>
    </xf>
    <xf numFmtId="0" fontId="9" fillId="0" borderId="0" xfId="0" applyFont="1" applyAlignment="1">
      <alignment vertical="center" wrapText="1"/>
    </xf>
    <xf numFmtId="0" fontId="9" fillId="0" borderId="0" xfId="0" applyFont="1"/>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center"/>
    </xf>
    <xf numFmtId="0" fontId="9" fillId="0" borderId="0" xfId="0" applyFont="1" applyAlignment="1">
      <alignment vertical="center"/>
    </xf>
    <xf numFmtId="0" fontId="12" fillId="0" borderId="0" xfId="0" applyFont="1" applyAlignment="1">
      <alignment horizontal="left" vertical="center"/>
    </xf>
    <xf numFmtId="0" fontId="9" fillId="0" borderId="0" xfId="0" applyFont="1" applyAlignment="1">
      <alignment horizontal="right"/>
    </xf>
    <xf numFmtId="0" fontId="13" fillId="0" borderId="0" xfId="0" applyFont="1" applyAlignment="1">
      <alignment horizontal="left" vertical="center"/>
    </xf>
    <xf numFmtId="0" fontId="7" fillId="0" borderId="0" xfId="0" applyFont="1" applyAlignment="1">
      <alignment vertical="center" wrapText="1"/>
    </xf>
    <xf numFmtId="0" fontId="10" fillId="0" borderId="0" xfId="0" applyFont="1" applyAlignment="1">
      <alignment wrapText="1"/>
    </xf>
    <xf numFmtId="0" fontId="7" fillId="0" borderId="0" xfId="0" applyFont="1" applyAlignment="1">
      <alignment horizontal="right"/>
    </xf>
    <xf numFmtId="0" fontId="3" fillId="0" borderId="0" xfId="0" applyFont="1" applyAlignment="1">
      <alignment horizontal="center"/>
    </xf>
    <xf numFmtId="0" fontId="8" fillId="0" borderId="0" xfId="0" applyFont="1" applyAlignment="1">
      <alignment horizontal="right"/>
    </xf>
    <xf numFmtId="0" fontId="3" fillId="0" borderId="0" xfId="0" applyFont="1"/>
    <xf numFmtId="0" fontId="5" fillId="0" borderId="0" xfId="0" applyFont="1" applyAlignment="1">
      <alignment vertical="center"/>
    </xf>
    <xf numFmtId="0" fontId="7" fillId="0" borderId="0" xfId="0" applyFont="1" applyAlignment="1">
      <alignment horizontal="right" vertical="center"/>
    </xf>
    <xf numFmtId="0" fontId="6" fillId="0" borderId="0" xfId="0" applyFont="1" applyAlignment="1">
      <alignment vertical="center" wrapText="1"/>
    </xf>
    <xf numFmtId="0" fontId="3" fillId="0" borderId="2" xfId="0" applyFont="1" applyBorder="1" applyAlignment="1">
      <alignment horizontal="center" vertical="center" wrapText="1"/>
    </xf>
    <xf numFmtId="0" fontId="0" fillId="0" borderId="0" xfId="0" applyAlignment="1">
      <alignment horizontal="right"/>
    </xf>
    <xf numFmtId="0" fontId="0" fillId="0" borderId="15" xfId="0" applyBorder="1"/>
    <xf numFmtId="0" fontId="28" fillId="0" borderId="0" xfId="0" applyFont="1" applyAlignment="1">
      <alignment horizontal="left" vertical="center"/>
    </xf>
    <xf numFmtId="0" fontId="30" fillId="0" borderId="0" xfId="0" applyFont="1"/>
    <xf numFmtId="0" fontId="30" fillId="0" borderId="0" xfId="0" applyFont="1" applyAlignment="1">
      <alignment horizontal="center" vertical="center" wrapText="1"/>
    </xf>
    <xf numFmtId="0" fontId="30" fillId="0" borderId="0" xfId="0" applyFont="1" applyAlignment="1">
      <alignment wrapText="1"/>
    </xf>
    <xf numFmtId="0" fontId="29" fillId="0" borderId="0" xfId="0" applyFont="1" applyAlignment="1">
      <alignment vertical="center" wrapText="1"/>
    </xf>
    <xf numFmtId="0" fontId="4"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center"/>
    </xf>
    <xf numFmtId="0" fontId="14" fillId="0" borderId="0" xfId="0" applyFont="1"/>
    <xf numFmtId="0" fontId="3" fillId="0" borderId="0" xfId="0" applyFont="1" applyAlignment="1">
      <alignment vertical="center" wrapText="1"/>
    </xf>
    <xf numFmtId="0" fontId="15" fillId="0" borderId="0" xfId="0" applyFont="1" applyAlignment="1">
      <alignment horizontal="left"/>
    </xf>
    <xf numFmtId="0" fontId="16" fillId="0" borderId="5" xfId="0" applyFont="1" applyBorder="1"/>
    <xf numFmtId="2" fontId="2" fillId="0" borderId="0" xfId="0" applyNumberFormat="1" applyFont="1" applyAlignment="1">
      <alignment horizontal="right" vertical="center"/>
    </xf>
    <xf numFmtId="0" fontId="4" fillId="0" borderId="0" xfId="0" applyFont="1" applyAlignment="1">
      <alignment horizontal="center"/>
    </xf>
    <xf numFmtId="0" fontId="4" fillId="0" borderId="0" xfId="0" applyFont="1"/>
    <xf numFmtId="0" fontId="32" fillId="0" borderId="0" xfId="0" applyFont="1"/>
    <xf numFmtId="0" fontId="3" fillId="0" borderId="0" xfId="0" applyFont="1" applyAlignment="1">
      <alignment vertical="center"/>
    </xf>
    <xf numFmtId="0" fontId="3" fillId="0" borderId="0" xfId="0" applyFont="1" applyAlignment="1">
      <alignment horizontal="center" wrapText="1"/>
    </xf>
    <xf numFmtId="0" fontId="33" fillId="0" borderId="0" xfId="0" applyFont="1" applyAlignment="1">
      <alignment horizontal="right"/>
    </xf>
    <xf numFmtId="0" fontId="23" fillId="0" borderId="0" xfId="0" applyFont="1"/>
    <xf numFmtId="0" fontId="3" fillId="0" borderId="0" xfId="0" applyFont="1" applyAlignment="1">
      <alignment horizontal="left"/>
    </xf>
    <xf numFmtId="0" fontId="14" fillId="0" borderId="0" xfId="0" quotePrefix="1" applyFont="1" applyAlignment="1">
      <alignment horizontal="center"/>
    </xf>
    <xf numFmtId="0" fontId="21" fillId="0" borderId="0" xfId="0" applyFont="1"/>
    <xf numFmtId="0" fontId="14" fillId="0" borderId="15" xfId="0" applyFont="1" applyBorder="1"/>
    <xf numFmtId="0" fontId="14" fillId="0" borderId="0" xfId="0" applyFont="1" applyAlignment="1">
      <alignment horizontal="center"/>
    </xf>
    <xf numFmtId="0" fontId="35" fillId="0" borderId="0" xfId="0" applyFont="1" applyAlignment="1">
      <alignment horizontal="center"/>
    </xf>
    <xf numFmtId="0" fontId="3" fillId="0" borderId="5" xfId="0" applyFont="1" applyBorder="1"/>
    <xf numFmtId="0" fontId="22" fillId="0" borderId="0" xfId="0" applyFont="1" applyAlignment="1">
      <alignment horizontal="left"/>
    </xf>
    <xf numFmtId="2" fontId="2" fillId="0" borderId="0" xfId="0" applyNumberFormat="1" applyFont="1" applyAlignment="1">
      <alignment horizontal="center" vertical="center"/>
    </xf>
    <xf numFmtId="0" fontId="37" fillId="0" borderId="0" xfId="0" applyFont="1" applyAlignment="1">
      <alignment horizontal="left" wrapText="1"/>
    </xf>
    <xf numFmtId="0" fontId="41" fillId="0" borderId="0" xfId="0" applyFont="1" applyAlignment="1">
      <alignment horizontal="center" vertical="center"/>
    </xf>
    <xf numFmtId="0" fontId="40" fillId="0" borderId="0" xfId="0" applyFont="1"/>
    <xf numFmtId="0" fontId="41" fillId="0" borderId="0" xfId="0" applyFont="1"/>
    <xf numFmtId="0" fontId="41" fillId="0" borderId="0" xfId="0" applyFont="1" applyAlignment="1">
      <alignment vertical="center"/>
    </xf>
    <xf numFmtId="0" fontId="41" fillId="0" borderId="0" xfId="0" applyFont="1" applyAlignment="1">
      <alignment horizontal="right" vertical="center"/>
    </xf>
    <xf numFmtId="0" fontId="41" fillId="0" borderId="0" xfId="0" applyFont="1" applyAlignment="1">
      <alignment horizontal="left" vertical="center"/>
    </xf>
    <xf numFmtId="0" fontId="46" fillId="0" borderId="0" xfId="0" applyFont="1" applyAlignment="1">
      <alignment horizontal="center" vertical="center" wrapText="1"/>
    </xf>
    <xf numFmtId="0" fontId="47" fillId="0" borderId="5" xfId="0" applyFont="1" applyBorder="1"/>
    <xf numFmtId="0" fontId="40" fillId="0" borderId="0" xfId="0" applyFont="1" applyAlignment="1">
      <alignment horizontal="center" vertical="center"/>
    </xf>
    <xf numFmtId="0" fontId="40" fillId="0" borderId="1" xfId="0" applyFont="1" applyBorder="1" applyAlignment="1">
      <alignment horizontal="center" vertical="center" wrapText="1"/>
    </xf>
    <xf numFmtId="0" fontId="44" fillId="0" borderId="21" xfId="0" applyFont="1" applyBorder="1" applyAlignment="1">
      <alignment horizontal="center" vertical="center" wrapText="1"/>
    </xf>
    <xf numFmtId="0" fontId="40" fillId="0" borderId="2" xfId="0" applyFont="1" applyBorder="1" applyAlignment="1">
      <alignment horizontal="center" vertical="center" wrapText="1"/>
    </xf>
    <xf numFmtId="0" fontId="46" fillId="0" borderId="0" xfId="0" applyFont="1" applyAlignment="1">
      <alignment wrapText="1"/>
    </xf>
    <xf numFmtId="0" fontId="44" fillId="0" borderId="0" xfId="0" applyFont="1" applyAlignment="1">
      <alignment wrapText="1"/>
    </xf>
    <xf numFmtId="0" fontId="0" fillId="4" borderId="0" xfId="0" applyFill="1"/>
    <xf numFmtId="0" fontId="3" fillId="4" borderId="0" xfId="0" applyFont="1" applyFill="1" applyAlignment="1">
      <alignment horizontal="right"/>
    </xf>
    <xf numFmtId="0" fontId="3" fillId="0" borderId="1" xfId="16" applyFont="1" applyBorder="1" applyAlignment="1">
      <alignment horizontal="center" vertical="center" wrapText="1"/>
    </xf>
    <xf numFmtId="0" fontId="3" fillId="0" borderId="54" xfId="16" applyFont="1" applyBorder="1" applyAlignment="1">
      <alignment horizontal="center" vertical="center" wrapText="1"/>
    </xf>
    <xf numFmtId="49" fontId="4" fillId="0" borderId="0" xfId="0" applyNumberFormat="1" applyFont="1" applyAlignment="1">
      <alignment horizontal="right" vertical="center"/>
    </xf>
    <xf numFmtId="49" fontId="7" fillId="0" borderId="0" xfId="0" applyNumberFormat="1" applyFont="1" applyAlignment="1">
      <alignment horizontal="right"/>
    </xf>
    <xf numFmtId="49" fontId="3" fillId="0" borderId="0" xfId="0" applyNumberFormat="1" applyFont="1" applyAlignment="1">
      <alignment horizontal="right"/>
    </xf>
    <xf numFmtId="49" fontId="9" fillId="0" borderId="0" xfId="0" applyNumberFormat="1" applyFont="1" applyAlignment="1">
      <alignment horizontal="right"/>
    </xf>
    <xf numFmtId="49" fontId="0" fillId="0" borderId="0" xfId="0" applyNumberFormat="1" applyAlignment="1">
      <alignment horizontal="right"/>
    </xf>
    <xf numFmtId="49" fontId="5" fillId="0" borderId="0" xfId="0" applyNumberFormat="1" applyFont="1" applyAlignment="1">
      <alignment horizontal="right" wrapText="1"/>
    </xf>
    <xf numFmtId="49" fontId="38" fillId="0" borderId="0" xfId="14" applyNumberFormat="1" applyAlignment="1">
      <alignment horizontal="right"/>
    </xf>
    <xf numFmtId="49" fontId="41" fillId="0" borderId="0" xfId="0" applyNumberFormat="1" applyFont="1" applyAlignment="1">
      <alignment horizontal="right" vertical="center"/>
    </xf>
    <xf numFmtId="0" fontId="4" fillId="0" borderId="0" xfId="16" applyFont="1" applyAlignment="1">
      <alignment vertical="center"/>
    </xf>
    <xf numFmtId="0" fontId="4" fillId="0" borderId="0" xfId="16" applyFont="1"/>
    <xf numFmtId="0" fontId="38" fillId="0" borderId="0" xfId="14"/>
    <xf numFmtId="0" fontId="3" fillId="0" borderId="0" xfId="14" applyFont="1"/>
    <xf numFmtId="0" fontId="4" fillId="0" borderId="0" xfId="14" applyFont="1"/>
    <xf numFmtId="0" fontId="3" fillId="0" borderId="0" xfId="14" applyFont="1" applyAlignment="1">
      <alignment vertical="center"/>
    </xf>
    <xf numFmtId="0" fontId="3" fillId="0" borderId="0" xfId="14" applyFont="1" applyAlignment="1">
      <alignment horizontal="center" vertical="center"/>
    </xf>
    <xf numFmtId="0" fontId="16" fillId="0" borderId="0" xfId="14" applyFont="1" applyAlignment="1">
      <alignment horizontal="right"/>
    </xf>
    <xf numFmtId="0" fontId="3" fillId="0" borderId="0" xfId="14" applyFont="1" applyAlignment="1">
      <alignment horizontal="center"/>
    </xf>
    <xf numFmtId="165" fontId="3" fillId="0" borderId="0" xfId="14" applyNumberFormat="1" applyFont="1" applyAlignment="1">
      <alignment horizontal="center"/>
    </xf>
    <xf numFmtId="0" fontId="11" fillId="0" borderId="0" xfId="0" applyFont="1" applyAlignment="1">
      <alignment horizontal="left"/>
    </xf>
    <xf numFmtId="0" fontId="53" fillId="0" borderId="0" xfId="0" applyFont="1" applyAlignment="1">
      <alignment horizontal="left"/>
    </xf>
    <xf numFmtId="0" fontId="43" fillId="0" borderId="0" xfId="0" applyFont="1"/>
    <xf numFmtId="0" fontId="53" fillId="0" borderId="0" xfId="0" applyFont="1"/>
    <xf numFmtId="0" fontId="54" fillId="0" borderId="0" xfId="0" applyFont="1" applyAlignment="1">
      <alignment vertical="top" wrapText="1"/>
    </xf>
    <xf numFmtId="0" fontId="0" fillId="0" borderId="0" xfId="0" applyAlignment="1">
      <alignment horizontal="center"/>
    </xf>
    <xf numFmtId="0" fontId="54" fillId="0" borderId="0" xfId="0" applyFont="1"/>
    <xf numFmtId="0" fontId="50" fillId="0" borderId="0" xfId="0" applyFont="1" applyAlignment="1">
      <alignment horizontal="left" vertical="center"/>
    </xf>
    <xf numFmtId="0" fontId="58" fillId="0" borderId="0" xfId="0" applyFont="1"/>
    <xf numFmtId="0" fontId="3" fillId="0" borderId="1" xfId="0" applyFont="1" applyBorder="1" applyAlignment="1">
      <alignment horizontal="center" vertical="center" wrapText="1"/>
    </xf>
    <xf numFmtId="0" fontId="40" fillId="0" borderId="13" xfId="0" applyFont="1" applyBorder="1" applyAlignment="1">
      <alignment horizontal="center" vertical="center" wrapText="1"/>
    </xf>
    <xf numFmtId="0" fontId="9" fillId="0" borderId="8" xfId="0" applyFont="1" applyBorder="1" applyAlignment="1">
      <alignment vertical="center" wrapText="1"/>
    </xf>
    <xf numFmtId="0" fontId="36" fillId="0" borderId="8" xfId="0" applyFont="1" applyBorder="1" applyAlignment="1">
      <alignment vertical="center"/>
    </xf>
    <xf numFmtId="0" fontId="40" fillId="0" borderId="5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8" xfId="16" applyFont="1" applyBorder="1" applyAlignment="1">
      <alignment horizontal="center" vertical="center" wrapText="1"/>
    </xf>
    <xf numFmtId="0" fontId="3" fillId="0" borderId="55" xfId="16" applyFont="1" applyBorder="1" applyAlignment="1">
      <alignment horizontal="center" vertical="center" wrapText="1"/>
    </xf>
    <xf numFmtId="0" fontId="60" fillId="0" borderId="0" xfId="0" applyFont="1" applyAlignment="1">
      <alignment vertical="center"/>
    </xf>
    <xf numFmtId="0" fontId="2" fillId="0" borderId="0" xfId="0" applyFont="1"/>
    <xf numFmtId="0" fontId="45" fillId="0" borderId="0" xfId="0" applyFont="1" applyAlignment="1">
      <alignment horizontal="left" vertical="center"/>
    </xf>
    <xf numFmtId="0" fontId="3" fillId="0" borderId="0" xfId="0" applyFont="1" applyAlignment="1">
      <alignment wrapText="1"/>
    </xf>
    <xf numFmtId="0" fontId="59" fillId="0" borderId="0" xfId="14" applyFont="1" applyAlignment="1">
      <alignment horizontal="center" vertical="center"/>
    </xf>
    <xf numFmtId="0" fontId="3" fillId="0" borderId="16" xfId="0" applyFont="1" applyBorder="1" applyAlignment="1">
      <alignment wrapText="1"/>
    </xf>
    <xf numFmtId="0" fontId="4" fillId="0" borderId="32" xfId="0" applyFont="1" applyBorder="1" applyAlignment="1">
      <alignment horizontal="right" vertical="center"/>
    </xf>
    <xf numFmtId="2" fontId="7" fillId="0" borderId="0" xfId="0" applyNumberFormat="1" applyFont="1" applyAlignment="1">
      <alignment horizontal="right"/>
    </xf>
    <xf numFmtId="0" fontId="7" fillId="0" borderId="0" xfId="14" applyFont="1" applyAlignment="1">
      <alignment horizontal="right"/>
    </xf>
    <xf numFmtId="0" fontId="4" fillId="0" borderId="0" xfId="0" applyFont="1" applyAlignment="1">
      <alignment vertical="center" wrapText="1"/>
    </xf>
    <xf numFmtId="0" fontId="3" fillId="0" borderId="20" xfId="0" applyFont="1" applyBorder="1" applyAlignment="1">
      <alignment horizontal="center" vertical="center" wrapText="1"/>
    </xf>
    <xf numFmtId="0" fontId="7" fillId="0" borderId="8" xfId="0" applyFont="1" applyBorder="1" applyAlignment="1">
      <alignment horizontal="left" vertical="center"/>
    </xf>
    <xf numFmtId="0" fontId="7" fillId="0" borderId="0" xfId="0" applyFont="1"/>
    <xf numFmtId="0" fontId="7" fillId="0" borderId="8" xfId="0" applyFont="1" applyBorder="1" applyAlignment="1">
      <alignment vertical="center"/>
    </xf>
    <xf numFmtId="0" fontId="62" fillId="0" borderId="0" xfId="0" applyFont="1" applyAlignment="1">
      <alignment horizontal="left"/>
    </xf>
    <xf numFmtId="0" fontId="4" fillId="0" borderId="0" xfId="0" applyFont="1" applyAlignment="1">
      <alignment horizontal="left"/>
    </xf>
    <xf numFmtId="0" fontId="3" fillId="0" borderId="21" xfId="0" applyFont="1" applyBorder="1" applyAlignment="1">
      <alignment horizontal="center" vertical="center" wrapText="1"/>
    </xf>
    <xf numFmtId="0" fontId="3" fillId="0" borderId="37"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37" xfId="0" applyFont="1" applyBorder="1" applyAlignment="1">
      <alignment horizontal="center" vertical="center" wrapText="1"/>
    </xf>
    <xf numFmtId="0" fontId="40" fillId="0" borderId="20" xfId="0" applyFont="1" applyBorder="1" applyAlignment="1">
      <alignment horizontal="center" vertical="center" wrapText="1"/>
    </xf>
    <xf numFmtId="0" fontId="3" fillId="0" borderId="20" xfId="16" applyFont="1" applyBorder="1" applyAlignment="1">
      <alignment horizontal="center" vertical="center" wrapText="1"/>
    </xf>
    <xf numFmtId="0" fontId="3" fillId="0" borderId="53" xfId="16" applyFont="1" applyBorder="1" applyAlignment="1">
      <alignment horizontal="center" vertical="center" wrapText="1"/>
    </xf>
    <xf numFmtId="0" fontId="3" fillId="0" borderId="2" xfId="16" applyFont="1" applyBorder="1" applyAlignment="1">
      <alignment horizontal="center" vertical="center" wrapText="1"/>
    </xf>
    <xf numFmtId="0" fontId="3" fillId="0" borderId="0" xfId="0" applyFont="1" applyAlignment="1">
      <alignment horizontal="left" vertical="center"/>
    </xf>
    <xf numFmtId="0" fontId="4" fillId="0" borderId="29" xfId="0" applyFont="1" applyBorder="1" applyAlignment="1">
      <alignment horizontal="right" vertical="center" wrapText="1"/>
    </xf>
    <xf numFmtId="49" fontId="40" fillId="0" borderId="40" xfId="14" applyNumberFormat="1" applyFont="1" applyBorder="1" applyAlignment="1">
      <alignment horizontal="center" vertical="center"/>
    </xf>
    <xf numFmtId="0" fontId="40" fillId="0" borderId="37" xfId="14" applyFont="1" applyBorder="1" applyAlignment="1">
      <alignment horizontal="center" vertical="center"/>
    </xf>
    <xf numFmtId="0" fontId="40" fillId="0" borderId="82" xfId="14" applyFont="1" applyBorder="1" applyAlignment="1">
      <alignment horizontal="center" vertical="center"/>
    </xf>
    <xf numFmtId="0" fontId="40" fillId="0" borderId="0" xfId="14" applyFont="1"/>
    <xf numFmtId="0" fontId="3" fillId="0" borderId="8" xfId="0" applyFont="1" applyBorder="1" applyAlignment="1">
      <alignment vertical="center" wrapText="1"/>
    </xf>
    <xf numFmtId="0" fontId="4" fillId="0" borderId="8" xfId="0" applyFont="1" applyBorder="1" applyAlignment="1">
      <alignment horizontal="left" vertical="center"/>
    </xf>
    <xf numFmtId="0" fontId="63" fillId="0" borderId="8" xfId="0" applyFont="1" applyBorder="1" applyAlignment="1">
      <alignment vertical="center"/>
    </xf>
    <xf numFmtId="0" fontId="4" fillId="0" borderId="8" xfId="0" applyFont="1" applyBorder="1" applyAlignment="1">
      <alignment horizontal="right" vertical="center"/>
    </xf>
    <xf numFmtId="0" fontId="41" fillId="0" borderId="8" xfId="0" applyFont="1" applyBorder="1" applyAlignment="1">
      <alignment vertical="center"/>
    </xf>
    <xf numFmtId="0" fontId="4" fillId="0" borderId="8" xfId="0" applyFont="1" applyBorder="1" applyAlignment="1">
      <alignment vertical="center"/>
    </xf>
    <xf numFmtId="0" fontId="64" fillId="0" borderId="8" xfId="0" applyFont="1" applyBorder="1" applyAlignment="1">
      <alignment vertical="center"/>
    </xf>
    <xf numFmtId="0" fontId="41" fillId="0" borderId="8" xfId="0" applyFont="1" applyBorder="1" applyAlignment="1">
      <alignment horizontal="right" vertical="center"/>
    </xf>
    <xf numFmtId="0" fontId="41" fillId="0" borderId="8" xfId="0" applyFont="1" applyBorder="1" applyAlignment="1">
      <alignment horizontal="center" vertical="center"/>
    </xf>
    <xf numFmtId="0" fontId="4" fillId="0" borderId="0" xfId="16" applyFont="1" applyAlignment="1">
      <alignment horizontal="left" vertical="center"/>
    </xf>
    <xf numFmtId="0" fontId="41" fillId="0" borderId="0" xfId="0" applyFont="1" applyAlignment="1">
      <alignment vertical="top"/>
    </xf>
    <xf numFmtId="0" fontId="41" fillId="0" borderId="0" xfId="0" applyFont="1" applyAlignment="1">
      <alignment horizontal="left" vertical="top"/>
    </xf>
    <xf numFmtId="0" fontId="40" fillId="0" borderId="0" xfId="0" applyFont="1" applyAlignment="1">
      <alignment vertical="top"/>
    </xf>
    <xf numFmtId="0" fontId="3" fillId="0" borderId="8" xfId="0" applyFont="1" applyBorder="1" applyAlignment="1">
      <alignment vertical="top"/>
    </xf>
    <xf numFmtId="0" fontId="4" fillId="0" borderId="8" xfId="0" applyFont="1" applyBorder="1" applyAlignment="1">
      <alignment vertical="top"/>
    </xf>
    <xf numFmtId="0" fontId="4" fillId="0" borderId="0" xfId="0" applyFont="1" applyAlignment="1">
      <alignment vertical="top"/>
    </xf>
    <xf numFmtId="0" fontId="3" fillId="0" borderId="0" xfId="0" applyFont="1" applyAlignment="1">
      <alignment vertical="top" wrapText="1"/>
    </xf>
    <xf numFmtId="0" fontId="3" fillId="0" borderId="0" xfId="0" applyFont="1" applyAlignment="1">
      <alignment vertical="top"/>
    </xf>
    <xf numFmtId="0" fontId="4" fillId="0" borderId="5" xfId="0" applyFont="1" applyBorder="1" applyAlignment="1">
      <alignment vertical="top"/>
    </xf>
    <xf numFmtId="0" fontId="4" fillId="0" borderId="5" xfId="0" applyFont="1" applyBorder="1" applyAlignment="1">
      <alignment horizontal="left" vertical="top"/>
    </xf>
    <xf numFmtId="0" fontId="3" fillId="0" borderId="26" xfId="0" applyFont="1" applyBorder="1" applyAlignment="1">
      <alignment horizontal="left" vertical="top"/>
    </xf>
    <xf numFmtId="0" fontId="4" fillId="0" borderId="27" xfId="0" applyFont="1" applyBorder="1" applyAlignment="1">
      <alignment horizontal="left" vertical="top"/>
    </xf>
    <xf numFmtId="0" fontId="3" fillId="0" borderId="8" xfId="16" applyFont="1" applyBorder="1" applyAlignment="1">
      <alignment vertical="top"/>
    </xf>
    <xf numFmtId="0" fontId="4" fillId="0" borderId="25" xfId="16" applyFont="1" applyBorder="1" applyAlignment="1">
      <alignment vertical="top"/>
    </xf>
    <xf numFmtId="49" fontId="4" fillId="0" borderId="27" xfId="16" applyNumberFormat="1" applyFont="1" applyBorder="1" applyAlignment="1">
      <alignment vertical="top"/>
    </xf>
    <xf numFmtId="0" fontId="3" fillId="0" borderId="5" xfId="16" applyFont="1" applyBorder="1" applyAlignment="1">
      <alignment vertical="top"/>
    </xf>
    <xf numFmtId="0" fontId="4" fillId="0" borderId="47" xfId="0" applyFont="1" applyBorder="1" applyAlignment="1">
      <alignment horizontal="center" wrapText="1"/>
    </xf>
    <xf numFmtId="49" fontId="3" fillId="0" borderId="0" xfId="0" applyNumberFormat="1" applyFont="1" applyAlignment="1">
      <alignment horizontal="right" vertical="center"/>
    </xf>
    <xf numFmtId="0" fontId="2" fillId="0" borderId="0" xfId="0" applyFont="1" applyAlignment="1">
      <alignment horizontal="center"/>
    </xf>
    <xf numFmtId="0" fontId="3" fillId="0" borderId="0" xfId="0" applyFont="1" applyAlignment="1">
      <alignment horizontal="center" vertical="center" wrapText="1"/>
    </xf>
    <xf numFmtId="0" fontId="43" fillId="0" borderId="0" xfId="14" applyFont="1"/>
    <xf numFmtId="0" fontId="40" fillId="0" borderId="13" xfId="14" applyFont="1" applyBorder="1" applyAlignment="1">
      <alignment horizontal="center" vertical="center"/>
    </xf>
    <xf numFmtId="0" fontId="40" fillId="0" borderId="70" xfId="14" applyFont="1" applyBorder="1" applyAlignment="1">
      <alignment horizontal="center" vertical="center"/>
    </xf>
    <xf numFmtId="0" fontId="7" fillId="0" borderId="0" xfId="0" applyFont="1" applyAlignment="1">
      <alignment wrapText="1"/>
    </xf>
    <xf numFmtId="0" fontId="3" fillId="0" borderId="110" xfId="0" applyFont="1" applyBorder="1" applyAlignment="1">
      <alignment horizontal="center" vertical="center" wrapText="1"/>
    </xf>
    <xf numFmtId="0" fontId="3" fillId="0" borderId="108" xfId="0" applyFont="1" applyBorder="1" applyAlignment="1">
      <alignment horizontal="center" vertical="center" wrapText="1"/>
    </xf>
    <xf numFmtId="0" fontId="3" fillId="0" borderId="111" xfId="0" applyFont="1" applyBorder="1" applyAlignment="1">
      <alignment horizontal="center" vertical="center" wrapText="1"/>
    </xf>
    <xf numFmtId="0" fontId="4" fillId="0" borderId="83" xfId="0" applyFont="1" applyBorder="1" applyAlignment="1">
      <alignment horizontal="center" wrapText="1"/>
    </xf>
    <xf numFmtId="0" fontId="4" fillId="0" borderId="84" xfId="0" applyFont="1" applyBorder="1" applyAlignment="1">
      <alignment horizontal="center" wrapText="1"/>
    </xf>
    <xf numFmtId="0" fontId="60" fillId="0" borderId="0" xfId="0" applyFont="1" applyAlignment="1">
      <alignment horizontal="left"/>
    </xf>
    <xf numFmtId="0" fontId="6" fillId="0" borderId="0" xfId="0" applyFont="1" applyAlignment="1">
      <alignment vertical="center"/>
    </xf>
    <xf numFmtId="0" fontId="6" fillId="0" borderId="10" xfId="0" applyFont="1" applyBorder="1" applyAlignment="1">
      <alignment vertical="center"/>
    </xf>
    <xf numFmtId="0" fontId="20" fillId="0" borderId="0" xfId="0" applyFont="1" applyAlignment="1">
      <alignment horizontal="left"/>
    </xf>
    <xf numFmtId="0" fontId="19" fillId="0" borderId="27" xfId="16" applyFont="1" applyBorder="1" applyAlignment="1">
      <alignment vertical="center"/>
    </xf>
    <xf numFmtId="0" fontId="3" fillId="0" borderId="45" xfId="0" applyFont="1" applyBorder="1" applyAlignment="1">
      <alignment wrapText="1"/>
    </xf>
    <xf numFmtId="0" fontId="3" fillId="0" borderId="83" xfId="0" applyFont="1" applyBorder="1" applyAlignment="1">
      <alignment horizontal="center" vertical="center" wrapText="1"/>
    </xf>
    <xf numFmtId="49" fontId="9" fillId="0" borderId="0" xfId="0" applyNumberFormat="1" applyFont="1" applyAlignment="1">
      <alignment horizontal="right" vertical="center"/>
    </xf>
    <xf numFmtId="0" fontId="3" fillId="0" borderId="13" xfId="0" applyFont="1" applyBorder="1" applyAlignment="1">
      <alignment horizontal="center" vertical="center" wrapText="1"/>
    </xf>
    <xf numFmtId="0" fontId="4" fillId="0" borderId="96" xfId="0" applyFont="1" applyBorder="1" applyAlignment="1">
      <alignment horizontal="center" wrapText="1"/>
    </xf>
    <xf numFmtId="49" fontId="3" fillId="0" borderId="57" xfId="0" applyNumberFormat="1" applyFont="1" applyBorder="1" applyAlignment="1">
      <alignment horizontal="center" vertical="center" wrapText="1"/>
    </xf>
    <xf numFmtId="0" fontId="23" fillId="0" borderId="0" xfId="0" applyFont="1" applyAlignment="1">
      <alignment horizontal="left"/>
    </xf>
    <xf numFmtId="0" fontId="53" fillId="0" borderId="0" xfId="0" applyFont="1" applyAlignment="1">
      <alignment horizontal="center"/>
    </xf>
    <xf numFmtId="0" fontId="5" fillId="0" borderId="26" xfId="16" applyFont="1" applyBorder="1" applyAlignment="1">
      <alignment vertical="center"/>
    </xf>
    <xf numFmtId="0" fontId="9" fillId="8" borderId="102" xfId="0" applyFont="1" applyFill="1" applyBorder="1" applyAlignment="1">
      <alignment horizontal="center" vertical="center" wrapText="1"/>
    </xf>
    <xf numFmtId="164" fontId="9" fillId="8" borderId="103" xfId="15" applyNumberFormat="1" applyFont="1" applyFill="1" applyBorder="1" applyAlignment="1">
      <alignment horizontal="center" vertical="center" wrapText="1"/>
    </xf>
    <xf numFmtId="0" fontId="44" fillId="0" borderId="57" xfId="0" applyFont="1" applyBorder="1" applyAlignment="1">
      <alignment horizontal="center" vertical="center" wrapText="1"/>
    </xf>
    <xf numFmtId="0" fontId="9" fillId="8" borderId="21" xfId="0" applyFont="1" applyFill="1" applyBorder="1" applyAlignment="1">
      <alignment horizontal="center" vertical="center" wrapText="1"/>
    </xf>
    <xf numFmtId="164" fontId="9" fillId="8" borderId="68" xfId="15" applyNumberFormat="1" applyFont="1" applyFill="1" applyBorder="1" applyAlignment="1">
      <alignment horizontal="center" vertical="center" wrapText="1"/>
    </xf>
    <xf numFmtId="0" fontId="44" fillId="0" borderId="13" xfId="0" applyFont="1" applyBorder="1" applyAlignment="1">
      <alignment horizontal="center" vertical="center" wrapText="1"/>
    </xf>
    <xf numFmtId="0" fontId="6" fillId="0" borderId="25" xfId="0" applyFont="1" applyBorder="1"/>
    <xf numFmtId="0" fontId="6" fillId="0" borderId="8" xfId="0" applyFont="1" applyBorder="1"/>
    <xf numFmtId="0" fontId="6" fillId="0" borderId="9" xfId="0" applyFont="1" applyBorder="1"/>
    <xf numFmtId="0" fontId="5" fillId="0" borderId="26" xfId="16" applyFont="1" applyBorder="1"/>
    <xf numFmtId="0" fontId="4" fillId="0" borderId="26" xfId="16" applyFont="1" applyBorder="1" applyAlignment="1">
      <alignment vertical="top"/>
    </xf>
    <xf numFmtId="0" fontId="50" fillId="0" borderId="0" xfId="0" applyFont="1" applyAlignment="1">
      <alignment horizontal="left"/>
    </xf>
    <xf numFmtId="0" fontId="0" fillId="0" borderId="0" xfId="0" applyAlignment="1">
      <alignment horizontal="left"/>
    </xf>
    <xf numFmtId="165" fontId="3" fillId="0" borderId="0" xfId="0" quotePrefix="1" applyNumberFormat="1" applyFont="1" applyAlignment="1">
      <alignment horizontal="center"/>
    </xf>
    <xf numFmtId="0" fontId="3" fillId="0" borderId="12" xfId="14" quotePrefix="1" applyFont="1" applyBorder="1" applyAlignment="1">
      <alignment horizontal="center"/>
    </xf>
    <xf numFmtId="14" fontId="4" fillId="0" borderId="0" xfId="0" applyNumberFormat="1" applyFont="1"/>
    <xf numFmtId="0" fontId="2" fillId="0" borderId="0" xfId="198"/>
    <xf numFmtId="0" fontId="2" fillId="0" borderId="0" xfId="198" applyAlignment="1">
      <alignment wrapText="1"/>
    </xf>
    <xf numFmtId="0" fontId="14" fillId="0" borderId="0" xfId="198" applyFont="1"/>
    <xf numFmtId="0" fontId="2" fillId="0" borderId="0" xfId="198" applyAlignment="1">
      <alignment vertical="top" wrapText="1"/>
    </xf>
    <xf numFmtId="14" fontId="14" fillId="0" borderId="0" xfId="198" applyNumberFormat="1" applyFont="1"/>
    <xf numFmtId="0" fontId="71" fillId="0" borderId="0" xfId="198" applyFont="1"/>
    <xf numFmtId="1" fontId="72" fillId="0" borderId="0" xfId="198" applyNumberFormat="1" applyFont="1" applyAlignment="1">
      <alignment horizontal="right" vertical="top"/>
    </xf>
    <xf numFmtId="0" fontId="67" fillId="0" borderId="0" xfId="0" applyFont="1" applyAlignment="1">
      <alignment vertical="center"/>
    </xf>
    <xf numFmtId="14" fontId="3" fillId="0" borderId="0" xfId="0" applyNumberFormat="1" applyFont="1"/>
    <xf numFmtId="171" fontId="3" fillId="0" borderId="12" xfId="14" applyNumberFormat="1" applyFont="1" applyBorder="1"/>
    <xf numFmtId="0" fontId="4" fillId="0" borderId="0" xfId="0" applyFont="1" applyAlignment="1">
      <alignment horizontal="left" vertical="center"/>
    </xf>
    <xf numFmtId="0" fontId="0" fillId="0" borderId="0" xfId="0" applyAlignment="1">
      <alignment horizontal="center" vertical="center"/>
    </xf>
    <xf numFmtId="0" fontId="14" fillId="0" borderId="0" xfId="0" applyFont="1" applyAlignment="1">
      <alignment horizontal="left"/>
    </xf>
    <xf numFmtId="49" fontId="3" fillId="0" borderId="107" xfId="0" applyNumberFormat="1" applyFont="1" applyBorder="1" applyAlignment="1">
      <alignment horizontal="center" vertical="center" wrapText="1"/>
    </xf>
    <xf numFmtId="49" fontId="3" fillId="0" borderId="81" xfId="16" applyNumberFormat="1" applyFont="1" applyBorder="1" applyAlignment="1">
      <alignment horizontal="center" vertical="center" wrapText="1"/>
    </xf>
    <xf numFmtId="0" fontId="6" fillId="0" borderId="25" xfId="16" applyFont="1" applyBorder="1"/>
    <xf numFmtId="0" fontId="6" fillId="0" borderId="8" xfId="16" applyFont="1" applyBorder="1"/>
    <xf numFmtId="0" fontId="6" fillId="0" borderId="9" xfId="16" applyFont="1" applyBorder="1"/>
    <xf numFmtId="0" fontId="3" fillId="7" borderId="13" xfId="0" applyFont="1" applyFill="1" applyBorder="1" applyAlignment="1">
      <alignment horizontal="center" vertical="center" wrapText="1"/>
    </xf>
    <xf numFmtId="0" fontId="3" fillId="7" borderId="70" xfId="0" applyFont="1" applyFill="1" applyBorder="1" applyAlignment="1">
      <alignment horizontal="center" vertical="center" wrapText="1"/>
    </xf>
    <xf numFmtId="0" fontId="40" fillId="7" borderId="13" xfId="0" applyFont="1" applyFill="1" applyBorder="1" applyAlignment="1">
      <alignment horizontal="center" vertical="center" wrapText="1"/>
    </xf>
    <xf numFmtId="0" fontId="40" fillId="7" borderId="21" xfId="0" applyFont="1" applyFill="1" applyBorder="1" applyAlignment="1">
      <alignment horizontal="center" vertical="center" wrapText="1"/>
    </xf>
    <xf numFmtId="0" fontId="3" fillId="7" borderId="68" xfId="0" applyFont="1" applyFill="1" applyBorder="1" applyAlignment="1">
      <alignment horizontal="center" vertical="center" wrapText="1"/>
    </xf>
    <xf numFmtId="0" fontId="40" fillId="7" borderId="58" xfId="0" applyFont="1" applyFill="1" applyBorder="1" applyAlignment="1">
      <alignment horizontal="center" vertical="center" wrapText="1"/>
    </xf>
    <xf numFmtId="0" fontId="3" fillId="7" borderId="64" xfId="0" applyFont="1" applyFill="1" applyBorder="1" applyAlignment="1">
      <alignment horizontal="center" vertical="center" wrapText="1"/>
    </xf>
    <xf numFmtId="0" fontId="40" fillId="0" borderId="0" xfId="0" applyFont="1" applyAlignment="1">
      <alignment horizontal="center" vertical="center" wrapText="1"/>
    </xf>
    <xf numFmtId="0" fontId="7" fillId="0" borderId="0" xfId="16" applyFont="1" applyAlignment="1">
      <alignment horizontal="right" vertical="center"/>
    </xf>
    <xf numFmtId="0" fontId="38" fillId="0" borderId="0" xfId="14" applyAlignment="1">
      <alignment horizontal="center" vertical="center"/>
    </xf>
    <xf numFmtId="0" fontId="9" fillId="0" borderId="0" xfId="0" applyFont="1" applyAlignment="1">
      <alignment horizontal="center" vertical="center" wrapText="1"/>
    </xf>
    <xf numFmtId="0" fontId="3" fillId="4" borderId="0" xfId="0" applyFont="1" applyFill="1"/>
    <xf numFmtId="0" fontId="3" fillId="0" borderId="5" xfId="16" applyFont="1" applyBorder="1"/>
    <xf numFmtId="0" fontId="40" fillId="0" borderId="0" xfId="0" applyFont="1" applyAlignment="1">
      <alignment wrapText="1"/>
    </xf>
    <xf numFmtId="0" fontId="63" fillId="0" borderId="0" xfId="0" applyFont="1" applyAlignment="1">
      <alignment vertical="center"/>
    </xf>
    <xf numFmtId="164" fontId="3" fillId="8" borderId="68" xfId="15" applyNumberFormat="1" applyFont="1" applyFill="1" applyBorder="1" applyAlignment="1">
      <alignment horizontal="center" vertical="center" wrapText="1"/>
    </xf>
    <xf numFmtId="0" fontId="40" fillId="0" borderId="57" xfId="0" applyFont="1" applyBorder="1" applyAlignment="1">
      <alignment horizontal="center" vertical="center" wrapText="1"/>
    </xf>
    <xf numFmtId="0" fontId="3" fillId="8" borderId="21" xfId="0" applyFont="1" applyFill="1" applyBorder="1" applyAlignment="1">
      <alignment horizontal="center" vertical="center" wrapText="1"/>
    </xf>
    <xf numFmtId="49" fontId="4" fillId="0" borderId="0" xfId="0" applyNumberFormat="1" applyFont="1" applyAlignment="1">
      <alignment horizontal="right"/>
    </xf>
    <xf numFmtId="49" fontId="40" fillId="0" borderId="0" xfId="0" applyNumberFormat="1" applyFont="1" applyAlignment="1">
      <alignment horizontal="right"/>
    </xf>
    <xf numFmtId="49" fontId="3" fillId="0" borderId="0" xfId="0" applyNumberFormat="1" applyFont="1" applyAlignment="1">
      <alignment horizontal="right" vertical="center" wrapText="1"/>
    </xf>
    <xf numFmtId="49" fontId="3" fillId="0" borderId="0" xfId="0" applyNumberFormat="1" applyFont="1"/>
    <xf numFmtId="0" fontId="19" fillId="0" borderId="27" xfId="16" applyFont="1" applyBorder="1"/>
    <xf numFmtId="0" fontId="4" fillId="0" borderId="5" xfId="0" applyFont="1" applyBorder="1" applyAlignment="1">
      <alignment horizontal="left" wrapText="1"/>
    </xf>
    <xf numFmtId="0" fontId="4" fillId="0" borderId="5" xfId="0" applyFont="1" applyBorder="1" applyAlignment="1">
      <alignment horizontal="center" wrapText="1"/>
    </xf>
    <xf numFmtId="0" fontId="4" fillId="0" borderId="5" xfId="0" applyFont="1" applyBorder="1" applyAlignment="1">
      <alignment horizontal="left"/>
    </xf>
    <xf numFmtId="0" fontId="74" fillId="0" borderId="0" xfId="0" applyFont="1" applyAlignment="1">
      <alignment horizontal="right"/>
    </xf>
    <xf numFmtId="0" fontId="75" fillId="0" borderId="0" xfId="0" applyFont="1" applyAlignment="1">
      <alignment horizontal="right"/>
    </xf>
    <xf numFmtId="49" fontId="3" fillId="0" borderId="71" xfId="0" applyNumberFormat="1" applyFont="1" applyBorder="1" applyAlignment="1">
      <alignment horizontal="center" vertical="center" wrapText="1"/>
    </xf>
    <xf numFmtId="172" fontId="3" fillId="0" borderId="13" xfId="0" applyNumberFormat="1" applyFont="1" applyBorder="1" applyAlignment="1">
      <alignment horizontal="center" vertical="center" wrapText="1"/>
    </xf>
    <xf numFmtId="172" fontId="3" fillId="0" borderId="70" xfId="0" applyNumberFormat="1" applyFont="1" applyBorder="1" applyAlignment="1">
      <alignment horizontal="center" vertical="center" wrapText="1"/>
    </xf>
    <xf numFmtId="0" fontId="3" fillId="0" borderId="65" xfId="0" applyFont="1" applyBorder="1" applyAlignment="1">
      <alignment horizontal="left" vertical="center" wrapText="1"/>
    </xf>
    <xf numFmtId="0" fontId="3" fillId="0" borderId="88" xfId="0" applyFont="1" applyBorder="1" applyAlignment="1">
      <alignment horizontal="left" vertical="center" wrapText="1"/>
    </xf>
    <xf numFmtId="0" fontId="3" fillId="0" borderId="29" xfId="0" applyFont="1" applyBorder="1" applyAlignment="1">
      <alignment horizontal="left" vertical="center" wrapText="1"/>
    </xf>
    <xf numFmtId="0" fontId="17" fillId="0" borderId="0" xfId="198" applyFont="1" applyAlignment="1">
      <alignment horizontal="left"/>
    </xf>
    <xf numFmtId="1" fontId="72" fillId="0" borderId="0" xfId="198" applyNumberFormat="1" applyFont="1" applyAlignment="1">
      <alignment horizontal="left" vertical="top"/>
    </xf>
    <xf numFmtId="1" fontId="14" fillId="0" borderId="0" xfId="198" applyNumberFormat="1" applyFont="1" applyAlignment="1">
      <alignment horizontal="left" vertical="top"/>
    </xf>
    <xf numFmtId="14" fontId="14" fillId="0" borderId="0" xfId="198" applyNumberFormat="1" applyFont="1" applyAlignment="1">
      <alignment horizontal="left" vertical="top"/>
    </xf>
    <xf numFmtId="14" fontId="14" fillId="0" borderId="0" xfId="198" applyNumberFormat="1" applyFont="1" applyAlignment="1">
      <alignment horizontal="left"/>
    </xf>
    <xf numFmtId="0" fontId="50" fillId="0" borderId="0" xfId="198" applyFont="1" applyAlignment="1">
      <alignment horizontal="left"/>
    </xf>
    <xf numFmtId="0" fontId="28" fillId="0" borderId="0" xfId="218" applyFont="1"/>
    <xf numFmtId="0" fontId="33" fillId="0" borderId="0" xfId="198" applyFont="1" applyAlignment="1">
      <alignment horizontal="right"/>
    </xf>
    <xf numFmtId="0" fontId="32" fillId="0" borderId="0" xfId="218" applyFont="1"/>
    <xf numFmtId="0" fontId="3" fillId="0" borderId="0" xfId="218" applyFont="1"/>
    <xf numFmtId="0" fontId="9" fillId="0" borderId="0" xfId="198" applyFont="1" applyAlignment="1">
      <alignment horizontal="left" vertical="center"/>
    </xf>
    <xf numFmtId="0" fontId="3" fillId="0" borderId="0" xfId="198" applyFont="1"/>
    <xf numFmtId="49" fontId="2" fillId="0" borderId="0" xfId="198" applyNumberFormat="1" applyAlignment="1">
      <alignment horizontal="right"/>
    </xf>
    <xf numFmtId="49" fontId="3" fillId="0" borderId="0" xfId="218" applyNumberFormat="1" applyFont="1" applyAlignment="1">
      <alignment horizontal="right"/>
    </xf>
    <xf numFmtId="0" fontId="34" fillId="0" borderId="0" xfId="218" applyFont="1"/>
    <xf numFmtId="0" fontId="2" fillId="0" borderId="0" xfId="218"/>
    <xf numFmtId="0" fontId="9" fillId="0" borderId="0" xfId="198" applyFont="1"/>
    <xf numFmtId="0" fontId="73" fillId="0" borderId="0" xfId="218" applyFont="1"/>
    <xf numFmtId="0" fontId="2" fillId="0" borderId="0" xfId="198" applyAlignment="1">
      <alignment horizontal="right"/>
    </xf>
    <xf numFmtId="0" fontId="7" fillId="0" borderId="0" xfId="198" applyFont="1" applyAlignment="1">
      <alignment horizontal="left"/>
    </xf>
    <xf numFmtId="0" fontId="3" fillId="0" borderId="0" xfId="218" applyFont="1" applyAlignment="1">
      <alignment horizontal="left"/>
    </xf>
    <xf numFmtId="49" fontId="3" fillId="0" borderId="0" xfId="218" applyNumberFormat="1" applyFont="1" applyAlignment="1">
      <alignment horizontal="left"/>
    </xf>
    <xf numFmtId="0" fontId="2" fillId="0" borderId="0" xfId="198" applyAlignment="1">
      <alignment horizontal="left"/>
    </xf>
    <xf numFmtId="0" fontId="9" fillId="0" borderId="0" xfId="198" applyFont="1" applyAlignment="1">
      <alignment horizontal="left"/>
    </xf>
    <xf numFmtId="0" fontId="3" fillId="0" borderId="0" xfId="198" applyFont="1" applyAlignment="1">
      <alignment horizontal="left"/>
    </xf>
    <xf numFmtId="0" fontId="3" fillId="0" borderId="0" xfId="198" applyFont="1" applyAlignment="1">
      <alignment horizontal="center" vertical="center"/>
    </xf>
    <xf numFmtId="49" fontId="3" fillId="0" borderId="96" xfId="218" applyNumberFormat="1" applyFont="1" applyBorder="1" applyAlignment="1">
      <alignment horizontal="left"/>
    </xf>
    <xf numFmtId="0" fontId="73" fillId="0" borderId="80" xfId="218" applyFont="1" applyBorder="1" applyAlignment="1">
      <alignment horizontal="left"/>
    </xf>
    <xf numFmtId="0" fontId="3" fillId="0" borderId="80" xfId="218" applyFont="1" applyBorder="1" applyAlignment="1">
      <alignment horizontal="left"/>
    </xf>
    <xf numFmtId="0" fontId="73" fillId="0" borderId="0" xfId="0" applyFont="1"/>
    <xf numFmtId="0" fontId="66" fillId="0" borderId="0" xfId="0" applyFont="1"/>
    <xf numFmtId="0" fontId="41" fillId="0" borderId="0" xfId="0" applyFont="1" applyAlignment="1">
      <alignment horizontal="center"/>
    </xf>
    <xf numFmtId="0" fontId="41" fillId="0" borderId="5" xfId="0" applyFont="1" applyBorder="1" applyAlignment="1">
      <alignment horizontal="left"/>
    </xf>
    <xf numFmtId="0" fontId="40" fillId="0" borderId="5" xfId="0" applyFont="1" applyBorder="1"/>
    <xf numFmtId="0" fontId="50" fillId="0" borderId="0" xfId="0" applyFont="1"/>
    <xf numFmtId="0" fontId="35" fillId="0" borderId="0" xfId="0" applyFont="1"/>
    <xf numFmtId="0" fontId="3" fillId="7" borderId="21" xfId="0" applyFont="1" applyFill="1" applyBorder="1" applyAlignment="1">
      <alignment horizontal="center" vertical="center" wrapText="1"/>
    </xf>
    <xf numFmtId="0" fontId="3" fillId="7" borderId="58" xfId="0" applyFont="1" applyFill="1" applyBorder="1" applyAlignment="1">
      <alignment horizontal="center" vertical="center" wrapText="1"/>
    </xf>
    <xf numFmtId="0" fontId="31" fillId="0" borderId="0" xfId="0" applyFont="1" applyAlignment="1">
      <alignment vertical="center"/>
    </xf>
    <xf numFmtId="0" fontId="3" fillId="0" borderId="0" xfId="0" applyFont="1" applyAlignment="1">
      <alignment horizontal="right" vertical="center" wrapText="1"/>
    </xf>
    <xf numFmtId="49" fontId="3" fillId="0" borderId="18" xfId="0" applyNumberFormat="1" applyFont="1" applyBorder="1" applyAlignment="1">
      <alignment horizontal="center" vertical="center"/>
    </xf>
    <xf numFmtId="0" fontId="3" fillId="0" borderId="15" xfId="14" applyFont="1" applyBorder="1" applyAlignment="1">
      <alignment horizontal="center"/>
    </xf>
    <xf numFmtId="49" fontId="3" fillId="0" borderId="0" xfId="0" quotePrefix="1" applyNumberFormat="1" applyFont="1" applyAlignment="1">
      <alignment horizontal="center"/>
    </xf>
    <xf numFmtId="170" fontId="3" fillId="0" borderId="0" xfId="0" applyNumberFormat="1" applyFont="1"/>
    <xf numFmtId="171" fontId="3" fillId="0" borderId="0" xfId="0" applyNumberFormat="1" applyFont="1"/>
    <xf numFmtId="49" fontId="9" fillId="0" borderId="0" xfId="0" quotePrefix="1" applyNumberFormat="1" applyFont="1" applyAlignment="1">
      <alignment horizontal="center"/>
    </xf>
    <xf numFmtId="171" fontId="9" fillId="0" borderId="15" xfId="0" applyNumberFormat="1" applyFont="1" applyBorder="1" applyAlignment="1">
      <alignment horizontal="left"/>
    </xf>
    <xf numFmtId="0" fontId="14" fillId="0" borderId="0" xfId="0" applyFont="1" applyAlignment="1">
      <alignment horizontal="right"/>
    </xf>
    <xf numFmtId="49" fontId="9" fillId="0" borderId="15" xfId="0" applyNumberFormat="1" applyFont="1" applyBorder="1"/>
    <xf numFmtId="0" fontId="9" fillId="0" borderId="15" xfId="0" applyFont="1" applyBorder="1" applyAlignment="1">
      <alignment horizontal="left"/>
    </xf>
    <xf numFmtId="0" fontId="44" fillId="0" borderId="0" xfId="0" applyFont="1" applyAlignment="1">
      <alignment horizontal="left"/>
    </xf>
    <xf numFmtId="171" fontId="9" fillId="0" borderId="0" xfId="0" applyNumberFormat="1" applyFont="1" applyAlignment="1">
      <alignment horizontal="left"/>
    </xf>
    <xf numFmtId="0" fontId="5" fillId="0" borderId="19" xfId="0" applyFont="1" applyBorder="1" applyAlignment="1">
      <alignment wrapText="1"/>
    </xf>
    <xf numFmtId="0" fontId="3" fillId="0" borderId="19" xfId="0" applyFont="1" applyBorder="1" applyAlignment="1">
      <alignment horizontal="left"/>
    </xf>
    <xf numFmtId="0" fontId="8" fillId="0" borderId="0" xfId="198" applyFont="1" applyAlignment="1">
      <alignment horizontal="left"/>
    </xf>
    <xf numFmtId="0" fontId="2" fillId="0" borderId="15" xfId="198" applyBorder="1"/>
    <xf numFmtId="0" fontId="9" fillId="0" borderId="15" xfId="198" applyFont="1" applyBorder="1" applyAlignment="1">
      <alignment horizontal="left" vertical="center"/>
    </xf>
    <xf numFmtId="0" fontId="2" fillId="0" borderId="19" xfId="198" applyBorder="1"/>
    <xf numFmtId="0" fontId="9" fillId="0" borderId="19" xfId="198" applyFont="1" applyBorder="1" applyAlignment="1">
      <alignment horizontal="left" vertical="center"/>
    </xf>
    <xf numFmtId="0" fontId="14" fillId="0" borderId="0" xfId="198" applyFont="1" applyAlignment="1">
      <alignment horizontal="left"/>
    </xf>
    <xf numFmtId="0" fontId="3" fillId="0" borderId="96" xfId="0" applyFont="1" applyBorder="1" applyAlignment="1">
      <alignment horizontal="right" vertical="center"/>
    </xf>
    <xf numFmtId="0" fontId="3" fillId="0" borderId="80" xfId="0" applyFont="1" applyBorder="1" applyAlignment="1">
      <alignment horizontal="right" vertical="center"/>
    </xf>
    <xf numFmtId="0" fontId="3" fillId="0" borderId="140" xfId="0" applyFont="1" applyBorder="1" applyAlignment="1">
      <alignment horizontal="right" vertical="center"/>
    </xf>
    <xf numFmtId="0" fontId="78" fillId="0" borderId="43" xfId="0" applyFont="1" applyBorder="1" applyAlignment="1">
      <alignment horizontal="right" vertical="center"/>
    </xf>
    <xf numFmtId="0" fontId="78" fillId="0" borderId="14" xfId="0" applyFont="1" applyBorder="1" applyAlignment="1">
      <alignment horizontal="right" vertical="center"/>
    </xf>
    <xf numFmtId="0" fontId="78" fillId="0" borderId="32" xfId="0" applyFont="1" applyBorder="1" applyAlignment="1">
      <alignment horizontal="right" vertical="center"/>
    </xf>
    <xf numFmtId="0" fontId="78" fillId="0" borderId="14" xfId="16" applyFont="1" applyBorder="1" applyAlignment="1">
      <alignment horizontal="right" vertical="center"/>
    </xf>
    <xf numFmtId="0" fontId="78" fillId="0" borderId="44" xfId="16" applyFont="1" applyBorder="1" applyAlignment="1">
      <alignment horizontal="right" vertical="center"/>
    </xf>
    <xf numFmtId="0" fontId="79" fillId="0" borderId="0" xfId="0" applyFont="1" applyAlignment="1">
      <alignment horizontal="center" vertical="center"/>
    </xf>
    <xf numFmtId="0" fontId="79" fillId="0" borderId="0" xfId="0" applyFont="1" applyAlignment="1">
      <alignment horizontal="left"/>
    </xf>
    <xf numFmtId="0" fontId="79" fillId="0" borderId="0" xfId="0" applyFont="1"/>
    <xf numFmtId="14" fontId="0" fillId="0" borderId="15" xfId="0" applyNumberFormat="1" applyBorder="1"/>
    <xf numFmtId="14" fontId="0" fillId="0" borderId="19" xfId="0" applyNumberFormat="1" applyBorder="1"/>
    <xf numFmtId="0" fontId="7" fillId="0" borderId="0" xfId="14" applyFont="1" applyAlignment="1">
      <alignment horizontal="left"/>
    </xf>
    <xf numFmtId="171" fontId="3" fillId="0" borderId="0" xfId="14" applyNumberFormat="1" applyFont="1"/>
    <xf numFmtId="0" fontId="14" fillId="0" borderId="0" xfId="14" applyFont="1" applyAlignment="1">
      <alignment horizontal="left"/>
    </xf>
    <xf numFmtId="171" fontId="9" fillId="0" borderId="0" xfId="14" applyNumberFormat="1" applyFont="1"/>
    <xf numFmtId="0" fontId="3" fillId="0" borderId="15" xfId="14" applyFont="1" applyBorder="1" applyAlignment="1">
      <alignment horizontal="left"/>
    </xf>
    <xf numFmtId="49" fontId="3" fillId="0" borderId="0" xfId="0" applyNumberFormat="1" applyFont="1" applyAlignment="1">
      <alignment horizontal="center"/>
    </xf>
    <xf numFmtId="171" fontId="3" fillId="0" borderId="0" xfId="14" applyNumberFormat="1" applyFont="1" applyAlignment="1">
      <alignment horizontal="center"/>
    </xf>
    <xf numFmtId="0" fontId="80" fillId="0" borderId="0" xfId="0" applyFont="1" applyAlignment="1">
      <alignment vertical="center"/>
    </xf>
    <xf numFmtId="0" fontId="24" fillId="0" borderId="0" xfId="0" applyFont="1"/>
    <xf numFmtId="49" fontId="9" fillId="0" borderId="19" xfId="0" quotePrefix="1" applyNumberFormat="1" applyFont="1" applyBorder="1" applyAlignment="1">
      <alignment horizontal="center"/>
    </xf>
    <xf numFmtId="171" fontId="9" fillId="0" borderId="19" xfId="0" applyNumberFormat="1" applyFont="1" applyBorder="1" applyAlignment="1">
      <alignment horizontal="left"/>
    </xf>
    <xf numFmtId="0" fontId="5" fillId="0" borderId="28" xfId="0" applyFont="1" applyBorder="1" applyAlignment="1">
      <alignment horizontal="left" vertical="center"/>
    </xf>
    <xf numFmtId="0" fontId="5" fillId="0" borderId="0" xfId="16" applyFont="1"/>
    <xf numFmtId="0" fontId="5" fillId="0" borderId="10" xfId="16" applyFont="1" applyBorder="1"/>
    <xf numFmtId="0" fontId="5" fillId="0" borderId="5" xfId="16" applyFont="1" applyBorder="1"/>
    <xf numFmtId="0" fontId="5" fillId="0" borderId="6" xfId="16" applyFont="1" applyBorder="1"/>
    <xf numFmtId="0" fontId="4" fillId="0" borderId="0" xfId="0" applyFont="1" applyAlignment="1">
      <alignment horizontal="center" vertical="center"/>
    </xf>
    <xf numFmtId="166" fontId="3" fillId="0" borderId="0" xfId="0" applyNumberFormat="1" applyFont="1" applyAlignment="1">
      <alignment horizontal="center"/>
    </xf>
    <xf numFmtId="0" fontId="5" fillId="0" borderId="10"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6" xfId="0" applyFont="1" applyBorder="1" applyAlignment="1">
      <alignment vertical="center"/>
    </xf>
    <xf numFmtId="49" fontId="9" fillId="0" borderId="0" xfId="0" applyNumberFormat="1" applyFont="1" applyAlignment="1">
      <alignment horizontal="right" wrapText="1"/>
    </xf>
    <xf numFmtId="0" fontId="1" fillId="0" borderId="0" xfId="0" applyFont="1"/>
    <xf numFmtId="0" fontId="9" fillId="3" borderId="57" xfId="16" applyFont="1" applyFill="1" applyBorder="1" applyAlignment="1">
      <alignment horizontal="center" vertical="center" wrapText="1"/>
    </xf>
    <xf numFmtId="0" fontId="9" fillId="3" borderId="36" xfId="16" applyFont="1" applyFill="1" applyBorder="1" applyAlignment="1">
      <alignment horizontal="center" vertical="center" wrapText="1"/>
    </xf>
    <xf numFmtId="0" fontId="1" fillId="0" borderId="0" xfId="14" applyFont="1"/>
    <xf numFmtId="0" fontId="50" fillId="0" borderId="0" xfId="0" applyFont="1" applyAlignment="1">
      <alignment horizontal="center"/>
    </xf>
    <xf numFmtId="0" fontId="14" fillId="0" borderId="0" xfId="198" applyFont="1" applyAlignment="1">
      <alignment horizontal="center"/>
    </xf>
    <xf numFmtId="0" fontId="17" fillId="0" borderId="0" xfId="198" applyFont="1" applyAlignment="1">
      <alignment horizontal="center"/>
    </xf>
    <xf numFmtId="0" fontId="2" fillId="0" borderId="0" xfId="0" applyFont="1" applyAlignment="1">
      <alignment horizontal="left" vertical="top" wrapText="1"/>
    </xf>
    <xf numFmtId="49" fontId="9" fillId="0" borderId="15" xfId="0" applyNumberFormat="1" applyFont="1" applyBorder="1" applyAlignment="1">
      <alignment horizontal="left"/>
    </xf>
    <xf numFmtId="49" fontId="9" fillId="0" borderId="15" xfId="0" applyNumberFormat="1" applyFont="1" applyBorder="1" applyAlignment="1">
      <alignment horizontal="center"/>
    </xf>
    <xf numFmtId="49" fontId="4" fillId="0" borderId="0" xfId="16" applyNumberFormat="1" applyFont="1" applyAlignment="1">
      <alignment horizontal="left" vertical="center" textRotation="90" wrapText="1"/>
    </xf>
    <xf numFmtId="0" fontId="3" fillId="0" borderId="8" xfId="0" applyFont="1" applyBorder="1" applyAlignment="1">
      <alignment horizontal="left" vertical="top"/>
    </xf>
    <xf numFmtId="0" fontId="3" fillId="0" borderId="0" xfId="0" applyFont="1" applyAlignment="1">
      <alignment horizontal="left" vertical="top"/>
    </xf>
    <xf numFmtId="0" fontId="3" fillId="0" borderId="5" xfId="0" applyFont="1" applyBorder="1" applyAlignment="1">
      <alignment horizontal="left" vertical="top"/>
    </xf>
    <xf numFmtId="0" fontId="41" fillId="0" borderId="8" xfId="0" applyFont="1" applyBorder="1" applyAlignment="1">
      <alignment horizontal="left" vertical="center" textRotation="90" wrapText="1"/>
    </xf>
    <xf numFmtId="0" fontId="41" fillId="0" borderId="0" xfId="0" applyFont="1" applyAlignment="1">
      <alignment horizontal="left" vertical="center" textRotation="90" wrapText="1"/>
    </xf>
    <xf numFmtId="0" fontId="41" fillId="0" borderId="16" xfId="0" applyFont="1" applyBorder="1" applyAlignment="1">
      <alignment horizontal="left" vertical="center" textRotation="90" wrapText="1"/>
    </xf>
    <xf numFmtId="0" fontId="3" fillId="0" borderId="15" xfId="0" applyFont="1" applyBorder="1" applyAlignment="1">
      <alignment horizontal="center"/>
    </xf>
    <xf numFmtId="0" fontId="3" fillId="0" borderId="0" xfId="0" applyFont="1" applyAlignment="1">
      <alignment horizontal="right" vertical="center"/>
    </xf>
    <xf numFmtId="0" fontId="4" fillId="0" borderId="31" xfId="0" applyFont="1" applyBorder="1" applyAlignment="1">
      <alignment horizontal="right" vertical="center"/>
    </xf>
    <xf numFmtId="0" fontId="4" fillId="0" borderId="43" xfId="0" applyFont="1" applyBorder="1" applyAlignment="1">
      <alignment horizontal="right" vertical="center"/>
    </xf>
    <xf numFmtId="0" fontId="4" fillId="0" borderId="28" xfId="0" applyFont="1" applyBorder="1" applyAlignment="1">
      <alignment horizontal="right" vertical="center"/>
    </xf>
    <xf numFmtId="0" fontId="4" fillId="0" borderId="14" xfId="0" applyFont="1" applyBorder="1" applyAlignment="1">
      <alignment horizontal="right" vertical="center"/>
    </xf>
    <xf numFmtId="0" fontId="4" fillId="0" borderId="29" xfId="0" applyFont="1" applyBorder="1" applyAlignment="1">
      <alignment horizontal="right" vertical="center"/>
    </xf>
    <xf numFmtId="0" fontId="4" fillId="0" borderId="5" xfId="0" applyFont="1" applyBorder="1" applyAlignment="1">
      <alignment horizontal="right" vertical="center"/>
    </xf>
    <xf numFmtId="0" fontId="4" fillId="0" borderId="44" xfId="0" applyFont="1" applyBorder="1" applyAlignment="1">
      <alignment horizontal="right" vertical="center"/>
    </xf>
    <xf numFmtId="0" fontId="3" fillId="0" borderId="8" xfId="0" applyFont="1" applyBorder="1" applyAlignment="1">
      <alignment horizontal="right" vertical="center"/>
    </xf>
    <xf numFmtId="0" fontId="3" fillId="0" borderId="16" xfId="0" applyFont="1" applyBorder="1" applyAlignment="1">
      <alignment horizontal="right" vertical="center"/>
    </xf>
    <xf numFmtId="0" fontId="3" fillId="0" borderId="0" xfId="16" applyFont="1" applyAlignment="1">
      <alignment horizontal="right" vertical="center"/>
    </xf>
    <xf numFmtId="0" fontId="3" fillId="0" borderId="5" xfId="16" applyFont="1" applyBorder="1" applyAlignment="1">
      <alignment horizontal="right" vertical="center"/>
    </xf>
    <xf numFmtId="170" fontId="9" fillId="0" borderId="15" xfId="0" applyNumberFormat="1" applyFont="1" applyBorder="1" applyAlignment="1">
      <alignment horizontal="right"/>
    </xf>
    <xf numFmtId="0" fontId="4" fillId="0" borderId="28" xfId="0" applyFont="1" applyBorder="1" applyAlignment="1">
      <alignment horizontal="right" vertical="center" wrapText="1"/>
    </xf>
    <xf numFmtId="0" fontId="4" fillId="0" borderId="31" xfId="0" applyFont="1" applyBorder="1" applyAlignment="1">
      <alignment horizontal="right" vertical="center" wrapText="1"/>
    </xf>
    <xf numFmtId="0" fontId="4" fillId="0" borderId="13" xfId="0" applyFont="1" applyBorder="1" applyAlignment="1">
      <alignment horizontal="center" vertical="center" wrapText="1"/>
    </xf>
    <xf numFmtId="0" fontId="3" fillId="0" borderId="0" xfId="0" applyFont="1" applyAlignment="1">
      <alignment horizontal="left" vertical="center" wrapText="1"/>
    </xf>
    <xf numFmtId="0" fontId="4" fillId="0" borderId="70" xfId="0" applyFont="1" applyBorder="1" applyAlignment="1">
      <alignment horizontal="center" vertical="center" wrapText="1"/>
    </xf>
    <xf numFmtId="0" fontId="9" fillId="0" borderId="19" xfId="0" applyFont="1" applyBorder="1"/>
    <xf numFmtId="0" fontId="9" fillId="0" borderId="15" xfId="0" applyFont="1" applyBorder="1"/>
    <xf numFmtId="0" fontId="5" fillId="0" borderId="26" xfId="16" applyFont="1" applyBorder="1" applyAlignment="1">
      <alignment horizontal="left"/>
    </xf>
    <xf numFmtId="0" fontId="5" fillId="0" borderId="0" xfId="16" applyFont="1" applyAlignment="1">
      <alignment horizontal="left"/>
    </xf>
    <xf numFmtId="0" fontId="5" fillId="0" borderId="10" xfId="16" applyFont="1" applyBorder="1" applyAlignment="1">
      <alignment horizontal="left"/>
    </xf>
    <xf numFmtId="14" fontId="3" fillId="0" borderId="15" xfId="0" applyNumberFormat="1" applyFont="1" applyBorder="1" applyAlignment="1">
      <alignment horizontal="center"/>
    </xf>
    <xf numFmtId="0" fontId="3" fillId="0" borderId="15" xfId="0" applyFont="1" applyBorder="1" applyAlignment="1">
      <alignment horizontal="left"/>
    </xf>
    <xf numFmtId="0" fontId="50" fillId="0" borderId="0" xfId="14" applyFont="1" applyAlignment="1">
      <alignment horizontal="center"/>
    </xf>
    <xf numFmtId="49" fontId="40" fillId="0" borderId="11" xfId="14" applyNumberFormat="1" applyFont="1" applyBorder="1" applyAlignment="1">
      <alignment horizontal="center" vertical="center"/>
    </xf>
    <xf numFmtId="0" fontId="41" fillId="0" borderId="0" xfId="14" applyFont="1" applyAlignment="1">
      <alignment horizontal="right" vertical="center"/>
    </xf>
    <xf numFmtId="0" fontId="4" fillId="0" borderId="25" xfId="0" applyFont="1" applyBorder="1" applyAlignment="1">
      <alignment horizontal="left" vertical="top"/>
    </xf>
    <xf numFmtId="0" fontId="3" fillId="0" borderId="8" xfId="0" applyFont="1" applyBorder="1" applyAlignment="1">
      <alignment horizontal="center" vertical="center"/>
    </xf>
    <xf numFmtId="0" fontId="3" fillId="0" borderId="9" xfId="0" applyFont="1" applyBorder="1" applyAlignment="1">
      <alignment horizontal="left" vertical="top"/>
    </xf>
    <xf numFmtId="49" fontId="82" fillId="0" borderId="0" xfId="0" applyNumberFormat="1" applyFont="1" applyAlignment="1">
      <alignment horizontal="left" vertical="center"/>
    </xf>
    <xf numFmtId="0" fontId="3" fillId="0" borderId="15" xfId="198" applyFont="1" applyBorder="1" applyAlignment="1">
      <alignment horizontal="center"/>
    </xf>
    <xf numFmtId="0" fontId="4" fillId="0" borderId="25"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5" xfId="0" applyFont="1" applyBorder="1" applyAlignment="1">
      <alignment vertical="center"/>
    </xf>
    <xf numFmtId="0" fontId="3" fillId="0" borderId="5" xfId="0" applyFont="1" applyBorder="1" applyAlignment="1">
      <alignment vertical="center"/>
    </xf>
    <xf numFmtId="0" fontId="9" fillId="0" borderId="5" xfId="0" applyFont="1" applyBorder="1" applyAlignment="1">
      <alignment vertical="center"/>
    </xf>
    <xf numFmtId="0" fontId="3" fillId="0" borderId="6" xfId="0" applyFont="1" applyBorder="1" applyAlignment="1">
      <alignment vertical="center"/>
    </xf>
    <xf numFmtId="0" fontId="70" fillId="0" borderId="0" xfId="198" applyFont="1" applyAlignment="1">
      <alignment horizontal="center" vertical="center"/>
    </xf>
    <xf numFmtId="0" fontId="61" fillId="0" borderId="0" xfId="198" applyFont="1" applyAlignment="1">
      <alignment horizontal="center" vertical="center"/>
    </xf>
    <xf numFmtId="0" fontId="83" fillId="0" borderId="0" xfId="198" applyFont="1" applyAlignment="1">
      <alignment horizontal="left" vertical="center"/>
    </xf>
    <xf numFmtId="0" fontId="18" fillId="0" borderId="0" xfId="198" applyFont="1" applyAlignment="1">
      <alignment horizontal="left" vertical="center"/>
    </xf>
    <xf numFmtId="0" fontId="18" fillId="0" borderId="0" xfId="198" applyFont="1" applyAlignment="1">
      <alignment horizontal="left"/>
    </xf>
    <xf numFmtId="49" fontId="84" fillId="0" borderId="0" xfId="218" applyNumberFormat="1" applyFont="1" applyAlignment="1">
      <alignment horizontal="left"/>
    </xf>
    <xf numFmtId="0" fontId="4" fillId="0" borderId="80" xfId="218" applyFont="1" applyBorder="1" applyAlignment="1">
      <alignment horizontal="center"/>
    </xf>
    <xf numFmtId="0" fontId="3" fillId="0" borderId="0" xfId="218" applyFont="1" applyAlignment="1">
      <alignment horizontal="left" vertical="center" wrapText="1"/>
    </xf>
    <xf numFmtId="0" fontId="3" fillId="0" borderId="10" xfId="198" applyFont="1" applyBorder="1" applyAlignment="1">
      <alignment horizontal="center" vertical="center"/>
    </xf>
    <xf numFmtId="0" fontId="86" fillId="0" borderId="0" xfId="218" applyFont="1"/>
    <xf numFmtId="168" fontId="3" fillId="0" borderId="0" xfId="0" applyNumberFormat="1" applyFont="1" applyAlignment="1">
      <alignment horizontal="center" vertical="center"/>
    </xf>
    <xf numFmtId="0" fontId="89" fillId="0" borderId="0" xfId="0" applyFont="1" applyAlignment="1">
      <alignment horizontal="right"/>
    </xf>
    <xf numFmtId="168" fontId="3" fillId="0" borderId="16" xfId="0" applyNumberFormat="1" applyFont="1" applyBorder="1" applyAlignment="1">
      <alignment horizontal="center" vertical="center"/>
    </xf>
    <xf numFmtId="49" fontId="2" fillId="0" borderId="0" xfId="0" applyNumberFormat="1" applyFont="1" applyAlignment="1">
      <alignment horizontal="right" vertical="center"/>
    </xf>
    <xf numFmtId="0" fontId="16" fillId="0" borderId="0" xfId="0" applyFont="1"/>
    <xf numFmtId="0" fontId="3" fillId="0" borderId="42"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72" xfId="0" applyFont="1" applyBorder="1" applyAlignment="1">
      <alignment horizontal="center" vertical="center" wrapText="1"/>
    </xf>
    <xf numFmtId="0" fontId="78" fillId="0" borderId="0" xfId="198" applyFont="1" applyAlignment="1">
      <alignment horizontal="left" vertical="center"/>
    </xf>
    <xf numFmtId="0" fontId="90" fillId="0" borderId="0" xfId="218" applyFont="1"/>
    <xf numFmtId="0" fontId="61" fillId="0" borderId="0" xfId="0" applyFont="1" applyAlignment="1">
      <alignment horizontal="center" vertical="center"/>
    </xf>
    <xf numFmtId="0" fontId="4" fillId="0" borderId="25" xfId="16" applyFont="1" applyBorder="1" applyAlignment="1">
      <alignment horizontal="left" vertical="center"/>
    </xf>
    <xf numFmtId="0" fontId="4" fillId="0" borderId="27" xfId="16" applyFont="1" applyBorder="1" applyAlignment="1">
      <alignment vertical="center"/>
    </xf>
    <xf numFmtId="0" fontId="4" fillId="0" borderId="0" xfId="198" applyFont="1" applyAlignment="1">
      <alignment horizontal="center" vertical="center"/>
    </xf>
    <xf numFmtId="0" fontId="50" fillId="0" borderId="0" xfId="198" applyFont="1" applyAlignment="1">
      <alignment horizontal="left" vertical="center"/>
    </xf>
    <xf numFmtId="0" fontId="30" fillId="0" borderId="0" xfId="198" applyFont="1" applyAlignment="1">
      <alignment wrapText="1"/>
    </xf>
    <xf numFmtId="0" fontId="28" fillId="0" borderId="0" xfId="198" applyFont="1" applyAlignment="1">
      <alignment horizontal="left" vertical="center"/>
    </xf>
    <xf numFmtId="0" fontId="30" fillId="0" borderId="0" xfId="198" applyFont="1" applyAlignment="1">
      <alignment horizontal="center" vertical="center" wrapText="1"/>
    </xf>
    <xf numFmtId="49" fontId="9" fillId="0" borderId="0" xfId="198" applyNumberFormat="1" applyFont="1" applyAlignment="1">
      <alignment horizontal="left"/>
    </xf>
    <xf numFmtId="49" fontId="9" fillId="0" borderId="0" xfId="198" quotePrefix="1" applyNumberFormat="1" applyFont="1" applyAlignment="1">
      <alignment horizontal="center"/>
    </xf>
    <xf numFmtId="171" fontId="9" fillId="0" borderId="15" xfId="198" applyNumberFormat="1" applyFont="1" applyBorder="1" applyAlignment="1">
      <alignment horizontal="left"/>
    </xf>
    <xf numFmtId="0" fontId="9" fillId="0" borderId="0" xfId="198" applyFont="1" applyAlignment="1">
      <alignment horizontal="center" vertical="center"/>
    </xf>
    <xf numFmtId="49" fontId="9" fillId="0" borderId="15" xfId="198" applyNumberFormat="1" applyFont="1" applyBorder="1"/>
    <xf numFmtId="0" fontId="87" fillId="0" borderId="0" xfId="198" applyFont="1"/>
    <xf numFmtId="171" fontId="9" fillId="0" borderId="0" xfId="198" applyNumberFormat="1" applyFont="1" applyAlignment="1">
      <alignment horizontal="left"/>
    </xf>
    <xf numFmtId="49" fontId="9" fillId="0" borderId="0" xfId="198" applyNumberFormat="1" applyFont="1"/>
    <xf numFmtId="0" fontId="9" fillId="0" borderId="5" xfId="198" applyFont="1" applyBorder="1"/>
    <xf numFmtId="0" fontId="23" fillId="0" borderId="0" xfId="198" applyFont="1"/>
    <xf numFmtId="0" fontId="9" fillId="0" borderId="0" xfId="198" applyFont="1" applyAlignment="1">
      <alignment wrapText="1"/>
    </xf>
    <xf numFmtId="0" fontId="2" fillId="0" borderId="0" xfId="198" applyAlignment="1">
      <alignment horizontal="center" vertical="center"/>
    </xf>
    <xf numFmtId="0" fontId="2" fillId="0" borderId="0" xfId="198" quotePrefix="1"/>
    <xf numFmtId="0" fontId="2" fillId="0" borderId="10" xfId="198" applyBorder="1"/>
    <xf numFmtId="0" fontId="2" fillId="0" borderId="30" xfId="198" applyBorder="1"/>
    <xf numFmtId="0" fontId="2" fillId="0" borderId="12" xfId="198" applyBorder="1"/>
    <xf numFmtId="0" fontId="9" fillId="0" borderId="12" xfId="198" applyFont="1" applyBorder="1" applyAlignment="1">
      <alignment wrapText="1"/>
    </xf>
    <xf numFmtId="0" fontId="9" fillId="0" borderId="28" xfId="198" applyFont="1" applyBorder="1" applyAlignment="1">
      <alignment wrapText="1"/>
    </xf>
    <xf numFmtId="0" fontId="3" fillId="0" borderId="106" xfId="198" applyFont="1" applyBorder="1" applyAlignment="1">
      <alignment wrapText="1"/>
    </xf>
    <xf numFmtId="0" fontId="3" fillId="0" borderId="0" xfId="198" applyFont="1" applyAlignment="1">
      <alignment wrapText="1"/>
    </xf>
    <xf numFmtId="0" fontId="3" fillId="0" borderId="0" xfId="198" applyFont="1" applyAlignment="1">
      <alignment horizontal="right" vertical="center" wrapText="1"/>
    </xf>
    <xf numFmtId="0" fontId="3" fillId="0" borderId="0" xfId="198" applyFont="1" applyAlignment="1">
      <alignment horizontal="center" vertical="center" wrapText="1"/>
    </xf>
    <xf numFmtId="0" fontId="5" fillId="0" borderId="0" xfId="198" applyFont="1" applyAlignment="1">
      <alignment horizontal="center" vertical="center" wrapText="1"/>
    </xf>
    <xf numFmtId="0" fontId="3" fillId="0" borderId="0" xfId="198" applyFont="1" applyAlignment="1">
      <alignment vertical="center" wrapText="1"/>
    </xf>
    <xf numFmtId="0" fontId="4" fillId="5" borderId="31" xfId="198" applyFont="1" applyFill="1" applyBorder="1" applyAlignment="1">
      <alignment vertical="center" wrapText="1"/>
    </xf>
    <xf numFmtId="0" fontId="4" fillId="5" borderId="8" xfId="198" applyFont="1" applyFill="1" applyBorder="1" applyAlignment="1">
      <alignment vertical="center" wrapText="1"/>
    </xf>
    <xf numFmtId="0" fontId="4" fillId="5" borderId="125" xfId="198" applyFont="1" applyFill="1" applyBorder="1" applyAlignment="1">
      <alignment vertical="center" wrapText="1"/>
    </xf>
    <xf numFmtId="0" fontId="4" fillId="5" borderId="43" xfId="198" applyFont="1" applyFill="1" applyBorder="1" applyAlignment="1">
      <alignment vertical="center" wrapText="1"/>
    </xf>
    <xf numFmtId="0" fontId="4" fillId="0" borderId="8" xfId="198" applyFont="1" applyBorder="1" applyAlignment="1">
      <alignment vertical="top"/>
    </xf>
    <xf numFmtId="0" fontId="3" fillId="0" borderId="8" xfId="198" applyFont="1" applyBorder="1" applyAlignment="1">
      <alignment horizontal="left" vertical="top"/>
    </xf>
    <xf numFmtId="0" fontId="3" fillId="0" borderId="9" xfId="198" applyFont="1" applyBorder="1" applyAlignment="1">
      <alignment horizontal="left" vertical="top"/>
    </xf>
    <xf numFmtId="0" fontId="4" fillId="0" borderId="0" xfId="198" applyFont="1" applyAlignment="1">
      <alignment vertical="top"/>
    </xf>
    <xf numFmtId="0" fontId="4" fillId="0" borderId="5" xfId="198" applyFont="1" applyBorder="1" applyAlignment="1">
      <alignment vertical="top"/>
    </xf>
    <xf numFmtId="0" fontId="5" fillId="0" borderId="0" xfId="198" applyFont="1" applyAlignment="1">
      <alignment wrapText="1"/>
    </xf>
    <xf numFmtId="0" fontId="3" fillId="0" borderId="0" xfId="198" applyFont="1" applyAlignment="1">
      <alignment horizontal="center"/>
    </xf>
    <xf numFmtId="170" fontId="3" fillId="0" borderId="0" xfId="198" applyNumberFormat="1" applyFont="1"/>
    <xf numFmtId="49" fontId="3" fillId="0" borderId="0" xfId="198" quotePrefix="1" applyNumberFormat="1" applyFont="1" applyAlignment="1">
      <alignment horizontal="center"/>
    </xf>
    <xf numFmtId="171" fontId="3" fillId="0" borderId="0" xfId="198" applyNumberFormat="1" applyFont="1"/>
    <xf numFmtId="0" fontId="11" fillId="0" borderId="0" xfId="198" applyFont="1" applyAlignment="1">
      <alignment horizontal="left"/>
    </xf>
    <xf numFmtId="0" fontId="7" fillId="0" borderId="5" xfId="198" applyFont="1" applyBorder="1" applyAlignment="1">
      <alignment vertical="center" wrapText="1"/>
    </xf>
    <xf numFmtId="0" fontId="6" fillId="0" borderId="5" xfId="198" applyFont="1" applyBorder="1" applyAlignment="1">
      <alignment vertical="center" wrapText="1"/>
    </xf>
    <xf numFmtId="0" fontId="5" fillId="0" borderId="5" xfId="198" applyFont="1" applyBorder="1"/>
    <xf numFmtId="0" fontId="15" fillId="0" borderId="5" xfId="198" applyFont="1" applyBorder="1" applyAlignment="1">
      <alignment horizontal="left"/>
    </xf>
    <xf numFmtId="0" fontId="2" fillId="0" borderId="5" xfId="198" applyBorder="1"/>
    <xf numFmtId="0" fontId="11" fillId="0" borderId="5" xfId="198" applyFont="1" applyBorder="1" applyAlignment="1">
      <alignment horizontal="left"/>
    </xf>
    <xf numFmtId="0" fontId="4" fillId="0" borderId="0" xfId="198" applyFont="1" applyAlignment="1">
      <alignment horizontal="center" vertical="center" wrapText="1"/>
    </xf>
    <xf numFmtId="0" fontId="2" fillId="0" borderId="28" xfId="198" applyBorder="1"/>
    <xf numFmtId="0" fontId="40" fillId="0" borderId="0" xfId="198" applyFont="1" applyAlignment="1">
      <alignment wrapText="1"/>
    </xf>
    <xf numFmtId="0" fontId="4" fillId="0" borderId="0" xfId="198" applyFont="1" applyAlignment="1">
      <alignment horizontal="left" vertical="center"/>
    </xf>
    <xf numFmtId="0" fontId="63" fillId="0" borderId="0" xfId="198" applyFont="1" applyAlignment="1">
      <alignment vertical="center"/>
    </xf>
    <xf numFmtId="0" fontId="3" fillId="0" borderId="10" xfId="198" applyFont="1" applyBorder="1"/>
    <xf numFmtId="0" fontId="9" fillId="0" borderId="0" xfId="198" applyFont="1" applyAlignment="1">
      <alignment vertical="top" wrapText="1"/>
    </xf>
    <xf numFmtId="0" fontId="3" fillId="0" borderId="0" xfId="198" applyFont="1" applyAlignment="1">
      <alignment horizontal="left" vertical="top"/>
    </xf>
    <xf numFmtId="0" fontId="3" fillId="0" borderId="0" xfId="198" applyFont="1" applyAlignment="1">
      <alignment vertical="top" wrapText="1"/>
    </xf>
    <xf numFmtId="0" fontId="3" fillId="0" borderId="0" xfId="198" applyFont="1" applyAlignment="1">
      <alignment horizontal="left" vertical="center" wrapText="1"/>
    </xf>
    <xf numFmtId="0" fontId="3" fillId="0" borderId="10" xfId="198" applyFont="1" applyBorder="1" applyAlignment="1">
      <alignment horizontal="left" vertical="top"/>
    </xf>
    <xf numFmtId="0" fontId="4" fillId="0" borderId="5" xfId="198" applyFont="1" applyBorder="1" applyAlignment="1">
      <alignment horizontal="left" vertical="top"/>
    </xf>
    <xf numFmtId="0" fontId="2" fillId="0" borderId="28" xfId="198" applyBorder="1" applyAlignment="1">
      <alignment horizontal="center" vertical="center"/>
    </xf>
    <xf numFmtId="0" fontId="4" fillId="0" borderId="26" xfId="198" applyFont="1" applyBorder="1" applyAlignment="1">
      <alignment vertical="top"/>
    </xf>
    <xf numFmtId="0" fontId="4" fillId="0" borderId="27" xfId="198" applyFont="1" applyBorder="1" applyAlignment="1">
      <alignment vertical="top"/>
    </xf>
    <xf numFmtId="0" fontId="2" fillId="0" borderId="14" xfId="198" applyBorder="1"/>
    <xf numFmtId="0" fontId="2" fillId="0" borderId="26" xfId="198" applyBorder="1"/>
    <xf numFmtId="0" fontId="40" fillId="0" borderId="25" xfId="198" applyFont="1" applyBorder="1" applyAlignment="1">
      <alignment wrapText="1"/>
    </xf>
    <xf numFmtId="0" fontId="3" fillId="0" borderId="27" xfId="198" applyFont="1" applyBorder="1" applyAlignment="1">
      <alignment wrapText="1"/>
    </xf>
    <xf numFmtId="0" fontId="4" fillId="4" borderId="25" xfId="198" applyFont="1" applyFill="1" applyBorder="1" applyAlignment="1">
      <alignment vertical="center" wrapText="1"/>
    </xf>
    <xf numFmtId="0" fontId="4" fillId="4" borderId="26" xfId="198" applyFont="1" applyFill="1" applyBorder="1" applyAlignment="1">
      <alignment vertical="center" wrapText="1"/>
    </xf>
    <xf numFmtId="0" fontId="4" fillId="4" borderId="27" xfId="198" applyFont="1" applyFill="1" applyBorder="1" applyAlignment="1">
      <alignment vertical="center" wrapText="1"/>
    </xf>
    <xf numFmtId="0" fontId="3" fillId="0" borderId="0" xfId="16" applyFont="1" applyAlignment="1">
      <alignment vertical="top" wrapText="1"/>
    </xf>
    <xf numFmtId="0" fontId="3" fillId="0" borderId="28" xfId="16" applyFont="1" applyBorder="1" applyAlignment="1">
      <alignment vertical="top"/>
    </xf>
    <xf numFmtId="0" fontId="5" fillId="0" borderId="15" xfId="0" applyFont="1" applyBorder="1" applyAlignment="1">
      <alignment wrapText="1"/>
    </xf>
    <xf numFmtId="0" fontId="3" fillId="0" borderId="173" xfId="0" applyFont="1" applyBorder="1" applyAlignment="1">
      <alignment horizontal="left" vertical="center" wrapText="1"/>
    </xf>
    <xf numFmtId="0" fontId="4" fillId="4" borderId="0" xfId="198" applyFont="1" applyFill="1" applyAlignment="1">
      <alignment horizontal="center" vertical="center" wrapText="1"/>
    </xf>
    <xf numFmtId="0" fontId="9" fillId="4" borderId="0" xfId="198" applyFont="1" applyFill="1" applyAlignment="1">
      <alignment wrapText="1"/>
    </xf>
    <xf numFmtId="0" fontId="2" fillId="4" borderId="0" xfId="198" applyFill="1"/>
    <xf numFmtId="0" fontId="3" fillId="4" borderId="0" xfId="198" applyFont="1" applyFill="1"/>
    <xf numFmtId="0" fontId="9" fillId="4" borderId="0" xfId="198" applyFont="1" applyFill="1" applyAlignment="1">
      <alignment vertical="top" wrapText="1"/>
    </xf>
    <xf numFmtId="0" fontId="9" fillId="0" borderId="31" xfId="198" applyFont="1" applyBorder="1" applyAlignment="1">
      <alignment wrapText="1"/>
    </xf>
    <xf numFmtId="0" fontId="90" fillId="0" borderId="0" xfId="0" applyFont="1" applyAlignment="1">
      <alignment horizontal="left"/>
    </xf>
    <xf numFmtId="0" fontId="4" fillId="0" borderId="5" xfId="198" applyFont="1" applyBorder="1" applyAlignment="1">
      <alignment horizontal="right" vertical="top"/>
    </xf>
    <xf numFmtId="0" fontId="4" fillId="0" borderId="0" xfId="218" applyFont="1" applyAlignment="1">
      <alignment horizontal="center"/>
    </xf>
    <xf numFmtId="170" fontId="9" fillId="0" borderId="0" xfId="0" applyNumberFormat="1" applyFont="1" applyAlignment="1">
      <alignment horizontal="right"/>
    </xf>
    <xf numFmtId="0" fontId="16" fillId="0" borderId="5" xfId="0" applyFont="1" applyBorder="1" applyAlignment="1">
      <alignment horizontal="center"/>
    </xf>
    <xf numFmtId="0" fontId="40" fillId="0" borderId="32" xfId="14" applyFont="1" applyBorder="1" applyAlignment="1">
      <alignment horizontal="right" vertical="center" wrapText="1"/>
    </xf>
    <xf numFmtId="0" fontId="40" fillId="0" borderId="16" xfId="14" applyFont="1" applyBorder="1" applyAlignment="1">
      <alignment horizontal="right" vertical="center" wrapText="1"/>
    </xf>
    <xf numFmtId="0" fontId="40" fillId="0" borderId="5" xfId="14" applyFont="1" applyBorder="1" applyAlignment="1">
      <alignment horizontal="right" vertical="center" wrapText="1"/>
    </xf>
    <xf numFmtId="0" fontId="41" fillId="0" borderId="43" xfId="14" applyFont="1" applyBorder="1" applyAlignment="1">
      <alignment horizontal="right" vertical="center"/>
    </xf>
    <xf numFmtId="0" fontId="41" fillId="0" borderId="32" xfId="14" applyFont="1" applyBorder="1" applyAlignment="1">
      <alignment horizontal="right" vertical="center"/>
    </xf>
    <xf numFmtId="0" fontId="41" fillId="0" borderId="31" xfId="14" applyFont="1" applyBorder="1" applyAlignment="1">
      <alignment horizontal="right" vertical="center" wrapText="1"/>
    </xf>
    <xf numFmtId="0" fontId="41" fillId="0" borderId="127" xfId="14" applyFont="1" applyBorder="1" applyAlignment="1">
      <alignment horizontal="right" vertical="center" wrapText="1"/>
    </xf>
    <xf numFmtId="14" fontId="1" fillId="0" borderId="0" xfId="0" applyNumberFormat="1" applyFont="1" applyAlignment="1">
      <alignment wrapText="1"/>
    </xf>
    <xf numFmtId="0" fontId="92" fillId="0" borderId="0" xfId="0" applyFont="1" applyAlignment="1">
      <alignment wrapText="1"/>
    </xf>
    <xf numFmtId="0" fontId="9" fillId="0" borderId="184" xfId="0" applyFont="1" applyBorder="1" applyAlignment="1">
      <alignment vertical="center" wrapText="1"/>
    </xf>
    <xf numFmtId="0" fontId="9" fillId="0" borderId="184" xfId="0" applyFont="1" applyBorder="1"/>
    <xf numFmtId="0" fontId="9" fillId="0" borderId="179" xfId="0" applyFont="1" applyBorder="1" applyAlignment="1">
      <alignment horizontal="left" vertical="center"/>
    </xf>
    <xf numFmtId="0" fontId="4" fillId="0" borderId="186" xfId="0" applyFont="1" applyBorder="1" applyAlignment="1">
      <alignment vertical="center"/>
    </xf>
    <xf numFmtId="49" fontId="9" fillId="0" borderId="0" xfId="0" applyNumberFormat="1" applyFont="1" applyAlignment="1">
      <alignment horizontal="center"/>
    </xf>
    <xf numFmtId="0" fontId="41" fillId="0" borderId="202" xfId="0" applyFont="1" applyBorder="1" applyAlignment="1">
      <alignment horizontal="left" vertical="center" textRotation="90" wrapText="1"/>
    </xf>
    <xf numFmtId="0" fontId="3" fillId="0" borderId="202" xfId="0" applyFont="1" applyBorder="1" applyAlignment="1">
      <alignment horizontal="right" vertical="center"/>
    </xf>
    <xf numFmtId="0" fontId="78" fillId="0" borderId="204" xfId="0" applyFont="1" applyBorder="1" applyAlignment="1">
      <alignment horizontal="right" vertical="center"/>
    </xf>
    <xf numFmtId="0" fontId="3" fillId="0" borderId="202" xfId="0" applyFont="1" applyBorder="1" applyAlignment="1">
      <alignment wrapText="1"/>
    </xf>
    <xf numFmtId="0" fontId="4" fillId="0" borderId="204" xfId="0" applyFont="1" applyBorder="1" applyAlignment="1">
      <alignment horizontal="right" vertical="center"/>
    </xf>
    <xf numFmtId="0" fontId="16" fillId="0" borderId="202" xfId="0" applyFont="1" applyBorder="1"/>
    <xf numFmtId="0" fontId="0" fillId="0" borderId="202" xfId="0" applyBorder="1"/>
    <xf numFmtId="0" fontId="40" fillId="0" borderId="204" xfId="14" applyFont="1" applyBorder="1" applyAlignment="1">
      <alignment horizontal="right" vertical="center" wrapText="1"/>
    </xf>
    <xf numFmtId="0" fontId="40" fillId="0" borderId="202" xfId="14" applyFont="1" applyBorder="1" applyAlignment="1">
      <alignment horizontal="right" vertical="center" wrapText="1"/>
    </xf>
    <xf numFmtId="14" fontId="39" fillId="0" borderId="206" xfId="198" applyNumberFormat="1" applyFont="1" applyBorder="1" applyAlignment="1">
      <alignment horizontal="right" vertical="top"/>
    </xf>
    <xf numFmtId="0" fontId="3" fillId="0" borderId="207" xfId="0" applyFont="1" applyBorder="1" applyAlignment="1">
      <alignment horizontal="right" vertical="center"/>
    </xf>
    <xf numFmtId="0" fontId="3" fillId="0" borderId="208" xfId="0" applyFont="1" applyBorder="1" applyAlignment="1">
      <alignment horizontal="right" vertical="center"/>
    </xf>
    <xf numFmtId="0" fontId="3" fillId="0" borderId="211" xfId="0" applyFont="1" applyBorder="1" applyAlignment="1">
      <alignment horizontal="right" vertical="center"/>
    </xf>
    <xf numFmtId="0" fontId="4" fillId="0" borderId="208" xfId="0" applyFont="1" applyBorder="1" applyAlignment="1">
      <alignment wrapText="1"/>
    </xf>
    <xf numFmtId="0" fontId="4" fillId="0" borderId="221" xfId="0" applyFont="1" applyBorder="1" applyAlignment="1">
      <alignment vertical="center"/>
    </xf>
    <xf numFmtId="0" fontId="61" fillId="0" borderId="206" xfId="0" applyFont="1" applyBorder="1" applyAlignment="1">
      <alignment horizontal="center" vertical="center"/>
    </xf>
    <xf numFmtId="0" fontId="70" fillId="0" borderId="206" xfId="198" applyFont="1" applyBorder="1" applyAlignment="1">
      <alignment horizontal="center" vertical="center"/>
    </xf>
    <xf numFmtId="0" fontId="70" fillId="0" borderId="208" xfId="218" applyFont="1" applyBorder="1" applyAlignment="1">
      <alignment horizontal="center" vertical="center"/>
    </xf>
    <xf numFmtId="0" fontId="3" fillId="0" borderId="207" xfId="218" applyFont="1" applyBorder="1" applyAlignment="1">
      <alignment horizontal="left"/>
    </xf>
    <xf numFmtId="49" fontId="3" fillId="0" borderId="208" xfId="218" applyNumberFormat="1" applyFont="1" applyBorder="1" applyAlignment="1">
      <alignment horizontal="left"/>
    </xf>
    <xf numFmtId="49" fontId="4" fillId="0" borderId="205" xfId="0" applyNumberFormat="1" applyFont="1" applyBorder="1" applyAlignment="1">
      <alignment horizontal="center" wrapText="1"/>
    </xf>
    <xf numFmtId="0" fontId="4" fillId="0" borderId="205" xfId="0" applyFont="1" applyBorder="1" applyAlignment="1">
      <alignment horizontal="center" wrapText="1"/>
    </xf>
    <xf numFmtId="0" fontId="4" fillId="0" borderId="222" xfId="0" applyFont="1" applyBorder="1" applyAlignment="1">
      <alignment horizontal="center" wrapText="1"/>
    </xf>
    <xf numFmtId="0" fontId="4" fillId="0" borderId="223" xfId="0" applyFont="1" applyBorder="1" applyAlignment="1">
      <alignment horizontal="center" wrapText="1"/>
    </xf>
    <xf numFmtId="0" fontId="2" fillId="0" borderId="206" xfId="198" applyBorder="1"/>
    <xf numFmtId="0" fontId="2" fillId="9" borderId="206" xfId="198" applyFill="1" applyBorder="1"/>
    <xf numFmtId="14" fontId="14" fillId="0" borderId="206" xfId="198" applyNumberFormat="1" applyFont="1" applyBorder="1" applyAlignment="1">
      <alignment horizontal="right" vertical="top"/>
    </xf>
    <xf numFmtId="0" fontId="2" fillId="0" borderId="206" xfId="198" applyBorder="1" applyAlignment="1">
      <alignment vertical="top" wrapText="1"/>
    </xf>
    <xf numFmtId="0" fontId="4" fillId="0" borderId="206" xfId="0" applyFont="1" applyBorder="1" applyAlignment="1">
      <alignment horizontal="center"/>
    </xf>
    <xf numFmtId="0" fontId="3" fillId="0" borderId="206" xfId="0" applyFont="1" applyBorder="1" applyAlignment="1">
      <alignment horizontal="center"/>
    </xf>
    <xf numFmtId="0" fontId="14" fillId="0" borderId="0" xfId="0" applyFont="1" applyAlignment="1">
      <alignment horizontal="left" vertical="center"/>
    </xf>
    <xf numFmtId="0" fontId="14" fillId="0" borderId="0" xfId="0" applyFont="1" applyAlignment="1">
      <alignment horizontal="right" vertical="center"/>
    </xf>
    <xf numFmtId="0" fontId="3" fillId="0" borderId="227" xfId="218" applyFont="1" applyBorder="1" applyAlignment="1">
      <alignment horizontal="center" vertical="center"/>
    </xf>
    <xf numFmtId="0" fontId="0" fillId="0" borderId="19" xfId="198" applyFont="1" applyBorder="1"/>
    <xf numFmtId="0" fontId="0" fillId="0" borderId="15" xfId="198" applyFont="1" applyBorder="1"/>
    <xf numFmtId="0" fontId="40" fillId="0" borderId="228" xfId="14" applyFont="1" applyBorder="1" applyAlignment="1">
      <alignment horizontal="right" vertical="center" wrapText="1"/>
    </xf>
    <xf numFmtId="49" fontId="40" fillId="0" borderId="229" xfId="14" applyNumberFormat="1" applyFont="1" applyBorder="1" applyAlignment="1">
      <alignment horizontal="center" vertical="center"/>
    </xf>
    <xf numFmtId="0" fontId="40" fillId="0" borderId="228" xfId="14" applyFont="1" applyBorder="1" applyAlignment="1">
      <alignment horizontal="center" vertical="center"/>
    </xf>
    <xf numFmtId="0" fontId="40" fillId="0" borderId="231" xfId="14" applyFont="1" applyBorder="1" applyAlignment="1">
      <alignment horizontal="center" vertical="center"/>
    </xf>
    <xf numFmtId="0" fontId="36" fillId="0" borderId="0" xfId="0" applyFont="1" applyAlignment="1">
      <alignment vertical="center"/>
    </xf>
    <xf numFmtId="0" fontId="7" fillId="0" borderId="0" xfId="0" applyFont="1" applyAlignment="1">
      <alignment horizontal="left" vertical="center"/>
    </xf>
    <xf numFmtId="0" fontId="63" fillId="0" borderId="179" xfId="0" applyFont="1" applyBorder="1" applyAlignment="1">
      <alignment vertical="center"/>
    </xf>
    <xf numFmtId="0" fontId="3" fillId="0" borderId="234" xfId="16" applyFont="1" applyBorder="1" applyAlignment="1">
      <alignment horizontal="right" vertical="center"/>
    </xf>
    <xf numFmtId="0" fontId="3" fillId="0" borderId="227" xfId="16" applyFont="1" applyBorder="1" applyAlignment="1">
      <alignment horizontal="right" vertical="center"/>
    </xf>
    <xf numFmtId="0" fontId="3" fillId="0" borderId="235" xfId="16" applyFont="1" applyBorder="1" applyAlignment="1">
      <alignment horizontal="right" vertical="center"/>
    </xf>
    <xf numFmtId="0" fontId="3" fillId="7" borderId="228" xfId="0" applyFont="1" applyFill="1" applyBorder="1" applyAlignment="1">
      <alignment horizontal="center" vertical="center" wrapText="1"/>
    </xf>
    <xf numFmtId="0" fontId="3" fillId="7" borderId="231" xfId="0" applyFont="1" applyFill="1" applyBorder="1" applyAlignment="1">
      <alignment horizontal="center" vertical="center" wrapText="1"/>
    </xf>
    <xf numFmtId="0" fontId="68" fillId="0" borderId="0" xfId="0" applyFont="1"/>
    <xf numFmtId="0" fontId="4" fillId="0" borderId="234" xfId="198" applyFont="1" applyBorder="1" applyAlignment="1">
      <alignment vertical="top" wrapText="1"/>
    </xf>
    <xf numFmtId="0" fontId="4" fillId="0" borderId="243" xfId="0" applyFont="1" applyBorder="1" applyAlignment="1">
      <alignment horizontal="center" wrapText="1"/>
    </xf>
    <xf numFmtId="0" fontId="3" fillId="0" borderId="228" xfId="0" applyFont="1" applyBorder="1" applyAlignment="1">
      <alignment horizontal="center" vertical="center" wrapText="1"/>
    </xf>
    <xf numFmtId="0" fontId="40" fillId="0" borderId="228" xfId="0" applyFont="1" applyBorder="1" applyAlignment="1">
      <alignment horizontal="center" vertical="center" wrapText="1"/>
    </xf>
    <xf numFmtId="0" fontId="24" fillId="0" borderId="0" xfId="0" applyFont="1" applyAlignment="1">
      <alignment vertical="center" wrapText="1"/>
    </xf>
    <xf numFmtId="0" fontId="7" fillId="0" borderId="220" xfId="0" applyFont="1" applyBorder="1" applyAlignment="1">
      <alignment vertical="center"/>
    </xf>
    <xf numFmtId="0" fontId="7" fillId="0" borderId="187" xfId="0" applyFont="1" applyBorder="1" applyAlignment="1">
      <alignment vertical="center"/>
    </xf>
    <xf numFmtId="0" fontId="4" fillId="0" borderId="133" xfId="0" applyFont="1" applyBorder="1" applyAlignment="1">
      <alignment horizontal="right" vertical="center"/>
    </xf>
    <xf numFmtId="0" fontId="3" fillId="0" borderId="76" xfId="0" applyFont="1" applyBorder="1" applyAlignment="1">
      <alignment horizontal="center" vertical="center"/>
    </xf>
    <xf numFmtId="0" fontId="4" fillId="0" borderId="134" xfId="0" applyFont="1" applyBorder="1" applyAlignment="1">
      <alignment horizontal="right" vertical="center"/>
    </xf>
    <xf numFmtId="0" fontId="3" fillId="0" borderId="18" xfId="0" applyFont="1" applyBorder="1" applyAlignment="1">
      <alignment horizontal="center" vertical="center"/>
    </xf>
    <xf numFmtId="0" fontId="81" fillId="0" borderId="134" xfId="0" applyFont="1" applyBorder="1" applyAlignment="1">
      <alignment horizontal="right" vertical="center"/>
    </xf>
    <xf numFmtId="170" fontId="3" fillId="0" borderId="18" xfId="0" applyNumberFormat="1" applyFont="1" applyBorder="1" applyAlignment="1">
      <alignment horizontal="center" vertical="center"/>
    </xf>
    <xf numFmtId="171" fontId="3" fillId="0" borderId="18" xfId="0" applyNumberFormat="1" applyFont="1" applyBorder="1" applyAlignment="1">
      <alignment horizontal="center" vertical="center"/>
    </xf>
    <xf numFmtId="0" fontId="4" fillId="0" borderId="135" xfId="0" applyFont="1" applyBorder="1" applyAlignment="1">
      <alignment horizontal="right" vertical="center"/>
    </xf>
    <xf numFmtId="169" fontId="3" fillId="0" borderId="18" xfId="0" applyNumberFormat="1" applyFont="1" applyBorder="1" applyAlignment="1">
      <alignment horizontal="center" vertical="center"/>
    </xf>
    <xf numFmtId="0" fontId="4" fillId="0" borderId="136" xfId="0" applyFont="1" applyBorder="1" applyAlignment="1">
      <alignment horizontal="right" vertical="center"/>
    </xf>
    <xf numFmtId="169" fontId="51" fillId="0" borderId="55" xfId="219" applyNumberFormat="1" applyBorder="1" applyAlignment="1">
      <alignment horizontal="center" vertical="center"/>
    </xf>
    <xf numFmtId="0" fontId="18" fillId="0" borderId="0" xfId="0" applyFont="1"/>
    <xf numFmtId="0" fontId="18" fillId="0" borderId="0" xfId="0" applyFont="1" applyAlignment="1">
      <alignment horizontal="center" wrapText="1"/>
    </xf>
    <xf numFmtId="0" fontId="3" fillId="0" borderId="0" xfId="218" applyFont="1" applyAlignment="1">
      <alignment horizontal="left" wrapText="1"/>
    </xf>
    <xf numFmtId="49" fontId="4" fillId="13" borderId="85" xfId="16" applyNumberFormat="1" applyFont="1" applyFill="1" applyBorder="1" applyAlignment="1">
      <alignment horizontal="center" vertical="center" wrapText="1"/>
    </xf>
    <xf numFmtId="0" fontId="4" fillId="13" borderId="122" xfId="16" applyFont="1" applyFill="1" applyBorder="1" applyAlignment="1">
      <alignment horizontal="center" vertical="center" wrapText="1"/>
    </xf>
    <xf numFmtId="0" fontId="4" fillId="13" borderId="118" xfId="16" applyFont="1" applyFill="1" applyBorder="1" applyAlignment="1">
      <alignment horizontal="center" vertical="center" wrapText="1"/>
    </xf>
    <xf numFmtId="0" fontId="4" fillId="13" borderId="86" xfId="16" applyFont="1" applyFill="1" applyBorder="1" applyAlignment="1">
      <alignment horizontal="center" vertical="center" wrapText="1"/>
    </xf>
    <xf numFmtId="0" fontId="4" fillId="13" borderId="87" xfId="16" applyFont="1" applyFill="1" applyBorder="1" applyAlignment="1">
      <alignment horizontal="center" vertical="center" wrapText="1"/>
    </xf>
    <xf numFmtId="0" fontId="0" fillId="0" borderId="0" xfId="198" applyFont="1"/>
    <xf numFmtId="0" fontId="71" fillId="0" borderId="0" xfId="0" applyFont="1"/>
    <xf numFmtId="0" fontId="3" fillId="0" borderId="0" xfId="218" applyFont="1" applyAlignment="1">
      <alignment wrapText="1"/>
    </xf>
    <xf numFmtId="0" fontId="3" fillId="0" borderId="0" xfId="218" applyFont="1" applyAlignment="1">
      <alignment vertical="center" wrapText="1"/>
    </xf>
    <xf numFmtId="0" fontId="85" fillId="0" borderId="0" xfId="218" applyFont="1"/>
    <xf numFmtId="0" fontId="4" fillId="0" borderId="0" xfId="218" applyFont="1"/>
    <xf numFmtId="0" fontId="3" fillId="0" borderId="206" xfId="218" applyFont="1" applyBorder="1" applyAlignment="1">
      <alignment horizontal="left"/>
    </xf>
    <xf numFmtId="0" fontId="85" fillId="0" borderId="0" xfId="218" applyFont="1" applyAlignment="1">
      <alignment vertical="top"/>
    </xf>
    <xf numFmtId="0" fontId="3" fillId="9" borderId="0" xfId="218" applyFont="1" applyFill="1" applyAlignment="1">
      <alignment horizontal="left"/>
    </xf>
    <xf numFmtId="0" fontId="18" fillId="9" borderId="0" xfId="198" applyFont="1" applyFill="1" applyAlignment="1">
      <alignment horizontal="left" vertical="center"/>
    </xf>
    <xf numFmtId="49" fontId="3" fillId="9" borderId="0" xfId="218" applyNumberFormat="1" applyFont="1" applyFill="1" applyAlignment="1">
      <alignment horizontal="left"/>
    </xf>
    <xf numFmtId="0" fontId="70" fillId="9" borderId="0" xfId="198" applyFont="1" applyFill="1" applyAlignment="1">
      <alignment horizontal="center" vertical="center"/>
    </xf>
    <xf numFmtId="0" fontId="61" fillId="9" borderId="0" xfId="198" applyFont="1" applyFill="1" applyAlignment="1">
      <alignment horizontal="center" vertical="center"/>
    </xf>
    <xf numFmtId="0" fontId="4" fillId="9" borderId="0" xfId="218" applyFont="1" applyFill="1" applyAlignment="1">
      <alignment horizontal="center"/>
    </xf>
    <xf numFmtId="0" fontId="3" fillId="9" borderId="0" xfId="218" applyFont="1" applyFill="1" applyAlignment="1">
      <alignment horizontal="left" vertical="center"/>
    </xf>
    <xf numFmtId="0" fontId="9" fillId="9" borderId="0" xfId="198" applyFont="1" applyFill="1" applyAlignment="1">
      <alignment horizontal="left" vertical="center"/>
    </xf>
    <xf numFmtId="0" fontId="14" fillId="9" borderId="0" xfId="0" applyFont="1" applyFill="1" applyAlignment="1">
      <alignment vertical="center" wrapText="1"/>
    </xf>
    <xf numFmtId="0" fontId="4" fillId="9" borderId="0" xfId="218" applyFont="1" applyFill="1" applyAlignment="1">
      <alignment vertical="center" wrapText="1"/>
    </xf>
    <xf numFmtId="0" fontId="94" fillId="0" borderId="0" xfId="198" applyFont="1" applyAlignment="1">
      <alignment vertical="center"/>
    </xf>
    <xf numFmtId="0" fontId="2" fillId="7" borderId="206" xfId="198" applyFill="1" applyBorder="1"/>
    <xf numFmtId="0" fontId="18" fillId="9" borderId="206" xfId="198" applyFont="1" applyFill="1" applyBorder="1" applyAlignment="1">
      <alignment horizontal="center"/>
    </xf>
    <xf numFmtId="0" fontId="9" fillId="0" borderId="22" xfId="0" applyFont="1" applyBorder="1" applyAlignment="1">
      <alignment horizontal="center" vertical="center"/>
    </xf>
    <xf numFmtId="0" fontId="2" fillId="9" borderId="0" xfId="198" applyFill="1" applyAlignment="1">
      <alignment horizontal="center"/>
    </xf>
    <xf numFmtId="0" fontId="0" fillId="0" borderId="257" xfId="0" applyBorder="1"/>
    <xf numFmtId="164" fontId="3" fillId="14" borderId="83" xfId="15" applyNumberFormat="1" applyFont="1" applyFill="1" applyBorder="1" applyAlignment="1">
      <alignment horizontal="center" vertical="center" wrapText="1"/>
    </xf>
    <xf numFmtId="164" fontId="3" fillId="14" borderId="21" xfId="15" applyNumberFormat="1" applyFont="1" applyFill="1" applyBorder="1" applyAlignment="1">
      <alignment horizontal="center" vertical="center" wrapText="1"/>
    </xf>
    <xf numFmtId="164" fontId="3" fillId="14" borderId="37" xfId="15" applyNumberFormat="1" applyFont="1" applyFill="1" applyBorder="1" applyAlignment="1">
      <alignment horizontal="center" vertical="center" wrapText="1"/>
    </xf>
    <xf numFmtId="164" fontId="3" fillId="14" borderId="228" xfId="15" applyNumberFormat="1" applyFont="1" applyFill="1" applyBorder="1" applyAlignment="1">
      <alignment horizontal="center" vertical="center" wrapText="1"/>
    </xf>
    <xf numFmtId="164" fontId="40" fillId="14" borderId="228" xfId="15" applyNumberFormat="1" applyFont="1" applyFill="1" applyBorder="1" applyAlignment="1">
      <alignment horizontal="center" vertical="center" wrapText="1"/>
    </xf>
    <xf numFmtId="164" fontId="40" fillId="14" borderId="21" xfId="15" applyNumberFormat="1" applyFont="1" applyFill="1" applyBorder="1" applyAlignment="1">
      <alignment horizontal="center" vertical="center" wrapText="1"/>
    </xf>
    <xf numFmtId="164" fontId="40" fillId="14" borderId="37" xfId="15" applyNumberFormat="1" applyFont="1" applyFill="1" applyBorder="1" applyAlignment="1">
      <alignment horizontal="center" vertical="center" wrapText="1"/>
    </xf>
    <xf numFmtId="164" fontId="40" fillId="14" borderId="13" xfId="15" applyNumberFormat="1" applyFont="1" applyFill="1" applyBorder="1" applyAlignment="1">
      <alignment horizontal="center" vertical="center" wrapText="1"/>
    </xf>
    <xf numFmtId="164" fontId="40" fillId="14" borderId="58" xfId="15" applyNumberFormat="1" applyFont="1" applyFill="1" applyBorder="1" applyAlignment="1">
      <alignment horizontal="center" vertical="center" wrapText="1"/>
    </xf>
    <xf numFmtId="164" fontId="3" fillId="14" borderId="70" xfId="15" applyNumberFormat="1" applyFont="1" applyFill="1" applyBorder="1" applyAlignment="1">
      <alignment horizontal="center" vertical="center" wrapText="1"/>
    </xf>
    <xf numFmtId="164" fontId="3" fillId="14" borderId="69" xfId="15" applyNumberFormat="1" applyFont="1" applyFill="1" applyBorder="1" applyAlignment="1">
      <alignment horizontal="center" vertical="center" wrapText="1"/>
    </xf>
    <xf numFmtId="164" fontId="9" fillId="14" borderId="70" xfId="15" applyNumberFormat="1" applyFont="1" applyFill="1" applyBorder="1" applyAlignment="1">
      <alignment horizontal="center" vertical="center" wrapText="1"/>
    </xf>
    <xf numFmtId="164" fontId="9" fillId="14" borderId="69" xfId="15" applyNumberFormat="1" applyFont="1" applyFill="1" applyBorder="1" applyAlignment="1">
      <alignment horizontal="center" vertical="center" wrapText="1"/>
    </xf>
    <xf numFmtId="164" fontId="44" fillId="14" borderId="71" xfId="15" applyNumberFormat="1" applyFont="1" applyFill="1" applyBorder="1" applyAlignment="1">
      <alignment horizontal="center" vertical="center" wrapText="1"/>
    </xf>
    <xf numFmtId="0" fontId="9" fillId="14" borderId="131" xfId="16" applyFont="1" applyFill="1" applyBorder="1" applyAlignment="1">
      <alignment horizontal="center" vertical="center"/>
    </xf>
    <xf numFmtId="164" fontId="9" fillId="14" borderId="51" xfId="15" applyNumberFormat="1" applyFont="1" applyFill="1" applyBorder="1" applyAlignment="1">
      <alignment horizontal="center" vertical="center" wrapText="1"/>
    </xf>
    <xf numFmtId="0" fontId="40" fillId="0" borderId="229" xfId="14" applyFont="1" applyBorder="1" applyAlignment="1">
      <alignment horizontal="right" vertical="center" wrapText="1"/>
    </xf>
    <xf numFmtId="0" fontId="96" fillId="0" borderId="0" xfId="0" applyFont="1" applyAlignment="1">
      <alignment horizontal="left" vertical="center"/>
    </xf>
    <xf numFmtId="0" fontId="78" fillId="0" borderId="0" xfId="0" applyFont="1" applyAlignment="1">
      <alignment vertical="center"/>
    </xf>
    <xf numFmtId="0" fontId="3" fillId="0" borderId="262" xfId="0" applyFont="1" applyBorder="1" applyAlignment="1">
      <alignment horizontal="right" vertical="center"/>
    </xf>
    <xf numFmtId="0" fontId="3" fillId="9" borderId="109"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3" fillId="9" borderId="112" xfId="16" applyFont="1" applyFill="1" applyBorder="1" applyAlignment="1">
      <alignment horizontal="center" vertical="center" wrapText="1"/>
    </xf>
    <xf numFmtId="0" fontId="61" fillId="0" borderId="0" xfId="0" applyFont="1"/>
    <xf numFmtId="164" fontId="4" fillId="7" borderId="70" xfId="15" applyNumberFormat="1" applyFont="1" applyFill="1" applyBorder="1" applyAlignment="1">
      <alignment horizontal="center" vertical="center" wrapText="1"/>
    </xf>
    <xf numFmtId="164" fontId="4" fillId="7" borderId="68" xfId="15" applyNumberFormat="1" applyFont="1" applyFill="1" applyBorder="1" applyAlignment="1">
      <alignment horizontal="center" vertical="center" wrapText="1"/>
    </xf>
    <xf numFmtId="164" fontId="4" fillId="7" borderId="82" xfId="15" applyNumberFormat="1" applyFont="1" applyFill="1" applyBorder="1" applyAlignment="1">
      <alignment horizontal="center" vertical="center" wrapText="1"/>
    </xf>
    <xf numFmtId="164" fontId="4" fillId="7" borderId="231" xfId="15" applyNumberFormat="1" applyFont="1" applyFill="1" applyBorder="1" applyAlignment="1">
      <alignment horizontal="center" vertical="center" wrapText="1"/>
    </xf>
    <xf numFmtId="164" fontId="41" fillId="7" borderId="231" xfId="15" applyNumberFormat="1" applyFont="1" applyFill="1" applyBorder="1" applyAlignment="1">
      <alignment horizontal="center" vertical="center" wrapText="1"/>
    </xf>
    <xf numFmtId="164" fontId="41" fillId="7" borderId="68" xfId="15" applyNumberFormat="1" applyFont="1" applyFill="1" applyBorder="1" applyAlignment="1">
      <alignment horizontal="center" vertical="center" wrapText="1"/>
    </xf>
    <xf numFmtId="164" fontId="41" fillId="7" borderId="82" xfId="15" applyNumberFormat="1" applyFont="1" applyFill="1" applyBorder="1" applyAlignment="1">
      <alignment horizontal="center" vertical="center" wrapText="1"/>
    </xf>
    <xf numFmtId="164" fontId="41" fillId="7" borderId="70" xfId="15" applyNumberFormat="1" applyFont="1" applyFill="1" applyBorder="1" applyAlignment="1">
      <alignment horizontal="center" vertical="center" wrapText="1"/>
    </xf>
    <xf numFmtId="164" fontId="41" fillId="7" borderId="64" xfId="15" applyNumberFormat="1" applyFont="1" applyFill="1" applyBorder="1" applyAlignment="1">
      <alignment horizontal="center" vertical="center" wrapText="1"/>
    </xf>
    <xf numFmtId="0" fontId="2" fillId="6" borderId="206" xfId="198" applyFill="1" applyBorder="1"/>
    <xf numFmtId="0" fontId="7" fillId="0" borderId="0" xfId="198" applyFont="1" applyAlignment="1">
      <alignment horizontal="left" vertical="center" wrapText="1"/>
    </xf>
    <xf numFmtId="0" fontId="3" fillId="0" borderId="262" xfId="0" applyFont="1" applyBorder="1" applyAlignment="1">
      <alignment horizontal="right" vertical="center" wrapText="1"/>
    </xf>
    <xf numFmtId="0" fontId="81" fillId="9" borderId="0" xfId="0" applyFont="1" applyFill="1" applyAlignment="1">
      <alignment horizontal="center" wrapText="1"/>
    </xf>
    <xf numFmtId="0" fontId="4" fillId="9" borderId="0" xfId="218" applyFont="1" applyFill="1" applyAlignment="1">
      <alignment horizontal="center" wrapText="1"/>
    </xf>
    <xf numFmtId="0" fontId="97" fillId="0" borderId="0" xfId="0" applyFont="1" applyAlignment="1">
      <alignment vertical="center" wrapText="1"/>
    </xf>
    <xf numFmtId="0" fontId="78" fillId="0" borderId="232" xfId="0" applyFont="1" applyBorder="1" applyAlignment="1">
      <alignment horizontal="center" vertical="center" wrapText="1"/>
    </xf>
    <xf numFmtId="0" fontId="78" fillId="0" borderId="240" xfId="0" applyFont="1" applyBorder="1" applyAlignment="1">
      <alignment horizontal="center" vertical="center" wrapText="1"/>
    </xf>
    <xf numFmtId="0" fontId="78" fillId="7" borderId="39" xfId="0" applyFont="1" applyFill="1" applyBorder="1" applyAlignment="1">
      <alignment horizontal="center" vertical="center" wrapText="1"/>
    </xf>
    <xf numFmtId="0" fontId="78" fillId="7" borderId="52" xfId="0" applyFont="1" applyFill="1" applyBorder="1" applyAlignment="1">
      <alignment horizontal="center" vertical="center" wrapText="1"/>
    </xf>
    <xf numFmtId="0" fontId="78" fillId="7" borderId="16" xfId="0" applyFont="1" applyFill="1" applyBorder="1" applyAlignment="1">
      <alignment horizontal="center" vertical="center" wrapText="1"/>
    </xf>
    <xf numFmtId="0" fontId="78" fillId="7" borderId="32" xfId="0" applyFont="1" applyFill="1" applyBorder="1" applyAlignment="1">
      <alignment horizontal="center" vertical="center" wrapText="1"/>
    </xf>
    <xf numFmtId="0" fontId="78" fillId="9" borderId="166" xfId="198" applyFont="1" applyFill="1" applyBorder="1" applyAlignment="1">
      <alignment horizontal="center" vertical="center"/>
    </xf>
    <xf numFmtId="0" fontId="78" fillId="9" borderId="233" xfId="198" applyFont="1" applyFill="1" applyBorder="1" applyAlignment="1">
      <alignment horizontal="center" vertical="center"/>
    </xf>
    <xf numFmtId="0" fontId="78" fillId="7" borderId="74" xfId="0" applyFont="1" applyFill="1" applyBorder="1" applyAlignment="1">
      <alignment horizontal="center" vertical="center" wrapText="1"/>
    </xf>
    <xf numFmtId="0" fontId="4" fillId="0" borderId="31" xfId="0" applyFont="1" applyBorder="1" applyAlignment="1">
      <alignment horizontal="center" vertical="center"/>
    </xf>
    <xf numFmtId="0" fontId="4" fillId="0" borderId="8" xfId="0" applyFont="1" applyBorder="1" applyAlignment="1">
      <alignment horizontal="center" vertical="center"/>
    </xf>
    <xf numFmtId="0" fontId="4" fillId="0" borderId="43" xfId="0" applyFont="1" applyBorder="1" applyAlignment="1">
      <alignment horizontal="center" vertical="center"/>
    </xf>
    <xf numFmtId="0" fontId="4" fillId="0" borderId="28"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5" xfId="0" applyFont="1" applyBorder="1" applyAlignment="1">
      <alignment horizontal="center" vertical="center"/>
    </xf>
    <xf numFmtId="0" fontId="4" fillId="0" borderId="44" xfId="0" applyFont="1" applyBorder="1" applyAlignment="1">
      <alignment horizontal="center" vertical="center"/>
    </xf>
    <xf numFmtId="0" fontId="78" fillId="0" borderId="265" xfId="0" applyFont="1" applyBorder="1" applyAlignment="1">
      <alignment horizontal="center" vertical="center" wrapText="1"/>
    </xf>
    <xf numFmtId="0" fontId="78" fillId="0" borderId="229" xfId="0" applyFont="1" applyBorder="1" applyAlignment="1">
      <alignment horizontal="center" vertical="center" wrapText="1"/>
    </xf>
    <xf numFmtId="0" fontId="4" fillId="0" borderId="173" xfId="0" applyFont="1" applyBorder="1" applyAlignment="1">
      <alignment horizontal="right" vertical="center" wrapText="1"/>
    </xf>
    <xf numFmtId="0" fontId="4" fillId="0" borderId="232" xfId="0" applyFont="1" applyBorder="1" applyAlignment="1">
      <alignment horizontal="right" vertical="center" wrapText="1"/>
    </xf>
    <xf numFmtId="0" fontId="4" fillId="0" borderId="229" xfId="0" applyFont="1" applyBorder="1" applyAlignment="1">
      <alignment horizontal="right" vertical="center" wrapText="1"/>
    </xf>
    <xf numFmtId="0" fontId="4" fillId="0" borderId="124" xfId="0" applyFont="1" applyBorder="1" applyAlignment="1">
      <alignment horizontal="right" vertical="center" wrapText="1"/>
    </xf>
    <xf numFmtId="0" fontId="4" fillId="0" borderId="52" xfId="0" applyFont="1" applyBorder="1" applyAlignment="1">
      <alignment horizontal="right" vertical="center" wrapText="1"/>
    </xf>
    <xf numFmtId="0" fontId="4" fillId="0" borderId="40" xfId="0" applyFont="1" applyBorder="1" applyAlignment="1">
      <alignment horizontal="right" vertical="center" wrapText="1"/>
    </xf>
    <xf numFmtId="0" fontId="4" fillId="0" borderId="3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0" xfId="0" applyFont="1" applyAlignment="1">
      <alignment horizontal="center" wrapText="1"/>
    </xf>
    <xf numFmtId="0" fontId="4" fillId="0" borderId="16" xfId="0" applyFont="1" applyBorder="1" applyAlignment="1">
      <alignment horizontal="center" wrapText="1"/>
    </xf>
    <xf numFmtId="49" fontId="3" fillId="0" borderId="230" xfId="0" applyNumberFormat="1" applyFont="1" applyBorder="1" applyAlignment="1">
      <alignment horizontal="center" vertical="center" wrapText="1"/>
    </xf>
    <xf numFmtId="49" fontId="3" fillId="0" borderId="232" xfId="0" applyNumberFormat="1" applyFont="1" applyBorder="1" applyAlignment="1">
      <alignment horizontal="center" vertical="center" wrapText="1"/>
    </xf>
    <xf numFmtId="49" fontId="3" fillId="0" borderId="229" xfId="0" applyNumberFormat="1" applyFont="1" applyBorder="1" applyAlignment="1">
      <alignment horizontal="center" vertical="center" wrapText="1"/>
    </xf>
    <xf numFmtId="0" fontId="4" fillId="0" borderId="14" xfId="0" applyFont="1" applyBorder="1" applyAlignment="1">
      <alignment horizontal="center" wrapText="1"/>
    </xf>
    <xf numFmtId="0" fontId="4" fillId="0" borderId="32" xfId="0" applyFont="1" applyBorder="1" applyAlignment="1">
      <alignment horizontal="center" wrapText="1"/>
    </xf>
    <xf numFmtId="0" fontId="4" fillId="0" borderId="264" xfId="0" applyFont="1" applyBorder="1" applyAlignment="1">
      <alignment horizontal="right" vertical="center" wrapText="1"/>
    </xf>
    <xf numFmtId="0" fontId="4" fillId="0" borderId="31" xfId="0" applyFont="1" applyBorder="1" applyAlignment="1">
      <alignment horizontal="right" vertical="center" wrapText="1"/>
    </xf>
    <xf numFmtId="0" fontId="4" fillId="0" borderId="8" xfId="0" applyFont="1" applyBorder="1" applyAlignment="1">
      <alignment horizontal="right" vertical="center" wrapText="1"/>
    </xf>
    <xf numFmtId="0" fontId="4" fillId="0" borderId="43" xfId="0" applyFont="1" applyBorder="1" applyAlignment="1">
      <alignment horizontal="right" vertical="center" wrapText="1"/>
    </xf>
    <xf numFmtId="0" fontId="4" fillId="0" borderId="28" xfId="0" applyFont="1" applyBorder="1" applyAlignment="1">
      <alignment horizontal="right" vertical="center" wrapText="1"/>
    </xf>
    <xf numFmtId="0" fontId="4" fillId="0" borderId="0" xfId="0" applyFont="1" applyAlignment="1">
      <alignment horizontal="right" vertical="center" wrapText="1"/>
    </xf>
    <xf numFmtId="0" fontId="4" fillId="0" borderId="14" xfId="0" applyFont="1" applyBorder="1" applyAlignment="1">
      <alignment horizontal="right" vertical="center" wrapText="1"/>
    </xf>
    <xf numFmtId="0" fontId="4" fillId="0" borderId="29" xfId="0" applyFont="1" applyBorder="1" applyAlignment="1">
      <alignment horizontal="right" vertical="center" wrapText="1"/>
    </xf>
    <xf numFmtId="0" fontId="4" fillId="0" borderId="5" xfId="0" applyFont="1" applyBorder="1" applyAlignment="1">
      <alignment horizontal="right" vertical="center" wrapText="1"/>
    </xf>
    <xf numFmtId="0" fontId="4" fillId="0" borderId="44" xfId="0" applyFont="1" applyBorder="1" applyAlignment="1">
      <alignment horizontal="right" vertical="center" wrapText="1"/>
    </xf>
    <xf numFmtId="0" fontId="4" fillId="0" borderId="65" xfId="0" applyFont="1" applyBorder="1" applyAlignment="1">
      <alignment horizontal="right" vertical="center" wrapText="1"/>
    </xf>
    <xf numFmtId="0" fontId="4" fillId="0" borderId="15" xfId="0" applyFont="1" applyBorder="1" applyAlignment="1">
      <alignment horizontal="right" vertical="center" wrapText="1"/>
    </xf>
    <xf numFmtId="0" fontId="4" fillId="0" borderId="11" xfId="0" applyFont="1" applyBorder="1" applyAlignment="1">
      <alignment horizontal="right" vertical="center" wrapText="1"/>
    </xf>
    <xf numFmtId="0" fontId="14" fillId="0" borderId="0" xfId="0" applyFont="1" applyAlignment="1">
      <alignment horizontal="left"/>
    </xf>
    <xf numFmtId="0" fontId="9" fillId="0" borderId="19" xfId="0" applyFont="1" applyBorder="1" applyAlignment="1">
      <alignment horizontal="left"/>
    </xf>
    <xf numFmtId="49" fontId="3" fillId="0" borderId="233" xfId="0" applyNumberFormat="1" applyFont="1" applyBorder="1" applyAlignment="1">
      <alignment horizontal="center" vertical="center" wrapText="1"/>
    </xf>
    <xf numFmtId="0" fontId="4" fillId="0" borderId="8" xfId="0" applyFont="1" applyBorder="1" applyAlignment="1">
      <alignment horizontal="center" wrapText="1"/>
    </xf>
    <xf numFmtId="0" fontId="4" fillId="0" borderId="9" xfId="0" applyFont="1" applyBorder="1" applyAlignment="1">
      <alignment horizontal="center" wrapText="1"/>
    </xf>
    <xf numFmtId="0" fontId="4" fillId="0" borderId="74" xfId="0" applyFont="1" applyBorder="1" applyAlignment="1">
      <alignment horizontal="center" wrapText="1"/>
    </xf>
    <xf numFmtId="0" fontId="78" fillId="9" borderId="232" xfId="198" applyFont="1" applyFill="1" applyBorder="1" applyAlignment="1">
      <alignment horizontal="center" vertical="center"/>
    </xf>
    <xf numFmtId="0" fontId="5" fillId="0" borderId="26" xfId="16" applyFont="1" applyBorder="1" applyAlignment="1">
      <alignment horizontal="left"/>
    </xf>
    <xf numFmtId="0" fontId="5" fillId="0" borderId="0" xfId="16" applyFont="1" applyAlignment="1">
      <alignment horizontal="left"/>
    </xf>
    <xf numFmtId="0" fontId="5" fillId="0" borderId="10" xfId="16" applyFont="1" applyBorder="1" applyAlignment="1">
      <alignment horizontal="left"/>
    </xf>
    <xf numFmtId="49" fontId="4" fillId="0" borderId="90" xfId="0" applyNumberFormat="1" applyFont="1" applyBorder="1" applyAlignment="1">
      <alignment horizontal="center" vertical="center" wrapText="1"/>
    </xf>
    <xf numFmtId="49" fontId="4" fillId="0" borderId="80" xfId="0" applyNumberFormat="1" applyFont="1" applyBorder="1" applyAlignment="1">
      <alignment horizontal="center" vertical="center" wrapText="1"/>
    </xf>
    <xf numFmtId="49" fontId="4" fillId="0" borderId="91" xfId="0" applyNumberFormat="1" applyFont="1" applyBorder="1" applyAlignment="1">
      <alignment horizontal="center" vertical="center" wrapText="1"/>
    </xf>
    <xf numFmtId="0" fontId="3" fillId="0" borderId="56"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62" xfId="0" applyFont="1" applyBorder="1" applyAlignment="1">
      <alignment horizontal="center" vertical="center" wrapText="1"/>
    </xf>
    <xf numFmtId="0" fontId="78" fillId="9" borderId="152" xfId="198" applyFont="1" applyFill="1" applyBorder="1" applyAlignment="1">
      <alignment horizontal="center" vertical="center"/>
    </xf>
    <xf numFmtId="0" fontId="78" fillId="9" borderId="263" xfId="198" applyFont="1" applyFill="1" applyBorder="1" applyAlignment="1">
      <alignment horizontal="center" vertical="center"/>
    </xf>
    <xf numFmtId="0" fontId="78" fillId="0" borderId="266" xfId="0" applyFont="1" applyBorder="1" applyAlignment="1">
      <alignment horizontal="center" vertical="center" wrapText="1"/>
    </xf>
    <xf numFmtId="0" fontId="78" fillId="0" borderId="20" xfId="0" applyFont="1" applyBorder="1" applyAlignment="1">
      <alignment horizontal="center" vertical="center" wrapText="1"/>
    </xf>
    <xf numFmtId="0" fontId="78" fillId="9" borderId="247" xfId="198" applyFont="1" applyFill="1" applyBorder="1" applyAlignment="1">
      <alignment horizontal="center" vertical="center"/>
    </xf>
    <xf numFmtId="0" fontId="78" fillId="0" borderId="15" xfId="0" applyFont="1" applyBorder="1" applyAlignment="1">
      <alignment horizontal="center" vertical="center" wrapText="1"/>
    </xf>
    <xf numFmtId="0" fontId="78" fillId="0" borderId="151" xfId="0" applyFont="1" applyBorder="1" applyAlignment="1">
      <alignment horizontal="center" vertical="center" wrapText="1"/>
    </xf>
    <xf numFmtId="0" fontId="4" fillId="5" borderId="31" xfId="16" applyFont="1" applyFill="1" applyBorder="1" applyAlignment="1">
      <alignment horizontal="center" vertical="center"/>
    </xf>
    <xf numFmtId="0" fontId="4" fillId="5" borderId="43" xfId="16" applyFont="1" applyFill="1" applyBorder="1" applyAlignment="1">
      <alignment horizontal="center" vertical="center"/>
    </xf>
    <xf numFmtId="0" fontId="4" fillId="5" borderId="28" xfId="16" applyFont="1" applyFill="1" applyBorder="1" applyAlignment="1">
      <alignment horizontal="center" vertical="center"/>
    </xf>
    <xf numFmtId="0" fontId="4" fillId="5" borderId="14" xfId="16" applyFont="1" applyFill="1" applyBorder="1" applyAlignment="1">
      <alignment horizontal="center" vertical="center"/>
    </xf>
    <xf numFmtId="0" fontId="4" fillId="5" borderId="29" xfId="16" applyFont="1" applyFill="1" applyBorder="1" applyAlignment="1">
      <alignment horizontal="center" vertical="center"/>
    </xf>
    <xf numFmtId="0" fontId="4" fillId="5" borderId="44" xfId="16" applyFont="1" applyFill="1" applyBorder="1" applyAlignment="1">
      <alignment horizontal="center" vertical="center"/>
    </xf>
    <xf numFmtId="0" fontId="4" fillId="0" borderId="220" xfId="0" applyFont="1" applyBorder="1" applyAlignment="1">
      <alignment horizontal="right" vertical="center" wrapText="1"/>
    </xf>
    <xf numFmtId="0" fontId="4" fillId="0" borderId="202" xfId="0" applyFont="1" applyBorder="1" applyAlignment="1">
      <alignment horizontal="right" vertical="center" wrapText="1"/>
    </xf>
    <xf numFmtId="0" fontId="4" fillId="0" borderId="204" xfId="0" applyFont="1" applyBorder="1" applyAlignment="1">
      <alignment horizontal="right" vertical="center" wrapText="1"/>
    </xf>
    <xf numFmtId="0" fontId="4" fillId="0" borderId="9" xfId="0" applyFont="1" applyBorder="1" applyAlignment="1">
      <alignment horizontal="right" vertical="center" wrapText="1"/>
    </xf>
    <xf numFmtId="0" fontId="78" fillId="0" borderId="236" xfId="0" applyFont="1" applyBorder="1" applyAlignment="1">
      <alignment horizontal="center" vertical="center" wrapText="1"/>
    </xf>
    <xf numFmtId="0" fontId="78" fillId="0" borderId="227" xfId="0" applyFont="1" applyBorder="1" applyAlignment="1">
      <alignment horizontal="center" vertical="center" wrapText="1"/>
    </xf>
    <xf numFmtId="0" fontId="78" fillId="0" borderId="235" xfId="0" applyFont="1" applyBorder="1" applyAlignment="1">
      <alignment horizontal="center" vertical="center" wrapText="1"/>
    </xf>
    <xf numFmtId="0" fontId="8" fillId="6" borderId="5" xfId="0" applyFont="1" applyFill="1" applyBorder="1" applyAlignment="1">
      <alignment horizontal="center" vertical="center" wrapText="1"/>
    </xf>
    <xf numFmtId="0" fontId="8" fillId="6" borderId="44" xfId="0" applyFont="1" applyFill="1" applyBorder="1" applyAlignment="1">
      <alignment horizontal="center" vertical="center" wrapText="1"/>
    </xf>
    <xf numFmtId="0" fontId="3" fillId="0" borderId="5" xfId="16" applyFont="1" applyBorder="1" applyAlignment="1">
      <alignment horizontal="left" vertical="top"/>
    </xf>
    <xf numFmtId="0" fontId="3" fillId="0" borderId="6" xfId="16" applyFont="1" applyBorder="1" applyAlignment="1">
      <alignment horizontal="left" vertical="top"/>
    </xf>
    <xf numFmtId="0" fontId="3" fillId="0" borderId="8" xfId="16" applyFont="1" applyBorder="1" applyAlignment="1">
      <alignment horizontal="left" vertical="top" wrapText="1"/>
    </xf>
    <xf numFmtId="0" fontId="3" fillId="0" borderId="9" xfId="16" applyFont="1" applyBorder="1" applyAlignment="1">
      <alignment horizontal="left" vertical="top" wrapText="1"/>
    </xf>
    <xf numFmtId="0" fontId="3" fillId="0" borderId="0" xfId="16" applyFont="1" applyAlignment="1">
      <alignment horizontal="left" vertical="top" wrapText="1"/>
    </xf>
    <xf numFmtId="0" fontId="3" fillId="0" borderId="10" xfId="16" applyFont="1" applyBorder="1" applyAlignment="1">
      <alignment horizontal="left" vertical="top" wrapText="1"/>
    </xf>
    <xf numFmtId="0" fontId="78" fillId="0" borderId="237" xfId="0" applyFont="1" applyBorder="1" applyAlignment="1">
      <alignment horizontal="center" vertical="center" wrapText="1"/>
    </xf>
    <xf numFmtId="0" fontId="8" fillId="6" borderId="6" xfId="0" applyFont="1" applyFill="1" applyBorder="1" applyAlignment="1">
      <alignment horizontal="center" vertical="center" wrapText="1"/>
    </xf>
    <xf numFmtId="0" fontId="14" fillId="0" borderId="0" xfId="198" applyFont="1" applyAlignment="1">
      <alignment horizontal="center"/>
    </xf>
    <xf numFmtId="0" fontId="17" fillId="0" borderId="0" xfId="198" applyFont="1" applyAlignment="1">
      <alignment horizontal="center"/>
    </xf>
    <xf numFmtId="0" fontId="2" fillId="0" borderId="0" xfId="198" applyAlignment="1">
      <alignment horizontal="left" vertical="top" wrapText="1"/>
    </xf>
    <xf numFmtId="0" fontId="2" fillId="0" borderId="0" xfId="198" applyAlignment="1">
      <alignment horizontal="left" vertical="center" wrapText="1"/>
    </xf>
    <xf numFmtId="0" fontId="2" fillId="0" borderId="14" xfId="198" applyBorder="1" applyAlignment="1">
      <alignment horizontal="left" vertical="top" wrapText="1"/>
    </xf>
    <xf numFmtId="0" fontId="40" fillId="0" borderId="0" xfId="0" applyFont="1" applyAlignment="1">
      <alignment horizontal="left" vertical="center" wrapText="1"/>
    </xf>
    <xf numFmtId="0" fontId="55" fillId="0" borderId="0" xfId="0" applyFont="1" applyAlignment="1">
      <alignment horizontal="left" vertical="top" wrapText="1"/>
    </xf>
    <xf numFmtId="0" fontId="50" fillId="0" borderId="0" xfId="0" applyFont="1" applyAlignment="1">
      <alignment horizontal="center"/>
    </xf>
    <xf numFmtId="0" fontId="40" fillId="4" borderId="8" xfId="0" applyFont="1" applyFill="1" applyBorder="1" applyAlignment="1">
      <alignment horizontal="left" vertical="center" wrapText="1"/>
    </xf>
    <xf numFmtId="0" fontId="2" fillId="0" borderId="0" xfId="0" applyFont="1" applyAlignment="1">
      <alignment horizontal="left" vertical="top" wrapText="1"/>
    </xf>
    <xf numFmtId="0" fontId="4" fillId="0" borderId="0" xfId="0" applyFont="1" applyAlignment="1">
      <alignment horizontal="left" wrapText="1"/>
    </xf>
    <xf numFmtId="0" fontId="50" fillId="0" borderId="0" xfId="0" applyFont="1" applyAlignment="1">
      <alignment horizontal="center" vertical="center"/>
    </xf>
    <xf numFmtId="0" fontId="14" fillId="10" borderId="49" xfId="0" applyFont="1" applyFill="1" applyBorder="1" applyAlignment="1">
      <alignment horizontal="center" vertical="center"/>
    </xf>
    <xf numFmtId="0" fontId="14" fillId="10" borderId="51" xfId="0" applyFont="1" applyFill="1" applyBorder="1" applyAlignment="1">
      <alignment horizontal="center" vertical="center"/>
    </xf>
    <xf numFmtId="0" fontId="4" fillId="10" borderId="51" xfId="0" applyFont="1" applyFill="1" applyBorder="1" applyAlignment="1">
      <alignment horizontal="center" vertical="center"/>
    </xf>
    <xf numFmtId="0" fontId="9" fillId="0" borderId="15" xfId="0" applyFont="1" applyBorder="1" applyAlignment="1">
      <alignment horizontal="center"/>
    </xf>
    <xf numFmtId="49" fontId="9" fillId="0" borderId="15" xfId="0" applyNumberFormat="1" applyFont="1" applyBorder="1" applyAlignment="1">
      <alignment horizontal="left"/>
    </xf>
    <xf numFmtId="49" fontId="9" fillId="0" borderId="15" xfId="0" applyNumberFormat="1" applyFont="1" applyBorder="1" applyAlignment="1">
      <alignment horizontal="center"/>
    </xf>
    <xf numFmtId="171" fontId="9" fillId="0" borderId="19" xfId="0" applyNumberFormat="1" applyFont="1" applyBorder="1" applyAlignment="1">
      <alignment horizontal="center"/>
    </xf>
    <xf numFmtId="49" fontId="3" fillId="0" borderId="80" xfId="0" applyNumberFormat="1" applyFont="1" applyBorder="1" applyAlignment="1">
      <alignment horizontal="center" vertical="center" wrapText="1"/>
    </xf>
    <xf numFmtId="49" fontId="3" fillId="0" borderId="91" xfId="0" applyNumberFormat="1" applyFont="1" applyBorder="1" applyAlignment="1">
      <alignment horizontal="center" vertical="center" wrapText="1"/>
    </xf>
    <xf numFmtId="49" fontId="3" fillId="0" borderId="90" xfId="0" applyNumberFormat="1" applyFont="1" applyBorder="1" applyAlignment="1">
      <alignment horizontal="center" vertical="center" wrapText="1"/>
    </xf>
    <xf numFmtId="49" fontId="3" fillId="0" borderId="209" xfId="0" applyNumberFormat="1" applyFont="1" applyBorder="1" applyAlignment="1">
      <alignment horizontal="center" vertical="center" wrapText="1"/>
    </xf>
    <xf numFmtId="49" fontId="3" fillId="0" borderId="208" xfId="0" applyNumberFormat="1" applyFont="1" applyBorder="1" applyAlignment="1">
      <alignment horizontal="center" vertical="center" wrapText="1"/>
    </xf>
    <xf numFmtId="49" fontId="3" fillId="0" borderId="210" xfId="0" applyNumberFormat="1" applyFont="1" applyBorder="1" applyAlignment="1">
      <alignment horizontal="center" vertical="center" wrapText="1"/>
    </xf>
    <xf numFmtId="168" fontId="3" fillId="0" borderId="236" xfId="0" applyNumberFormat="1" applyFont="1" applyBorder="1" applyAlignment="1">
      <alignment horizontal="center" vertical="center" wrapText="1"/>
    </xf>
    <xf numFmtId="168" fontId="3" fillId="0" borderId="227" xfId="0" applyNumberFormat="1" applyFont="1" applyBorder="1" applyAlignment="1">
      <alignment horizontal="center" vertical="center" wrapText="1"/>
    </xf>
    <xf numFmtId="168" fontId="3" fillId="0" borderId="237" xfId="0" applyNumberFormat="1" applyFont="1" applyBorder="1" applyAlignment="1">
      <alignment horizontal="center" vertical="center" wrapText="1"/>
    </xf>
    <xf numFmtId="0" fontId="41" fillId="0" borderId="130" xfId="198" applyFont="1" applyBorder="1" applyAlignment="1">
      <alignment horizontal="center" vertical="center" wrapText="1"/>
    </xf>
    <xf numFmtId="0" fontId="41" fillId="0" borderId="12" xfId="198" applyFont="1" applyBorder="1" applyAlignment="1">
      <alignment horizontal="center" vertical="center" wrapText="1"/>
    </xf>
    <xf numFmtId="0" fontId="41" fillId="0" borderId="65" xfId="198" applyFont="1" applyBorder="1" applyAlignment="1">
      <alignment horizontal="center" vertical="center" wrapText="1"/>
    </xf>
    <xf numFmtId="0" fontId="41" fillId="0" borderId="15" xfId="198" applyFont="1" applyBorder="1" applyAlignment="1">
      <alignment horizontal="center" vertical="center" wrapText="1"/>
    </xf>
    <xf numFmtId="0" fontId="4" fillId="0" borderId="108" xfId="198" applyFont="1" applyBorder="1" applyAlignment="1">
      <alignment horizontal="center" vertical="center" wrapText="1"/>
    </xf>
    <xf numFmtId="0" fontId="4" fillId="11" borderId="23" xfId="198" applyFont="1" applyFill="1" applyBorder="1" applyAlignment="1">
      <alignment horizontal="center" vertical="center" wrapText="1"/>
    </xf>
    <xf numFmtId="0" fontId="4" fillId="11" borderId="41" xfId="198" applyFont="1" applyFill="1" applyBorder="1" applyAlignment="1">
      <alignment horizontal="center" vertical="center" wrapText="1"/>
    </xf>
    <xf numFmtId="0" fontId="4" fillId="0" borderId="154" xfId="198" applyFont="1" applyBorder="1" applyAlignment="1">
      <alignment horizontal="center" vertical="center" wrapText="1"/>
    </xf>
    <xf numFmtId="0" fontId="4" fillId="0" borderId="153" xfId="198" applyFont="1" applyBorder="1" applyAlignment="1">
      <alignment horizontal="center" vertical="center" wrapText="1"/>
    </xf>
    <xf numFmtId="0" fontId="4" fillId="0" borderId="24" xfId="198" applyFont="1" applyBorder="1" applyAlignment="1">
      <alignment horizontal="center" vertical="center" wrapText="1"/>
    </xf>
    <xf numFmtId="0" fontId="4" fillId="7" borderId="56" xfId="198" applyFont="1" applyFill="1" applyBorder="1" applyAlignment="1">
      <alignment horizontal="center" vertical="center" wrapText="1"/>
    </xf>
    <xf numFmtId="0" fontId="4" fillId="7" borderId="61" xfId="198" applyFont="1" applyFill="1" applyBorder="1" applyAlignment="1">
      <alignment horizontal="center" vertical="center" wrapText="1"/>
    </xf>
    <xf numFmtId="0" fontId="4" fillId="7" borderId="62" xfId="198" applyFont="1" applyFill="1" applyBorder="1" applyAlignment="1">
      <alignment horizontal="center" vertical="center" wrapText="1"/>
    </xf>
    <xf numFmtId="0" fontId="45" fillId="0" borderId="31" xfId="198" applyFont="1" applyBorder="1" applyAlignment="1">
      <alignment horizontal="center" vertical="top"/>
    </xf>
    <xf numFmtId="0" fontId="45" fillId="0" borderId="8" xfId="198" applyFont="1" applyBorder="1" applyAlignment="1">
      <alignment horizontal="center" vertical="top"/>
    </xf>
    <xf numFmtId="0" fontId="45" fillId="0" borderId="28" xfId="198" applyFont="1" applyBorder="1" applyAlignment="1">
      <alignment horizontal="center" vertical="top"/>
    </xf>
    <xf numFmtId="0" fontId="45" fillId="0" borderId="0" xfId="198" applyFont="1" applyAlignment="1">
      <alignment horizontal="center" vertical="top"/>
    </xf>
    <xf numFmtId="0" fontId="45" fillId="0" borderId="29" xfId="198" applyFont="1" applyBorder="1" applyAlignment="1">
      <alignment horizontal="center" vertical="top"/>
    </xf>
    <xf numFmtId="0" fontId="45" fillId="0" borderId="5" xfId="198" applyFont="1" applyBorder="1" applyAlignment="1">
      <alignment horizontal="center" vertical="top"/>
    </xf>
    <xf numFmtId="0" fontId="9" fillId="0" borderId="25" xfId="198" applyFont="1" applyBorder="1" applyAlignment="1">
      <alignment horizontal="left" vertical="top" wrapText="1"/>
    </xf>
    <xf numFmtId="0" fontId="9" fillId="0" borderId="8" xfId="198" applyFont="1" applyBorder="1" applyAlignment="1">
      <alignment horizontal="left" vertical="top" wrapText="1"/>
    </xf>
    <xf numFmtId="0" fontId="9" fillId="0" borderId="9" xfId="198" applyFont="1" applyBorder="1" applyAlignment="1">
      <alignment horizontal="left" vertical="top" wrapText="1"/>
    </xf>
    <xf numFmtId="0" fontId="9" fillId="0" borderId="26" xfId="198" applyFont="1" applyBorder="1" applyAlignment="1">
      <alignment horizontal="left" vertical="top" wrapText="1"/>
    </xf>
    <xf numFmtId="0" fontId="9" fillId="0" borderId="0" xfId="198" applyFont="1" applyAlignment="1">
      <alignment horizontal="left" vertical="top" wrapText="1"/>
    </xf>
    <xf numFmtId="0" fontId="9" fillId="0" borderId="10" xfId="198" applyFont="1" applyBorder="1" applyAlignment="1">
      <alignment horizontal="left" vertical="top" wrapText="1"/>
    </xf>
    <xf numFmtId="0" fontId="9" fillId="0" borderId="27" xfId="198" applyFont="1" applyBorder="1" applyAlignment="1">
      <alignment horizontal="left" vertical="top" wrapText="1"/>
    </xf>
    <xf numFmtId="0" fontId="9" fillId="0" borderId="5" xfId="198" applyFont="1" applyBorder="1" applyAlignment="1">
      <alignment horizontal="left" vertical="top" wrapText="1"/>
    </xf>
    <xf numFmtId="0" fontId="9" fillId="0" borderId="6" xfId="198" applyFont="1" applyBorder="1" applyAlignment="1">
      <alignment horizontal="left" vertical="top" wrapText="1"/>
    </xf>
    <xf numFmtId="0" fontId="3" fillId="0" borderId="8" xfId="198" applyFont="1" applyBorder="1" applyAlignment="1">
      <alignment horizontal="left" vertical="top"/>
    </xf>
    <xf numFmtId="0" fontId="4" fillId="5" borderId="28" xfId="198" applyFont="1" applyFill="1" applyBorder="1" applyAlignment="1">
      <alignment horizontal="center" vertical="center" wrapText="1"/>
    </xf>
    <xf numFmtId="0" fontId="4" fillId="5" borderId="0" xfId="198" applyFont="1" applyFill="1" applyAlignment="1">
      <alignment horizontal="center" vertical="center" wrapText="1"/>
    </xf>
    <xf numFmtId="0" fontId="4" fillId="5" borderId="29" xfId="198" applyFont="1" applyFill="1" applyBorder="1" applyAlignment="1">
      <alignment horizontal="center" vertical="center" wrapText="1"/>
    </xf>
    <xf numFmtId="0" fontId="4" fillId="5" borderId="5" xfId="198" applyFont="1" applyFill="1" applyBorder="1" applyAlignment="1">
      <alignment horizontal="center" vertical="center" wrapText="1"/>
    </xf>
    <xf numFmtId="0" fontId="3" fillId="0" borderId="0" xfId="198" applyFont="1" applyAlignment="1">
      <alignment horizontal="left" vertical="top" wrapText="1"/>
    </xf>
    <xf numFmtId="0" fontId="3" fillId="0" borderId="10" xfId="198" applyFont="1" applyBorder="1" applyAlignment="1">
      <alignment horizontal="left" vertical="top" wrapText="1"/>
    </xf>
    <xf numFmtId="0" fontId="3" fillId="0" borderId="5" xfId="198" applyFont="1" applyBorder="1" applyAlignment="1">
      <alignment horizontal="left" vertical="top"/>
    </xf>
    <xf numFmtId="0" fontId="3" fillId="0" borderId="6" xfId="198" applyFont="1" applyBorder="1" applyAlignment="1">
      <alignment horizontal="left" vertical="top"/>
    </xf>
    <xf numFmtId="0" fontId="4" fillId="0" borderId="109" xfId="198" applyFont="1" applyBorder="1" applyAlignment="1">
      <alignment horizontal="center" vertical="center" wrapText="1"/>
    </xf>
    <xf numFmtId="0" fontId="4" fillId="11" borderId="125" xfId="198" applyFont="1" applyFill="1" applyBorder="1" applyAlignment="1">
      <alignment horizontal="center" vertical="center" wrapText="1"/>
    </xf>
    <xf numFmtId="0" fontId="4" fillId="11" borderId="156" xfId="198" applyFont="1" applyFill="1" applyBorder="1" applyAlignment="1">
      <alignment horizontal="center" vertical="center" wrapText="1"/>
    </xf>
    <xf numFmtId="0" fontId="4" fillId="11" borderId="114" xfId="198" applyFont="1" applyFill="1" applyBorder="1" applyAlignment="1">
      <alignment horizontal="center" vertical="center" wrapText="1"/>
    </xf>
    <xf numFmtId="0" fontId="4" fillId="0" borderId="81" xfId="198" applyFont="1" applyBorder="1" applyAlignment="1">
      <alignment horizontal="center" vertical="center"/>
    </xf>
    <xf numFmtId="0" fontId="4" fillId="0" borderId="54" xfId="198" applyFont="1" applyBorder="1" applyAlignment="1">
      <alignment horizontal="center" vertical="center"/>
    </xf>
    <xf numFmtId="0" fontId="4" fillId="0" borderId="112" xfId="198" applyFont="1" applyBorder="1" applyAlignment="1">
      <alignment horizontal="center" vertical="center"/>
    </xf>
    <xf numFmtId="0" fontId="4" fillId="12" borderId="56" xfId="198" applyFont="1" applyFill="1" applyBorder="1" applyAlignment="1">
      <alignment horizontal="center" vertical="center" wrapText="1"/>
    </xf>
    <xf numFmtId="0" fontId="4" fillId="12" borderId="53" xfId="198" applyFont="1" applyFill="1" applyBorder="1" applyAlignment="1">
      <alignment horizontal="center" vertical="center" wrapText="1"/>
    </xf>
    <xf numFmtId="0" fontId="4" fillId="12" borderId="157" xfId="198" applyFont="1" applyFill="1" applyBorder="1" applyAlignment="1">
      <alignment horizontal="center" vertical="center" wrapText="1"/>
    </xf>
    <xf numFmtId="0" fontId="4" fillId="12" borderId="89" xfId="198" applyFont="1" applyFill="1" applyBorder="1" applyAlignment="1">
      <alignment horizontal="center" vertical="center" wrapText="1"/>
    </xf>
    <xf numFmtId="0" fontId="41" fillId="0" borderId="155" xfId="198" applyFont="1" applyBorder="1" applyAlignment="1">
      <alignment horizontal="center" vertical="center" wrapText="1"/>
    </xf>
    <xf numFmtId="0" fontId="41" fillId="0" borderId="108" xfId="198" applyFont="1" applyBorder="1" applyAlignment="1">
      <alignment horizontal="center" vertical="center" wrapText="1"/>
    </xf>
    <xf numFmtId="0" fontId="41" fillId="0" borderId="136" xfId="198" applyFont="1" applyBorder="1" applyAlignment="1">
      <alignment horizontal="center" vertical="center" wrapText="1"/>
    </xf>
    <xf numFmtId="0" fontId="41" fillId="0" borderId="54" xfId="198" applyFont="1" applyBorder="1" applyAlignment="1">
      <alignment horizontal="center" vertical="center" wrapText="1"/>
    </xf>
    <xf numFmtId="0" fontId="41" fillId="0" borderId="157" xfId="198" applyFont="1" applyBorder="1" applyAlignment="1">
      <alignment horizontal="center" vertical="center" wrapText="1"/>
    </xf>
    <xf numFmtId="0" fontId="4" fillId="0" borderId="108" xfId="198" applyFont="1" applyBorder="1" applyAlignment="1">
      <alignment horizontal="center" vertical="center"/>
    </xf>
    <xf numFmtId="0" fontId="4" fillId="0" borderId="159" xfId="198" applyFont="1" applyBorder="1" applyAlignment="1">
      <alignment horizontal="center" vertical="center"/>
    </xf>
    <xf numFmtId="0" fontId="4" fillId="0" borderId="107" xfId="198" applyFont="1" applyBorder="1" applyAlignment="1">
      <alignment horizontal="center" vertical="center" wrapText="1"/>
    </xf>
    <xf numFmtId="0" fontId="41" fillId="0" borderId="1" xfId="198" applyFont="1" applyBorder="1" applyAlignment="1">
      <alignment horizontal="center" vertical="center" wrapText="1"/>
    </xf>
    <xf numFmtId="0" fontId="4" fillId="11" borderId="17" xfId="198" applyFont="1" applyFill="1" applyBorder="1" applyAlignment="1">
      <alignment horizontal="center" vertical="center" wrapText="1"/>
    </xf>
    <xf numFmtId="0" fontId="4" fillId="11" borderId="38" xfId="198" applyFont="1" applyFill="1" applyBorder="1" applyAlignment="1">
      <alignment horizontal="center" vertical="center" wrapText="1"/>
    </xf>
    <xf numFmtId="0" fontId="4" fillId="0" borderId="20" xfId="198" applyFont="1" applyBorder="1" applyAlignment="1">
      <alignment horizontal="center" vertical="center" wrapText="1"/>
    </xf>
    <xf numFmtId="0" fontId="4" fillId="0" borderId="1" xfId="198" applyFont="1" applyBorder="1" applyAlignment="1">
      <alignment horizontal="center" vertical="center" wrapText="1"/>
    </xf>
    <xf numFmtId="0" fontId="4" fillId="0" borderId="18" xfId="198" applyFont="1" applyBorder="1" applyAlignment="1">
      <alignment horizontal="center" vertical="center" wrapText="1"/>
    </xf>
    <xf numFmtId="0" fontId="41" fillId="0" borderId="153" xfId="198" applyFont="1" applyBorder="1" applyAlignment="1">
      <alignment horizontal="center" vertical="center" wrapText="1"/>
    </xf>
    <xf numFmtId="0" fontId="4" fillId="0" borderId="1" xfId="198" applyFont="1" applyBorder="1" applyAlignment="1">
      <alignment horizontal="center" vertical="center"/>
    </xf>
    <xf numFmtId="0" fontId="4" fillId="0" borderId="17" xfId="198" applyFont="1" applyBorder="1" applyAlignment="1">
      <alignment horizontal="center" vertical="center"/>
    </xf>
    <xf numFmtId="0" fontId="4" fillId="0" borderId="2" xfId="198" applyFont="1" applyBorder="1" applyAlignment="1">
      <alignment horizontal="center" vertical="center" wrapText="1"/>
    </xf>
    <xf numFmtId="0" fontId="4" fillId="0" borderId="3" xfId="198" applyFont="1" applyBorder="1" applyAlignment="1">
      <alignment horizontal="center" vertical="center" wrapText="1"/>
    </xf>
    <xf numFmtId="0" fontId="4" fillId="11" borderId="35" xfId="198" applyFont="1" applyFill="1" applyBorder="1" applyAlignment="1">
      <alignment horizontal="center" vertical="center" wrapText="1"/>
    </xf>
    <xf numFmtId="0" fontId="4" fillId="11" borderId="20" xfId="198" applyFont="1" applyFill="1" applyBorder="1" applyAlignment="1">
      <alignment horizontal="center" vertical="center" wrapText="1"/>
    </xf>
    <xf numFmtId="0" fontId="4" fillId="11" borderId="1" xfId="198" applyFont="1" applyFill="1" applyBorder="1" applyAlignment="1">
      <alignment horizontal="center" vertical="center" wrapText="1"/>
    </xf>
    <xf numFmtId="0" fontId="4" fillId="11" borderId="18" xfId="198" applyFont="1" applyFill="1" applyBorder="1" applyAlignment="1">
      <alignment horizontal="center" vertical="center" wrapText="1"/>
    </xf>
    <xf numFmtId="0" fontId="4" fillId="0" borderId="153" xfId="198" applyFont="1" applyBorder="1" applyAlignment="1">
      <alignment horizontal="center" vertical="center"/>
    </xf>
    <xf numFmtId="0" fontId="4" fillId="0" borderId="23" xfId="198" applyFont="1" applyBorder="1" applyAlignment="1">
      <alignment horizontal="center" vertical="center"/>
    </xf>
    <xf numFmtId="0" fontId="4" fillId="11" borderId="42" xfId="198" applyFont="1" applyFill="1" applyBorder="1" applyAlignment="1">
      <alignment horizontal="center" vertical="center" wrapText="1"/>
    </xf>
    <xf numFmtId="0" fontId="4" fillId="11" borderId="154" xfId="198" applyFont="1" applyFill="1" applyBorder="1" applyAlignment="1">
      <alignment horizontal="center" vertical="center" wrapText="1"/>
    </xf>
    <xf numFmtId="0" fontId="2" fillId="9" borderId="209" xfId="198" applyFill="1" applyBorder="1" applyAlignment="1">
      <alignment horizontal="center"/>
    </xf>
    <xf numFmtId="0" fontId="2" fillId="9" borderId="211" xfId="198" applyFill="1" applyBorder="1" applyAlignment="1">
      <alignment horizontal="center"/>
    </xf>
    <xf numFmtId="0" fontId="4" fillId="7" borderId="20" xfId="198" applyFont="1" applyFill="1" applyBorder="1" applyAlignment="1">
      <alignment horizontal="center" vertical="center" wrapText="1"/>
    </xf>
    <xf numFmtId="0" fontId="4" fillId="7" borderId="1" xfId="198" applyFont="1" applyFill="1" applyBorder="1" applyAlignment="1">
      <alignment horizontal="center" vertical="center" wrapText="1"/>
    </xf>
    <xf numFmtId="0" fontId="4" fillId="7" borderId="18" xfId="198" applyFont="1" applyFill="1" applyBorder="1" applyAlignment="1">
      <alignment horizontal="center" vertical="center" wrapText="1"/>
    </xf>
    <xf numFmtId="0" fontId="4" fillId="0" borderId="158" xfId="198" applyFont="1" applyBorder="1" applyAlignment="1">
      <alignment horizontal="center" vertical="center"/>
    </xf>
    <xf numFmtId="0" fontId="4" fillId="0" borderId="152" xfId="198" applyFont="1" applyBorder="1" applyAlignment="1">
      <alignment horizontal="center" vertical="center"/>
    </xf>
    <xf numFmtId="0" fontId="4" fillId="0" borderId="164" xfId="198" applyFont="1" applyBorder="1" applyAlignment="1">
      <alignment horizontal="center" vertical="center" wrapText="1"/>
    </xf>
    <xf numFmtId="0" fontId="4" fillId="0" borderId="158" xfId="198" applyFont="1" applyBorder="1" applyAlignment="1">
      <alignment horizontal="center" vertical="center" wrapText="1"/>
    </xf>
    <xf numFmtId="0" fontId="4" fillId="0" borderId="174" xfId="198" applyFont="1" applyBorder="1" applyAlignment="1">
      <alignment horizontal="center" vertical="center"/>
    </xf>
    <xf numFmtId="0" fontId="4" fillId="0" borderId="175" xfId="198" applyFont="1" applyBorder="1" applyAlignment="1">
      <alignment horizontal="center" vertical="center"/>
    </xf>
    <xf numFmtId="0" fontId="4" fillId="0" borderId="176" xfId="198" applyFont="1" applyBorder="1" applyAlignment="1">
      <alignment horizontal="center" vertical="center"/>
    </xf>
    <xf numFmtId="0" fontId="41" fillId="0" borderId="134" xfId="198" applyFont="1" applyBorder="1" applyAlignment="1">
      <alignment horizontal="center" vertical="center" wrapText="1"/>
    </xf>
    <xf numFmtId="0" fontId="41" fillId="0" borderId="3" xfId="198" applyFont="1" applyBorder="1" applyAlignment="1">
      <alignment horizontal="center" vertical="center" wrapText="1"/>
    </xf>
    <xf numFmtId="0" fontId="4" fillId="0" borderId="2" xfId="198" applyFont="1" applyBorder="1" applyAlignment="1">
      <alignment horizontal="center" vertical="center"/>
    </xf>
    <xf numFmtId="0" fontId="4" fillId="0" borderId="206" xfId="198" applyFont="1" applyBorder="1" applyAlignment="1">
      <alignment horizontal="center" vertical="center" wrapText="1"/>
    </xf>
    <xf numFmtId="0" fontId="4" fillId="8" borderId="20" xfId="198" applyFont="1" applyFill="1" applyBorder="1" applyAlignment="1">
      <alignment horizontal="center" vertical="center" wrapText="1"/>
    </xf>
    <xf numFmtId="0" fontId="4" fillId="8" borderId="1" xfId="198" applyFont="1" applyFill="1" applyBorder="1" applyAlignment="1">
      <alignment horizontal="center" vertical="center" wrapText="1"/>
    </xf>
    <xf numFmtId="0" fontId="4" fillId="8" borderId="18" xfId="198" applyFont="1" applyFill="1" applyBorder="1" applyAlignment="1">
      <alignment horizontal="center" vertical="center" wrapText="1"/>
    </xf>
    <xf numFmtId="0" fontId="4" fillId="0" borderId="20" xfId="198" applyFont="1" applyBorder="1" applyAlignment="1">
      <alignment horizontal="center" vertical="center"/>
    </xf>
    <xf numFmtId="0" fontId="2" fillId="9" borderId="206" xfId="198" applyFill="1" applyBorder="1" applyAlignment="1">
      <alignment horizontal="center"/>
    </xf>
    <xf numFmtId="0" fontId="41" fillId="0" borderId="17" xfId="198" applyFont="1" applyBorder="1" applyAlignment="1">
      <alignment horizontal="center" vertical="center" wrapText="1"/>
    </xf>
    <xf numFmtId="0" fontId="4" fillId="7" borderId="2" xfId="198" applyFont="1" applyFill="1" applyBorder="1" applyAlignment="1">
      <alignment horizontal="center" vertical="center" wrapText="1"/>
    </xf>
    <xf numFmtId="0" fontId="4" fillId="8" borderId="2" xfId="198" applyFont="1" applyFill="1" applyBorder="1" applyAlignment="1">
      <alignment horizontal="center" vertical="center" wrapText="1"/>
    </xf>
    <xf numFmtId="0" fontId="4" fillId="0" borderId="209" xfId="198" applyFont="1" applyBorder="1" applyAlignment="1">
      <alignment horizontal="center" vertical="center" wrapText="1"/>
    </xf>
    <xf numFmtId="0" fontId="4" fillId="0" borderId="211" xfId="198" applyFont="1" applyBorder="1" applyAlignment="1">
      <alignment horizontal="center" vertical="center" wrapText="1"/>
    </xf>
    <xf numFmtId="0" fontId="4" fillId="8" borderId="35" xfId="198" applyFont="1" applyFill="1" applyBorder="1" applyAlignment="1">
      <alignment horizontal="center" vertical="center" wrapText="1"/>
    </xf>
    <xf numFmtId="0" fontId="4" fillId="8" borderId="19" xfId="198" applyFont="1" applyFill="1" applyBorder="1" applyAlignment="1">
      <alignment horizontal="center" vertical="center" wrapText="1"/>
    </xf>
    <xf numFmtId="0" fontId="4" fillId="8" borderId="59" xfId="198" applyFont="1" applyFill="1" applyBorder="1" applyAlignment="1">
      <alignment horizontal="center" vertical="center" wrapText="1"/>
    </xf>
    <xf numFmtId="0" fontId="4" fillId="0" borderId="31" xfId="198" applyFont="1" applyBorder="1" applyAlignment="1">
      <alignment horizontal="center" vertical="center"/>
    </xf>
    <xf numFmtId="0" fontId="4" fillId="0" borderId="8" xfId="198" applyFont="1" applyBorder="1" applyAlignment="1">
      <alignment horizontal="center" vertical="center"/>
    </xf>
    <xf numFmtId="0" fontId="4" fillId="0" borderId="43" xfId="198" applyFont="1" applyBorder="1" applyAlignment="1">
      <alignment horizontal="center" vertical="center"/>
    </xf>
    <xf numFmtId="0" fontId="4" fillId="0" borderId="28" xfId="198" applyFont="1" applyBorder="1" applyAlignment="1">
      <alignment horizontal="center" vertical="center"/>
    </xf>
    <xf numFmtId="0" fontId="4" fillId="0" borderId="0" xfId="198" applyFont="1" applyAlignment="1">
      <alignment horizontal="center" vertical="center"/>
    </xf>
    <xf numFmtId="0" fontId="4" fillId="0" borderId="127" xfId="198" applyFont="1" applyBorder="1" applyAlignment="1">
      <alignment horizontal="center" vertical="center"/>
    </xf>
    <xf numFmtId="0" fontId="4" fillId="0" borderId="16" xfId="198" applyFont="1" applyBorder="1" applyAlignment="1">
      <alignment horizontal="center" vertical="center"/>
    </xf>
    <xf numFmtId="0" fontId="4" fillId="0" borderId="113" xfId="198" applyFont="1" applyBorder="1" applyAlignment="1">
      <alignment horizontal="center" vertical="center" wrapText="1"/>
    </xf>
    <xf numFmtId="0" fontId="4" fillId="0" borderId="156" xfId="198" applyFont="1" applyBorder="1" applyAlignment="1">
      <alignment horizontal="center" vertical="center" wrapText="1"/>
    </xf>
    <xf numFmtId="0" fontId="4" fillId="0" borderId="92" xfId="198" applyFont="1" applyBorder="1" applyAlignment="1">
      <alignment horizontal="center" vertical="center" wrapText="1"/>
    </xf>
    <xf numFmtId="0" fontId="4" fillId="0" borderId="93" xfId="198" applyFont="1" applyBorder="1" applyAlignment="1">
      <alignment horizontal="center" vertical="center" wrapText="1"/>
    </xf>
    <xf numFmtId="0" fontId="4" fillId="0" borderId="212" xfId="198" applyFont="1" applyBorder="1" applyAlignment="1">
      <alignment horizontal="center" vertical="center" wrapText="1"/>
    </xf>
    <xf numFmtId="0" fontId="4" fillId="0" borderId="238" xfId="198" applyFont="1" applyBorder="1" applyAlignment="1">
      <alignment horizontal="center" vertical="center" wrapText="1"/>
    </xf>
    <xf numFmtId="0" fontId="4" fillId="0" borderId="262" xfId="198" applyFont="1" applyBorder="1" applyAlignment="1">
      <alignment horizontal="center" vertical="center" wrapText="1"/>
    </xf>
    <xf numFmtId="0" fontId="4" fillId="0" borderId="201" xfId="198" applyFont="1" applyBorder="1" applyAlignment="1">
      <alignment horizontal="center" vertical="center" wrapText="1"/>
    </xf>
    <xf numFmtId="0" fontId="4" fillId="0" borderId="213" xfId="198" applyFont="1" applyBorder="1" applyAlignment="1">
      <alignment horizontal="center" vertical="center" wrapText="1"/>
    </xf>
    <xf numFmtId="0" fontId="4" fillId="0" borderId="214" xfId="198" applyFont="1" applyBorder="1" applyAlignment="1">
      <alignment horizontal="center" vertical="center" wrapText="1"/>
    </xf>
    <xf numFmtId="0" fontId="4" fillId="0" borderId="106" xfId="198" applyFont="1" applyBorder="1" applyAlignment="1">
      <alignment horizontal="center" vertical="center"/>
    </xf>
    <xf numFmtId="0" fontId="4" fillId="0" borderId="165" xfId="198" applyFont="1" applyBorder="1" applyAlignment="1">
      <alignment horizontal="center" vertical="center"/>
    </xf>
    <xf numFmtId="0" fontId="4" fillId="0" borderId="168" xfId="198" applyFont="1" applyBorder="1" applyAlignment="1">
      <alignment horizontal="center" vertical="center"/>
    </xf>
    <xf numFmtId="0" fontId="4" fillId="0" borderId="7" xfId="198" applyFont="1" applyBorder="1" applyAlignment="1">
      <alignment horizontal="center" vertical="center" wrapText="1"/>
    </xf>
    <xf numFmtId="0" fontId="4" fillId="0" borderId="165" xfId="198" applyFont="1" applyBorder="1" applyAlignment="1">
      <alignment horizontal="center" vertical="center" wrapText="1"/>
    </xf>
    <xf numFmtId="0" fontId="4" fillId="0" borderId="121" xfId="198" applyFont="1" applyBorder="1" applyAlignment="1">
      <alignment horizontal="center" vertical="center" wrapText="1"/>
    </xf>
    <xf numFmtId="0" fontId="4" fillId="0" borderId="215" xfId="198" applyFont="1" applyBorder="1" applyAlignment="1">
      <alignment horizontal="center" vertical="center" wrapText="1"/>
    </xf>
    <xf numFmtId="0" fontId="4" fillId="0" borderId="239" xfId="198" applyFont="1" applyBorder="1" applyAlignment="1">
      <alignment horizontal="center" vertical="center" wrapText="1"/>
    </xf>
    <xf numFmtId="0" fontId="4" fillId="8" borderId="216" xfId="198" applyFont="1" applyFill="1" applyBorder="1" applyAlignment="1">
      <alignment horizontal="center" vertical="center" wrapText="1"/>
    </xf>
    <xf numFmtId="0" fontId="4" fillId="8" borderId="202" xfId="198" applyFont="1" applyFill="1" applyBorder="1" applyAlignment="1">
      <alignment horizontal="center" vertical="center" wrapText="1"/>
    </xf>
    <xf numFmtId="0" fontId="4" fillId="8" borderId="203" xfId="198" applyFont="1" applyFill="1" applyBorder="1" applyAlignment="1">
      <alignment horizontal="center" vertical="center" wrapText="1"/>
    </xf>
    <xf numFmtId="0" fontId="4" fillId="8" borderId="26" xfId="198" applyFont="1" applyFill="1" applyBorder="1" applyAlignment="1">
      <alignment horizontal="center" vertical="center" wrapText="1"/>
    </xf>
    <xf numFmtId="0" fontId="4" fillId="8" borderId="0" xfId="198" applyFont="1" applyFill="1" applyAlignment="1">
      <alignment horizontal="center" vertical="center" wrapText="1"/>
    </xf>
    <xf numFmtId="0" fontId="4" fillId="8" borderId="10" xfId="198" applyFont="1" applyFill="1" applyBorder="1" applyAlignment="1">
      <alignment horizontal="center" vertical="center" wrapText="1"/>
    </xf>
    <xf numFmtId="0" fontId="4" fillId="8" borderId="34" xfId="198" applyFont="1" applyFill="1" applyBorder="1" applyAlignment="1">
      <alignment horizontal="center" vertical="center" wrapText="1"/>
    </xf>
    <xf numFmtId="0" fontId="4" fillId="8" borderId="15" xfId="198" applyFont="1" applyFill="1" applyBorder="1" applyAlignment="1">
      <alignment horizontal="center" vertical="center" wrapText="1"/>
    </xf>
    <xf numFmtId="0" fontId="4" fillId="8" borderId="33" xfId="198" applyFont="1" applyFill="1" applyBorder="1" applyAlignment="1">
      <alignment horizontal="center" vertical="center" wrapText="1"/>
    </xf>
    <xf numFmtId="0" fontId="4" fillId="0" borderId="217" xfId="198" applyFont="1" applyBorder="1" applyAlignment="1">
      <alignment horizontal="center" vertical="center"/>
    </xf>
    <xf numFmtId="0" fontId="4" fillId="0" borderId="238" xfId="198" applyFont="1" applyBorder="1" applyAlignment="1">
      <alignment horizontal="center" vertical="center"/>
    </xf>
    <xf numFmtId="0" fontId="4" fillId="0" borderId="262" xfId="198" applyFont="1" applyBorder="1" applyAlignment="1">
      <alignment horizontal="center" vertical="center"/>
    </xf>
    <xf numFmtId="0" fontId="4" fillId="0" borderId="30" xfId="198" applyFont="1" applyBorder="1" applyAlignment="1">
      <alignment horizontal="center" vertical="center"/>
    </xf>
    <xf numFmtId="14" fontId="41" fillId="0" borderId="163" xfId="198" applyNumberFormat="1" applyFont="1" applyBorder="1" applyAlignment="1">
      <alignment horizontal="center" vertical="center" wrapText="1"/>
    </xf>
    <xf numFmtId="0" fontId="41" fillId="0" borderId="161" xfId="198" applyFont="1" applyBorder="1" applyAlignment="1">
      <alignment horizontal="center" vertical="center" wrapText="1"/>
    </xf>
    <xf numFmtId="0" fontId="41" fillId="0" borderId="162" xfId="198" applyFont="1" applyBorder="1" applyAlignment="1">
      <alignment horizontal="center" vertical="center" wrapText="1"/>
    </xf>
    <xf numFmtId="0" fontId="4" fillId="0" borderId="160" xfId="198" applyFont="1" applyBorder="1" applyAlignment="1">
      <alignment horizontal="center" vertical="center"/>
    </xf>
    <xf numFmtId="0" fontId="4" fillId="0" borderId="161" xfId="198" applyFont="1" applyBorder="1" applyAlignment="1">
      <alignment horizontal="center" vertical="center"/>
    </xf>
    <xf numFmtId="0" fontId="4" fillId="0" borderId="166" xfId="198" applyFont="1" applyBorder="1" applyAlignment="1">
      <alignment horizontal="center" vertical="center"/>
    </xf>
    <xf numFmtId="0" fontId="14" fillId="0" borderId="0" xfId="198" applyFont="1"/>
    <xf numFmtId="49" fontId="9" fillId="0" borderId="15" xfId="198" applyNumberFormat="1" applyFont="1" applyBorder="1" applyAlignment="1">
      <alignment horizontal="left"/>
    </xf>
    <xf numFmtId="0" fontId="14" fillId="0" borderId="0" xfId="198" applyFont="1" applyAlignment="1">
      <alignment horizontal="left"/>
    </xf>
    <xf numFmtId="49" fontId="9" fillId="0" borderId="0" xfId="198" applyNumberFormat="1" applyFont="1" applyAlignment="1">
      <alignment horizontal="left"/>
    </xf>
    <xf numFmtId="171" fontId="9" fillId="0" borderId="19" xfId="198" applyNumberFormat="1" applyFont="1" applyBorder="1" applyAlignment="1">
      <alignment horizontal="left"/>
    </xf>
    <xf numFmtId="0" fontId="7" fillId="0" borderId="0" xfId="198" applyFont="1" applyAlignment="1">
      <alignment horizontal="left" vertical="center" wrapText="1"/>
    </xf>
    <xf numFmtId="0" fontId="87" fillId="0" borderId="0" xfId="198" applyFont="1"/>
    <xf numFmtId="0" fontId="45" fillId="0" borderId="31" xfId="198" applyFont="1" applyBorder="1" applyAlignment="1">
      <alignment horizontal="center" vertical="center"/>
    </xf>
    <xf numFmtId="0" fontId="45" fillId="0" borderId="8" xfId="198" applyFont="1" applyBorder="1" applyAlignment="1">
      <alignment horizontal="center" vertical="center"/>
    </xf>
    <xf numFmtId="0" fontId="45" fillId="0" borderId="28" xfId="198" applyFont="1" applyBorder="1" applyAlignment="1">
      <alignment horizontal="center" vertical="center"/>
    </xf>
    <xf numFmtId="0" fontId="45" fillId="0" borderId="0" xfId="198" applyFont="1" applyAlignment="1">
      <alignment horizontal="center" vertical="center"/>
    </xf>
    <xf numFmtId="0" fontId="45" fillId="0" borderId="29" xfId="198" applyFont="1" applyBorder="1" applyAlignment="1">
      <alignment horizontal="center" vertical="center"/>
    </xf>
    <xf numFmtId="0" fontId="45" fillId="0" borderId="5" xfId="198" applyFont="1" applyBorder="1" applyAlignment="1">
      <alignment horizontal="center" vertical="center"/>
    </xf>
    <xf numFmtId="0" fontId="4" fillId="5" borderId="31" xfId="198" applyFont="1" applyFill="1" applyBorder="1" applyAlignment="1">
      <alignment horizontal="center" vertical="center" wrapText="1"/>
    </xf>
    <xf numFmtId="0" fontId="4" fillId="5" borderId="8" xfId="198" applyFont="1" applyFill="1" applyBorder="1" applyAlignment="1">
      <alignment horizontal="center" vertical="center" wrapText="1"/>
    </xf>
    <xf numFmtId="0" fontId="3" fillId="0" borderId="8" xfId="198" applyFont="1" applyBorder="1" applyAlignment="1">
      <alignment horizontal="left" vertical="top" wrapText="1"/>
    </xf>
    <xf numFmtId="0" fontId="3" fillId="0" borderId="9" xfId="198" applyFont="1" applyBorder="1" applyAlignment="1">
      <alignment horizontal="left" vertical="top" wrapText="1"/>
    </xf>
    <xf numFmtId="0" fontId="2" fillId="9" borderId="242" xfId="198" applyFill="1" applyBorder="1" applyAlignment="1">
      <alignment horizontal="center"/>
    </xf>
    <xf numFmtId="14" fontId="41" fillId="0" borderId="134" xfId="198" applyNumberFormat="1" applyFont="1" applyBorder="1" applyAlignment="1">
      <alignment horizontal="center" vertical="center" wrapText="1"/>
    </xf>
    <xf numFmtId="0" fontId="4" fillId="7" borderId="53" xfId="198" applyFont="1" applyFill="1" applyBorder="1" applyAlignment="1">
      <alignment horizontal="center" vertical="center" wrapText="1"/>
    </xf>
    <xf numFmtId="0" fontId="4" fillId="7" borderId="54" xfId="198" applyFont="1" applyFill="1" applyBorder="1" applyAlignment="1">
      <alignment horizontal="center" vertical="center" wrapText="1"/>
    </xf>
    <xf numFmtId="0" fontId="4" fillId="7" borderId="112" xfId="198" applyFont="1" applyFill="1" applyBorder="1" applyAlignment="1">
      <alignment horizontal="center" vertical="center" wrapText="1"/>
    </xf>
    <xf numFmtId="0" fontId="4" fillId="11" borderId="3" xfId="198" applyFont="1" applyFill="1" applyBorder="1" applyAlignment="1">
      <alignment horizontal="center" vertical="center" wrapText="1"/>
    </xf>
    <xf numFmtId="0" fontId="4" fillId="7" borderId="55" xfId="198" applyFont="1" applyFill="1" applyBorder="1" applyAlignment="1">
      <alignment horizontal="center" vertical="center" wrapText="1"/>
    </xf>
    <xf numFmtId="0" fontId="4" fillId="0" borderId="3" xfId="198" applyFont="1" applyBorder="1" applyAlignment="1">
      <alignment horizontal="center" vertical="center"/>
    </xf>
    <xf numFmtId="0" fontId="4" fillId="7" borderId="3" xfId="198" applyFont="1" applyFill="1" applyBorder="1" applyAlignment="1">
      <alignment horizontal="center" vertical="center" wrapText="1"/>
    </xf>
    <xf numFmtId="14" fontId="41" fillId="0" borderId="133" xfId="198" applyNumberFormat="1" applyFont="1" applyBorder="1" applyAlignment="1">
      <alignment horizontal="center" vertical="center" wrapText="1"/>
    </xf>
    <xf numFmtId="0" fontId="41" fillId="0" borderId="158" xfId="198" applyFont="1" applyBorder="1" applyAlignment="1">
      <alignment horizontal="center" vertical="center" wrapText="1"/>
    </xf>
    <xf numFmtId="0" fontId="41" fillId="0" borderId="152" xfId="198" applyFont="1" applyBorder="1" applyAlignment="1">
      <alignment horizontal="center" vertical="center" wrapText="1"/>
    </xf>
    <xf numFmtId="0" fontId="41" fillId="0" borderId="244" xfId="198" applyFont="1" applyBorder="1" applyAlignment="1">
      <alignment horizontal="center" vertical="center" wrapText="1"/>
    </xf>
    <xf numFmtId="0" fontId="41" fillId="0" borderId="245" xfId="198" applyFont="1" applyBorder="1" applyAlignment="1">
      <alignment horizontal="center" vertical="center" wrapText="1"/>
    </xf>
    <xf numFmtId="0" fontId="41" fillId="0" borderId="246" xfId="198" applyFont="1" applyBorder="1" applyAlignment="1">
      <alignment horizontal="center" vertical="center" wrapText="1"/>
    </xf>
    <xf numFmtId="0" fontId="41" fillId="0" borderId="135" xfId="198" applyFont="1" applyBorder="1" applyAlignment="1">
      <alignment horizontal="center" vertical="center" wrapText="1"/>
    </xf>
    <xf numFmtId="0" fontId="41" fillId="0" borderId="23" xfId="198" applyFont="1" applyBorder="1" applyAlignment="1">
      <alignment horizontal="center" vertical="center" wrapText="1"/>
    </xf>
    <xf numFmtId="0" fontId="4" fillId="11" borderId="19" xfId="198" applyFont="1" applyFill="1" applyBorder="1" applyAlignment="1">
      <alignment horizontal="center" vertical="center" wrapText="1"/>
    </xf>
    <xf numFmtId="0" fontId="4" fillId="11" borderId="59" xfId="198" applyFont="1" applyFill="1" applyBorder="1" applyAlignment="1">
      <alignment horizontal="center" vertical="center" wrapText="1"/>
    </xf>
    <xf numFmtId="0" fontId="4" fillId="7" borderId="19" xfId="198" applyFont="1" applyFill="1" applyBorder="1" applyAlignment="1">
      <alignment horizontal="center" vertical="center" wrapText="1"/>
    </xf>
    <xf numFmtId="0" fontId="4" fillId="7" borderId="59" xfId="198" applyFont="1" applyFill="1" applyBorder="1" applyAlignment="1">
      <alignment horizontal="center" vertical="center" wrapText="1"/>
    </xf>
    <xf numFmtId="0" fontId="4" fillId="0" borderId="219" xfId="198" applyFont="1" applyBorder="1" applyAlignment="1">
      <alignment horizontal="center" vertical="center"/>
    </xf>
    <xf numFmtId="0" fontId="4" fillId="0" borderId="213" xfId="198" applyFont="1" applyBorder="1" applyAlignment="1">
      <alignment horizontal="center" vertical="center"/>
    </xf>
    <xf numFmtId="0" fontId="4" fillId="0" borderId="214" xfId="198" applyFont="1" applyBorder="1" applyAlignment="1">
      <alignment horizontal="center" vertical="center"/>
    </xf>
    <xf numFmtId="0" fontId="4" fillId="0" borderId="212" xfId="198" applyFont="1" applyBorder="1" applyAlignment="1">
      <alignment horizontal="center" vertical="center"/>
    </xf>
    <xf numFmtId="0" fontId="4" fillId="0" borderId="172" xfId="198" applyFont="1" applyBorder="1" applyAlignment="1">
      <alignment horizontal="center" vertical="center" wrapText="1"/>
    </xf>
    <xf numFmtId="0" fontId="4" fillId="0" borderId="171" xfId="198" applyFont="1" applyBorder="1" applyAlignment="1">
      <alignment horizontal="center" vertical="center" wrapText="1"/>
    </xf>
    <xf numFmtId="0" fontId="4" fillId="0" borderId="137" xfId="198" applyFont="1" applyBorder="1" applyAlignment="1">
      <alignment horizontal="center" vertical="center" wrapText="1"/>
    </xf>
    <xf numFmtId="0" fontId="4" fillId="0" borderId="32" xfId="198" applyFont="1" applyBorder="1" applyAlignment="1">
      <alignment horizontal="center" vertical="center" wrapText="1"/>
    </xf>
    <xf numFmtId="0" fontId="4" fillId="0" borderId="151" xfId="198" applyFont="1" applyBorder="1" applyAlignment="1">
      <alignment horizontal="center" vertical="center"/>
    </xf>
    <xf numFmtId="0" fontId="4" fillId="0" borderId="4" xfId="198" applyFont="1" applyBorder="1" applyAlignment="1">
      <alignment horizontal="center" vertical="center"/>
    </xf>
    <xf numFmtId="0" fontId="4" fillId="0" borderId="14" xfId="198" applyFont="1" applyBorder="1" applyAlignment="1">
      <alignment horizontal="center" vertical="center"/>
    </xf>
    <xf numFmtId="0" fontId="4" fillId="0" borderId="32" xfId="198" applyFont="1" applyBorder="1" applyAlignment="1">
      <alignment horizontal="center" vertical="center"/>
    </xf>
    <xf numFmtId="0" fontId="4" fillId="0" borderId="167" xfId="198" applyFont="1" applyBorder="1" applyAlignment="1">
      <alignment horizontal="center" vertical="center" wrapText="1"/>
    </xf>
    <xf numFmtId="0" fontId="4" fillId="0" borderId="140" xfId="198" applyFont="1" applyBorder="1" applyAlignment="1">
      <alignment horizontal="center" vertical="center" wrapText="1"/>
    </xf>
    <xf numFmtId="0" fontId="4" fillId="0" borderId="116" xfId="198" applyFont="1" applyBorder="1" applyAlignment="1">
      <alignment horizontal="center" vertical="center" wrapText="1"/>
    </xf>
    <xf numFmtId="0" fontId="4" fillId="0" borderId="241" xfId="198" applyFont="1" applyBorder="1" applyAlignment="1">
      <alignment horizontal="center" vertical="center"/>
    </xf>
    <xf numFmtId="0" fontId="4" fillId="0" borderId="170" xfId="198" applyFont="1" applyBorder="1" applyAlignment="1">
      <alignment horizontal="center" vertical="center" wrapText="1"/>
    </xf>
    <xf numFmtId="0" fontId="4" fillId="0" borderId="169" xfId="198" applyFont="1" applyBorder="1" applyAlignment="1">
      <alignment horizontal="center" vertical="center" wrapText="1"/>
    </xf>
    <xf numFmtId="0" fontId="4" fillId="0" borderId="129" xfId="198" applyFont="1" applyBorder="1" applyAlignment="1">
      <alignment horizontal="center" vertical="center" wrapText="1"/>
    </xf>
    <xf numFmtId="0" fontId="4" fillId="11" borderId="0" xfId="198" applyFont="1" applyFill="1" applyAlignment="1">
      <alignment horizontal="center" vertical="center" wrapText="1"/>
    </xf>
    <xf numFmtId="0" fontId="4" fillId="11" borderId="14" xfId="198" applyFont="1" applyFill="1" applyBorder="1" applyAlignment="1">
      <alignment horizontal="center" vertical="center" wrapText="1"/>
    </xf>
    <xf numFmtId="0" fontId="4" fillId="11" borderId="15" xfId="198" applyFont="1" applyFill="1" applyBorder="1" applyAlignment="1">
      <alignment horizontal="center" vertical="center" wrapText="1"/>
    </xf>
    <xf numFmtId="0" fontId="4" fillId="11" borderId="11" xfId="198" applyFont="1" applyFill="1" applyBorder="1" applyAlignment="1">
      <alignment horizontal="center" vertical="center" wrapText="1"/>
    </xf>
    <xf numFmtId="0" fontId="4" fillId="11" borderId="10" xfId="198" applyFont="1" applyFill="1" applyBorder="1" applyAlignment="1">
      <alignment horizontal="center" vertical="center" wrapText="1"/>
    </xf>
    <xf numFmtId="0" fontId="4" fillId="11" borderId="33" xfId="198" applyFont="1" applyFill="1" applyBorder="1" applyAlignment="1">
      <alignment horizontal="center" vertical="center" wrapText="1"/>
    </xf>
    <xf numFmtId="171" fontId="9" fillId="0" borderId="15" xfId="198" applyNumberFormat="1" applyFont="1" applyBorder="1" applyAlignment="1">
      <alignment horizontal="left"/>
    </xf>
    <xf numFmtId="1" fontId="4" fillId="0" borderId="90" xfId="0" applyNumberFormat="1" applyFont="1" applyBorder="1" applyAlignment="1">
      <alignment horizontal="center" vertical="center" wrapText="1"/>
    </xf>
    <xf numFmtId="1" fontId="4" fillId="0" borderId="80" xfId="0" applyNumberFormat="1" applyFont="1" applyBorder="1" applyAlignment="1">
      <alignment horizontal="center" vertical="center" wrapText="1"/>
    </xf>
    <xf numFmtId="1" fontId="4" fillId="0" borderId="91" xfId="0" applyNumberFormat="1" applyFont="1" applyBorder="1" applyAlignment="1">
      <alignment horizontal="center" vertical="center" wrapText="1"/>
    </xf>
    <xf numFmtId="172" fontId="3" fillId="0" borderId="34" xfId="0" applyNumberFormat="1" applyFont="1" applyBorder="1" applyAlignment="1">
      <alignment horizontal="center" vertical="center" wrapText="1"/>
    </xf>
    <xf numFmtId="172" fontId="3" fillId="0" borderId="15" xfId="0" applyNumberFormat="1" applyFont="1" applyBorder="1" applyAlignment="1">
      <alignment horizontal="center" vertical="center" wrapText="1"/>
    </xf>
    <xf numFmtId="172" fontId="3" fillId="0" borderId="11" xfId="0" applyNumberFormat="1" applyFont="1" applyBorder="1" applyAlignment="1">
      <alignment horizontal="center" vertical="center" wrapText="1"/>
    </xf>
    <xf numFmtId="172" fontId="3" fillId="0" borderId="33" xfId="0" applyNumberFormat="1" applyFont="1" applyBorder="1" applyAlignment="1">
      <alignment horizontal="center" vertical="center" wrapText="1"/>
    </xf>
    <xf numFmtId="16" fontId="3" fillId="0" borderId="42" xfId="0" applyNumberFormat="1" applyFont="1" applyBorder="1" applyAlignment="1">
      <alignment horizontal="center" vertical="center" wrapText="1"/>
    </xf>
    <xf numFmtId="16" fontId="3" fillId="0" borderId="12" xfId="0" applyNumberFormat="1" applyFont="1" applyBorder="1" applyAlignment="1">
      <alignment horizontal="center" vertical="center" wrapText="1"/>
    </xf>
    <xf numFmtId="16" fontId="3" fillId="0" borderId="41" xfId="0" applyNumberFormat="1" applyFont="1" applyBorder="1" applyAlignment="1">
      <alignment horizontal="center" vertical="center" wrapText="1"/>
    </xf>
    <xf numFmtId="0" fontId="3" fillId="0" borderId="4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72" xfId="0" applyFont="1" applyBorder="1" applyAlignment="1">
      <alignment horizontal="center" vertical="center" wrapText="1"/>
    </xf>
    <xf numFmtId="49" fontId="3" fillId="0" borderId="97" xfId="0" applyNumberFormat="1" applyFont="1" applyBorder="1" applyAlignment="1">
      <alignment horizontal="center" vertical="center" wrapText="1"/>
    </xf>
    <xf numFmtId="49" fontId="3" fillId="0" borderId="48" xfId="0" applyNumberFormat="1" applyFont="1" applyBorder="1" applyAlignment="1">
      <alignment horizontal="center" vertical="center" wrapText="1"/>
    </xf>
    <xf numFmtId="49" fontId="3" fillId="0" borderId="99" xfId="0" applyNumberFormat="1" applyFont="1" applyBorder="1" applyAlignment="1">
      <alignment horizontal="center" vertical="center" wrapText="1"/>
    </xf>
    <xf numFmtId="49" fontId="3" fillId="0" borderId="35"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38" xfId="0" applyNumberFormat="1" applyFont="1" applyBorder="1" applyAlignment="1">
      <alignment horizontal="center" vertical="center" wrapText="1"/>
    </xf>
    <xf numFmtId="49" fontId="3" fillId="0" borderId="59" xfId="0" applyNumberFormat="1" applyFont="1" applyBorder="1" applyAlignment="1">
      <alignment horizontal="center" vertical="center" wrapText="1"/>
    </xf>
    <xf numFmtId="49" fontId="3" fillId="0" borderId="98" xfId="0" applyNumberFormat="1" applyFont="1" applyBorder="1" applyAlignment="1">
      <alignment horizontal="center" vertical="center" wrapText="1"/>
    </xf>
    <xf numFmtId="0" fontId="3" fillId="0" borderId="3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3" xfId="0" applyFont="1" applyBorder="1" applyAlignment="1">
      <alignment horizontal="center" vertical="center" wrapText="1"/>
    </xf>
    <xf numFmtId="49" fontId="3" fillId="0" borderId="147" xfId="0" applyNumberFormat="1" applyFont="1" applyBorder="1" applyAlignment="1">
      <alignment horizontal="center" vertical="center" wrapText="1"/>
    </xf>
    <xf numFmtId="49" fontId="3" fillId="0" borderId="148" xfId="0" applyNumberFormat="1" applyFont="1" applyBorder="1" applyAlignment="1">
      <alignment horizontal="center" vertical="center" wrapText="1"/>
    </xf>
    <xf numFmtId="49" fontId="3" fillId="0" borderId="149" xfId="0" applyNumberFormat="1" applyFont="1" applyBorder="1" applyAlignment="1">
      <alignment horizontal="center" vertical="center" wrapText="1"/>
    </xf>
    <xf numFmtId="49" fontId="3" fillId="0" borderId="150" xfId="0" applyNumberFormat="1" applyFont="1" applyBorder="1" applyAlignment="1">
      <alignment horizontal="center" vertical="center" wrapText="1"/>
    </xf>
    <xf numFmtId="1" fontId="3" fillId="0" borderId="147" xfId="0" applyNumberFormat="1" applyFont="1" applyBorder="1" applyAlignment="1">
      <alignment horizontal="center" vertical="center" wrapText="1"/>
    </xf>
    <xf numFmtId="1" fontId="3" fillId="0" borderId="148" xfId="0" applyNumberFormat="1" applyFont="1" applyBorder="1" applyAlignment="1">
      <alignment horizontal="center" vertical="center" wrapText="1"/>
    </xf>
    <xf numFmtId="1" fontId="3" fillId="0" borderId="149" xfId="0" applyNumberFormat="1" applyFont="1" applyBorder="1" applyAlignment="1">
      <alignment horizontal="center" vertical="center" wrapText="1"/>
    </xf>
    <xf numFmtId="1" fontId="3" fillId="0" borderId="150" xfId="0" applyNumberFormat="1" applyFont="1" applyBorder="1" applyAlignment="1">
      <alignment horizontal="center" vertical="center" wrapText="1"/>
    </xf>
    <xf numFmtId="1" fontId="3" fillId="0" borderId="35" xfId="0" applyNumberFormat="1" applyFont="1" applyBorder="1" applyAlignment="1">
      <alignment horizontal="center" vertical="center" wrapText="1"/>
    </xf>
    <xf numFmtId="1" fontId="3" fillId="0" borderId="19" xfId="0" applyNumberFormat="1" applyFont="1" applyBorder="1" applyAlignment="1">
      <alignment horizontal="center" vertical="center" wrapText="1"/>
    </xf>
    <xf numFmtId="1" fontId="3" fillId="0" borderId="38" xfId="0" applyNumberFormat="1" applyFont="1" applyBorder="1" applyAlignment="1">
      <alignment horizontal="center" vertical="center" wrapText="1"/>
    </xf>
    <xf numFmtId="1" fontId="3" fillId="0" borderId="59" xfId="0" applyNumberFormat="1" applyFont="1" applyBorder="1" applyAlignment="1">
      <alignment horizontal="center" vertical="center" wrapText="1"/>
    </xf>
    <xf numFmtId="0" fontId="41" fillId="0" borderId="31" xfId="0" applyFont="1" applyBorder="1" applyAlignment="1">
      <alignment horizontal="left" vertical="center" textRotation="90" wrapText="1"/>
    </xf>
    <xf numFmtId="0" fontId="41" fillId="0" borderId="8" xfId="0" applyFont="1" applyBorder="1" applyAlignment="1">
      <alignment horizontal="left" vertical="center" textRotation="90" wrapText="1"/>
    </xf>
    <xf numFmtId="0" fontId="41" fillId="0" borderId="28" xfId="0" applyFont="1" applyBorder="1" applyAlignment="1">
      <alignment horizontal="left" vertical="center" textRotation="90" wrapText="1"/>
    </xf>
    <xf numFmtId="0" fontId="41" fillId="0" borderId="0" xfId="0" applyFont="1" applyAlignment="1">
      <alignment horizontal="left" vertical="center" textRotation="90" wrapText="1"/>
    </xf>
    <xf numFmtId="0" fontId="41" fillId="0" borderId="127" xfId="0" applyFont="1" applyBorder="1" applyAlignment="1">
      <alignment horizontal="left" vertical="center" textRotation="90" wrapText="1"/>
    </xf>
    <xf numFmtId="0" fontId="41" fillId="0" borderId="16" xfId="0" applyFont="1" applyBorder="1" applyAlignment="1">
      <alignment horizontal="left" vertical="center" textRotation="90" wrapText="1"/>
    </xf>
    <xf numFmtId="0" fontId="41" fillId="0" borderId="220" xfId="0" applyFont="1" applyBorder="1" applyAlignment="1">
      <alignment horizontal="left" vertical="center" textRotation="90" wrapText="1"/>
    </xf>
    <xf numFmtId="0" fontId="41" fillId="0" borderId="202" xfId="0" applyFont="1" applyBorder="1" applyAlignment="1">
      <alignment horizontal="left" vertical="center" textRotation="90" wrapText="1"/>
    </xf>
    <xf numFmtId="0" fontId="4" fillId="6" borderId="27"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168" fontId="3" fillId="0" borderId="35" xfId="0" applyNumberFormat="1" applyFont="1" applyBorder="1" applyAlignment="1">
      <alignment horizontal="center" vertical="center" wrapText="1"/>
    </xf>
    <xf numFmtId="168" fontId="3" fillId="0" borderId="19" xfId="0" applyNumberFormat="1" applyFont="1" applyBorder="1" applyAlignment="1">
      <alignment horizontal="center" vertical="center" wrapText="1"/>
    </xf>
    <xf numFmtId="168" fontId="3" fillId="0" borderId="38" xfId="0" applyNumberFormat="1" applyFont="1" applyBorder="1" applyAlignment="1">
      <alignment horizontal="center" vertical="center" wrapText="1"/>
    </xf>
    <xf numFmtId="168" fontId="3" fillId="0" borderId="59" xfId="0" applyNumberFormat="1" applyFont="1" applyBorder="1" applyAlignment="1">
      <alignment horizontal="center" vertical="center" wrapText="1"/>
    </xf>
    <xf numFmtId="49" fontId="7" fillId="0" borderId="8" xfId="16" applyNumberFormat="1" applyFont="1" applyBorder="1" applyAlignment="1">
      <alignment horizontal="right" vertical="center"/>
    </xf>
    <xf numFmtId="49" fontId="7" fillId="0" borderId="9" xfId="16" applyNumberFormat="1" applyFont="1" applyBorder="1" applyAlignment="1">
      <alignment horizontal="right" vertical="center"/>
    </xf>
    <xf numFmtId="0" fontId="4" fillId="6" borderId="44" xfId="0" applyFont="1" applyFill="1" applyBorder="1" applyAlignment="1">
      <alignment horizontal="center" vertical="center" wrapText="1"/>
    </xf>
    <xf numFmtId="168" fontId="3" fillId="0" borderId="56" xfId="0" applyNumberFormat="1" applyFont="1" applyBorder="1" applyAlignment="1">
      <alignment horizontal="center" vertical="center" wrapText="1"/>
    </xf>
    <xf numFmtId="168" fontId="3" fillId="0" borderId="61" xfId="0" applyNumberFormat="1" applyFont="1" applyBorder="1" applyAlignment="1">
      <alignment horizontal="center" vertical="center" wrapText="1"/>
    </xf>
    <xf numFmtId="168" fontId="3" fillId="0" borderId="89" xfId="0" applyNumberFormat="1" applyFont="1" applyBorder="1" applyAlignment="1">
      <alignment horizontal="center" vertical="center" wrapText="1"/>
    </xf>
    <xf numFmtId="168" fontId="3" fillId="0" borderId="62" xfId="0" applyNumberFormat="1" applyFont="1" applyBorder="1" applyAlignment="1">
      <alignment horizontal="center" vertical="center" wrapText="1"/>
    </xf>
    <xf numFmtId="0" fontId="9" fillId="0" borderId="0" xfId="0" applyFont="1" applyAlignment="1">
      <alignment vertical="top" wrapText="1"/>
    </xf>
    <xf numFmtId="0" fontId="4" fillId="5" borderId="31"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43"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14"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44" xfId="0" applyFont="1" applyFill="1" applyBorder="1" applyAlignment="1">
      <alignment horizontal="center" vertical="center" wrapText="1"/>
    </xf>
    <xf numFmtId="0" fontId="3" fillId="0" borderId="8" xfId="0" applyFont="1" applyBorder="1" applyAlignment="1">
      <alignment horizontal="left" vertical="top"/>
    </xf>
    <xf numFmtId="0" fontId="3" fillId="0" borderId="0" xfId="0" applyFont="1" applyAlignment="1">
      <alignment horizontal="left" vertical="top"/>
    </xf>
    <xf numFmtId="0" fontId="3" fillId="0" borderId="10"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168" fontId="3" fillId="0" borderId="34" xfId="0" applyNumberFormat="1" applyFont="1" applyBorder="1" applyAlignment="1">
      <alignment horizontal="center" vertical="center" wrapText="1"/>
    </xf>
    <xf numFmtId="168" fontId="3" fillId="0" borderId="15" xfId="0" applyNumberFormat="1" applyFont="1" applyBorder="1" applyAlignment="1">
      <alignment horizontal="center" vertical="center" wrapText="1"/>
    </xf>
    <xf numFmtId="168" fontId="3" fillId="0" borderId="33" xfId="0" applyNumberFormat="1" applyFont="1" applyBorder="1" applyAlignment="1">
      <alignment horizontal="center" vertical="center" wrapText="1"/>
    </xf>
    <xf numFmtId="49" fontId="4" fillId="0" borderId="220" xfId="16" applyNumberFormat="1" applyFont="1" applyBorder="1" applyAlignment="1">
      <alignment horizontal="left" vertical="center" textRotation="90" wrapText="1"/>
    </xf>
    <xf numFmtId="49" fontId="4" fillId="0" borderId="202" xfId="16" applyNumberFormat="1" applyFont="1" applyBorder="1" applyAlignment="1">
      <alignment horizontal="left" vertical="center" textRotation="90" wrapText="1"/>
    </xf>
    <xf numFmtId="49" fontId="4" fillId="0" borderId="28" xfId="16" applyNumberFormat="1" applyFont="1" applyBorder="1" applyAlignment="1">
      <alignment horizontal="left" vertical="center" textRotation="90" wrapText="1"/>
    </xf>
    <xf numFmtId="49" fontId="4" fillId="0" borderId="0" xfId="16" applyNumberFormat="1" applyFont="1" applyAlignment="1">
      <alignment horizontal="left" vertical="center" textRotation="90" wrapText="1"/>
    </xf>
    <xf numFmtId="49" fontId="4" fillId="0" borderId="29" xfId="16" applyNumberFormat="1" applyFont="1" applyBorder="1" applyAlignment="1">
      <alignment horizontal="left" vertical="center" textRotation="90" wrapText="1"/>
    </xf>
    <xf numFmtId="49" fontId="4" fillId="0" borderId="5" xfId="16" applyNumberFormat="1" applyFont="1" applyBorder="1" applyAlignment="1">
      <alignment horizontal="left" vertical="center" textRotation="90" wrapText="1"/>
    </xf>
    <xf numFmtId="168" fontId="3" fillId="0" borderId="11" xfId="0" applyNumberFormat="1" applyFont="1" applyBorder="1" applyAlignment="1">
      <alignment horizontal="center" vertical="center" wrapText="1"/>
    </xf>
    <xf numFmtId="0" fontId="3" fillId="0" borderId="3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59" xfId="0" applyFont="1" applyBorder="1" applyAlignment="1">
      <alignment horizontal="center" vertical="center" wrapText="1"/>
    </xf>
    <xf numFmtId="1" fontId="3" fillId="0" borderId="42" xfId="0" applyNumberFormat="1" applyFont="1" applyBorder="1" applyAlignment="1">
      <alignment horizontal="center" vertical="center" wrapText="1"/>
    </xf>
    <xf numFmtId="1" fontId="3" fillId="0" borderId="12" xfId="0" applyNumberFormat="1" applyFont="1" applyBorder="1" applyAlignment="1">
      <alignment horizontal="center" vertical="center" wrapText="1"/>
    </xf>
    <xf numFmtId="1" fontId="3" fillId="0" borderId="72" xfId="0" applyNumberFormat="1" applyFont="1" applyBorder="1" applyAlignment="1">
      <alignment horizontal="center" vertical="center" wrapText="1"/>
    </xf>
    <xf numFmtId="1" fontId="3" fillId="0" borderId="41" xfId="0" applyNumberFormat="1" applyFont="1" applyBorder="1" applyAlignment="1">
      <alignment horizontal="center" vertical="center" wrapText="1"/>
    </xf>
    <xf numFmtId="0" fontId="87" fillId="0" borderId="0" xfId="0" applyFont="1"/>
    <xf numFmtId="0" fontId="45" fillId="0" borderId="49" xfId="0" applyFont="1" applyBorder="1" applyAlignment="1">
      <alignment horizontal="left" vertical="top" wrapText="1"/>
    </xf>
    <xf numFmtId="0" fontId="45" fillId="0" borderId="50" xfId="0" applyFont="1" applyBorder="1" applyAlignment="1">
      <alignment horizontal="left" vertical="top" wrapText="1"/>
    </xf>
    <xf numFmtId="0" fontId="45" fillId="0" borderId="51" xfId="0" applyFont="1" applyBorder="1" applyAlignment="1">
      <alignment horizontal="left" vertical="top" wrapText="1"/>
    </xf>
    <xf numFmtId="0" fontId="4" fillId="0" borderId="28" xfId="0" applyFont="1" applyBorder="1" applyAlignment="1">
      <alignment horizontal="right" vertical="center"/>
    </xf>
    <xf numFmtId="0" fontId="4" fillId="0" borderId="0" xfId="0" applyFont="1" applyAlignment="1">
      <alignment horizontal="right" vertical="center"/>
    </xf>
    <xf numFmtId="0" fontId="4" fillId="0" borderId="14" xfId="0" applyFont="1" applyBorder="1" applyAlignment="1">
      <alignment horizontal="right" vertical="center"/>
    </xf>
    <xf numFmtId="16" fontId="3" fillId="0" borderId="56" xfId="0" applyNumberFormat="1" applyFont="1" applyBorder="1" applyAlignment="1">
      <alignment horizontal="center" vertical="center" wrapText="1"/>
    </xf>
    <xf numFmtId="16" fontId="3" fillId="0" borderId="61" xfId="0" applyNumberFormat="1" applyFont="1" applyBorder="1" applyAlignment="1">
      <alignment horizontal="center" vertical="center" wrapText="1"/>
    </xf>
    <xf numFmtId="16" fontId="3" fillId="0" borderId="89" xfId="0" applyNumberFormat="1" applyFont="1" applyBorder="1" applyAlignment="1">
      <alignment horizontal="center" vertical="center" wrapText="1"/>
    </xf>
    <xf numFmtId="0" fontId="0" fillId="9" borderId="249" xfId="198" applyFont="1" applyFill="1" applyBorder="1" applyAlignment="1">
      <alignment horizontal="center"/>
    </xf>
    <xf numFmtId="0" fontId="0" fillId="9" borderId="248" xfId="198" applyFont="1" applyFill="1" applyBorder="1" applyAlignment="1">
      <alignment horizontal="center"/>
    </xf>
    <xf numFmtId="0" fontId="0" fillId="9" borderId="259" xfId="198" applyFont="1" applyFill="1" applyBorder="1" applyAlignment="1">
      <alignment horizontal="center"/>
    </xf>
    <xf numFmtId="0" fontId="3" fillId="0" borderId="30" xfId="0" applyFont="1" applyBorder="1" applyAlignment="1">
      <alignment horizontal="right" vertical="center"/>
    </xf>
    <xf numFmtId="0" fontId="3" fillId="0" borderId="0" xfId="0" applyFont="1" applyAlignment="1">
      <alignment horizontal="right" vertical="center"/>
    </xf>
    <xf numFmtId="0" fontId="3" fillId="0" borderId="14" xfId="0" applyFont="1" applyBorder="1" applyAlignment="1">
      <alignment horizontal="right" vertical="center"/>
    </xf>
    <xf numFmtId="49" fontId="2" fillId="0" borderId="35"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38" xfId="0" applyNumberFormat="1" applyFont="1" applyBorder="1" applyAlignment="1">
      <alignment horizontal="center" vertical="center" wrapText="1"/>
    </xf>
    <xf numFmtId="0" fontId="0" fillId="9" borderId="250" xfId="198" applyFont="1" applyFill="1" applyBorder="1" applyAlignment="1">
      <alignment horizontal="center"/>
    </xf>
    <xf numFmtId="0" fontId="0" fillId="9" borderId="251" xfId="198" applyFont="1" applyFill="1" applyBorder="1" applyAlignment="1">
      <alignment horizontal="center"/>
    </xf>
    <xf numFmtId="0" fontId="0" fillId="9" borderId="252" xfId="198" applyFont="1" applyFill="1" applyBorder="1" applyAlignment="1">
      <alignment horizontal="center"/>
    </xf>
    <xf numFmtId="0" fontId="0" fillId="9" borderId="258" xfId="198" applyFont="1" applyFill="1" applyBorder="1" applyAlignment="1">
      <alignment horizontal="center"/>
    </xf>
    <xf numFmtId="0" fontId="0" fillId="9" borderId="254" xfId="198" applyFont="1" applyFill="1" applyBorder="1" applyAlignment="1">
      <alignment horizontal="center"/>
    </xf>
    <xf numFmtId="0" fontId="0" fillId="9" borderId="255" xfId="198" applyFont="1" applyFill="1" applyBorder="1" applyAlignment="1">
      <alignment horizontal="center"/>
    </xf>
    <xf numFmtId="0" fontId="0" fillId="9" borderId="256" xfId="198" applyFont="1" applyFill="1" applyBorder="1" applyAlignment="1">
      <alignment horizontal="center"/>
    </xf>
    <xf numFmtId="0" fontId="3" fillId="0" borderId="230" xfId="0" applyFont="1" applyBorder="1" applyAlignment="1">
      <alignment horizontal="center" vertical="center" wrapText="1"/>
    </xf>
    <xf numFmtId="0" fontId="3" fillId="0" borderId="232" xfId="0" applyFont="1" applyBorder="1" applyAlignment="1">
      <alignment horizontal="center" vertical="center" wrapText="1"/>
    </xf>
    <xf numFmtId="0" fontId="3" fillId="0" borderId="233" xfId="0" applyFont="1" applyBorder="1" applyAlignment="1">
      <alignment horizontal="center" vertical="center" wrapText="1"/>
    </xf>
    <xf numFmtId="0" fontId="4" fillId="6" borderId="225" xfId="0" applyFont="1" applyFill="1" applyBorder="1" applyAlignment="1">
      <alignment horizontal="center" vertical="center" wrapText="1"/>
    </xf>
    <xf numFmtId="0" fontId="4" fillId="6" borderId="131" xfId="0" applyFont="1" applyFill="1" applyBorder="1" applyAlignment="1">
      <alignment horizontal="center" vertical="center" wrapText="1"/>
    </xf>
    <xf numFmtId="0" fontId="4" fillId="6" borderId="226" xfId="0" applyFont="1" applyFill="1" applyBorder="1" applyAlignment="1">
      <alignment horizontal="center" vertical="center" wrapText="1"/>
    </xf>
    <xf numFmtId="0" fontId="3" fillId="0" borderId="229" xfId="0" applyFont="1" applyBorder="1" applyAlignment="1">
      <alignment horizontal="center" vertical="center" wrapText="1"/>
    </xf>
    <xf numFmtId="0" fontId="41" fillId="0" borderId="106" xfId="0" applyFont="1" applyBorder="1" applyAlignment="1">
      <alignment horizontal="left" vertical="center" textRotation="90" wrapText="1"/>
    </xf>
    <xf numFmtId="0" fontId="4" fillId="0" borderId="29" xfId="0" applyFont="1" applyBorder="1" applyAlignment="1">
      <alignment horizontal="right" vertical="center"/>
    </xf>
    <xf numFmtId="0" fontId="4" fillId="0" borderId="5" xfId="0" applyFont="1" applyBorder="1" applyAlignment="1">
      <alignment horizontal="right" vertical="center"/>
    </xf>
    <xf numFmtId="0" fontId="4" fillId="0" borderId="44" xfId="0" applyFont="1" applyBorder="1" applyAlignment="1">
      <alignment horizontal="right" vertical="center"/>
    </xf>
    <xf numFmtId="0" fontId="3" fillId="0" borderId="137" xfId="0" applyFont="1" applyBorder="1" applyAlignment="1">
      <alignment horizontal="right" vertical="center"/>
    </xf>
    <xf numFmtId="0" fontId="3" fillId="0" borderId="16" xfId="0" applyFont="1" applyBorder="1" applyAlignment="1">
      <alignment horizontal="right" vertical="center"/>
    </xf>
    <xf numFmtId="0" fontId="3" fillId="0" borderId="32" xfId="0" applyFont="1" applyBorder="1" applyAlignment="1">
      <alignment horizontal="right" vertical="center"/>
    </xf>
    <xf numFmtId="0" fontId="3" fillId="0" borderId="218" xfId="16" applyFont="1" applyBorder="1" applyAlignment="1">
      <alignment horizontal="right" vertical="center"/>
    </xf>
    <xf numFmtId="0" fontId="3" fillId="0" borderId="202" xfId="16" applyFont="1" applyBorder="1" applyAlignment="1">
      <alignment horizontal="right" vertical="center"/>
    </xf>
    <xf numFmtId="0" fontId="3" fillId="0" borderId="204" xfId="16" applyFont="1" applyBorder="1" applyAlignment="1">
      <alignment horizontal="right" vertical="center"/>
    </xf>
    <xf numFmtId="0" fontId="3" fillId="0" borderId="30" xfId="16" applyFont="1" applyBorder="1" applyAlignment="1">
      <alignment horizontal="right" vertical="center"/>
    </xf>
    <xf numFmtId="0" fontId="3" fillId="0" borderId="0" xfId="16" applyFont="1" applyAlignment="1">
      <alignment horizontal="right" vertical="center"/>
    </xf>
    <xf numFmtId="0" fontId="3" fillId="0" borderId="14" xfId="16" applyFont="1" applyBorder="1" applyAlignment="1">
      <alignment horizontal="right" vertical="center"/>
    </xf>
    <xf numFmtId="0" fontId="3" fillId="0" borderId="75" xfId="16" applyFont="1" applyBorder="1" applyAlignment="1">
      <alignment horizontal="right" vertical="center"/>
    </xf>
    <xf numFmtId="0" fontId="3" fillId="0" borderId="5" xfId="16" applyFont="1" applyBorder="1" applyAlignment="1">
      <alignment horizontal="right" vertical="center"/>
    </xf>
    <xf numFmtId="0" fontId="3" fillId="0" borderId="44" xfId="16" applyFont="1" applyBorder="1" applyAlignment="1">
      <alignment horizontal="right" vertical="center"/>
    </xf>
    <xf numFmtId="0" fontId="40" fillId="0" borderId="206" xfId="0" applyFont="1" applyBorder="1" applyAlignment="1">
      <alignment horizontal="center" vertical="center"/>
    </xf>
    <xf numFmtId="0" fontId="81" fillId="0" borderId="206" xfId="0" applyFont="1" applyBorder="1" applyAlignment="1">
      <alignment horizontal="center"/>
    </xf>
    <xf numFmtId="0" fontId="4" fillId="0" borderId="206" xfId="0" applyFont="1" applyBorder="1" applyAlignment="1">
      <alignment horizontal="center"/>
    </xf>
    <xf numFmtId="0" fontId="4" fillId="0" borderId="205" xfId="0" applyFont="1" applyBorder="1" applyAlignment="1">
      <alignment horizontal="center" vertical="center" textRotation="90" wrapText="1"/>
    </xf>
    <xf numFmtId="0" fontId="4" fillId="0" borderId="36" xfId="0" applyFont="1" applyBorder="1" applyAlignment="1">
      <alignment horizontal="center" vertical="center" textRotation="90" wrapText="1"/>
    </xf>
    <xf numFmtId="0" fontId="4" fillId="0" borderId="94" xfId="0" applyFont="1" applyBorder="1" applyAlignment="1">
      <alignment horizontal="center" vertical="center" textRotation="90" wrapText="1"/>
    </xf>
    <xf numFmtId="49" fontId="4" fillId="0" borderId="201" xfId="16" applyNumberFormat="1" applyFont="1" applyBorder="1" applyAlignment="1">
      <alignment horizontal="left" vertical="center" textRotation="90" wrapText="1"/>
    </xf>
    <xf numFmtId="49" fontId="4" fillId="0" borderId="106" xfId="16" applyNumberFormat="1" applyFont="1" applyBorder="1" applyAlignment="1">
      <alignment horizontal="left" vertical="center" textRotation="90" wrapText="1"/>
    </xf>
    <xf numFmtId="49" fontId="4" fillId="0" borderId="79" xfId="16" applyNumberFormat="1" applyFont="1" applyBorder="1" applyAlignment="1">
      <alignment horizontal="left" vertical="center" textRotation="90" wrapText="1"/>
    </xf>
    <xf numFmtId="49" fontId="2" fillId="0" borderId="34" xfId="0" applyNumberFormat="1" applyFont="1" applyBorder="1" applyAlignment="1">
      <alignment horizontal="center" vertical="center" wrapText="1"/>
    </xf>
    <xf numFmtId="49" fontId="2" fillId="0" borderId="15" xfId="0" applyNumberFormat="1" applyFont="1" applyBorder="1" applyAlignment="1">
      <alignment horizontal="center" vertical="center" wrapText="1"/>
    </xf>
    <xf numFmtId="0" fontId="3" fillId="0" borderId="0" xfId="0" applyFont="1" applyAlignment="1">
      <alignment horizontal="left" vertical="top" wrapText="1"/>
    </xf>
    <xf numFmtId="0" fontId="3" fillId="0" borderId="10" xfId="0" applyFont="1" applyBorder="1" applyAlignment="1">
      <alignment horizontal="left" vertical="top" wrapText="1"/>
    </xf>
    <xf numFmtId="0" fontId="4" fillId="0" borderId="209" xfId="0" applyFont="1" applyBorder="1" applyAlignment="1">
      <alignment horizontal="center" wrapText="1"/>
    </xf>
    <xf numFmtId="0" fontId="4" fillId="0" borderId="208" xfId="0" applyFont="1" applyBorder="1" applyAlignment="1">
      <alignment horizontal="center" wrapText="1"/>
    </xf>
    <xf numFmtId="0" fontId="4" fillId="0" borderId="211" xfId="0" applyFont="1" applyBorder="1" applyAlignment="1">
      <alignment horizontal="center" wrapText="1"/>
    </xf>
    <xf numFmtId="0" fontId="40" fillId="0" borderId="209" xfId="0" applyFont="1" applyBorder="1" applyAlignment="1">
      <alignment horizontal="center" vertical="center"/>
    </xf>
    <xf numFmtId="0" fontId="40" fillId="0" borderId="208" xfId="0" applyFont="1" applyBorder="1" applyAlignment="1">
      <alignment horizontal="center" vertical="center"/>
    </xf>
    <xf numFmtId="0" fontId="40" fillId="0" borderId="211" xfId="0" applyFont="1" applyBorder="1" applyAlignment="1">
      <alignment horizontal="center" vertical="center"/>
    </xf>
    <xf numFmtId="0" fontId="0" fillId="9" borderId="253" xfId="198" applyFont="1" applyFill="1" applyBorder="1" applyAlignment="1">
      <alignment horizontal="center"/>
    </xf>
    <xf numFmtId="0" fontId="0" fillId="9" borderId="260" xfId="198" applyFont="1" applyFill="1" applyBorder="1" applyAlignment="1">
      <alignment horizontal="center"/>
    </xf>
    <xf numFmtId="0" fontId="95" fillId="0" borderId="0" xfId="0" applyFont="1" applyAlignment="1">
      <alignment horizontal="left" wrapText="1"/>
    </xf>
    <xf numFmtId="0" fontId="3" fillId="0" borderId="209" xfId="0" applyFont="1" applyBorder="1" applyAlignment="1">
      <alignment horizontal="center"/>
    </xf>
    <xf numFmtId="0" fontId="3" fillId="0" borderId="208" xfId="0" applyFont="1" applyBorder="1" applyAlignment="1">
      <alignment horizontal="center"/>
    </xf>
    <xf numFmtId="0" fontId="3" fillId="0" borderId="211" xfId="0" applyFont="1" applyBorder="1" applyAlignment="1">
      <alignment horizontal="center"/>
    </xf>
    <xf numFmtId="0" fontId="7" fillId="0" borderId="49" xfId="0" applyFont="1" applyBorder="1" applyAlignment="1" applyProtection="1">
      <alignment horizontal="center"/>
      <protection locked="0"/>
    </xf>
    <xf numFmtId="0" fontId="7" fillId="0" borderId="50" xfId="0" applyFont="1" applyBorder="1" applyAlignment="1" applyProtection="1">
      <alignment horizontal="center"/>
      <protection locked="0"/>
    </xf>
    <xf numFmtId="0" fontId="7" fillId="0" borderId="51" xfId="0" applyFont="1" applyBorder="1" applyAlignment="1" applyProtection="1">
      <alignment horizontal="center"/>
      <protection locked="0"/>
    </xf>
    <xf numFmtId="170" fontId="9" fillId="0" borderId="52" xfId="0" applyNumberFormat="1" applyFont="1" applyBorder="1" applyAlignment="1">
      <alignment horizontal="right"/>
    </xf>
    <xf numFmtId="0" fontId="3" fillId="0" borderId="15" xfId="0" applyFont="1" applyBorder="1" applyAlignment="1">
      <alignment horizontal="center"/>
    </xf>
    <xf numFmtId="49" fontId="3" fillId="9" borderId="35" xfId="0" quotePrefix="1" applyNumberFormat="1" applyFont="1" applyFill="1" applyBorder="1" applyAlignment="1">
      <alignment horizontal="center" vertical="center" wrapText="1"/>
    </xf>
    <xf numFmtId="49" fontId="3" fillId="9" borderId="19" xfId="0" applyNumberFormat="1" applyFont="1" applyFill="1" applyBorder="1" applyAlignment="1">
      <alignment horizontal="center" vertical="center" wrapText="1"/>
    </xf>
    <xf numFmtId="49" fontId="3" fillId="9" borderId="38" xfId="0" applyNumberFormat="1" applyFont="1" applyFill="1" applyBorder="1" applyAlignment="1">
      <alignment horizontal="center" vertical="center" wrapText="1"/>
    </xf>
    <xf numFmtId="49" fontId="3" fillId="9" borderId="35" xfId="0" applyNumberFormat="1" applyFont="1" applyFill="1" applyBorder="1" applyAlignment="1">
      <alignment horizontal="center" vertical="center" wrapText="1"/>
    </xf>
    <xf numFmtId="49" fontId="3" fillId="9" borderId="34" xfId="0" applyNumberFormat="1" applyFont="1" applyFill="1" applyBorder="1" applyAlignment="1">
      <alignment horizontal="center" vertical="center" wrapText="1"/>
    </xf>
    <xf numFmtId="49" fontId="3" fillId="9" borderId="15" xfId="0" applyNumberFormat="1" applyFont="1" applyFill="1" applyBorder="1" applyAlignment="1">
      <alignment horizontal="center" vertical="center" wrapText="1"/>
    </xf>
    <xf numFmtId="49" fontId="3" fillId="9" borderId="33" xfId="0" applyNumberFormat="1" applyFont="1" applyFill="1" applyBorder="1" applyAlignment="1">
      <alignment horizontal="center" vertical="center" wrapText="1"/>
    </xf>
    <xf numFmtId="0" fontId="9" fillId="0" borderId="19" xfId="0" applyFont="1" applyBorder="1" applyAlignment="1" applyProtection="1">
      <alignment horizontal="left"/>
      <protection locked="0"/>
    </xf>
    <xf numFmtId="0" fontId="4" fillId="0" borderId="31" xfId="0" applyFont="1" applyBorder="1" applyAlignment="1">
      <alignment horizontal="right" vertical="center"/>
    </xf>
    <xf numFmtId="0" fontId="4" fillId="0" borderId="8" xfId="0" applyFont="1" applyBorder="1" applyAlignment="1">
      <alignment horizontal="right" vertical="center"/>
    </xf>
    <xf numFmtId="0" fontId="4" fillId="0" borderId="43" xfId="0" applyFont="1" applyBorder="1" applyAlignment="1">
      <alignment horizontal="right" vertical="center"/>
    </xf>
    <xf numFmtId="0" fontId="4" fillId="0" borderId="207" xfId="0" applyFont="1" applyBorder="1" applyAlignment="1">
      <alignment horizontal="center" vertical="center" wrapText="1"/>
    </xf>
    <xf numFmtId="0" fontId="4" fillId="0" borderId="211" xfId="0" applyFont="1" applyBorder="1" applyAlignment="1">
      <alignment horizontal="center" vertical="center" wrapText="1"/>
    </xf>
    <xf numFmtId="0" fontId="82" fillId="0" borderId="173" xfId="0" applyFont="1" applyBorder="1" applyAlignment="1">
      <alignment horizontal="right" wrapText="1"/>
    </xf>
    <xf numFmtId="0" fontId="3" fillId="0" borderId="229" xfId="0" applyFont="1" applyBorder="1" applyAlignment="1">
      <alignment horizontal="right" wrapText="1"/>
    </xf>
    <xf numFmtId="0" fontId="82" fillId="0" borderId="88" xfId="0" applyFont="1" applyBorder="1" applyAlignment="1">
      <alignment horizontal="right" wrapText="1"/>
    </xf>
    <xf numFmtId="0" fontId="40" fillId="0" borderId="38" xfId="0" applyFont="1" applyBorder="1" applyAlignment="1">
      <alignment horizontal="right" wrapText="1"/>
    </xf>
    <xf numFmtId="0" fontId="4" fillId="5" borderId="31"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29" xfId="0" applyFont="1" applyFill="1" applyBorder="1" applyAlignment="1">
      <alignment horizontal="center" vertical="center"/>
    </xf>
    <xf numFmtId="0" fontId="4" fillId="5" borderId="5" xfId="0" applyFont="1" applyFill="1" applyBorder="1" applyAlignment="1">
      <alignment horizontal="center" vertical="center"/>
    </xf>
    <xf numFmtId="0" fontId="4" fillId="0" borderId="8" xfId="0" applyFont="1" applyBorder="1" applyAlignment="1">
      <alignment horizontal="center" vertical="top"/>
    </xf>
    <xf numFmtId="0" fontId="4" fillId="0" borderId="5" xfId="0" applyFont="1" applyBorder="1" applyAlignment="1">
      <alignment horizontal="center" vertical="top" wrapText="1"/>
    </xf>
    <xf numFmtId="0" fontId="3" fillId="0" borderId="88" xfId="0" applyFont="1" applyBorder="1" applyAlignment="1">
      <alignment horizontal="right" wrapText="1"/>
    </xf>
    <xf numFmtId="0" fontId="3" fillId="0" borderId="38" xfId="0" applyFont="1" applyBorder="1" applyAlignment="1">
      <alignment horizontal="right"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xf>
    <xf numFmtId="49" fontId="4" fillId="0" borderId="138" xfId="0" applyNumberFormat="1" applyFont="1" applyBorder="1" applyAlignment="1">
      <alignment horizontal="center" vertical="center"/>
    </xf>
    <xf numFmtId="49" fontId="4" fillId="0" borderId="139" xfId="0" applyNumberFormat="1" applyFont="1" applyBorder="1" applyAlignment="1">
      <alignment horizontal="center" vertical="center"/>
    </xf>
    <xf numFmtId="0" fontId="9" fillId="0" borderId="31"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29"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40" fillId="0" borderId="88" xfId="0" applyFont="1" applyBorder="1" applyAlignment="1">
      <alignment horizontal="right" wrapText="1"/>
    </xf>
    <xf numFmtId="0" fontId="4" fillId="0" borderId="96" xfId="0" applyFont="1" applyBorder="1" applyAlignment="1">
      <alignment horizontal="center" vertical="center" wrapText="1"/>
    </xf>
    <xf numFmtId="0" fontId="4" fillId="0" borderId="105" xfId="0" applyFont="1" applyBorder="1" applyAlignment="1">
      <alignment horizontal="center" vertical="center" wrapText="1"/>
    </xf>
    <xf numFmtId="0" fontId="4" fillId="0" borderId="60" xfId="0" applyFont="1" applyBorder="1" applyAlignment="1">
      <alignment horizontal="right" vertical="top" wrapText="1"/>
    </xf>
    <xf numFmtId="0" fontId="4" fillId="0" borderId="89" xfId="0" applyFont="1" applyBorder="1" applyAlignment="1">
      <alignment horizontal="right" vertical="top" wrapText="1"/>
    </xf>
    <xf numFmtId="0" fontId="41" fillId="0" borderId="88" xfId="0" applyFont="1" applyBorder="1" applyAlignment="1">
      <alignment horizontal="right" vertical="top" wrapText="1"/>
    </xf>
    <xf numFmtId="0" fontId="41" fillId="0" borderId="38" xfId="0" applyFont="1" applyBorder="1" applyAlignment="1">
      <alignment horizontal="right" vertical="top" wrapText="1"/>
    </xf>
    <xf numFmtId="0" fontId="9" fillId="0" borderId="0" xfId="0" applyFont="1" applyAlignment="1">
      <alignment vertical="center" wrapText="1"/>
    </xf>
    <xf numFmtId="0" fontId="4" fillId="0" borderId="184" xfId="0" applyFont="1" applyBorder="1" applyAlignment="1">
      <alignment horizontal="right" vertical="center" wrapText="1"/>
    </xf>
    <xf numFmtId="49" fontId="78" fillId="0" borderId="35" xfId="0" applyNumberFormat="1" applyFont="1" applyBorder="1" applyAlignment="1">
      <alignment horizontal="center" vertical="center" wrapText="1"/>
    </xf>
    <xf numFmtId="49" fontId="78" fillId="0" borderId="38" xfId="0" applyNumberFormat="1" applyFont="1" applyBorder="1" applyAlignment="1">
      <alignment horizontal="center" vertical="center" wrapText="1"/>
    </xf>
    <xf numFmtId="168" fontId="78" fillId="0" borderId="25" xfId="0" applyNumberFormat="1" applyFont="1" applyBorder="1" applyAlignment="1">
      <alignment horizontal="center" vertical="center" wrapText="1"/>
    </xf>
    <xf numFmtId="168" fontId="78" fillId="0" borderId="43" xfId="0" applyNumberFormat="1" applyFont="1" applyBorder="1" applyAlignment="1">
      <alignment horizontal="center" vertical="center" wrapText="1"/>
    </xf>
    <xf numFmtId="49" fontId="78" fillId="0" borderId="42" xfId="0" applyNumberFormat="1" applyFont="1" applyBorder="1" applyAlignment="1">
      <alignment horizontal="center" vertical="center" wrapText="1"/>
    </xf>
    <xf numFmtId="49" fontId="78" fillId="0" borderId="41" xfId="0" applyNumberFormat="1" applyFont="1" applyBorder="1" applyAlignment="1">
      <alignment horizontal="center" vertical="center" wrapText="1"/>
    </xf>
    <xf numFmtId="0" fontId="4" fillId="0" borderId="191" xfId="0" applyFont="1" applyBorder="1" applyAlignment="1">
      <alignment horizontal="right" vertical="center" wrapText="1"/>
    </xf>
    <xf numFmtId="0" fontId="0" fillId="0" borderId="43" xfId="0" applyBorder="1" applyAlignment="1">
      <alignment horizontal="right" vertical="center" wrapText="1"/>
    </xf>
    <xf numFmtId="168" fontId="78" fillId="0" borderId="83" xfId="0" applyNumberFormat="1" applyFont="1" applyBorder="1" applyAlignment="1">
      <alignment horizontal="center" vertical="center" wrapText="1"/>
    </xf>
    <xf numFmtId="168" fontId="78" fillId="0" borderId="83" xfId="0" applyNumberFormat="1" applyFont="1" applyBorder="1" applyAlignment="1">
      <alignment horizontal="center" vertical="center"/>
    </xf>
    <xf numFmtId="168" fontId="78" fillId="0" borderId="196" xfId="0" applyNumberFormat="1" applyFont="1" applyBorder="1" applyAlignment="1">
      <alignment horizontal="center" vertical="center" wrapText="1"/>
    </xf>
    <xf numFmtId="49" fontId="78" fillId="0" borderId="195"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93" xfId="0" applyFont="1" applyBorder="1" applyAlignment="1">
      <alignment horizontal="center" vertical="center" wrapText="1"/>
    </xf>
    <xf numFmtId="49" fontId="78" fillId="0" borderId="194" xfId="0" applyNumberFormat="1" applyFont="1" applyBorder="1" applyAlignment="1">
      <alignment horizontal="center" vertical="center" wrapText="1"/>
    </xf>
    <xf numFmtId="0" fontId="78" fillId="9" borderId="236" xfId="198" applyFont="1" applyFill="1" applyBorder="1" applyAlignment="1">
      <alignment horizontal="center" vertical="center"/>
    </xf>
    <xf numFmtId="0" fontId="78" fillId="9" borderId="237" xfId="198" applyFont="1" applyFill="1" applyBorder="1" applyAlignment="1">
      <alignment horizontal="center" vertical="center"/>
    </xf>
    <xf numFmtId="168" fontId="78" fillId="0" borderId="84" xfId="0" applyNumberFormat="1" applyFont="1" applyBorder="1" applyAlignment="1">
      <alignment horizontal="center" vertical="center" wrapText="1"/>
    </xf>
    <xf numFmtId="0" fontId="9" fillId="0" borderId="199" xfId="0" applyFont="1" applyBorder="1" applyAlignment="1">
      <alignment horizontal="center" vertical="center" wrapText="1"/>
    </xf>
    <xf numFmtId="0" fontId="9" fillId="0" borderId="185" xfId="0" applyFont="1" applyBorder="1" applyAlignment="1">
      <alignment horizontal="center" vertical="center" wrapText="1"/>
    </xf>
    <xf numFmtId="0" fontId="9" fillId="0" borderId="200" xfId="0" applyFont="1" applyBorder="1" applyAlignment="1">
      <alignment horizontal="center" vertical="center" wrapText="1"/>
    </xf>
    <xf numFmtId="0" fontId="9" fillId="0" borderId="188" xfId="0" applyFont="1" applyBorder="1" applyAlignment="1">
      <alignment horizontal="center" vertical="center"/>
    </xf>
    <xf numFmtId="0" fontId="9" fillId="0" borderId="187" xfId="0" applyFont="1" applyBorder="1" applyAlignment="1">
      <alignment horizontal="center" vertical="center"/>
    </xf>
    <xf numFmtId="0" fontId="9" fillId="0" borderId="189" xfId="0" applyFont="1" applyBorder="1" applyAlignment="1">
      <alignment horizontal="center" vertical="center"/>
    </xf>
    <xf numFmtId="168" fontId="78" fillId="0" borderId="123" xfId="0" applyNumberFormat="1" applyFont="1" applyBorder="1" applyAlignment="1">
      <alignment horizontal="center" vertical="center" wrapText="1"/>
    </xf>
    <xf numFmtId="0" fontId="78" fillId="9" borderId="235" xfId="198" applyFont="1" applyFill="1" applyBorder="1" applyAlignment="1">
      <alignment horizontal="center" vertical="center"/>
    </xf>
    <xf numFmtId="0" fontId="4" fillId="5" borderId="191" xfId="0" applyFont="1" applyFill="1" applyBorder="1" applyAlignment="1">
      <alignment horizontal="center" vertical="center"/>
    </xf>
    <xf numFmtId="0" fontId="4" fillId="5" borderId="43" xfId="0" applyFont="1" applyFill="1" applyBorder="1" applyAlignment="1">
      <alignment horizontal="center" vertical="center"/>
    </xf>
    <xf numFmtId="0" fontId="4" fillId="5" borderId="192" xfId="0" applyFont="1" applyFill="1" applyBorder="1" applyAlignment="1">
      <alignment horizontal="center" vertical="center"/>
    </xf>
    <xf numFmtId="0" fontId="4" fillId="5" borderId="44" xfId="0" applyFont="1" applyFill="1" applyBorder="1" applyAlignment="1">
      <alignment horizontal="center" vertical="center"/>
    </xf>
    <xf numFmtId="0" fontId="3" fillId="0" borderId="8" xfId="0" applyFont="1" applyBorder="1" applyAlignment="1">
      <alignment vertical="top" wrapText="1"/>
    </xf>
    <xf numFmtId="0" fontId="3" fillId="0" borderId="198" xfId="0" applyFont="1" applyBorder="1" applyAlignment="1">
      <alignment vertical="top" wrapText="1"/>
    </xf>
    <xf numFmtId="0" fontId="3" fillId="0" borderId="197" xfId="0" applyFont="1" applyBorder="1" applyAlignment="1">
      <alignment horizontal="left" vertical="top" wrapText="1"/>
    </xf>
    <xf numFmtId="49" fontId="7" fillId="0" borderId="184" xfId="16" applyNumberFormat="1" applyFont="1" applyBorder="1" applyAlignment="1">
      <alignment horizontal="right" vertical="center"/>
    </xf>
    <xf numFmtId="49" fontId="4" fillId="0" borderId="0" xfId="16" applyNumberFormat="1" applyFont="1" applyAlignment="1">
      <alignment horizontal="right" vertical="center"/>
    </xf>
    <xf numFmtId="170" fontId="9" fillId="0" borderId="15" xfId="0" applyNumberFormat="1" applyFont="1" applyBorder="1" applyAlignment="1">
      <alignment horizontal="right"/>
    </xf>
    <xf numFmtId="0" fontId="4" fillId="0" borderId="177" xfId="0" applyFont="1" applyBorder="1" applyAlignment="1">
      <alignment horizontal="right" vertical="center" wrapText="1"/>
    </xf>
    <xf numFmtId="0" fontId="4" fillId="0" borderId="178" xfId="0" applyFont="1" applyBorder="1" applyAlignment="1">
      <alignment horizontal="right" vertical="center" wrapText="1"/>
    </xf>
    <xf numFmtId="0" fontId="4" fillId="0" borderId="180" xfId="0" applyFont="1" applyBorder="1" applyAlignment="1">
      <alignment horizontal="center" wrapText="1"/>
    </xf>
    <xf numFmtId="0" fontId="4" fillId="0" borderId="181" xfId="0" applyFont="1" applyBorder="1" applyAlignment="1">
      <alignment horizontal="center" wrapText="1"/>
    </xf>
    <xf numFmtId="0" fontId="5" fillId="0" borderId="183" xfId="0" applyFont="1" applyBorder="1" applyAlignment="1">
      <alignment horizontal="center" vertical="center" wrapText="1"/>
    </xf>
    <xf numFmtId="0" fontId="5" fillId="0" borderId="181" xfId="0" applyFont="1" applyBorder="1" applyAlignment="1">
      <alignment horizontal="center" vertical="center" wrapText="1"/>
    </xf>
    <xf numFmtId="0" fontId="5" fillId="0" borderId="182" xfId="0" applyFont="1" applyBorder="1" applyAlignment="1">
      <alignment horizontal="center" vertical="center" wrapText="1"/>
    </xf>
    <xf numFmtId="0" fontId="78" fillId="0" borderId="199" xfId="0" applyFont="1" applyBorder="1" applyAlignment="1">
      <alignment horizontal="center" vertical="center" wrapText="1"/>
    </xf>
    <xf numFmtId="0" fontId="78" fillId="0" borderId="185" xfId="0" applyFont="1" applyBorder="1" applyAlignment="1">
      <alignment horizontal="center" vertical="center" wrapText="1"/>
    </xf>
    <xf numFmtId="0" fontId="78" fillId="0" borderId="200" xfId="0" applyFont="1" applyBorder="1" applyAlignment="1">
      <alignment horizontal="center" vertical="center" wrapText="1"/>
    </xf>
    <xf numFmtId="168" fontId="78" fillId="0" borderId="188" xfId="0" applyNumberFormat="1" applyFont="1" applyBorder="1" applyAlignment="1">
      <alignment horizontal="center" vertical="center" wrapText="1"/>
    </xf>
    <xf numFmtId="168" fontId="78" fillId="0" borderId="187" xfId="0" applyNumberFormat="1" applyFont="1" applyBorder="1" applyAlignment="1">
      <alignment horizontal="center" vertical="center" wrapText="1"/>
    </xf>
    <xf numFmtId="168" fontId="78" fillId="0" borderId="189" xfId="0" applyNumberFormat="1" applyFont="1" applyBorder="1" applyAlignment="1">
      <alignment horizontal="center" vertical="center" wrapText="1"/>
    </xf>
    <xf numFmtId="0" fontId="9" fillId="0" borderId="183" xfId="0" applyFont="1" applyBorder="1" applyAlignment="1">
      <alignment horizontal="center" vertical="center" wrapText="1"/>
    </xf>
    <xf numFmtId="0" fontId="9" fillId="0" borderId="181" xfId="0" applyFont="1" applyBorder="1" applyAlignment="1">
      <alignment horizontal="center" vertical="center" wrapText="1"/>
    </xf>
    <xf numFmtId="0" fontId="9" fillId="0" borderId="182" xfId="0" applyFont="1" applyBorder="1" applyAlignment="1">
      <alignment horizontal="center" vertical="center" wrapText="1"/>
    </xf>
    <xf numFmtId="0" fontId="7" fillId="0" borderId="190" xfId="0" applyFont="1" applyBorder="1" applyAlignment="1">
      <alignment horizontal="left" vertical="center" wrapText="1"/>
    </xf>
    <xf numFmtId="0" fontId="7" fillId="0" borderId="185" xfId="0" applyFont="1" applyBorder="1" applyAlignment="1">
      <alignment horizontal="left" vertical="center" wrapText="1"/>
    </xf>
    <xf numFmtId="0" fontId="7" fillId="0" borderId="186" xfId="0" applyFont="1" applyBorder="1" applyAlignment="1">
      <alignment horizontal="left" vertical="center" wrapText="1"/>
    </xf>
    <xf numFmtId="0" fontId="7" fillId="0" borderId="187" xfId="0" applyFont="1" applyBorder="1" applyAlignment="1">
      <alignment horizontal="left" vertical="center" wrapText="1"/>
    </xf>
    <xf numFmtId="0" fontId="4" fillId="0" borderId="234" xfId="0" applyFont="1" applyBorder="1" applyAlignment="1">
      <alignment horizontal="right" vertical="center" wrapText="1"/>
    </xf>
    <xf numFmtId="0" fontId="4" fillId="0" borderId="235" xfId="0" applyFont="1" applyBorder="1" applyAlignment="1">
      <alignment horizontal="right" vertical="center" wrapText="1"/>
    </xf>
    <xf numFmtId="0" fontId="4" fillId="0" borderId="96" xfId="0" applyFont="1" applyBorder="1" applyAlignment="1">
      <alignment horizontal="right" vertical="center" wrapText="1"/>
    </xf>
    <xf numFmtId="0" fontId="4" fillId="0" borderId="105" xfId="0" applyFont="1" applyBorder="1" applyAlignment="1">
      <alignment horizontal="right" vertical="center" wrapText="1"/>
    </xf>
    <xf numFmtId="0" fontId="98" fillId="0" borderId="219" xfId="0" applyFont="1" applyBorder="1" applyAlignment="1">
      <alignment horizontal="center" vertical="center" textRotation="90" wrapText="1"/>
    </xf>
    <xf numFmtId="0" fontId="81" fillId="0" borderId="126" xfId="0" applyFont="1" applyBorder="1" applyAlignment="1">
      <alignment horizontal="center" vertical="center" textRotation="90" wrapText="1"/>
    </xf>
    <xf numFmtId="0" fontId="81" fillId="0" borderId="128" xfId="0" applyFont="1" applyBorder="1" applyAlignment="1">
      <alignment horizontal="center" vertical="center" textRotation="90" wrapText="1"/>
    </xf>
    <xf numFmtId="0" fontId="4" fillId="6" borderId="101" xfId="0" applyFont="1" applyFill="1" applyBorder="1" applyAlignment="1">
      <alignment horizontal="center" vertical="center" wrapText="1"/>
    </xf>
    <xf numFmtId="0" fontId="4" fillId="6" borderId="100" xfId="0" applyFont="1" applyFill="1" applyBorder="1" applyAlignment="1">
      <alignment horizontal="center" vertical="center" wrapText="1"/>
    </xf>
    <xf numFmtId="0" fontId="9" fillId="0" borderId="19" xfId="0" applyFont="1" applyBorder="1"/>
    <xf numFmtId="0" fontId="9" fillId="0" borderId="12" xfId="0" applyFont="1" applyBorder="1"/>
    <xf numFmtId="0" fontId="4" fillId="6" borderId="50" xfId="0" applyFont="1" applyFill="1" applyBorder="1" applyAlignment="1">
      <alignment horizontal="center" vertical="center" wrapText="1"/>
    </xf>
    <xf numFmtId="0" fontId="3" fillId="7" borderId="242" xfId="0" applyFont="1" applyFill="1" applyBorder="1" applyAlignment="1">
      <alignment horizontal="center" vertical="center" wrapText="1"/>
    </xf>
    <xf numFmtId="0" fontId="3" fillId="7" borderId="25" xfId="0" applyFont="1" applyFill="1" applyBorder="1" applyAlignment="1">
      <alignment horizontal="center" vertical="center" wrapText="1"/>
    </xf>
    <xf numFmtId="0" fontId="3" fillId="7" borderId="43" xfId="0" applyFont="1" applyFill="1" applyBorder="1" applyAlignment="1">
      <alignment horizontal="center" vertical="center" wrapText="1"/>
    </xf>
    <xf numFmtId="0" fontId="3" fillId="0" borderId="216" xfId="0" applyFont="1" applyBorder="1" applyAlignment="1">
      <alignment horizontal="center" vertical="center" wrapText="1"/>
    </xf>
    <xf numFmtId="0" fontId="3" fillId="0" borderId="204" xfId="0" applyFont="1" applyBorder="1" applyAlignment="1">
      <alignment horizontal="center" vertical="center" wrapText="1"/>
    </xf>
    <xf numFmtId="0" fontId="3" fillId="0" borderId="203" xfId="0" applyFont="1" applyBorder="1" applyAlignment="1">
      <alignment horizontal="center" vertical="center" wrapText="1"/>
    </xf>
    <xf numFmtId="49" fontId="3" fillId="0" borderId="42" xfId="0" applyNumberFormat="1" applyFont="1" applyBorder="1" applyAlignment="1">
      <alignment horizontal="center" vertical="center" wrapText="1"/>
    </xf>
    <xf numFmtId="49" fontId="3" fillId="0" borderId="41" xfId="0" applyNumberFormat="1" applyFont="1" applyBorder="1" applyAlignment="1">
      <alignment horizontal="center" vertical="center" wrapText="1"/>
    </xf>
    <xf numFmtId="49" fontId="3" fillId="0" borderId="72" xfId="0" applyNumberFormat="1" applyFont="1" applyBorder="1" applyAlignment="1">
      <alignment horizontal="center" vertical="center" wrapText="1"/>
    </xf>
    <xf numFmtId="0" fontId="3" fillId="7" borderId="9" xfId="0" applyFont="1" applyFill="1" applyBorder="1" applyAlignment="1">
      <alignment horizontal="center" vertical="center" wrapText="1"/>
    </xf>
    <xf numFmtId="0" fontId="4" fillId="5" borderId="28" xfId="0" applyFont="1" applyFill="1" applyBorder="1" applyAlignment="1">
      <alignment horizontal="center" vertical="center"/>
    </xf>
    <xf numFmtId="0" fontId="4" fillId="5" borderId="14" xfId="0" applyFont="1" applyFill="1" applyBorder="1" applyAlignment="1">
      <alignment horizontal="center" vertical="center"/>
    </xf>
    <xf numFmtId="0" fontId="4" fillId="0" borderId="70" xfId="0" applyFont="1" applyBorder="1" applyAlignment="1">
      <alignment horizontal="center" vertical="center"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4" fillId="6" borderId="51" xfId="0" applyFont="1" applyFill="1" applyBorder="1" applyAlignment="1">
      <alignment horizontal="center" vertical="center" wrapText="1"/>
    </xf>
    <xf numFmtId="0" fontId="3" fillId="7" borderId="243" xfId="0" applyFont="1" applyFill="1" applyBorder="1" applyAlignment="1">
      <alignment horizontal="center" vertical="center" wrapText="1"/>
    </xf>
    <xf numFmtId="168" fontId="3" fillId="0" borderId="146" xfId="0" applyNumberFormat="1" applyFont="1" applyBorder="1" applyAlignment="1">
      <alignment horizontal="center" vertical="center"/>
    </xf>
    <xf numFmtId="168" fontId="3" fillId="0" borderId="144" xfId="0" applyNumberFormat="1" applyFont="1" applyBorder="1" applyAlignment="1">
      <alignment horizontal="center" vertical="center"/>
    </xf>
    <xf numFmtId="168" fontId="3" fillId="0" borderId="145" xfId="0" applyNumberFormat="1" applyFont="1" applyBorder="1" applyAlignment="1">
      <alignment horizontal="center" vertical="center"/>
    </xf>
    <xf numFmtId="168" fontId="3" fillId="0" borderId="47" xfId="0" applyNumberFormat="1" applyFont="1" applyBorder="1" applyAlignment="1">
      <alignment horizontal="center" vertical="center"/>
    </xf>
    <xf numFmtId="168" fontId="3" fillId="0" borderId="117" xfId="0" applyNumberFormat="1" applyFont="1" applyBorder="1" applyAlignment="1">
      <alignment horizontal="center" vertical="center"/>
    </xf>
    <xf numFmtId="168" fontId="3" fillId="0" borderId="44" xfId="0" applyNumberFormat="1" applyFont="1" applyBorder="1" applyAlignment="1">
      <alignment horizontal="center" vertical="center"/>
    </xf>
    <xf numFmtId="168" fontId="3" fillId="0" borderId="27" xfId="0" applyNumberFormat="1" applyFont="1" applyBorder="1" applyAlignment="1">
      <alignment horizontal="center" vertical="center"/>
    </xf>
    <xf numFmtId="168" fontId="3" fillId="0" borderId="58" xfId="0" applyNumberFormat="1" applyFont="1" applyBorder="1" applyAlignment="1">
      <alignment horizontal="center" vertical="center"/>
    </xf>
    <xf numFmtId="1" fontId="3" fillId="0" borderId="21" xfId="0" applyNumberFormat="1" applyFont="1" applyBorder="1" applyAlignment="1">
      <alignment horizontal="center" vertical="center"/>
    </xf>
    <xf numFmtId="1" fontId="3" fillId="0" borderId="68" xfId="0" applyNumberFormat="1" applyFont="1" applyBorder="1" applyAlignment="1">
      <alignment horizontal="center" vertical="center"/>
    </xf>
    <xf numFmtId="14" fontId="3" fillId="0" borderId="73" xfId="0" applyNumberFormat="1" applyFont="1" applyBorder="1" applyAlignment="1">
      <alignment horizontal="center" vertical="center"/>
    </xf>
    <xf numFmtId="14" fontId="3" fillId="0" borderId="21" xfId="0" applyNumberFormat="1" applyFont="1" applyBorder="1" applyAlignment="1">
      <alignment horizontal="center" vertical="center"/>
    </xf>
    <xf numFmtId="14" fontId="3" fillId="0" borderId="68" xfId="0" applyNumberFormat="1" applyFont="1" applyBorder="1" applyAlignment="1">
      <alignment horizontal="center" vertical="center"/>
    </xf>
    <xf numFmtId="0" fontId="3" fillId="0" borderId="21" xfId="0" applyFont="1" applyBorder="1" applyAlignment="1">
      <alignment horizontal="center" vertical="center"/>
    </xf>
    <xf numFmtId="0" fontId="3" fillId="0" borderId="68" xfId="0" applyFont="1" applyBorder="1" applyAlignment="1">
      <alignment horizontal="center" vertical="center"/>
    </xf>
    <xf numFmtId="0" fontId="3" fillId="0" borderId="73" xfId="0" applyFont="1" applyBorder="1" applyAlignment="1">
      <alignment horizontal="center" vertical="center"/>
    </xf>
    <xf numFmtId="168" fontId="3" fillId="0" borderId="142" xfId="0" applyNumberFormat="1" applyFont="1" applyBorder="1" applyAlignment="1">
      <alignment horizontal="center" vertical="center"/>
    </xf>
    <xf numFmtId="168" fontId="3" fillId="0" borderId="21" xfId="0" applyNumberFormat="1" applyFont="1" applyBorder="1" applyAlignment="1">
      <alignment horizontal="center" vertical="center"/>
    </xf>
    <xf numFmtId="168" fontId="3" fillId="0" borderId="73" xfId="0" applyNumberFormat="1" applyFont="1" applyBorder="1" applyAlignment="1">
      <alignment horizontal="center" vertical="center"/>
    </xf>
    <xf numFmtId="168" fontId="3" fillId="0" borderId="36" xfId="0" applyNumberFormat="1" applyFont="1" applyBorder="1" applyAlignment="1">
      <alignment horizontal="center" vertical="center"/>
    </xf>
    <xf numFmtId="0" fontId="3" fillId="0" borderId="0" xfId="0" applyFont="1" applyAlignment="1">
      <alignment horizontal="center"/>
    </xf>
    <xf numFmtId="49" fontId="3" fillId="0" borderId="115" xfId="0" applyNumberFormat="1" applyFont="1" applyBorder="1" applyAlignment="1">
      <alignment horizontal="center" vertical="center"/>
    </xf>
    <xf numFmtId="49" fontId="3" fillId="0" borderId="102" xfId="0" applyNumberFormat="1" applyFont="1" applyBorder="1" applyAlignment="1">
      <alignment horizontal="center" vertical="center"/>
    </xf>
    <xf numFmtId="168" fontId="3" fillId="0" borderId="68" xfId="0" applyNumberFormat="1" applyFont="1" applyBorder="1" applyAlignment="1">
      <alignment horizontal="center" vertical="center"/>
    </xf>
    <xf numFmtId="168" fontId="3" fillId="0" borderId="14" xfId="0" applyNumberFormat="1" applyFont="1" applyBorder="1" applyAlignment="1">
      <alignment horizontal="center" vertical="center"/>
    </xf>
    <xf numFmtId="168" fontId="3" fillId="0" borderId="143" xfId="0" applyNumberFormat="1" applyFont="1" applyBorder="1" applyAlignment="1">
      <alignment horizontal="center" vertical="center"/>
    </xf>
    <xf numFmtId="168" fontId="3" fillId="0" borderId="38" xfId="0" applyNumberFormat="1" applyFont="1" applyBorder="1" applyAlignment="1">
      <alignment horizontal="center" vertical="center"/>
    </xf>
    <xf numFmtId="49" fontId="3" fillId="0" borderId="103" xfId="0" applyNumberFormat="1" applyFont="1" applyBorder="1" applyAlignment="1">
      <alignment horizontal="center" vertical="center"/>
    </xf>
    <xf numFmtId="1" fontId="3" fillId="0" borderId="73" xfId="0" applyNumberFormat="1" applyFont="1" applyBorder="1" applyAlignment="1">
      <alignment horizontal="center" vertical="center"/>
    </xf>
    <xf numFmtId="14" fontId="3" fillId="0" borderId="102" xfId="0" applyNumberFormat="1" applyFont="1" applyBorder="1" applyAlignment="1">
      <alignment horizontal="center" vertical="center"/>
    </xf>
    <xf numFmtId="14" fontId="3" fillId="0" borderId="103" xfId="0" applyNumberFormat="1" applyFont="1" applyBorder="1" applyAlignment="1">
      <alignment horizontal="center" vertical="center"/>
    </xf>
    <xf numFmtId="14" fontId="3" fillId="0" borderId="115" xfId="0" applyNumberFormat="1" applyFont="1" applyBorder="1" applyAlignment="1">
      <alignment horizontal="center" vertical="center"/>
    </xf>
    <xf numFmtId="168" fontId="3" fillId="0" borderId="63" xfId="0" applyNumberFormat="1" applyFont="1" applyBorder="1" applyAlignment="1">
      <alignment horizontal="center" vertical="center"/>
    </xf>
    <xf numFmtId="168" fontId="3" fillId="0" borderId="119" xfId="0" applyNumberFormat="1" applyFont="1" applyBorder="1" applyAlignment="1">
      <alignment horizontal="center" vertical="center"/>
    </xf>
    <xf numFmtId="168" fontId="3" fillId="0" borderId="141" xfId="0" applyNumberFormat="1" applyFont="1" applyBorder="1" applyAlignment="1">
      <alignment horizontal="center" vertical="center"/>
    </xf>
    <xf numFmtId="168" fontId="3" fillId="0" borderId="57" xfId="0" applyNumberFormat="1" applyFont="1" applyBorder="1" applyAlignment="1">
      <alignment horizontal="center" vertical="center"/>
    </xf>
    <xf numFmtId="168" fontId="3" fillId="0" borderId="209" xfId="0" applyNumberFormat="1" applyFont="1" applyBorder="1" applyAlignment="1">
      <alignment horizontal="center" vertical="center"/>
    </xf>
    <xf numFmtId="168" fontId="3" fillId="0" borderId="208" xfId="0" applyNumberFormat="1" applyFont="1" applyBorder="1" applyAlignment="1">
      <alignment horizontal="center" vertical="center"/>
    </xf>
    <xf numFmtId="168" fontId="3" fillId="0" borderId="211" xfId="0" applyNumberFormat="1" applyFont="1" applyBorder="1" applyAlignment="1">
      <alignment horizontal="center" vertical="center"/>
    </xf>
    <xf numFmtId="0" fontId="7" fillId="5" borderId="31"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43" xfId="0" applyFont="1" applyFill="1" applyBorder="1" applyAlignment="1">
      <alignment horizontal="center" vertical="center"/>
    </xf>
    <xf numFmtId="0" fontId="7" fillId="5" borderId="29"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44" xfId="0" applyFont="1" applyFill="1" applyBorder="1" applyAlignment="1">
      <alignment horizontal="center" vertical="center"/>
    </xf>
    <xf numFmtId="0" fontId="0" fillId="0" borderId="202" xfId="0" applyBorder="1" applyAlignment="1">
      <alignment horizontal="center"/>
    </xf>
    <xf numFmtId="0" fontId="2" fillId="0" borderId="202" xfId="0" applyFont="1" applyBorder="1" applyAlignment="1">
      <alignment horizontal="center"/>
    </xf>
    <xf numFmtId="0" fontId="31" fillId="0" borderId="0" xfId="0" applyFont="1" applyAlignment="1">
      <alignment horizontal="center"/>
    </xf>
    <xf numFmtId="0" fontId="3" fillId="0" borderId="16" xfId="0" applyFont="1" applyBorder="1" applyAlignment="1">
      <alignment horizontal="center"/>
    </xf>
    <xf numFmtId="0" fontId="14" fillId="0" borderId="15" xfId="0" applyFont="1" applyBorder="1" applyAlignment="1">
      <alignment horizontal="left"/>
    </xf>
    <xf numFmtId="0" fontId="61" fillId="0" borderId="15" xfId="0" applyFont="1" applyBorder="1" applyAlignment="1">
      <alignment horizontal="center"/>
    </xf>
    <xf numFmtId="0" fontId="61" fillId="0" borderId="15" xfId="0" applyFont="1" applyBorder="1" applyAlignment="1">
      <alignment horizontal="center" vertical="center"/>
    </xf>
    <xf numFmtId="0" fontId="7" fillId="0" borderId="49" xfId="0" applyFont="1" applyBorder="1" applyAlignment="1">
      <alignment horizontal="center" vertical="center" wrapText="1"/>
    </xf>
    <xf numFmtId="0" fontId="7" fillId="0" borderId="22" xfId="0" applyFont="1" applyBorder="1" applyAlignment="1">
      <alignment horizontal="center" vertical="center" wrapText="1"/>
    </xf>
    <xf numFmtId="0" fontId="61" fillId="0" borderId="19" xfId="0" applyFont="1" applyBorder="1" applyAlignment="1">
      <alignment horizontal="center"/>
    </xf>
    <xf numFmtId="0" fontId="2" fillId="0" borderId="15" xfId="0" applyFont="1" applyBorder="1" applyAlignment="1">
      <alignment horizontal="left"/>
    </xf>
    <xf numFmtId="0" fontId="4" fillId="0" borderId="15" xfId="0" applyFont="1" applyBorder="1" applyAlignment="1">
      <alignment horizontal="left"/>
    </xf>
    <xf numFmtId="0" fontId="3" fillId="0" borderId="15" xfId="0" applyFont="1" applyBorder="1" applyAlignment="1">
      <alignment horizontal="left"/>
    </xf>
    <xf numFmtId="14" fontId="3" fillId="0" borderId="15" xfId="0" applyNumberFormat="1" applyFont="1" applyBorder="1" applyAlignment="1">
      <alignment horizontal="center"/>
    </xf>
    <xf numFmtId="0" fontId="4" fillId="0" borderId="0" xfId="0" applyFont="1" applyAlignment="1">
      <alignment horizontal="center" textRotation="90" wrapText="1"/>
    </xf>
    <xf numFmtId="0" fontId="40" fillId="0" borderId="8" xfId="0" applyFont="1" applyBorder="1" applyAlignment="1">
      <alignment horizontal="left" vertical="top"/>
    </xf>
    <xf numFmtId="0" fontId="40" fillId="0" borderId="9" xfId="0" applyFont="1" applyBorder="1" applyAlignment="1">
      <alignment horizontal="left" vertical="top"/>
    </xf>
    <xf numFmtId="0" fontId="40" fillId="0" borderId="5" xfId="0" applyFont="1" applyBorder="1" applyAlignment="1">
      <alignment horizontal="left" vertical="top"/>
    </xf>
    <xf numFmtId="0" fontId="40" fillId="0" borderId="6" xfId="0" applyFont="1" applyBorder="1" applyAlignment="1">
      <alignment horizontal="left" vertical="top"/>
    </xf>
    <xf numFmtId="0" fontId="4" fillId="5" borderId="45" xfId="0" applyFont="1" applyFill="1" applyBorder="1" applyAlignment="1">
      <alignment horizontal="center" vertical="center"/>
    </xf>
    <xf numFmtId="0" fontId="4" fillId="5" borderId="47" xfId="0" applyFont="1" applyFill="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91" xfId="0" applyFont="1" applyBorder="1" applyAlignment="1">
      <alignment horizontal="center" vertical="center" wrapText="1"/>
    </xf>
    <xf numFmtId="49" fontId="3" fillId="0" borderId="90" xfId="0" applyNumberFormat="1" applyFont="1" applyBorder="1" applyAlignment="1">
      <alignment horizontal="right" vertical="center" wrapText="1"/>
    </xf>
    <xf numFmtId="49" fontId="3" fillId="0" borderId="80" xfId="0" applyNumberFormat="1" applyFont="1" applyBorder="1" applyAlignment="1">
      <alignment horizontal="right" vertical="center" wrapText="1"/>
    </xf>
    <xf numFmtId="0" fontId="3" fillId="0" borderId="80" xfId="0" applyFont="1" applyBorder="1" applyAlignment="1">
      <alignment horizontal="center" vertical="center" wrapText="1"/>
    </xf>
    <xf numFmtId="0" fontId="3" fillId="0" borderId="91" xfId="0" applyFont="1" applyBorder="1" applyAlignment="1">
      <alignment horizontal="center" vertical="center" wrapText="1"/>
    </xf>
    <xf numFmtId="0" fontId="6" fillId="0" borderId="27" xfId="16" applyFont="1" applyBorder="1" applyAlignment="1">
      <alignment horizontal="left"/>
    </xf>
    <xf numFmtId="0" fontId="6" fillId="0" borderId="5" xfId="16" applyFont="1" applyBorder="1" applyAlignment="1">
      <alignment horizontal="left"/>
    </xf>
    <xf numFmtId="0" fontId="5" fillId="0" borderId="5" xfId="16" applyFont="1" applyBorder="1" applyAlignment="1">
      <alignment horizontal="left"/>
    </xf>
    <xf numFmtId="0" fontId="5" fillId="0" borderId="6" xfId="16" applyFont="1" applyBorder="1" applyAlignment="1">
      <alignment horizontal="left"/>
    </xf>
    <xf numFmtId="172" fontId="3" fillId="0" borderId="230" xfId="0" applyNumberFormat="1" applyFont="1" applyBorder="1" applyAlignment="1">
      <alignment horizontal="center" vertical="center" wrapText="1"/>
    </xf>
    <xf numFmtId="172" fontId="3" fillId="0" borderId="229" xfId="0" applyNumberFormat="1" applyFont="1" applyBorder="1" applyAlignment="1">
      <alignment horizontal="center" vertical="center" wrapText="1"/>
    </xf>
    <xf numFmtId="49" fontId="3" fillId="0" borderId="56" xfId="0" applyNumberFormat="1" applyFont="1" applyBorder="1" applyAlignment="1">
      <alignment horizontal="center" vertical="center" wrapText="1"/>
    </xf>
    <xf numFmtId="49" fontId="3" fillId="0" borderId="89" xfId="0" applyNumberFormat="1" applyFont="1" applyBorder="1" applyAlignment="1">
      <alignment horizontal="center" vertical="center" wrapText="1"/>
    </xf>
    <xf numFmtId="0" fontId="3" fillId="7" borderId="230" xfId="0" applyFont="1" applyFill="1" applyBorder="1" applyAlignment="1">
      <alignment horizontal="center" vertical="center" wrapText="1"/>
    </xf>
    <xf numFmtId="0" fontId="3" fillId="7" borderId="229"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3" fillId="7" borderId="38" xfId="0" applyFont="1" applyFill="1" applyBorder="1" applyAlignment="1">
      <alignment horizontal="center" vertical="center" wrapText="1"/>
    </xf>
    <xf numFmtId="0" fontId="40" fillId="7" borderId="56" xfId="0" applyFont="1" applyFill="1" applyBorder="1" applyAlignment="1">
      <alignment horizontal="center" vertical="center" wrapText="1"/>
    </xf>
    <xf numFmtId="0" fontId="40" fillId="7" borderId="89" xfId="0" applyFont="1" applyFill="1" applyBorder="1" applyAlignment="1">
      <alignment horizontal="center" vertical="center" wrapText="1"/>
    </xf>
    <xf numFmtId="0" fontId="40" fillId="7" borderId="35" xfId="0" applyFont="1" applyFill="1" applyBorder="1" applyAlignment="1">
      <alignment horizontal="center" vertical="center" wrapText="1"/>
    </xf>
    <xf numFmtId="0" fontId="40" fillId="7" borderId="38" xfId="0" applyFont="1" applyFill="1" applyBorder="1" applyAlignment="1">
      <alignment horizontal="center" vertical="center" wrapText="1"/>
    </xf>
    <xf numFmtId="0" fontId="6" fillId="0" borderId="48" xfId="16" applyFont="1" applyBorder="1" applyAlignment="1">
      <alignment horizontal="center"/>
    </xf>
    <xf numFmtId="0" fontId="86" fillId="0" borderId="0" xfId="218" applyFont="1" applyAlignment="1">
      <alignment wrapText="1"/>
    </xf>
    <xf numFmtId="49" fontId="3" fillId="0" borderId="208" xfId="218" applyNumberFormat="1" applyFont="1" applyBorder="1" applyAlignment="1">
      <alignment horizontal="left"/>
    </xf>
    <xf numFmtId="0" fontId="70" fillId="0" borderId="208" xfId="218" applyFont="1" applyBorder="1" applyAlignment="1">
      <alignment horizontal="center" vertical="center"/>
    </xf>
    <xf numFmtId="0" fontId="70" fillId="0" borderId="210" xfId="218" applyFont="1" applyBorder="1" applyAlignment="1">
      <alignment horizontal="center" vertical="center"/>
    </xf>
    <xf numFmtId="0" fontId="4" fillId="0" borderId="227" xfId="198" applyFont="1" applyBorder="1" applyAlignment="1">
      <alignment horizontal="left" vertical="top" wrapText="1"/>
    </xf>
    <xf numFmtId="0" fontId="3" fillId="0" borderId="227" xfId="218" applyFont="1" applyBorder="1" applyAlignment="1">
      <alignment horizontal="center" vertical="center"/>
    </xf>
    <xf numFmtId="0" fontId="3" fillId="0" borderId="237" xfId="218" applyFont="1" applyBorder="1" applyAlignment="1">
      <alignment horizontal="center" vertical="center"/>
    </xf>
    <xf numFmtId="0" fontId="4" fillId="0" borderId="207" xfId="198" applyFont="1" applyBorder="1" applyAlignment="1">
      <alignment horizontal="left" vertical="center" wrapText="1"/>
    </xf>
    <xf numFmtId="0" fontId="4" fillId="0" borderId="208" xfId="198" applyFont="1" applyBorder="1" applyAlignment="1">
      <alignment horizontal="left" vertical="center" wrapText="1"/>
    </xf>
    <xf numFmtId="0" fontId="4" fillId="0" borderId="80" xfId="218" applyFont="1" applyBorder="1" applyAlignment="1">
      <alignment horizontal="center"/>
    </xf>
    <xf numFmtId="0" fontId="4" fillId="0" borderId="91" xfId="218" applyFont="1" applyBorder="1" applyAlignment="1">
      <alignment horizontal="center"/>
    </xf>
    <xf numFmtId="0" fontId="24" fillId="0" borderId="0" xfId="218" applyFont="1" applyAlignment="1">
      <alignment horizontal="left" wrapText="1"/>
    </xf>
    <xf numFmtId="0" fontId="3" fillId="0" borderId="26" xfId="198" applyFont="1" applyBorder="1" applyAlignment="1">
      <alignment horizontal="left"/>
    </xf>
    <xf numFmtId="0" fontId="3" fillId="0" borderId="0" xfId="198" applyFont="1" applyAlignment="1">
      <alignment horizontal="left"/>
    </xf>
    <xf numFmtId="0" fontId="3" fillId="0" borderId="10" xfId="198" applyFont="1" applyBorder="1" applyAlignment="1">
      <alignment horizontal="left"/>
    </xf>
    <xf numFmtId="0" fontId="40" fillId="0" borderId="27" xfId="198" applyFont="1" applyBorder="1" applyAlignment="1">
      <alignment horizontal="left"/>
    </xf>
    <xf numFmtId="0" fontId="40" fillId="0" borderId="5" xfId="198" applyFont="1" applyBorder="1" applyAlignment="1">
      <alignment horizontal="left"/>
    </xf>
    <xf numFmtId="0" fontId="40" fillId="0" borderId="6" xfId="198" applyFont="1" applyBorder="1" applyAlignment="1">
      <alignment horizontal="left"/>
    </xf>
    <xf numFmtId="0" fontId="4" fillId="0" borderId="49" xfId="198" applyFont="1" applyBorder="1" applyAlignment="1">
      <alignment horizontal="center" vertical="center"/>
    </xf>
    <xf numFmtId="0" fontId="3" fillId="0" borderId="25" xfId="198" applyFont="1" applyBorder="1" applyAlignment="1">
      <alignment horizontal="left"/>
    </xf>
    <xf numFmtId="0" fontId="3" fillId="0" borderId="8" xfId="198" applyFont="1" applyBorder="1" applyAlignment="1">
      <alignment horizontal="left"/>
    </xf>
    <xf numFmtId="0" fontId="3" fillId="0" borderId="9" xfId="198" applyFont="1" applyBorder="1" applyAlignment="1">
      <alignment horizontal="left"/>
    </xf>
    <xf numFmtId="0" fontId="3" fillId="0" borderId="5" xfId="218" applyFont="1" applyBorder="1" applyAlignment="1">
      <alignment horizontal="left" wrapText="1"/>
    </xf>
    <xf numFmtId="0" fontId="3" fillId="0" borderId="5" xfId="218" applyFont="1" applyBorder="1" applyAlignment="1">
      <alignment horizontal="center" vertical="center" wrapText="1"/>
    </xf>
    <xf numFmtId="0" fontId="4" fillId="0" borderId="29" xfId="198" applyFont="1" applyBorder="1" applyAlignment="1">
      <alignment horizontal="center" vertical="center"/>
    </xf>
    <xf numFmtId="0" fontId="4" fillId="0" borderId="5" xfId="198" applyFont="1" applyBorder="1" applyAlignment="1">
      <alignment horizontal="center" vertical="center"/>
    </xf>
    <xf numFmtId="0" fontId="4" fillId="0" borderId="44" xfId="198" applyFont="1" applyBorder="1" applyAlignment="1">
      <alignment horizontal="center" vertical="center"/>
    </xf>
    <xf numFmtId="0" fontId="3" fillId="0" borderId="9" xfId="198" applyFont="1" applyBorder="1" applyAlignment="1">
      <alignment horizontal="center" vertical="center"/>
    </xf>
    <xf numFmtId="0" fontId="24" fillId="0" borderId="0" xfId="218" applyFont="1" applyAlignment="1">
      <alignment horizontal="center" wrapText="1"/>
    </xf>
    <xf numFmtId="0" fontId="3" fillId="0" borderId="5" xfId="218" applyFont="1" applyBorder="1" applyAlignment="1">
      <alignment horizontal="center" wrapText="1"/>
    </xf>
    <xf numFmtId="0" fontId="4" fillId="5" borderId="45" xfId="16" applyFont="1" applyFill="1" applyBorder="1" applyAlignment="1">
      <alignment horizontal="center" vertical="center"/>
    </xf>
    <xf numFmtId="0" fontId="4" fillId="5" borderId="47" xfId="16" applyFont="1" applyFill="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49" fontId="4" fillId="0" borderId="90" xfId="0" applyNumberFormat="1" applyFont="1" applyBorder="1" applyAlignment="1">
      <alignment horizontal="center" wrapText="1"/>
    </xf>
    <xf numFmtId="0" fontId="4" fillId="0" borderId="80" xfId="0" applyFont="1" applyBorder="1" applyAlignment="1">
      <alignment horizontal="center" wrapText="1"/>
    </xf>
    <xf numFmtId="0" fontId="4" fillId="0" borderId="91" xfId="0" applyFont="1" applyBorder="1" applyAlignment="1">
      <alignment horizontal="center" wrapText="1"/>
    </xf>
    <xf numFmtId="0" fontId="3" fillId="0" borderId="8" xfId="16" applyFont="1" applyBorder="1" applyAlignment="1">
      <alignment horizontal="left" vertical="center" wrapText="1"/>
    </xf>
    <xf numFmtId="0" fontId="3" fillId="0" borderId="9" xfId="16" applyFont="1" applyBorder="1" applyAlignment="1">
      <alignment horizontal="left" vertical="center" wrapText="1"/>
    </xf>
    <xf numFmtId="0" fontId="3" fillId="0" borderId="5" xfId="16" applyFont="1" applyBorder="1" applyAlignment="1">
      <alignment horizontal="left" vertical="center" wrapText="1"/>
    </xf>
    <xf numFmtId="0" fontId="3" fillId="0" borderId="5" xfId="16" applyFont="1" applyBorder="1" applyAlignment="1">
      <alignment horizontal="left" vertical="center"/>
    </xf>
    <xf numFmtId="0" fontId="3" fillId="0" borderId="6" xfId="16" applyFont="1" applyBorder="1" applyAlignment="1">
      <alignment horizontal="left" vertical="center"/>
    </xf>
    <xf numFmtId="0" fontId="6" fillId="0" borderId="25"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164" fontId="3" fillId="14" borderId="83" xfId="15" applyNumberFormat="1" applyFont="1" applyFill="1" applyBorder="1" applyAlignment="1">
      <alignment horizontal="center" vertical="center" wrapText="1"/>
    </xf>
    <xf numFmtId="164" fontId="3" fillId="14" borderId="36" xfId="15" applyNumberFormat="1" applyFont="1" applyFill="1" applyBorder="1" applyAlignment="1">
      <alignment horizontal="center" vertical="center" wrapText="1"/>
    </xf>
    <xf numFmtId="164" fontId="3" fillId="14" borderId="94" xfId="15" applyNumberFormat="1" applyFont="1" applyFill="1" applyBorder="1" applyAlignment="1">
      <alignment horizontal="center" vertical="center" wrapText="1"/>
    </xf>
    <xf numFmtId="164" fontId="4" fillId="7" borderId="84" xfId="15" applyNumberFormat="1" applyFont="1" applyFill="1" applyBorder="1" applyAlignment="1">
      <alignment horizontal="center" vertical="center" wrapText="1"/>
    </xf>
    <xf numFmtId="164" fontId="4" fillId="7" borderId="69" xfId="15" applyNumberFormat="1" applyFont="1" applyFill="1" applyBorder="1" applyAlignment="1">
      <alignment horizontal="center" vertical="center" wrapText="1"/>
    </xf>
    <xf numFmtId="164" fontId="4" fillId="7" borderId="95" xfId="15" applyNumberFormat="1" applyFont="1" applyFill="1" applyBorder="1" applyAlignment="1">
      <alignment horizontal="center" vertical="center" wrapText="1"/>
    </xf>
    <xf numFmtId="1" fontId="3" fillId="0" borderId="83" xfId="15" applyNumberFormat="1" applyFont="1" applyFill="1" applyBorder="1" applyAlignment="1">
      <alignment horizontal="center" vertical="center" wrapText="1"/>
    </xf>
    <xf numFmtId="1" fontId="3" fillId="0" borderId="36" xfId="15" applyNumberFormat="1" applyFont="1" applyFill="1" applyBorder="1" applyAlignment="1">
      <alignment horizontal="center" vertical="center" wrapText="1"/>
    </xf>
    <xf numFmtId="1" fontId="3" fillId="0" borderId="94" xfId="15" applyNumberFormat="1" applyFont="1" applyFill="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67" xfId="0" applyFont="1" applyBorder="1" applyAlignment="1">
      <alignment horizontal="center" vertical="center" wrapText="1"/>
    </xf>
    <xf numFmtId="164" fontId="4" fillId="7" borderId="223" xfId="15" applyNumberFormat="1" applyFont="1" applyFill="1" applyBorder="1" applyAlignment="1">
      <alignment horizontal="center" vertical="center" wrapText="1"/>
    </xf>
    <xf numFmtId="164" fontId="4" fillId="7" borderId="119" xfId="15" applyNumberFormat="1" applyFont="1" applyFill="1" applyBorder="1" applyAlignment="1">
      <alignment horizontal="center" vertical="center" wrapText="1"/>
    </xf>
    <xf numFmtId="164" fontId="3" fillId="14" borderId="205" xfId="15" applyNumberFormat="1" applyFont="1" applyFill="1" applyBorder="1" applyAlignment="1">
      <alignment horizontal="center" vertical="center" wrapText="1"/>
    </xf>
    <xf numFmtId="164" fontId="3" fillId="14" borderId="117" xfId="15" applyNumberFormat="1" applyFont="1" applyFill="1" applyBorder="1" applyAlignment="1">
      <alignment horizontal="center" vertical="center" wrapText="1"/>
    </xf>
    <xf numFmtId="1" fontId="3" fillId="0" borderId="117" xfId="15" applyNumberFormat="1" applyFont="1" applyFill="1" applyBorder="1" applyAlignment="1">
      <alignment horizontal="center" vertical="center" wrapText="1"/>
    </xf>
    <xf numFmtId="0" fontId="3" fillId="0" borderId="47" xfId="0" applyFont="1" applyBorder="1" applyAlignment="1">
      <alignment horizontal="center" vertical="center" wrapText="1"/>
    </xf>
    <xf numFmtId="164" fontId="3" fillId="3" borderId="72" xfId="30" applyNumberFormat="1" applyFont="1" applyFill="1" applyBorder="1" applyAlignment="1">
      <alignment horizontal="center" vertical="center" wrapText="1"/>
    </xf>
    <xf numFmtId="164" fontId="3" fillId="3" borderId="10" xfId="30" applyNumberFormat="1" applyFont="1" applyFill="1" applyBorder="1" applyAlignment="1">
      <alignment horizontal="center" vertical="center" wrapText="1"/>
    </xf>
    <xf numFmtId="164" fontId="3" fillId="3" borderId="6" xfId="30" applyNumberFormat="1" applyFont="1" applyFill="1" applyBorder="1" applyAlignment="1">
      <alignment horizontal="center" vertical="center" wrapText="1"/>
    </xf>
    <xf numFmtId="0" fontId="40" fillId="0" borderId="13" xfId="0" applyFont="1" applyBorder="1" applyAlignment="1">
      <alignment horizontal="left" vertical="center" wrapText="1"/>
    </xf>
    <xf numFmtId="0" fontId="40" fillId="0" borderId="57" xfId="0" applyFont="1" applyBorder="1" applyAlignment="1">
      <alignment horizontal="left" vertical="center" wrapText="1"/>
    </xf>
    <xf numFmtId="0" fontId="40" fillId="0" borderId="21" xfId="0" applyFont="1" applyBorder="1" applyAlignment="1">
      <alignment horizontal="left" vertical="center" wrapText="1"/>
    </xf>
    <xf numFmtId="0" fontId="40" fillId="0" borderId="42"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41" xfId="0" applyFont="1" applyBorder="1" applyAlignment="1">
      <alignment horizontal="center" vertical="center" wrapText="1"/>
    </xf>
    <xf numFmtId="0" fontId="40" fillId="0" borderId="34"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11" xfId="0" applyFont="1" applyBorder="1" applyAlignment="1">
      <alignment horizontal="center" vertical="center" wrapText="1"/>
    </xf>
    <xf numFmtId="0" fontId="3" fillId="0" borderId="13" xfId="0" applyFont="1" applyBorder="1" applyAlignment="1">
      <alignment horizontal="left" vertical="center" wrapText="1"/>
    </xf>
    <xf numFmtId="0" fontId="3" fillId="8" borderId="21" xfId="0" applyFont="1" applyFill="1" applyBorder="1" applyAlignment="1">
      <alignment horizontal="left" vertical="center" wrapText="1"/>
    </xf>
    <xf numFmtId="0" fontId="3" fillId="0" borderId="21" xfId="0" applyFont="1" applyBorder="1" applyAlignment="1">
      <alignment horizontal="left" vertical="center" wrapText="1"/>
    </xf>
    <xf numFmtId="49" fontId="5" fillId="0" borderId="25" xfId="0" applyNumberFormat="1" applyFont="1" applyBorder="1" applyAlignment="1">
      <alignment horizontal="left"/>
    </xf>
    <xf numFmtId="49" fontId="5" fillId="0" borderId="8" xfId="0" applyNumberFormat="1" applyFont="1" applyBorder="1" applyAlignment="1">
      <alignment horizontal="left"/>
    </xf>
    <xf numFmtId="49" fontId="5" fillId="0" borderId="9" xfId="0" applyNumberFormat="1" applyFont="1" applyBorder="1" applyAlignment="1">
      <alignment horizontal="left"/>
    </xf>
    <xf numFmtId="49" fontId="5" fillId="0" borderId="26" xfId="0" applyNumberFormat="1" applyFont="1" applyBorder="1" applyAlignment="1">
      <alignment horizontal="left"/>
    </xf>
    <xf numFmtId="49" fontId="5" fillId="0" borderId="0" xfId="0" applyNumberFormat="1" applyFont="1" applyAlignment="1">
      <alignment horizontal="left"/>
    </xf>
    <xf numFmtId="49" fontId="5" fillId="0" borderId="10" xfId="0" applyNumberFormat="1" applyFont="1" applyBorder="1" applyAlignment="1">
      <alignment horizontal="left"/>
    </xf>
    <xf numFmtId="49" fontId="5" fillId="0" borderId="27" xfId="0" applyNumberFormat="1" applyFont="1" applyBorder="1" applyAlignment="1">
      <alignment horizontal="left"/>
    </xf>
    <xf numFmtId="49" fontId="5" fillId="0" borderId="5" xfId="0" applyNumberFormat="1" applyFont="1" applyBorder="1" applyAlignment="1">
      <alignment horizontal="left"/>
    </xf>
    <xf numFmtId="49" fontId="5" fillId="0" borderId="6" xfId="0" applyNumberFormat="1" applyFont="1" applyBorder="1" applyAlignment="1">
      <alignment horizontal="left"/>
    </xf>
    <xf numFmtId="0" fontId="3" fillId="8" borderId="102" xfId="0" applyFont="1" applyFill="1" applyBorder="1" applyAlignment="1">
      <alignment horizontal="left" vertical="center" wrapText="1"/>
    </xf>
    <xf numFmtId="49" fontId="4" fillId="0" borderId="101" xfId="0" applyNumberFormat="1" applyFont="1" applyBorder="1" applyAlignment="1">
      <alignment horizontal="center" wrapText="1"/>
    </xf>
    <xf numFmtId="49" fontId="4" fillId="0" borderId="50" xfId="0" applyNumberFormat="1" applyFont="1" applyBorder="1" applyAlignment="1">
      <alignment horizontal="center" wrapText="1"/>
    </xf>
    <xf numFmtId="49" fontId="4" fillId="0" borderId="100" xfId="0" applyNumberFormat="1" applyFont="1" applyBorder="1" applyAlignment="1">
      <alignment horizontal="center" wrapText="1"/>
    </xf>
    <xf numFmtId="0" fontId="4" fillId="0" borderId="49" xfId="0" applyFont="1" applyBorder="1" applyAlignment="1">
      <alignment horizontal="center" wrapText="1"/>
    </xf>
    <xf numFmtId="0" fontId="4" fillId="0" borderId="100" xfId="0" applyFont="1" applyBorder="1" applyAlignment="1">
      <alignment horizontal="center" wrapText="1"/>
    </xf>
    <xf numFmtId="0" fontId="4" fillId="0" borderId="104" xfId="0" applyFont="1" applyBorder="1" applyAlignment="1">
      <alignment horizontal="left" vertical="center" wrapText="1"/>
    </xf>
    <xf numFmtId="0" fontId="4" fillId="0" borderId="98" xfId="0" applyFont="1" applyBorder="1" applyAlignment="1">
      <alignment horizontal="left" vertical="center" wrapText="1"/>
    </xf>
    <xf numFmtId="0" fontId="4" fillId="0" borderId="130" xfId="0" applyFont="1" applyBorder="1" applyAlignment="1">
      <alignment horizontal="right" vertical="center" wrapText="1"/>
    </xf>
    <xf numFmtId="0" fontId="4" fillId="0" borderId="41" xfId="0" applyFont="1" applyBorder="1" applyAlignment="1">
      <alignment horizontal="right" vertical="center" wrapText="1"/>
    </xf>
    <xf numFmtId="0" fontId="4" fillId="0" borderId="88" xfId="0" applyFont="1" applyBorder="1" applyAlignment="1">
      <alignment horizontal="left" vertical="center" wrapText="1"/>
    </xf>
    <xf numFmtId="0" fontId="4" fillId="0" borderId="38" xfId="0" applyFont="1" applyBorder="1" applyAlignment="1">
      <alignment horizontal="left" vertical="center" wrapText="1"/>
    </xf>
    <xf numFmtId="0" fontId="4" fillId="0" borderId="49" xfId="16" applyFont="1" applyBorder="1" applyAlignment="1">
      <alignment horizontal="right" vertical="center"/>
    </xf>
    <xf numFmtId="0" fontId="4" fillId="0" borderId="50" xfId="16" applyFont="1" applyBorder="1" applyAlignment="1">
      <alignment horizontal="right" vertical="center"/>
    </xf>
    <xf numFmtId="0" fontId="4" fillId="0" borderId="100" xfId="16" applyFont="1" applyBorder="1" applyAlignment="1">
      <alignment horizontal="right" vertical="center"/>
    </xf>
    <xf numFmtId="0" fontId="7" fillId="0" borderId="0" xfId="0" applyFont="1" applyAlignment="1">
      <alignment horizontal="right" vertical="center" wrapText="1"/>
    </xf>
    <xf numFmtId="0" fontId="7" fillId="0" borderId="10" xfId="0" applyFont="1" applyBorder="1" applyAlignment="1">
      <alignment horizontal="right" vertical="center" wrapText="1"/>
    </xf>
    <xf numFmtId="0" fontId="4" fillId="0" borderId="130" xfId="16" applyFont="1" applyBorder="1" applyAlignment="1">
      <alignment horizontal="right" vertical="center" wrapText="1"/>
    </xf>
    <xf numFmtId="0" fontId="4" fillId="0" borderId="41" xfId="16" applyFont="1" applyBorder="1" applyAlignment="1">
      <alignment horizontal="right" vertical="center" wrapText="1"/>
    </xf>
    <xf numFmtId="0" fontId="4" fillId="0" borderId="28" xfId="16" applyFont="1" applyBorder="1" applyAlignment="1">
      <alignment horizontal="right" vertical="center" wrapText="1"/>
    </xf>
    <xf numFmtId="0" fontId="4" fillId="0" borderId="14" xfId="16" applyFont="1" applyBorder="1" applyAlignment="1">
      <alignment horizontal="right" vertical="center" wrapText="1"/>
    </xf>
    <xf numFmtId="0" fontId="4" fillId="0" borderId="29" xfId="16" applyFont="1" applyBorder="1" applyAlignment="1">
      <alignment horizontal="right" vertical="center" wrapText="1"/>
    </xf>
    <xf numFmtId="0" fontId="4" fillId="0" borderId="44" xfId="16" applyFont="1" applyBorder="1" applyAlignment="1">
      <alignment horizontal="right" vertical="center" wrapText="1"/>
    </xf>
    <xf numFmtId="49" fontId="6" fillId="0" borderId="25" xfId="0" applyNumberFormat="1" applyFont="1" applyBorder="1" applyAlignment="1">
      <alignment horizontal="left"/>
    </xf>
    <xf numFmtId="49" fontId="6" fillId="0" borderId="8" xfId="0" applyNumberFormat="1" applyFont="1" applyBorder="1" applyAlignment="1">
      <alignment horizontal="left"/>
    </xf>
    <xf numFmtId="49" fontId="6" fillId="0" borderId="9" xfId="0" applyNumberFormat="1" applyFont="1" applyBorder="1" applyAlignment="1">
      <alignment horizontal="left"/>
    </xf>
    <xf numFmtId="0" fontId="5" fillId="0" borderId="8" xfId="0" applyFont="1" applyBorder="1" applyAlignment="1">
      <alignment horizontal="center" textRotation="90" wrapText="1"/>
    </xf>
    <xf numFmtId="0" fontId="5" fillId="0" borderId="0" xfId="0" applyFont="1" applyAlignment="1">
      <alignment horizontal="center" textRotation="90" wrapText="1"/>
    </xf>
    <xf numFmtId="0" fontId="4" fillId="0" borderId="113" xfId="16" applyFont="1" applyBorder="1" applyAlignment="1">
      <alignment horizontal="center" wrapText="1"/>
    </xf>
    <xf numFmtId="0" fontId="4" fillId="0" borderId="7" xfId="16" applyFont="1" applyBorder="1" applyAlignment="1">
      <alignment horizontal="center" wrapText="1"/>
    </xf>
    <xf numFmtId="0" fontId="4" fillId="0" borderId="77" xfId="16" applyFont="1" applyBorder="1" applyAlignment="1">
      <alignment horizontal="center" wrapText="1"/>
    </xf>
    <xf numFmtId="0" fontId="4" fillId="0" borderId="120" xfId="0" applyFont="1" applyBorder="1" applyAlignment="1">
      <alignment horizontal="center" wrapText="1"/>
    </xf>
    <xf numFmtId="0" fontId="4" fillId="0" borderId="121" xfId="0" applyFont="1" applyBorder="1" applyAlignment="1">
      <alignment horizontal="center" wrapText="1"/>
    </xf>
    <xf numFmtId="0" fontId="4" fillId="0" borderId="78" xfId="0" applyFont="1" applyBorder="1" applyAlignment="1">
      <alignment horizontal="center" wrapText="1"/>
    </xf>
    <xf numFmtId="0" fontId="5" fillId="0" borderId="27" xfId="16" applyFont="1" applyBorder="1" applyAlignment="1">
      <alignment horizontal="left" wrapText="1"/>
    </xf>
    <xf numFmtId="0" fontId="5" fillId="0" borderId="5" xfId="16" applyFont="1" applyBorder="1" applyAlignment="1">
      <alignment horizontal="left" wrapText="1"/>
    </xf>
    <xf numFmtId="0" fontId="5" fillId="0" borderId="6" xfId="16" applyFont="1" applyBorder="1" applyAlignment="1">
      <alignment horizontal="left" wrapText="1"/>
    </xf>
    <xf numFmtId="0" fontId="5" fillId="0" borderId="9" xfId="0" applyFont="1" applyBorder="1" applyAlignment="1">
      <alignment horizontal="center" textRotation="90" wrapText="1"/>
    </xf>
    <xf numFmtId="0" fontId="5" fillId="0" borderId="10" xfId="0" applyFont="1" applyBorder="1" applyAlignment="1">
      <alignment horizontal="center" textRotation="90" wrapText="1"/>
    </xf>
    <xf numFmtId="0" fontId="3" fillId="0" borderId="0" xfId="0" applyFont="1" applyAlignment="1">
      <alignment horizontal="center" textRotation="90" wrapText="1"/>
    </xf>
    <xf numFmtId="0" fontId="9" fillId="0" borderId="88" xfId="0" applyFont="1" applyBorder="1" applyAlignment="1">
      <alignment horizontal="right" vertical="center" wrapText="1"/>
    </xf>
    <xf numFmtId="0" fontId="3" fillId="0" borderId="38" xfId="0" applyFont="1" applyBorder="1" applyAlignment="1">
      <alignment horizontal="right" vertical="center" wrapText="1"/>
    </xf>
    <xf numFmtId="0" fontId="4" fillId="0" borderId="31" xfId="0" applyFont="1" applyBorder="1" applyAlignment="1">
      <alignment horizontal="center" wrapText="1"/>
    </xf>
    <xf numFmtId="0" fontId="4" fillId="0" borderId="43" xfId="0" applyFont="1" applyBorder="1" applyAlignment="1">
      <alignment horizontal="center" wrapText="1"/>
    </xf>
    <xf numFmtId="0" fontId="4" fillId="0" borderId="28" xfId="0" applyFont="1" applyBorder="1" applyAlignment="1">
      <alignment horizontal="center" wrapText="1"/>
    </xf>
    <xf numFmtId="0" fontId="4" fillId="0" borderId="29" xfId="0" applyFont="1" applyBorder="1" applyAlignment="1">
      <alignment horizontal="center" wrapText="1"/>
    </xf>
    <xf numFmtId="0" fontId="4" fillId="0" borderId="44" xfId="0" applyFont="1" applyBorder="1" applyAlignment="1">
      <alignment horizontal="center" wrapText="1"/>
    </xf>
    <xf numFmtId="0" fontId="9" fillId="0" borderId="104" xfId="0" applyFont="1" applyBorder="1" applyAlignment="1">
      <alignment horizontal="right" vertical="center" wrapText="1"/>
    </xf>
    <xf numFmtId="0" fontId="3" fillId="0" borderId="98" xfId="0" applyFont="1" applyBorder="1" applyAlignment="1">
      <alignment horizontal="right" vertical="center" wrapText="1"/>
    </xf>
    <xf numFmtId="0" fontId="4" fillId="0" borderId="49" xfId="16" applyFont="1" applyBorder="1" applyAlignment="1">
      <alignment horizontal="right" vertical="center" wrapText="1"/>
    </xf>
    <xf numFmtId="0" fontId="4" fillId="0" borderId="100" xfId="16" applyFont="1" applyBorder="1" applyAlignment="1">
      <alignment horizontal="right" vertical="center" wrapText="1"/>
    </xf>
    <xf numFmtId="0" fontId="9" fillId="0" borderId="38" xfId="0" applyFont="1" applyBorder="1" applyAlignment="1">
      <alignment horizontal="right" vertical="center" wrapText="1"/>
    </xf>
    <xf numFmtId="0" fontId="9" fillId="0" borderId="60" xfId="16" applyFont="1" applyBorder="1" applyAlignment="1">
      <alignment horizontal="right" vertical="center" wrapText="1"/>
    </xf>
    <xf numFmtId="0" fontId="9" fillId="0" borderId="89" xfId="16" applyFont="1" applyBorder="1" applyAlignment="1">
      <alignment horizontal="right" vertical="center" wrapText="1"/>
    </xf>
    <xf numFmtId="0" fontId="3" fillId="0" borderId="0" xfId="0" applyFont="1" applyAlignment="1">
      <alignment horizontal="right" wrapText="1"/>
    </xf>
    <xf numFmtId="171" fontId="3" fillId="0" borderId="15" xfId="0" applyNumberFormat="1" applyFont="1" applyBorder="1" applyAlignment="1">
      <alignment horizontal="left"/>
    </xf>
    <xf numFmtId="170" fontId="3" fillId="0" borderId="15" xfId="0" applyNumberFormat="1" applyFont="1" applyBorder="1" applyAlignment="1">
      <alignment horizontal="right"/>
    </xf>
    <xf numFmtId="0" fontId="3" fillId="0" borderId="15" xfId="0" applyFont="1" applyBorder="1" applyAlignment="1">
      <alignment horizontal="center" vertical="center"/>
    </xf>
    <xf numFmtId="0" fontId="7" fillId="0" borderId="0" xfId="0" applyFont="1" applyAlignment="1">
      <alignment horizontal="right"/>
    </xf>
    <xf numFmtId="0" fontId="39" fillId="0" borderId="209" xfId="0" applyFont="1" applyBorder="1" applyAlignment="1">
      <alignment horizontal="right" vertical="center"/>
    </xf>
    <xf numFmtId="0" fontId="39" fillId="0" borderId="208" xfId="0" applyFont="1" applyBorder="1" applyAlignment="1">
      <alignment horizontal="right" vertical="center"/>
    </xf>
    <xf numFmtId="0" fontId="39" fillId="0" borderId="208" xfId="0" applyFont="1" applyBorder="1" applyAlignment="1">
      <alignment horizontal="left" vertical="center"/>
    </xf>
    <xf numFmtId="0" fontId="39" fillId="0" borderId="211" xfId="0" applyFont="1" applyBorder="1" applyAlignment="1">
      <alignment horizontal="left" vertical="center"/>
    </xf>
    <xf numFmtId="14" fontId="3" fillId="0" borderId="15" xfId="0" applyNumberFormat="1" applyFont="1" applyBorder="1" applyAlignment="1">
      <alignment horizontal="left"/>
    </xf>
    <xf numFmtId="0" fontId="40" fillId="0" borderId="222" xfId="14" applyFont="1" applyBorder="1" applyAlignment="1">
      <alignment horizontal="right" vertical="center" wrapText="1"/>
    </xf>
    <xf numFmtId="0" fontId="40" fillId="0" borderId="67" xfId="14" applyFont="1" applyBorder="1" applyAlignment="1">
      <alignment horizontal="right" vertical="center" wrapText="1"/>
    </xf>
    <xf numFmtId="49" fontId="40" fillId="0" borderId="13" xfId="14" applyNumberFormat="1" applyFont="1" applyBorder="1" applyAlignment="1">
      <alignment horizontal="center" vertical="center"/>
    </xf>
    <xf numFmtId="49" fontId="40" fillId="0" borderId="70" xfId="14" applyNumberFormat="1" applyFont="1" applyBorder="1" applyAlignment="1">
      <alignment horizontal="center" vertical="center"/>
    </xf>
    <xf numFmtId="49" fontId="40" fillId="0" borderId="40" xfId="14" applyNumberFormat="1" applyFont="1" applyBorder="1" applyAlignment="1">
      <alignment horizontal="center" vertical="center"/>
    </xf>
    <xf numFmtId="49" fontId="40" fillId="0" borderId="37" xfId="14" applyNumberFormat="1" applyFont="1" applyBorder="1" applyAlignment="1">
      <alignment horizontal="center" vertical="center"/>
    </xf>
    <xf numFmtId="49" fontId="40" fillId="0" borderId="39" xfId="14" applyNumberFormat="1" applyFont="1" applyBorder="1" applyAlignment="1">
      <alignment horizontal="center" vertical="center"/>
    </xf>
    <xf numFmtId="49" fontId="40" fillId="0" borderId="82" xfId="14" applyNumberFormat="1" applyFont="1" applyBorder="1" applyAlignment="1">
      <alignment horizontal="center" vertical="center"/>
    </xf>
    <xf numFmtId="49" fontId="40" fillId="0" borderId="11" xfId="14" applyNumberFormat="1" applyFont="1" applyBorder="1" applyAlignment="1">
      <alignment horizontal="center" vertical="center"/>
    </xf>
    <xf numFmtId="49" fontId="40" fillId="0" borderId="34" xfId="14" applyNumberFormat="1" applyFont="1" applyBorder="1" applyAlignment="1">
      <alignment horizontal="center" vertical="center"/>
    </xf>
    <xf numFmtId="0" fontId="59" fillId="0" borderId="60" xfId="14" applyFont="1" applyBorder="1" applyAlignment="1">
      <alignment horizontal="center" vertical="center"/>
    </xf>
    <xf numFmtId="0" fontId="59" fillId="0" borderId="62" xfId="14" applyFont="1" applyBorder="1" applyAlignment="1">
      <alignment horizontal="center" vertical="center"/>
    </xf>
    <xf numFmtId="0" fontId="41" fillId="0" borderId="60" xfId="14" applyFont="1" applyBorder="1" applyAlignment="1">
      <alignment horizontal="center" vertical="center"/>
    </xf>
    <xf numFmtId="0" fontId="41" fillId="0" borderId="62" xfId="14" applyFont="1" applyBorder="1" applyAlignment="1">
      <alignment horizontal="center" vertical="center"/>
    </xf>
    <xf numFmtId="0" fontId="40" fillId="0" borderId="224" xfId="14" applyFont="1" applyBorder="1" applyAlignment="1">
      <alignment horizontal="right" vertical="center" wrapText="1"/>
    </xf>
    <xf numFmtId="49" fontId="40" fillId="0" borderId="230" xfId="14" applyNumberFormat="1" applyFont="1" applyBorder="1" applyAlignment="1">
      <alignment horizontal="center" vertical="center"/>
    </xf>
    <xf numFmtId="49" fontId="40" fillId="0" borderId="232" xfId="14" applyNumberFormat="1" applyFont="1" applyBorder="1" applyAlignment="1">
      <alignment horizontal="center" vertical="center"/>
    </xf>
    <xf numFmtId="49" fontId="40" fillId="0" borderId="229" xfId="14" applyNumberFormat="1" applyFont="1" applyBorder="1" applyAlignment="1">
      <alignment horizontal="center" vertical="center"/>
    </xf>
    <xf numFmtId="49" fontId="40" fillId="0" borderId="233" xfId="14" applyNumberFormat="1" applyFont="1" applyBorder="1" applyAlignment="1">
      <alignment horizontal="center" vertical="center"/>
    </xf>
    <xf numFmtId="49" fontId="40" fillId="0" borderId="56" xfId="14" applyNumberFormat="1" applyFont="1" applyBorder="1" applyAlignment="1">
      <alignment horizontal="center" vertical="center"/>
    </xf>
    <xf numFmtId="49" fontId="40" fillId="0" borderId="61" xfId="14" applyNumberFormat="1" applyFont="1" applyBorder="1" applyAlignment="1">
      <alignment horizontal="center" vertical="center"/>
    </xf>
    <xf numFmtId="49" fontId="40" fillId="0" borderId="89" xfId="14" applyNumberFormat="1" applyFont="1" applyBorder="1" applyAlignment="1">
      <alignment horizontal="center" vertical="center"/>
    </xf>
    <xf numFmtId="49" fontId="40" fillId="0" borderId="62" xfId="14" applyNumberFormat="1" applyFont="1" applyBorder="1" applyAlignment="1">
      <alignment horizontal="center" vertical="center"/>
    </xf>
    <xf numFmtId="0" fontId="41" fillId="0" borderId="0" xfId="14" applyFont="1" applyAlignment="1">
      <alignment horizontal="right" vertical="center"/>
    </xf>
    <xf numFmtId="0" fontId="41" fillId="0" borderId="10" xfId="14" applyFont="1" applyBorder="1" applyAlignment="1">
      <alignment horizontal="right" vertical="center"/>
    </xf>
    <xf numFmtId="0" fontId="40" fillId="0" borderId="49" xfId="14" applyFont="1" applyBorder="1" applyAlignment="1">
      <alignment horizontal="center" vertical="center"/>
    </xf>
    <xf numFmtId="0" fontId="40" fillId="0" borderId="51" xfId="14" applyFont="1" applyBorder="1" applyAlignment="1">
      <alignment horizontal="center" vertical="center"/>
    </xf>
    <xf numFmtId="0" fontId="59" fillId="0" borderId="104" xfId="14" applyFont="1" applyBorder="1" applyAlignment="1">
      <alignment horizontal="center" vertical="center"/>
    </xf>
    <xf numFmtId="0" fontId="59" fillId="0" borderId="99" xfId="14" applyFont="1" applyBorder="1" applyAlignment="1">
      <alignment horizontal="center" vertical="center"/>
    </xf>
    <xf numFmtId="0" fontId="41" fillId="0" borderId="104" xfId="14" applyFont="1" applyBorder="1" applyAlignment="1">
      <alignment horizontal="center" vertical="center"/>
    </xf>
    <xf numFmtId="0" fontId="41" fillId="0" borderId="99" xfId="14" applyFont="1" applyBorder="1" applyAlignment="1">
      <alignment horizontal="center" vertical="center"/>
    </xf>
    <xf numFmtId="0" fontId="40" fillId="0" borderId="46" xfId="14" applyFont="1" applyBorder="1" applyAlignment="1">
      <alignment horizontal="right" vertical="center" wrapText="1"/>
    </xf>
    <xf numFmtId="49" fontId="40" fillId="0" borderId="52" xfId="14" applyNumberFormat="1" applyFont="1" applyBorder="1" applyAlignment="1">
      <alignment horizontal="center" vertical="center"/>
    </xf>
    <xf numFmtId="49" fontId="40" fillId="0" borderId="66" xfId="14" applyNumberFormat="1" applyFont="1" applyBorder="1" applyAlignment="1">
      <alignment horizontal="center" vertical="center"/>
    </xf>
    <xf numFmtId="49" fontId="40" fillId="0" borderId="216" xfId="14" applyNumberFormat="1" applyFont="1" applyBorder="1" applyAlignment="1">
      <alignment horizontal="center" vertical="center"/>
    </xf>
    <xf numFmtId="49" fontId="40" fillId="0" borderId="202" xfId="14" applyNumberFormat="1" applyFont="1" applyBorder="1" applyAlignment="1">
      <alignment horizontal="center" vertical="center"/>
    </xf>
    <xf numFmtId="49" fontId="40" fillId="0" borderId="203" xfId="14" applyNumberFormat="1" applyFont="1" applyBorder="1" applyAlignment="1">
      <alignment horizontal="center" vertical="center"/>
    </xf>
    <xf numFmtId="49" fontId="40" fillId="0" borderId="172" xfId="14" applyNumberFormat="1" applyFont="1" applyBorder="1" applyAlignment="1">
      <alignment horizontal="center" vertical="center"/>
    </xf>
    <xf numFmtId="49" fontId="40" fillId="0" borderId="16" xfId="14" applyNumberFormat="1" applyFont="1" applyBorder="1" applyAlignment="1">
      <alignment horizontal="center" vertical="center"/>
    </xf>
    <xf numFmtId="49" fontId="40" fillId="0" borderId="74" xfId="14" applyNumberFormat="1" applyFont="1" applyBorder="1" applyAlignment="1">
      <alignment horizontal="center" vertical="center"/>
    </xf>
    <xf numFmtId="49" fontId="40" fillId="0" borderId="228" xfId="14" applyNumberFormat="1" applyFont="1" applyBorder="1" applyAlignment="1">
      <alignment horizontal="center" vertical="center"/>
    </xf>
    <xf numFmtId="49" fontId="40" fillId="0" borderId="231" xfId="14" applyNumberFormat="1" applyFont="1" applyBorder="1" applyAlignment="1">
      <alignment horizontal="center" vertical="center"/>
    </xf>
    <xf numFmtId="0" fontId="41" fillId="0" borderId="94" xfId="14" applyFont="1" applyBorder="1" applyAlignment="1">
      <alignment horizontal="center" vertical="center" wrapText="1"/>
    </xf>
    <xf numFmtId="0" fontId="50" fillId="0" borderId="0" xfId="14" applyFont="1" applyAlignment="1">
      <alignment horizontal="center"/>
    </xf>
    <xf numFmtId="170" fontId="3" fillId="0" borderId="19" xfId="14" applyNumberFormat="1" applyFont="1" applyBorder="1" applyAlignment="1">
      <alignment horizontal="center"/>
    </xf>
    <xf numFmtId="171" fontId="3" fillId="0" borderId="19" xfId="14" applyNumberFormat="1" applyFont="1" applyBorder="1" applyAlignment="1">
      <alignment horizontal="center"/>
    </xf>
    <xf numFmtId="49" fontId="41" fillId="0" borderId="167" xfId="14" applyNumberFormat="1" applyFont="1" applyBorder="1" applyAlignment="1">
      <alignment horizontal="center" vertical="center"/>
    </xf>
    <xf numFmtId="49" fontId="41" fillId="0" borderId="116" xfId="14" applyNumberFormat="1" applyFont="1" applyBorder="1" applyAlignment="1">
      <alignment horizontal="center" vertical="center"/>
    </xf>
    <xf numFmtId="49" fontId="41" fillId="0" borderId="91" xfId="14" applyNumberFormat="1" applyFont="1" applyBorder="1" applyAlignment="1">
      <alignment horizontal="center" vertical="center"/>
    </xf>
    <xf numFmtId="49" fontId="3" fillId="0" borderId="19" xfId="0" applyNumberFormat="1" applyFont="1" applyBorder="1" applyAlignment="1">
      <alignment horizontal="left"/>
    </xf>
    <xf numFmtId="0" fontId="41" fillId="0" borderId="206" xfId="14" applyFont="1" applyBorder="1" applyAlignment="1">
      <alignment horizontal="center" vertical="center" wrapText="1"/>
    </xf>
    <xf numFmtId="0" fontId="41" fillId="0" borderId="261" xfId="14" applyFont="1" applyBorder="1" applyAlignment="1">
      <alignment horizontal="center" vertical="center" wrapText="1"/>
    </xf>
    <xf numFmtId="49" fontId="41" fillId="0" borderId="32" xfId="14" applyNumberFormat="1" applyFont="1" applyBorder="1" applyAlignment="1">
      <alignment horizontal="center" vertical="center" wrapText="1"/>
    </xf>
    <xf numFmtId="49" fontId="3" fillId="0" borderId="19" xfId="0" applyNumberFormat="1" applyFont="1" applyBorder="1" applyAlignment="1">
      <alignment horizontal="center"/>
    </xf>
    <xf numFmtId="0" fontId="3" fillId="0" borderId="19" xfId="0" applyFont="1" applyBorder="1" applyAlignment="1">
      <alignment horizontal="center"/>
    </xf>
    <xf numFmtId="49" fontId="3" fillId="0" borderId="232" xfId="0" applyNumberFormat="1" applyFont="1" applyBorder="1" applyAlignment="1">
      <alignment horizontal="center"/>
    </xf>
    <xf numFmtId="0" fontId="39" fillId="0" borderId="209" xfId="0" applyFont="1" applyBorder="1" applyAlignment="1">
      <alignment horizontal="center" vertical="center"/>
    </xf>
    <xf numFmtId="0" fontId="39" fillId="0" borderId="208" xfId="0" applyFont="1" applyBorder="1" applyAlignment="1">
      <alignment horizontal="center" vertical="center"/>
    </xf>
    <xf numFmtId="0" fontId="39" fillId="0" borderId="211" xfId="0" applyFont="1" applyBorder="1" applyAlignment="1">
      <alignment horizontal="center" vertical="center"/>
    </xf>
    <xf numFmtId="0" fontId="4" fillId="0" borderId="16" xfId="16" applyFont="1" applyBorder="1" applyAlignment="1">
      <alignment horizontal="center"/>
    </xf>
    <xf numFmtId="0" fontId="4" fillId="0" borderId="16" xfId="0" applyFont="1" applyBorder="1" applyAlignment="1">
      <alignment horizontal="left"/>
    </xf>
    <xf numFmtId="0" fontId="3" fillId="0" borderId="232" xfId="0" applyFont="1" applyBorder="1" applyAlignment="1">
      <alignment horizontal="center"/>
    </xf>
  </cellXfs>
  <cellStyles count="220">
    <cellStyle name="Comma0" xfId="1" xr:uid="{00000000-0005-0000-0000-000000000000}"/>
    <cellStyle name="Comma0 2" xfId="17" xr:uid="{00000000-0005-0000-0000-000001000000}"/>
    <cellStyle name="Comma0 2 2" xfId="211" xr:uid="{00000000-0005-0000-0000-000002000000}"/>
    <cellStyle name="Currency0" xfId="2" xr:uid="{00000000-0005-0000-0000-000003000000}"/>
    <cellStyle name="Currency0 2" xfId="18" xr:uid="{00000000-0005-0000-0000-000004000000}"/>
    <cellStyle name="Currency0 2 2" xfId="212" xr:uid="{00000000-0005-0000-0000-000005000000}"/>
    <cellStyle name="Date" xfId="3" xr:uid="{00000000-0005-0000-0000-000006000000}"/>
    <cellStyle name="Date 2" xfId="19" xr:uid="{00000000-0005-0000-0000-000007000000}"/>
    <cellStyle name="F2" xfId="4" xr:uid="{00000000-0005-0000-0000-000008000000}"/>
    <cellStyle name="F2 2" xfId="20" xr:uid="{00000000-0005-0000-0000-000009000000}"/>
    <cellStyle name="F2 2 2" xfId="213" xr:uid="{00000000-0005-0000-0000-00000A000000}"/>
    <cellStyle name="F3" xfId="5" xr:uid="{00000000-0005-0000-0000-00000B000000}"/>
    <cellStyle name="F3 2" xfId="21" xr:uid="{00000000-0005-0000-0000-00000C000000}"/>
    <cellStyle name="F4" xfId="6" xr:uid="{00000000-0005-0000-0000-00000D000000}"/>
    <cellStyle name="F4 2" xfId="22" xr:uid="{00000000-0005-0000-0000-00000E000000}"/>
    <cellStyle name="F5" xfId="7" xr:uid="{00000000-0005-0000-0000-00000F000000}"/>
    <cellStyle name="F5 2" xfId="23" xr:uid="{00000000-0005-0000-0000-000010000000}"/>
    <cellStyle name="F6" xfId="8" xr:uid="{00000000-0005-0000-0000-000011000000}"/>
    <cellStyle name="F6 2" xfId="24" xr:uid="{00000000-0005-0000-0000-000012000000}"/>
    <cellStyle name="F7" xfId="9" xr:uid="{00000000-0005-0000-0000-000013000000}"/>
    <cellStyle name="F7 2" xfId="25" xr:uid="{00000000-0005-0000-0000-000014000000}"/>
    <cellStyle name="F8" xfId="10" xr:uid="{00000000-0005-0000-0000-000015000000}"/>
    <cellStyle name="F8 2" xfId="26" xr:uid="{00000000-0005-0000-0000-000016000000}"/>
    <cellStyle name="Fixed" xfId="11" xr:uid="{00000000-0005-0000-0000-000017000000}"/>
    <cellStyle name="Fixed 2" xfId="27" xr:uid="{00000000-0005-0000-0000-000018000000}"/>
    <cellStyle name="Followed Hyperlink" xfId="120" builtinId="9" hidden="1"/>
    <cellStyle name="Followed Hyperlink" xfId="128" builtinId="9" hidden="1"/>
    <cellStyle name="Followed Hyperlink" xfId="124" builtinId="9" hidden="1"/>
    <cellStyle name="Followed Hyperlink" xfId="102" builtinId="9" hidden="1"/>
    <cellStyle name="Followed Hyperlink" xfId="80" builtinId="9" hidden="1"/>
    <cellStyle name="Followed Hyperlink" xfId="90" builtinId="9" hidden="1"/>
    <cellStyle name="Followed Hyperlink" xfId="190" builtinId="9" hidden="1"/>
    <cellStyle name="Followed Hyperlink" xfId="50" builtinId="9" hidden="1"/>
    <cellStyle name="Followed Hyperlink" xfId="54" builtinId="9" hidden="1"/>
    <cellStyle name="Followed Hyperlink" xfId="60" builtinId="9" hidden="1"/>
    <cellStyle name="Followed Hyperlink" xfId="217" builtinId="9" hidden="1"/>
    <cellStyle name="Followed Hyperlink" xfId="68" builtinId="9" hidden="1"/>
    <cellStyle name="Followed Hyperlink" xfId="160" builtinId="9" hidden="1"/>
    <cellStyle name="Followed Hyperlink" xfId="172" builtinId="9" hidden="1"/>
    <cellStyle name="Followed Hyperlink" xfId="42" builtinId="9" hidden="1"/>
    <cellStyle name="Followed Hyperlink" xfId="156" builtinId="9" hidden="1"/>
    <cellStyle name="Followed Hyperlink" xfId="148" builtinId="9" hidden="1"/>
    <cellStyle name="Followed Hyperlink" xfId="152" builtinId="9" hidden="1"/>
    <cellStyle name="Followed Hyperlink" xfId="46" builtinId="9" hidden="1"/>
    <cellStyle name="Followed Hyperlink" xfId="164" builtinId="9" hidden="1"/>
    <cellStyle name="Followed Hyperlink" xfId="202" builtinId="9" hidden="1"/>
    <cellStyle name="Followed Hyperlink" xfId="208" builtinId="9" hidden="1"/>
    <cellStyle name="Followed Hyperlink" xfId="210" builtinId="9" hidden="1"/>
    <cellStyle name="Followed Hyperlink" xfId="196" builtinId="9" hidden="1"/>
    <cellStyle name="Followed Hyperlink" xfId="188" builtinId="9" hidden="1"/>
    <cellStyle name="Followed Hyperlink" xfId="48" builtinId="9" hidden="1"/>
    <cellStyle name="Followed Hyperlink" xfId="82" builtinId="9" hidden="1"/>
    <cellStyle name="Followed Hyperlink" xfId="70" builtinId="9" hidden="1"/>
    <cellStyle name="Followed Hyperlink" xfId="114" builtinId="9" hidden="1"/>
    <cellStyle name="Followed Hyperlink" xfId="130" builtinId="9" hidden="1"/>
    <cellStyle name="Followed Hyperlink" xfId="144" builtinId="9" hidden="1"/>
    <cellStyle name="Followed Hyperlink" xfId="140" builtinId="9" hidden="1"/>
    <cellStyle name="Followed Hyperlink" xfId="146" builtinId="9" hidden="1"/>
    <cellStyle name="Followed Hyperlink" xfId="40" builtinId="9" hidden="1"/>
    <cellStyle name="Followed Hyperlink" xfId="58" builtinId="9" hidden="1"/>
    <cellStyle name="Followed Hyperlink" xfId="62" builtinId="9" hidden="1"/>
    <cellStyle name="Followed Hyperlink" xfId="56" builtinId="9" hidden="1"/>
    <cellStyle name="Followed Hyperlink" xfId="52" builtinId="9" hidden="1"/>
    <cellStyle name="Followed Hyperlink" xfId="170" builtinId="9" hidden="1"/>
    <cellStyle name="Followed Hyperlink" xfId="98" builtinId="9" hidden="1"/>
    <cellStyle name="Followed Hyperlink" xfId="162" builtinId="9" hidden="1"/>
    <cellStyle name="Followed Hyperlink" xfId="154" builtinId="9" hidden="1"/>
    <cellStyle name="Followed Hyperlink" xfId="150" builtinId="9" hidden="1"/>
    <cellStyle name="Followed Hyperlink" xfId="96" builtinId="9" hidden="1"/>
    <cellStyle name="Followed Hyperlink" xfId="194" builtinId="9" hidden="1"/>
    <cellStyle name="Followed Hyperlink" xfId="186" builtinId="9" hidden="1"/>
    <cellStyle name="Followed Hyperlink" xfId="182" builtinId="9" hidden="1"/>
    <cellStyle name="Followed Hyperlink" xfId="84" builtinId="9" hidden="1"/>
    <cellStyle name="Followed Hyperlink" xfId="166" builtinId="9" hidden="1"/>
    <cellStyle name="Followed Hyperlink" xfId="88" builtinId="9" hidden="1"/>
    <cellStyle name="Followed Hyperlink" xfId="94" builtinId="9" hidden="1"/>
    <cellStyle name="Followed Hyperlink" xfId="118" builtinId="9" hidden="1"/>
    <cellStyle name="Followed Hyperlink" xfId="72" builtinId="9" hidden="1"/>
    <cellStyle name="Followed Hyperlink" xfId="78" builtinId="9" hidden="1"/>
    <cellStyle name="Followed Hyperlink" xfId="108" builtinId="9" hidden="1"/>
    <cellStyle name="Followed Hyperlink" xfId="86" builtinId="9" hidden="1"/>
    <cellStyle name="Followed Hyperlink" xfId="116" builtinId="9" hidden="1"/>
    <cellStyle name="Followed Hyperlink" xfId="134" builtinId="9" hidden="1"/>
    <cellStyle name="Followed Hyperlink" xfId="100" builtinId="9" hidden="1"/>
    <cellStyle name="Followed Hyperlink" xfId="126" builtinId="9" hidden="1"/>
    <cellStyle name="Followed Hyperlink" xfId="110" builtinId="9" hidden="1"/>
    <cellStyle name="Followed Hyperlink" xfId="132" builtinId="9" hidden="1"/>
    <cellStyle name="Followed Hyperlink" xfId="104" builtinId="9" hidden="1"/>
    <cellStyle name="Followed Hyperlink" xfId="112" builtinId="9" hidden="1"/>
    <cellStyle name="Followed Hyperlink" xfId="76" builtinId="9" hidden="1"/>
    <cellStyle name="Followed Hyperlink" xfId="92" builtinId="9" hidden="1"/>
    <cellStyle name="Followed Hyperlink" xfId="178" builtinId="9" hidden="1"/>
    <cellStyle name="Followed Hyperlink" xfId="200" builtinId="9" hidden="1"/>
    <cellStyle name="Followed Hyperlink" xfId="158" builtinId="9" hidden="1"/>
    <cellStyle name="Followed Hyperlink" xfId="174" builtinId="9" hidden="1"/>
    <cellStyle name="Followed Hyperlink" xfId="66" builtinId="9" hidden="1"/>
    <cellStyle name="Followed Hyperlink" xfId="180" builtinId="9" hidden="1"/>
    <cellStyle name="Followed Hyperlink" xfId="184" builtinId="9" hidden="1"/>
    <cellStyle name="Followed Hyperlink" xfId="64" builtinId="9" hidden="1"/>
    <cellStyle name="Followed Hyperlink" xfId="192" builtinId="9" hidden="1"/>
    <cellStyle name="Followed Hyperlink" xfId="38" builtinId="9" hidden="1"/>
    <cellStyle name="Followed Hyperlink" xfId="206" builtinId="9" hidden="1"/>
    <cellStyle name="Followed Hyperlink" xfId="36" builtinId="9" hidden="1"/>
    <cellStyle name="Followed Hyperlink" xfId="32" builtinId="9" hidden="1"/>
    <cellStyle name="Followed Hyperlink" xfId="34" builtinId="9" hidden="1"/>
    <cellStyle name="Followed Hyperlink" xfId="204" builtinId="9" hidden="1"/>
    <cellStyle name="Followed Hyperlink" xfId="44" builtinId="9" hidden="1"/>
    <cellStyle name="Followed Hyperlink" xfId="122" builtinId="9" hidden="1"/>
    <cellStyle name="Followed Hyperlink" xfId="106" builtinId="9" hidden="1"/>
    <cellStyle name="Followed Hyperlink" xfId="74" builtinId="9" hidden="1"/>
    <cellStyle name="Followed Hyperlink" xfId="176" builtinId="9" hidden="1"/>
    <cellStyle name="Followed Hyperlink" xfId="168" builtinId="9" hidden="1"/>
    <cellStyle name="Followed Hyperlink" xfId="142" builtinId="9" hidden="1"/>
    <cellStyle name="Followed Hyperlink" xfId="138" builtinId="9" hidden="1"/>
    <cellStyle name="Followed Hyperlink" xfId="136" builtinId="9" hidden="1"/>
    <cellStyle name="HEADING1" xfId="12" xr:uid="{00000000-0005-0000-0000-000073000000}"/>
    <cellStyle name="HEADING1 2" xfId="28" xr:uid="{00000000-0005-0000-0000-000074000000}"/>
    <cellStyle name="HEADING2" xfId="13" xr:uid="{00000000-0005-0000-0000-000075000000}"/>
    <cellStyle name="HEADING2 2" xfId="29" xr:uid="{00000000-0005-0000-0000-000076000000}"/>
    <cellStyle name="Hyperlink" xfId="49" builtinId="8" hidden="1"/>
    <cellStyle name="Hyperlink" xfId="129" builtinId="8" hidden="1"/>
    <cellStyle name="Hyperlink" xfId="31" builtinId="8" hidden="1"/>
    <cellStyle name="Hyperlink" xfId="207" builtinId="8" hidden="1"/>
    <cellStyle name="Hyperlink" xfId="81" builtinId="8" hidden="1"/>
    <cellStyle name="Hyperlink" xfId="63" builtinId="8" hidden="1"/>
    <cellStyle name="Hyperlink" xfId="143" builtinId="8" hidden="1"/>
    <cellStyle name="Hyperlink" xfId="35" builtinId="8" hidden="1"/>
    <cellStyle name="Hyperlink" xfId="99" builtinId="8" hidden="1"/>
    <cellStyle name="Hyperlink" xfId="155" builtinId="8" hidden="1"/>
    <cellStyle name="Hyperlink" xfId="53" builtinId="8" hidden="1"/>
    <cellStyle name="Hyperlink" xfId="55" builtinId="8" hidden="1"/>
    <cellStyle name="Hyperlink" xfId="95" builtinId="8" hidden="1"/>
    <cellStyle name="Hyperlink" xfId="171" builtinId="8" hidden="1"/>
    <cellStyle name="Hyperlink" xfId="173" builtinId="8" hidden="1"/>
    <cellStyle name="Hyperlink" xfId="175" builtinId="8" hidden="1"/>
    <cellStyle name="Hyperlink" xfId="127" builtinId="8" hidden="1"/>
    <cellStyle name="Hyperlink" xfId="181" builtinId="8" hidden="1"/>
    <cellStyle name="Hyperlink" xfId="145" builtinId="8" hidden="1"/>
    <cellStyle name="Hyperlink" xfId="187" builtinId="8" hidden="1"/>
    <cellStyle name="Hyperlink" xfId="93" builtinId="8" hidden="1"/>
    <cellStyle name="Hyperlink" xfId="203" builtinId="8" hidden="1"/>
    <cellStyle name="Hyperlink" xfId="149" builtinId="8" hidden="1"/>
    <cellStyle name="Hyperlink" xfId="193" builtinId="8" hidden="1"/>
    <cellStyle name="Hyperlink" xfId="85" builtinId="8" hidden="1"/>
    <cellStyle name="Hyperlink" xfId="51" builtinId="8" hidden="1"/>
    <cellStyle name="Hyperlink" xfId="47" builtinId="8" hidden="1"/>
    <cellStyle name="Hyperlink" xfId="77" builtinId="8" hidden="1"/>
    <cellStyle name="Hyperlink" xfId="111" builtinId="8" hidden="1"/>
    <cellStyle name="Hyperlink" xfId="79" builtinId="8" hidden="1"/>
    <cellStyle name="Hyperlink" xfId="115" builtinId="8" hidden="1"/>
    <cellStyle name="Hyperlink" xfId="43" builtinId="8" hidden="1"/>
    <cellStyle name="Hyperlink" xfId="147" builtinId="8" hidden="1"/>
    <cellStyle name="Hyperlink" xfId="161" builtinId="8" hidden="1"/>
    <cellStyle name="Hyperlink" xfId="183" builtinId="8" hidden="1"/>
    <cellStyle name="Hyperlink" xfId="185" builtinId="8" hidden="1"/>
    <cellStyle name="Hyperlink" xfId="105" builtinId="8" hidden="1"/>
    <cellStyle name="Hyperlink" xfId="41" builtinId="8" hidden="1"/>
    <cellStyle name="Hyperlink" xfId="89" builtinId="8" hidden="1"/>
    <cellStyle name="Hyperlink" xfId="113" builtinId="8" hidden="1"/>
    <cellStyle name="Hyperlink" xfId="195" builtinId="8" hidden="1"/>
    <cellStyle name="Hyperlink" xfId="107" builtinId="8" hidden="1"/>
    <cellStyle name="Hyperlink" xfId="137" builtinId="8" hidden="1"/>
    <cellStyle name="Hyperlink" xfId="109" builtinId="8" hidden="1"/>
    <cellStyle name="Hyperlink" xfId="139" builtinId="8" hidden="1"/>
    <cellStyle name="Hyperlink" xfId="191" builtinId="8" hidden="1"/>
    <cellStyle name="Hyperlink" xfId="39" builtinId="8" hidden="1"/>
    <cellStyle name="Hyperlink" xfId="67" builtinId="8" hidden="1"/>
    <cellStyle name="Hyperlink" xfId="91" builtinId="8" hidden="1"/>
    <cellStyle name="Hyperlink" xfId="131" builtinId="8" hidden="1"/>
    <cellStyle name="Hyperlink" xfId="189" builtinId="8" hidden="1"/>
    <cellStyle name="Hyperlink" xfId="117" builtinId="8" hidden="1"/>
    <cellStyle name="Hyperlink" xfId="159" builtinId="8" hidden="1"/>
    <cellStyle name="Hyperlink" xfId="75" builtinId="8" hidden="1"/>
    <cellStyle name="Hyperlink" xfId="103" builtinId="8" hidden="1"/>
    <cellStyle name="Hyperlink" xfId="135" builtinId="8" hidden="1"/>
    <cellStyle name="Hyperlink" xfId="33" builtinId="8" hidden="1"/>
    <cellStyle name="Hyperlink" xfId="73" builtinId="8" hidden="1"/>
    <cellStyle name="Hyperlink" xfId="205" builtinId="8" hidden="1"/>
    <cellStyle name="Hyperlink" xfId="179" builtinId="8" hidden="1"/>
    <cellStyle name="Hyperlink" xfId="119" builtinId="8" hidden="1"/>
    <cellStyle name="Hyperlink" xfId="71" builtinId="8" hidden="1"/>
    <cellStyle name="Hyperlink" xfId="141" builtinId="8" hidden="1"/>
    <cellStyle name="Hyperlink" xfId="153" builtinId="8" hidden="1"/>
    <cellStyle name="Hyperlink" xfId="133" builtinId="8" hidden="1"/>
    <cellStyle name="Hyperlink" xfId="97" builtinId="8" hidden="1"/>
    <cellStyle name="Hyperlink" xfId="165" builtinId="8" hidden="1"/>
    <cellStyle name="Hyperlink" xfId="167" builtinId="8" hidden="1"/>
    <cellStyle name="Hyperlink" xfId="169" builtinId="8" hidden="1"/>
    <cellStyle name="Hyperlink" xfId="123" builtinId="8" hidden="1"/>
    <cellStyle name="Hyperlink" xfId="57" builtinId="8" hidden="1"/>
    <cellStyle name="Hyperlink" xfId="59" builtinId="8" hidden="1"/>
    <cellStyle name="Hyperlink" xfId="61" builtinId="8" hidden="1"/>
    <cellStyle name="Hyperlink" xfId="151" builtinId="8" hidden="1"/>
    <cellStyle name="Hyperlink" xfId="101" builtinId="8" hidden="1"/>
    <cellStyle name="Hyperlink" xfId="69" builtinId="8" hidden="1"/>
    <cellStyle name="Hyperlink" xfId="121" builtinId="8" hidden="1"/>
    <cellStyle name="Hyperlink" xfId="87" builtinId="8" hidden="1"/>
    <cellStyle name="Hyperlink" xfId="65" builtinId="8" hidden="1"/>
    <cellStyle name="Hyperlink" xfId="177" builtinId="8" hidden="1"/>
    <cellStyle name="Hyperlink" xfId="37" builtinId="8" hidden="1"/>
    <cellStyle name="Hyperlink" xfId="201" builtinId="8" hidden="1"/>
    <cellStyle name="Hyperlink" xfId="125" builtinId="8" hidden="1"/>
    <cellStyle name="Hyperlink" xfId="45" builtinId="8" hidden="1"/>
    <cellStyle name="Hyperlink" xfId="209" builtinId="8" hidden="1"/>
    <cellStyle name="Hyperlink" xfId="83" builtinId="8" hidden="1"/>
    <cellStyle name="Hyperlink" xfId="163" builtinId="8" hidden="1"/>
    <cellStyle name="Hyperlink" xfId="157" builtinId="8" hidden="1"/>
    <cellStyle name="Hyperlink" xfId="199" builtinId="8" hidden="1"/>
    <cellStyle name="Hyperlink" xfId="219" builtinId="8"/>
    <cellStyle name="Normal" xfId="0" builtinId="0"/>
    <cellStyle name="Normal 2" xfId="14" xr:uid="{00000000-0005-0000-0000-0000D1000000}"/>
    <cellStyle name="Normal 3" xfId="16" xr:uid="{00000000-0005-0000-0000-0000D2000000}"/>
    <cellStyle name="Normal 3 2" xfId="198" xr:uid="{00000000-0005-0000-0000-0000D3000000}"/>
    <cellStyle name="Normal 4" xfId="197" xr:uid="{00000000-0005-0000-0000-0000D4000000}"/>
    <cellStyle name="Normal 5" xfId="214" xr:uid="{00000000-0005-0000-0000-0000D5000000}"/>
    <cellStyle name="Normal_PHYSICS TESTS - Worksheets - 7-20-2010 2 2" xfId="218" xr:uid="{00000000-0005-0000-0000-0000D6000000}"/>
    <cellStyle name="Percent" xfId="15" builtinId="5"/>
    <cellStyle name="Percent 2" xfId="30" xr:uid="{00000000-0005-0000-0000-0000D9000000}"/>
    <cellStyle name="Percent 2 2" xfId="215" xr:uid="{00000000-0005-0000-0000-0000DA000000}"/>
    <cellStyle name="Total 2" xfId="216" xr:uid="{00000000-0005-0000-0000-0000DB000000}"/>
  </cellStyles>
  <dxfs count="28">
    <dxf>
      <font>
        <color theme="0"/>
      </font>
    </dxf>
    <dxf>
      <font>
        <color theme="0"/>
      </font>
    </dxf>
    <dxf>
      <font>
        <color theme="0"/>
      </font>
    </dxf>
    <dxf>
      <font>
        <color theme="0"/>
      </font>
    </dxf>
    <dxf>
      <font>
        <color theme="0"/>
      </font>
    </dxf>
    <dxf>
      <font>
        <color theme="0"/>
      </font>
    </dxf>
    <dxf>
      <font>
        <condense val="0"/>
        <extend val="0"/>
        <color indexed="44"/>
      </font>
    </dxf>
    <dxf>
      <font>
        <condense val="0"/>
        <extend val="0"/>
        <color indexed="44"/>
      </font>
    </dxf>
    <dxf>
      <font>
        <condense val="0"/>
        <extend val="0"/>
        <color indexed="44"/>
      </font>
    </dxf>
    <dxf>
      <font>
        <condense val="0"/>
        <extend val="0"/>
        <color indexed="44"/>
      </font>
    </dxf>
    <dxf>
      <font>
        <color theme="4" tint="0.79998168889431442"/>
      </font>
    </dxf>
    <dxf>
      <font>
        <color theme="0" tint="-0.14996795556505021"/>
      </font>
    </dxf>
    <dxf>
      <font>
        <condense val="0"/>
        <extend val="0"/>
        <color indexed="9"/>
      </font>
    </dxf>
    <dxf>
      <font>
        <condense val="0"/>
        <extend val="0"/>
        <color indexed="9"/>
      </font>
    </dxf>
    <dxf>
      <font>
        <color theme="4" tint="0.79998168889431442"/>
      </font>
    </dxf>
    <dxf>
      <font>
        <condense val="0"/>
        <extend val="0"/>
        <color indexed="43"/>
      </font>
    </dxf>
    <dxf>
      <font>
        <condense val="0"/>
        <extend val="0"/>
        <color indexed="43"/>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EDC96F"/>
      <rgbColor rgb="00FFFF00"/>
      <rgbColor rgb="0000FFFF"/>
      <rgbColor rgb="00800080"/>
      <rgbColor rgb="00800000"/>
      <rgbColor rgb="00008080"/>
      <rgbColor rgb="000000FF"/>
      <rgbColor rgb="0000CCFF"/>
      <rgbColor rgb="00CCFFFF"/>
      <rgbColor rgb="00EDC96F"/>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color rgb="FFEEECE1"/>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34</xdr:col>
      <xdr:colOff>318867</xdr:colOff>
      <xdr:row>3</xdr:row>
      <xdr:rowOff>97774</xdr:rowOff>
    </xdr:from>
    <xdr:to>
      <xdr:col>40</xdr:col>
      <xdr:colOff>20026</xdr:colOff>
      <xdr:row>10</xdr:row>
      <xdr:rowOff>225667</xdr:rowOff>
    </xdr:to>
    <xdr:pic>
      <xdr:nvPicPr>
        <xdr:cNvPr id="107" name="Picture 106">
          <a:extLst>
            <a:ext uri="{FF2B5EF4-FFF2-40B4-BE49-F238E27FC236}">
              <a16:creationId xmlns:a16="http://schemas.microsoft.com/office/drawing/2014/main" id="{00000000-0008-0000-0500-00006B000000}"/>
            </a:ext>
          </a:extLst>
        </xdr:cNvPr>
        <xdr:cNvPicPr>
          <a:picLocks noChangeAspect="1"/>
        </xdr:cNvPicPr>
      </xdr:nvPicPr>
      <xdr:blipFill>
        <a:blip xmlns:r="http://schemas.openxmlformats.org/officeDocument/2006/relationships" r:embed="rId1"/>
        <a:stretch>
          <a:fillRect/>
        </a:stretch>
      </xdr:blipFill>
      <xdr:spPr>
        <a:xfrm>
          <a:off x="12634692" y="850249"/>
          <a:ext cx="3187309" cy="1692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34</xdr:col>
      <xdr:colOff>318867</xdr:colOff>
      <xdr:row>3</xdr:row>
      <xdr:rowOff>97774</xdr:rowOff>
    </xdr:from>
    <xdr:to>
      <xdr:col>40</xdr:col>
      <xdr:colOff>20026</xdr:colOff>
      <xdr:row>10</xdr:row>
      <xdr:rowOff>225667</xdr:rowOff>
    </xdr:to>
    <xdr:pic>
      <xdr:nvPicPr>
        <xdr:cNvPr id="2" name="Picture 1">
          <a:extLst>
            <a:ext uri="{FF2B5EF4-FFF2-40B4-BE49-F238E27FC236}">
              <a16:creationId xmlns:a16="http://schemas.microsoft.com/office/drawing/2014/main" id="{97D7AB38-683D-4E34-9111-8B3A50940E06}"/>
            </a:ext>
          </a:extLst>
        </xdr:cNvPr>
        <xdr:cNvPicPr>
          <a:picLocks noChangeAspect="1"/>
        </xdr:cNvPicPr>
      </xdr:nvPicPr>
      <xdr:blipFill>
        <a:blip xmlns:r="http://schemas.openxmlformats.org/officeDocument/2006/relationships" r:embed="rId1"/>
        <a:stretch>
          <a:fillRect/>
        </a:stretch>
      </xdr:blipFill>
      <xdr:spPr>
        <a:xfrm>
          <a:off x="11634567" y="850249"/>
          <a:ext cx="3187309" cy="168999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oland Wong" id="{7ABB02E8-B0B0-496C-9AE1-EA39FF244A00}" userId="8723810cfdca19d5"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28575" cmpd="sng">
          <a:solidFill>
            <a:srgbClr val="FF0000"/>
          </a:solidFill>
        </a:ln>
      </a:spPr>
      <a:bodyPr vertOverflow="clip" horzOverflow="clip" rtlCol="0" anchor="t"/>
      <a:lstStyle>
        <a:defPPr algn="l">
          <a:defRPr sz="1100"/>
        </a:defP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01-08T05:08:34.96" personId="{7ABB02E8-B0B0-496C-9AE1-EA39FF244A00}" id="{46F9F530-E6EC-4367-B29B-05C8823988BA}">
    <text>Reviewed 1/7/2025
Review of this form has caused a new comment in the Tech section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5-01-08T05:08:34.96" personId="{7ABB02E8-B0B0-496C-9AE1-EA39FF244A00}" id="{8685611E-775F-4ACE-9740-6DB355866D72}">
    <text>Reviewed 1/7/2025
Review of this form has caused a new comment in the Tech section</text>
  </threadedComment>
</ThreadedComments>
</file>

<file path=xl/threadedComments/threadedComment3.xml><?xml version="1.0" encoding="utf-8"?>
<ThreadedComments xmlns="http://schemas.microsoft.com/office/spreadsheetml/2018/threadedcomments" xmlns:x="http://schemas.openxmlformats.org/spreadsheetml/2006/main">
  <threadedComment ref="B26" dT="2025-01-04T04:54:55.30" personId="{7ABB02E8-B0B0-496C-9AE1-EA39FF244A00}" id="{1E3FE303-DD71-4400-B5FF-55FBAC9D6F7E}">
    <text>Test numbering verified against Table o Contents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 Id="rId4" Type="http://schemas.microsoft.com/office/2017/10/relationships/threadedComment" Target="../threadedComments/threadedComment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 Id="rId4" Type="http://schemas.microsoft.com/office/2017/10/relationships/threadedComment" Target="../threadedComments/threadedComment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8.bin"/><Relationship Id="rId4" Type="http://schemas.microsoft.com/office/2017/10/relationships/threadedComment" Target="../threadedComments/threadedComment3.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GreatestMP@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FFFF00"/>
    <pageSetUpPr fitToPage="1"/>
  </sheetPr>
  <dimension ref="A1:D23"/>
  <sheetViews>
    <sheetView showGridLines="0" tabSelected="1" zoomScale="130" zoomScaleNormal="130" workbookViewId="0">
      <selection sqref="A1:D1"/>
    </sheetView>
  </sheetViews>
  <sheetFormatPr defaultColWidth="8.85546875" defaultRowHeight="12.75" x14ac:dyDescent="0.2"/>
  <cols>
    <col min="1" max="1" width="1.85546875" style="215" customWidth="1"/>
    <col min="2" max="2" width="10.5703125" style="269" bestFit="1" customWidth="1"/>
    <col min="3" max="3" width="71.7109375" style="214" customWidth="1"/>
    <col min="4" max="4" width="3" style="213" customWidth="1"/>
    <col min="5" max="16384" width="8.85546875" style="213"/>
  </cols>
  <sheetData>
    <row r="1" spans="1:4" s="218" customFormat="1" ht="18" x14ac:dyDescent="0.25">
      <c r="A1" s="780" t="s">
        <v>0</v>
      </c>
      <c r="B1" s="780"/>
      <c r="C1" s="780"/>
      <c r="D1" s="780"/>
    </row>
    <row r="2" spans="1:4" s="218" customFormat="1" ht="18" x14ac:dyDescent="0.25">
      <c r="A2" s="367"/>
      <c r="B2" s="265"/>
      <c r="C2" s="367"/>
      <c r="D2" s="367"/>
    </row>
    <row r="3" spans="1:4" s="218" customFormat="1" ht="12" customHeight="1" x14ac:dyDescent="0.25">
      <c r="A3" s="779" t="s">
        <v>1</v>
      </c>
      <c r="B3" s="779"/>
      <c r="C3" s="779"/>
      <c r="D3" s="366"/>
    </row>
    <row r="4" spans="1:4" ht="17.25" customHeight="1" x14ac:dyDescent="0.2">
      <c r="A4" s="219" t="s">
        <v>2</v>
      </c>
      <c r="B4" s="781" t="s">
        <v>3</v>
      </c>
      <c r="C4" s="781"/>
    </row>
    <row r="5" spans="1:4" ht="17.25" customHeight="1" x14ac:dyDescent="0.2">
      <c r="A5" s="219" t="s">
        <v>2</v>
      </c>
      <c r="B5" s="782" t="s">
        <v>4</v>
      </c>
      <c r="C5" s="782"/>
    </row>
    <row r="6" spans="1:4" ht="30" customHeight="1" x14ac:dyDescent="0.2">
      <c r="A6" s="219" t="s">
        <v>2</v>
      </c>
      <c r="B6" s="781" t="s">
        <v>5</v>
      </c>
      <c r="C6" s="781"/>
    </row>
    <row r="7" spans="1:4" ht="36.75" customHeight="1" x14ac:dyDescent="0.2">
      <c r="A7" s="219" t="s">
        <v>2</v>
      </c>
      <c r="B7" s="781" t="s">
        <v>6</v>
      </c>
      <c r="C7" s="781"/>
    </row>
    <row r="8" spans="1:4" ht="30" customHeight="1" x14ac:dyDescent="0.2">
      <c r="A8" s="219" t="s">
        <v>2</v>
      </c>
      <c r="B8" s="781" t="s">
        <v>7</v>
      </c>
      <c r="C8" s="781"/>
    </row>
    <row r="9" spans="1:4" ht="27.75" customHeight="1" x14ac:dyDescent="0.2">
      <c r="A9" s="219"/>
      <c r="B9" s="781" t="s">
        <v>8</v>
      </c>
      <c r="C9" s="781"/>
    </row>
    <row r="10" spans="1:4" ht="38.25" customHeight="1" x14ac:dyDescent="0.2">
      <c r="A10" s="219"/>
      <c r="B10" s="781" t="s">
        <v>9</v>
      </c>
      <c r="C10" s="781"/>
    </row>
    <row r="11" spans="1:4" ht="17.25" customHeight="1" x14ac:dyDescent="0.2">
      <c r="A11" s="219" t="s">
        <v>2</v>
      </c>
      <c r="B11" s="781" t="s">
        <v>10</v>
      </c>
      <c r="C11" s="783"/>
      <c r="D11" s="567"/>
    </row>
    <row r="12" spans="1:4" ht="30" customHeight="1" x14ac:dyDescent="0.2">
      <c r="A12" s="219" t="s">
        <v>2</v>
      </c>
      <c r="B12" s="781" t="s">
        <v>11</v>
      </c>
      <c r="C12" s="783"/>
      <c r="D12" s="636"/>
    </row>
    <row r="13" spans="1:4" ht="30" customHeight="1" x14ac:dyDescent="0.2">
      <c r="A13" s="219" t="s">
        <v>2</v>
      </c>
      <c r="B13" s="781" t="s">
        <v>12</v>
      </c>
      <c r="C13" s="783"/>
      <c r="D13" s="674"/>
    </row>
    <row r="14" spans="1:4" ht="15.75" customHeight="1" x14ac:dyDescent="0.2">
      <c r="A14" s="219" t="s">
        <v>2</v>
      </c>
      <c r="B14" s="781" t="s">
        <v>13</v>
      </c>
      <c r="C14" s="783"/>
      <c r="D14" s="568"/>
    </row>
    <row r="15" spans="1:4" x14ac:dyDescent="0.2">
      <c r="B15" s="266"/>
      <c r="C15" s="216"/>
    </row>
    <row r="16" spans="1:4" x14ac:dyDescent="0.2">
      <c r="B16" s="267"/>
      <c r="C16" s="216"/>
    </row>
    <row r="17" spans="1:3" x14ac:dyDescent="0.2">
      <c r="A17" s="779" t="s">
        <v>14</v>
      </c>
      <c r="B17" s="779"/>
      <c r="C17" s="779"/>
    </row>
    <row r="18" spans="1:3" ht="15" customHeight="1" x14ac:dyDescent="0.2">
      <c r="A18" s="217"/>
      <c r="B18" s="569"/>
      <c r="C18" s="570"/>
    </row>
    <row r="19" spans="1:3" ht="15" customHeight="1" x14ac:dyDescent="0.2">
      <c r="A19" s="217"/>
      <c r="B19" s="569"/>
      <c r="C19" s="570"/>
    </row>
    <row r="20" spans="1:3" ht="15" customHeight="1" x14ac:dyDescent="0.2">
      <c r="B20" s="569"/>
      <c r="C20" s="570"/>
    </row>
    <row r="21" spans="1:3" ht="15" customHeight="1" x14ac:dyDescent="0.2">
      <c r="B21" s="569"/>
      <c r="C21" s="570"/>
    </row>
    <row r="22" spans="1:3" ht="15" customHeight="1" x14ac:dyDescent="0.2">
      <c r="A22" s="217"/>
      <c r="B22" s="552"/>
      <c r="C22" s="570"/>
    </row>
    <row r="23" spans="1:3" x14ac:dyDescent="0.2">
      <c r="B23" s="268"/>
      <c r="C23" s="216"/>
    </row>
  </sheetData>
  <mergeCells count="14">
    <mergeCell ref="A17:C17"/>
    <mergeCell ref="A1:D1"/>
    <mergeCell ref="A3:C3"/>
    <mergeCell ref="B4:C4"/>
    <mergeCell ref="B5:C5"/>
    <mergeCell ref="B6:C6"/>
    <mergeCell ref="B7:C7"/>
    <mergeCell ref="B11:C11"/>
    <mergeCell ref="B12:C12"/>
    <mergeCell ref="B13:C13"/>
    <mergeCell ref="B14:C14"/>
    <mergeCell ref="B8:C8"/>
    <mergeCell ref="B9:C9"/>
    <mergeCell ref="B10:C10"/>
  </mergeCells>
  <printOptions horizontalCentered="1"/>
  <pageMargins left="0.6" right="0.6" top="0.5" bottom="0.75" header="0.5" footer="0.4"/>
  <pageSetup orientation="portrait" r:id="rId1"/>
  <headerFooter alignWithMargins="0">
    <oddFooter>&amp;L&amp;"Arial,Bold"Radiologic Technologist's Section&amp;R&amp;"Arial,Italic"&amp;8&amp;F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6B8D9-904A-4A64-9CA4-DA10C89890F0}">
  <sheetPr>
    <tabColor theme="9" tint="0.59999389629810485"/>
    <pageSetUpPr fitToPage="1"/>
  </sheetPr>
  <dimension ref="A1:FR41"/>
  <sheetViews>
    <sheetView showGridLines="0" showZeros="0" zoomScale="130" zoomScaleNormal="130" zoomScalePageLayoutView="120" workbookViewId="0"/>
  </sheetViews>
  <sheetFormatPr defaultColWidth="9.140625" defaultRowHeight="12.75" x14ac:dyDescent="0.2"/>
  <cols>
    <col min="1" max="1" width="6.5703125" style="1" customWidth="1"/>
    <col min="2" max="2" width="5" style="1" customWidth="1"/>
    <col min="3" max="7" width="3.140625" style="1" customWidth="1"/>
    <col min="8" max="17" width="3.140625" style="2" customWidth="1"/>
    <col min="18" max="18" width="3.140625" style="1" customWidth="1"/>
    <col min="19" max="26" width="3.140625" customWidth="1"/>
    <col min="27" max="174" width="8.7109375" customWidth="1"/>
    <col min="175" max="16384" width="9.140625" style="1"/>
  </cols>
  <sheetData>
    <row r="1" spans="1:37" s="32" customFormat="1" ht="24.75" customHeight="1" x14ac:dyDescent="0.35">
      <c r="A1" s="208" t="s">
        <v>115</v>
      </c>
      <c r="B1" s="104"/>
      <c r="F1" s="29"/>
      <c r="H1" s="31"/>
      <c r="I1" s="31"/>
      <c r="J1" s="31"/>
      <c r="K1" s="31"/>
      <c r="L1" s="31"/>
      <c r="M1" s="31"/>
      <c r="N1" s="31"/>
      <c r="O1" s="31"/>
      <c r="P1" s="31"/>
      <c r="S1"/>
      <c r="T1"/>
      <c r="U1"/>
      <c r="V1"/>
      <c r="W1"/>
      <c r="Y1"/>
      <c r="Z1" s="49" t="s">
        <v>23</v>
      </c>
      <c r="AA1"/>
      <c r="AB1"/>
      <c r="AC1" t="s">
        <v>116</v>
      </c>
      <c r="AD1"/>
      <c r="AE1"/>
      <c r="AF1"/>
      <c r="AG1"/>
      <c r="AH1"/>
      <c r="AI1"/>
      <c r="AJ1"/>
      <c r="AK1"/>
    </row>
    <row r="2" spans="1:37" s="32" customFormat="1" ht="15" customHeight="1" x14ac:dyDescent="0.35">
      <c r="A2" s="208"/>
      <c r="B2" s="104"/>
      <c r="N2" s="31"/>
      <c r="O2" s="31"/>
      <c r="P2" s="31"/>
      <c r="S2"/>
      <c r="T2"/>
      <c r="U2"/>
      <c r="V2"/>
      <c r="W2"/>
      <c r="Y2"/>
      <c r="Z2" s="49"/>
      <c r="AA2"/>
      <c r="AB2"/>
      <c r="AC2" t="s">
        <v>131</v>
      </c>
      <c r="AD2"/>
      <c r="AE2"/>
      <c r="AF2"/>
      <c r="AG2"/>
      <c r="AH2"/>
      <c r="AI2"/>
      <c r="AJ2"/>
      <c r="AK2"/>
    </row>
    <row r="3" spans="1:37" s="9" customFormat="1" ht="20.100000000000001" customHeight="1" x14ac:dyDescent="0.2">
      <c r="A3" s="225" t="s">
        <v>118</v>
      </c>
      <c r="D3" s="795" t="str">
        <f>Facility</f>
        <v>SurgiCenter</v>
      </c>
      <c r="E3" s="795"/>
      <c r="F3" s="795"/>
      <c r="G3" s="795"/>
      <c r="H3" s="795"/>
      <c r="I3" s="795"/>
      <c r="J3" s="795"/>
      <c r="K3" s="795"/>
      <c r="L3" s="795"/>
      <c r="M3" s="795"/>
      <c r="O3" s="10"/>
      <c r="P3" s="10"/>
      <c r="Q3" s="10"/>
      <c r="R3" s="312" t="s">
        <v>119</v>
      </c>
      <c r="T3" s="369" t="str">
        <f>RmID</f>
        <v>Biopsy</v>
      </c>
      <c r="U3" s="313"/>
      <c r="V3" s="313"/>
      <c r="W3" s="313"/>
      <c r="AA3"/>
      <c r="AB3"/>
      <c r="AI3"/>
      <c r="AJ3"/>
      <c r="AK3"/>
    </row>
    <row r="4" spans="1:37" s="9" customFormat="1" ht="20.100000000000001" customHeight="1" x14ac:dyDescent="0.25">
      <c r="A4" s="225" t="s">
        <v>120</v>
      </c>
      <c r="E4" s="797">
        <f>SBBAPID</f>
        <v>12001</v>
      </c>
      <c r="F4" s="797"/>
      <c r="G4" s="797"/>
      <c r="H4" s="310" t="s">
        <v>121</v>
      </c>
      <c r="I4" s="311">
        <f>SBBAPRm</f>
        <v>1</v>
      </c>
      <c r="J4" s="10"/>
      <c r="K4" s="10"/>
      <c r="L4" s="10"/>
      <c r="M4" s="10"/>
      <c r="O4" s="10"/>
      <c r="P4" s="10"/>
      <c r="Q4" s="10"/>
      <c r="R4" s="115"/>
      <c r="S4"/>
      <c r="T4"/>
      <c r="U4" s="21"/>
      <c r="V4" s="20"/>
      <c r="W4" s="20"/>
      <c r="X4" s="20"/>
      <c r="Y4" s="20"/>
      <c r="Z4" s="20"/>
      <c r="AA4"/>
      <c r="AB4"/>
      <c r="AC4" s="1112" t="s">
        <v>177</v>
      </c>
      <c r="AD4" s="1112"/>
      <c r="AE4" s="1112"/>
      <c r="AF4" s="1112"/>
      <c r="AG4" s="1112"/>
      <c r="AH4" s="1112"/>
      <c r="AI4" s="1112"/>
      <c r="AJ4" s="1112"/>
      <c r="AK4" s="1112"/>
    </row>
    <row r="5" spans="1:37" s="9" customFormat="1" ht="20.100000000000001" customHeight="1" x14ac:dyDescent="0.2">
      <c r="A5" s="225" t="s">
        <v>122</v>
      </c>
      <c r="E5" s="796" t="str">
        <f>CONCATENATE(MFR," ",MOD)</f>
        <v>Hologic Affirm</v>
      </c>
      <c r="F5" s="796"/>
      <c r="G5" s="796"/>
      <c r="H5" s="796"/>
      <c r="I5" s="796"/>
      <c r="J5" s="796"/>
      <c r="K5" s="796"/>
      <c r="L5" s="796"/>
      <c r="M5" s="796"/>
      <c r="R5" s="312" t="s">
        <v>123</v>
      </c>
      <c r="S5" s="794" t="str">
        <f>ImageMode_B</f>
        <v>Tomosynthesis</v>
      </c>
      <c r="T5" s="794"/>
      <c r="U5" s="794"/>
      <c r="V5" s="794"/>
      <c r="W5" s="794"/>
      <c r="AA5"/>
      <c r="AB5" s="50"/>
      <c r="AC5"/>
      <c r="AD5"/>
      <c r="AE5"/>
      <c r="AF5"/>
      <c r="AG5"/>
      <c r="AH5"/>
      <c r="AI5"/>
      <c r="AJ5"/>
      <c r="AK5"/>
    </row>
    <row r="6" spans="1:37" s="9" customFormat="1" ht="14.25" customHeight="1" x14ac:dyDescent="0.2">
      <c r="M6" s="308"/>
      <c r="N6" s="307"/>
      <c r="O6" s="309"/>
      <c r="P6" s="309"/>
      <c r="AA6"/>
      <c r="AB6" s="50"/>
      <c r="AC6"/>
      <c r="AD6"/>
      <c r="AE6"/>
      <c r="AF6"/>
      <c r="AG6"/>
      <c r="AH6"/>
      <c r="AI6"/>
      <c r="AJ6"/>
      <c r="AK6"/>
    </row>
    <row r="7" spans="1:37" s="9" customFormat="1" ht="15" customHeight="1" thickBot="1" x14ac:dyDescent="0.25">
      <c r="A7" s="17"/>
      <c r="B7" s="17"/>
      <c r="C7" s="17"/>
      <c r="D7" s="17"/>
      <c r="E7" s="17"/>
      <c r="F7" s="25"/>
      <c r="G7" s="3"/>
      <c r="H7" s="41"/>
      <c r="I7" s="41"/>
      <c r="J7" s="41"/>
      <c r="K7" s="41"/>
      <c r="L7" s="41"/>
      <c r="M7" s="41"/>
      <c r="N7" s="41"/>
      <c r="P7" s="41"/>
      <c r="R7"/>
      <c r="S7"/>
      <c r="T7"/>
      <c r="Z7" s="97"/>
      <c r="AA7"/>
      <c r="AB7"/>
      <c r="AC7"/>
      <c r="AD7"/>
      <c r="AE7"/>
      <c r="AF7"/>
      <c r="AG7"/>
      <c r="AH7"/>
      <c r="AI7"/>
      <c r="AJ7"/>
      <c r="AK7"/>
    </row>
    <row r="8" spans="1:37" s="7" customFormat="1" ht="15" customHeight="1" x14ac:dyDescent="0.2">
      <c r="A8" s="380"/>
      <c r="B8" s="147"/>
      <c r="C8" s="147"/>
      <c r="D8" s="147"/>
      <c r="E8" s="147"/>
      <c r="F8" s="147"/>
      <c r="G8" s="147"/>
      <c r="H8" s="147"/>
      <c r="I8" s="147"/>
      <c r="J8" s="147"/>
      <c r="K8" s="381" t="s">
        <v>170</v>
      </c>
      <c r="L8" s="1019"/>
      <c r="M8" s="1020"/>
      <c r="N8" s="1020"/>
      <c r="O8" s="1020"/>
      <c r="P8" s="1020"/>
      <c r="Q8" s="1020"/>
      <c r="R8" s="1020"/>
      <c r="S8" s="1020"/>
      <c r="T8" s="1020"/>
      <c r="U8" s="1020"/>
      <c r="V8" s="1020"/>
      <c r="W8" s="1020"/>
      <c r="X8" s="1020"/>
      <c r="Y8" s="1020"/>
      <c r="Z8" s="1021"/>
      <c r="AA8" s="22"/>
      <c r="AB8" s="224"/>
      <c r="AC8"/>
      <c r="AD8"/>
      <c r="AE8"/>
      <c r="AF8"/>
      <c r="AG8"/>
      <c r="AH8"/>
      <c r="AI8"/>
      <c r="AJ8"/>
      <c r="AK8"/>
    </row>
    <row r="9" spans="1:37" s="7" customFormat="1" ht="19.5" customHeight="1" x14ac:dyDescent="0.2">
      <c r="A9" s="382"/>
      <c r="B9" s="6"/>
      <c r="C9" s="6"/>
      <c r="D9" s="6"/>
      <c r="E9" s="6"/>
      <c r="F9" s="6"/>
      <c r="G9" s="6"/>
      <c r="H9" s="6"/>
      <c r="I9" s="6"/>
      <c r="J9" s="6"/>
      <c r="K9" s="383" t="s">
        <v>171</v>
      </c>
      <c r="L9" s="1022"/>
      <c r="M9" s="1023"/>
      <c r="N9" s="1024"/>
      <c r="O9" s="1022"/>
      <c r="P9" s="1023"/>
      <c r="Q9" s="1024"/>
      <c r="R9" s="1022"/>
      <c r="S9" s="1023"/>
      <c r="T9" s="1024"/>
      <c r="U9" s="1022"/>
      <c r="V9" s="1023"/>
      <c r="W9" s="1024"/>
      <c r="X9" s="1022"/>
      <c r="Y9" s="1023"/>
      <c r="Z9" s="1025"/>
      <c r="AA9" s="22"/>
      <c r="AB9"/>
      <c r="AC9"/>
      <c r="AD9"/>
      <c r="AE9"/>
      <c r="AF9"/>
      <c r="AG9"/>
      <c r="AH9"/>
      <c r="AI9"/>
      <c r="AJ9"/>
      <c r="AK9"/>
    </row>
    <row r="10" spans="1:37" s="7" customFormat="1" ht="19.5" customHeight="1" thickBot="1" x14ac:dyDescent="0.25">
      <c r="A10" s="384"/>
      <c r="B10" s="385"/>
      <c r="C10" s="385"/>
      <c r="D10" s="385"/>
      <c r="E10" s="385"/>
      <c r="F10" s="385"/>
      <c r="G10" s="385"/>
      <c r="H10" s="385"/>
      <c r="I10" s="385"/>
      <c r="J10" s="385"/>
      <c r="K10" s="386" t="s">
        <v>172</v>
      </c>
      <c r="L10" s="1026"/>
      <c r="M10" s="1027"/>
      <c r="N10" s="1028"/>
      <c r="O10" s="1029"/>
      <c r="P10" s="1030"/>
      <c r="Q10" s="1031"/>
      <c r="R10" s="1029"/>
      <c r="S10" s="1030"/>
      <c r="T10" s="1031"/>
      <c r="U10" s="1029"/>
      <c r="V10" s="1030"/>
      <c r="W10" s="1031"/>
      <c r="X10" s="1029"/>
      <c r="Y10" s="1030"/>
      <c r="Z10" s="1032"/>
      <c r="AA10" s="22"/>
      <c r="AB10"/>
      <c r="AC10"/>
      <c r="AD10"/>
      <c r="AE10"/>
      <c r="AF10"/>
      <c r="AG10"/>
      <c r="AH10"/>
      <c r="AI10"/>
      <c r="AJ10"/>
      <c r="AK10"/>
    </row>
    <row r="11" spans="1:37" s="7" customFormat="1" ht="21" customHeight="1" x14ac:dyDescent="0.2">
      <c r="A11" s="1057" t="s">
        <v>144</v>
      </c>
      <c r="B11" s="1058"/>
      <c r="C11" s="375"/>
      <c r="D11" s="387"/>
      <c r="E11" s="387"/>
      <c r="F11" s="387"/>
      <c r="G11" s="387"/>
      <c r="H11" s="387"/>
      <c r="I11" s="387"/>
      <c r="J11" s="387"/>
      <c r="K11" s="328"/>
      <c r="L11" s="1033"/>
      <c r="M11" s="1034"/>
      <c r="N11" s="1040"/>
      <c r="O11" s="1033"/>
      <c r="P11" s="1034"/>
      <c r="Q11" s="1040"/>
      <c r="R11" s="1033"/>
      <c r="S11" s="1034"/>
      <c r="T11" s="1040"/>
      <c r="U11" s="1033"/>
      <c r="V11" s="1034"/>
      <c r="W11" s="1040"/>
      <c r="X11" s="1033"/>
      <c r="Y11" s="1034"/>
      <c r="Z11" s="1035"/>
      <c r="AA11"/>
      <c r="AB11"/>
      <c r="AC11"/>
      <c r="AD11"/>
      <c r="AE11"/>
      <c r="AF11"/>
      <c r="AG11"/>
      <c r="AH11"/>
      <c r="AI11"/>
      <c r="AJ11"/>
      <c r="AK11"/>
    </row>
    <row r="12" spans="1:37" s="7" customFormat="1" ht="21" customHeight="1" x14ac:dyDescent="0.2">
      <c r="A12" s="1059"/>
      <c r="B12" s="1060"/>
      <c r="C12" s="376"/>
      <c r="D12" s="379"/>
      <c r="E12" s="379"/>
      <c r="F12" s="379"/>
      <c r="G12" s="379"/>
      <c r="H12" s="379"/>
      <c r="I12" s="379"/>
      <c r="J12" s="379"/>
      <c r="K12" s="329"/>
      <c r="L12" s="1036"/>
      <c r="M12" s="1037"/>
      <c r="N12" s="1038"/>
      <c r="O12" s="1036"/>
      <c r="P12" s="1037"/>
      <c r="Q12" s="1038"/>
      <c r="R12" s="1036"/>
      <c r="S12" s="1037"/>
      <c r="T12" s="1038"/>
      <c r="U12" s="1036"/>
      <c r="V12" s="1037"/>
      <c r="W12" s="1038"/>
      <c r="X12" s="1036"/>
      <c r="Y12" s="1037"/>
      <c r="Z12" s="1039"/>
      <c r="AA12"/>
      <c r="AB12"/>
      <c r="AC12"/>
      <c r="AD12"/>
      <c r="AE12"/>
      <c r="AF12"/>
      <c r="AG12"/>
      <c r="AH12"/>
      <c r="AI12"/>
      <c r="AJ12"/>
      <c r="AK12"/>
    </row>
    <row r="13" spans="1:37" s="7" customFormat="1" ht="21" customHeight="1" x14ac:dyDescent="0.2">
      <c r="A13" s="1061"/>
      <c r="B13" s="1062"/>
      <c r="C13" s="377"/>
      <c r="D13" s="388"/>
      <c r="E13" s="388"/>
      <c r="F13" s="388"/>
      <c r="G13" s="388"/>
      <c r="H13" s="388"/>
      <c r="I13" s="388"/>
      <c r="J13" s="388"/>
      <c r="K13" s="330"/>
      <c r="L13" s="1036"/>
      <c r="M13" s="1037"/>
      <c r="N13" s="1038"/>
      <c r="O13" s="1036"/>
      <c r="P13" s="1037"/>
      <c r="Q13" s="1038"/>
      <c r="R13" s="1036"/>
      <c r="S13" s="1037"/>
      <c r="T13" s="1038"/>
      <c r="U13" s="1036"/>
      <c r="V13" s="1037"/>
      <c r="W13" s="1038"/>
      <c r="X13" s="1036"/>
      <c r="Y13" s="1037"/>
      <c r="Z13" s="1039"/>
      <c r="AA13"/>
      <c r="AB13"/>
      <c r="AC13"/>
      <c r="AD13"/>
      <c r="AE13"/>
      <c r="AF13"/>
      <c r="AG13"/>
      <c r="AH13"/>
      <c r="AI13"/>
      <c r="AJ13"/>
      <c r="AK13"/>
    </row>
    <row r="14" spans="1:37" s="7" customFormat="1" ht="21" customHeight="1" x14ac:dyDescent="0.2">
      <c r="A14" s="1063" t="s">
        <v>145</v>
      </c>
      <c r="B14" s="1064"/>
      <c r="C14" s="543"/>
      <c r="D14" s="544"/>
      <c r="E14" s="544"/>
      <c r="F14" s="544"/>
      <c r="G14" s="544"/>
      <c r="H14" s="544"/>
      <c r="I14" s="544"/>
      <c r="J14" s="544"/>
      <c r="K14" s="545"/>
      <c r="L14" s="1104"/>
      <c r="M14" s="1105"/>
      <c r="N14" s="1106"/>
      <c r="O14" s="1104"/>
      <c r="P14" s="1105"/>
      <c r="Q14" s="1106"/>
      <c r="R14" s="1104"/>
      <c r="S14" s="1105"/>
      <c r="T14" s="1106"/>
      <c r="U14" s="1104"/>
      <c r="V14" s="1105"/>
      <c r="W14" s="1106"/>
      <c r="X14" s="1104"/>
      <c r="Y14" s="1105"/>
      <c r="Z14" s="1107"/>
      <c r="AA14"/>
      <c r="AB14"/>
      <c r="AC14"/>
      <c r="AD14"/>
      <c r="AE14"/>
      <c r="AF14"/>
      <c r="AG14"/>
      <c r="AH14"/>
      <c r="AI14"/>
      <c r="AJ14"/>
      <c r="AK14"/>
    </row>
    <row r="15" spans="1:37" s="7" customFormat="1" ht="21" customHeight="1" x14ac:dyDescent="0.2">
      <c r="A15" s="1059"/>
      <c r="B15" s="1060"/>
      <c r="C15" s="376"/>
      <c r="D15" s="379"/>
      <c r="E15" s="379"/>
      <c r="F15" s="379"/>
      <c r="G15" s="379"/>
      <c r="H15" s="379"/>
      <c r="I15" s="379"/>
      <c r="J15" s="379"/>
      <c r="K15" s="329"/>
      <c r="L15" s="1053"/>
      <c r="M15" s="1054"/>
      <c r="N15" s="1055"/>
      <c r="O15" s="1053"/>
      <c r="P15" s="1054"/>
      <c r="Q15" s="1055"/>
      <c r="R15" s="1053"/>
      <c r="S15" s="1054"/>
      <c r="T15" s="1055"/>
      <c r="U15" s="1053"/>
      <c r="V15" s="1054"/>
      <c r="W15" s="1055"/>
      <c r="X15" s="1053"/>
      <c r="Y15" s="1054"/>
      <c r="Z15" s="1056"/>
      <c r="AA15"/>
      <c r="AB15"/>
      <c r="AC15"/>
      <c r="AD15"/>
      <c r="AE15"/>
      <c r="AF15"/>
      <c r="AG15"/>
      <c r="AH15"/>
      <c r="AI15"/>
      <c r="AJ15"/>
      <c r="AK15"/>
    </row>
    <row r="16" spans="1:37" s="7" customFormat="1" ht="21" customHeight="1" x14ac:dyDescent="0.2">
      <c r="A16" s="1061"/>
      <c r="B16" s="1062"/>
      <c r="C16" s="377"/>
      <c r="D16" s="388"/>
      <c r="E16" s="388"/>
      <c r="F16" s="388"/>
      <c r="G16" s="388"/>
      <c r="H16" s="388"/>
      <c r="I16" s="388"/>
      <c r="J16" s="388"/>
      <c r="K16" s="330"/>
      <c r="L16" s="1108"/>
      <c r="M16" s="1109"/>
      <c r="N16" s="1111"/>
      <c r="O16" s="1108"/>
      <c r="P16" s="1109"/>
      <c r="Q16" s="1111"/>
      <c r="R16" s="1108"/>
      <c r="S16" s="1109"/>
      <c r="T16" s="1111"/>
      <c r="U16" s="1108"/>
      <c r="V16" s="1109"/>
      <c r="W16" s="1111"/>
      <c r="X16" s="1108"/>
      <c r="Y16" s="1109"/>
      <c r="Z16" s="1110"/>
      <c r="AA16"/>
      <c r="AB16"/>
      <c r="AC16"/>
      <c r="AD16"/>
      <c r="AE16"/>
      <c r="AF16"/>
      <c r="AG16"/>
      <c r="AH16"/>
      <c r="AI16"/>
      <c r="AJ16"/>
      <c r="AK16"/>
    </row>
    <row r="17" spans="1:26" s="7" customFormat="1" ht="21" customHeight="1" x14ac:dyDescent="0.2">
      <c r="A17" s="1097" t="s">
        <v>146</v>
      </c>
      <c r="B17" s="1098"/>
      <c r="C17" s="371"/>
      <c r="D17" s="389"/>
      <c r="E17" s="389"/>
      <c r="F17" s="389"/>
      <c r="G17" s="389"/>
      <c r="H17" s="389"/>
      <c r="I17" s="389"/>
      <c r="J17" s="389"/>
      <c r="K17" s="331"/>
      <c r="L17" s="1068"/>
      <c r="M17" s="1069"/>
      <c r="N17" s="1070"/>
      <c r="O17" s="1068"/>
      <c r="P17" s="1069"/>
      <c r="Q17" s="1070"/>
      <c r="R17" s="1068"/>
      <c r="S17" s="1069"/>
      <c r="T17" s="1070"/>
      <c r="U17" s="1068"/>
      <c r="V17" s="1069"/>
      <c r="W17" s="1070"/>
      <c r="X17" s="1068"/>
      <c r="Y17" s="1069"/>
      <c r="Z17" s="1071"/>
    </row>
    <row r="18" spans="1:26" s="7" customFormat="1" ht="21" customHeight="1" x14ac:dyDescent="0.2">
      <c r="A18" s="1099"/>
      <c r="B18" s="1100"/>
      <c r="C18" s="371"/>
      <c r="D18" s="389"/>
      <c r="E18" s="389"/>
      <c r="F18" s="389"/>
      <c r="G18" s="389"/>
      <c r="H18" s="389"/>
      <c r="I18" s="389"/>
      <c r="J18" s="389"/>
      <c r="K18" s="331"/>
      <c r="L18" s="1068"/>
      <c r="M18" s="1069"/>
      <c r="N18" s="1070"/>
      <c r="O18" s="1068"/>
      <c r="P18" s="1069"/>
      <c r="Q18" s="1070"/>
      <c r="R18" s="1068"/>
      <c r="S18" s="1069"/>
      <c r="T18" s="1070"/>
      <c r="U18" s="1068"/>
      <c r="V18" s="1069"/>
      <c r="W18" s="1070"/>
      <c r="X18" s="1068"/>
      <c r="Y18" s="1069"/>
      <c r="Z18" s="1071"/>
    </row>
    <row r="19" spans="1:26" s="7" customFormat="1" ht="21" customHeight="1" thickBot="1" x14ac:dyDescent="0.25">
      <c r="A19" s="1101"/>
      <c r="B19" s="1102"/>
      <c r="C19" s="371"/>
      <c r="D19" s="390"/>
      <c r="E19" s="390"/>
      <c r="F19" s="390"/>
      <c r="G19" s="390"/>
      <c r="H19" s="390"/>
      <c r="I19" s="390"/>
      <c r="J19" s="390"/>
      <c r="K19" s="332"/>
      <c r="L19" s="1075"/>
      <c r="M19" s="1076"/>
      <c r="N19" s="1077"/>
      <c r="O19" s="1075"/>
      <c r="P19" s="1076"/>
      <c r="Q19" s="1077"/>
      <c r="R19" s="1075"/>
      <c r="S19" s="1076"/>
      <c r="T19" s="1077"/>
      <c r="U19" s="1075"/>
      <c r="V19" s="1076"/>
      <c r="W19" s="1077"/>
      <c r="X19" s="1075"/>
      <c r="Y19" s="1076"/>
      <c r="Z19" s="1078"/>
    </row>
    <row r="20" spans="1:26" s="7" customFormat="1" ht="21" customHeight="1" thickBot="1" x14ac:dyDescent="0.25">
      <c r="A20" s="1072" t="s">
        <v>174</v>
      </c>
      <c r="B20" s="1072"/>
      <c r="C20" s="1072"/>
      <c r="D20" s="1072"/>
      <c r="E20" s="1072"/>
      <c r="F20" s="1072"/>
      <c r="G20" s="1072"/>
      <c r="H20" s="1072"/>
      <c r="I20" s="1072"/>
      <c r="J20" s="1072"/>
      <c r="K20" s="1073"/>
      <c r="L20" s="1066"/>
      <c r="M20" s="1066"/>
      <c r="N20" s="1074"/>
      <c r="O20" s="1066"/>
      <c r="P20" s="1066"/>
      <c r="Q20" s="1074"/>
      <c r="R20" s="1066"/>
      <c r="S20" s="1066"/>
      <c r="T20" s="1074"/>
      <c r="U20" s="1066"/>
      <c r="V20" s="1066"/>
      <c r="W20" s="1074"/>
      <c r="X20" s="1065"/>
      <c r="Y20" s="1066"/>
      <c r="Z20" s="1067"/>
    </row>
    <row r="21" spans="1:26" s="7" customFormat="1" ht="15" customHeight="1" x14ac:dyDescent="0.2">
      <c r="A21" s="74"/>
      <c r="B21" s="244"/>
      <c r="C21" s="244"/>
      <c r="D21" s="244"/>
      <c r="E21" s="244"/>
      <c r="F21" s="117"/>
      <c r="G21" s="304"/>
      <c r="H21" s="173"/>
      <c r="I21" s="173"/>
      <c r="J21" s="2"/>
      <c r="K21" s="2"/>
      <c r="Q21" s="2"/>
      <c r="S21"/>
      <c r="U21" s="145"/>
      <c r="V21" s="146"/>
      <c r="W21" s="146"/>
      <c r="X21" s="145"/>
      <c r="Y21" s="117"/>
      <c r="Z21" s="22"/>
    </row>
    <row r="22" spans="1:26" s="7" customFormat="1" ht="14.1" customHeight="1" x14ac:dyDescent="0.2">
      <c r="A22" s="116" t="s">
        <v>156</v>
      </c>
      <c r="B22" s="117"/>
      <c r="C22" s="1079" t="s">
        <v>175</v>
      </c>
      <c r="D22" s="1079"/>
      <c r="E22" s="1079"/>
      <c r="F22" s="1079"/>
      <c r="G22" s="1079"/>
      <c r="H22" s="1079"/>
      <c r="I22" s="1079"/>
      <c r="J22" s="1079"/>
      <c r="K22" s="1079"/>
      <c r="L22" s="1079"/>
      <c r="M22" s="1079"/>
      <c r="N22" s="1079"/>
      <c r="O22" s="1079"/>
      <c r="P22" s="1079"/>
      <c r="Q22" s="1079"/>
      <c r="R22" s="1079"/>
      <c r="S22" s="1079"/>
      <c r="T22" s="1079"/>
      <c r="U22" s="1079"/>
      <c r="V22" s="1079"/>
      <c r="W22" s="1079"/>
      <c r="X22" s="1079"/>
      <c r="Y22" s="1079"/>
      <c r="Z22" s="1079"/>
    </row>
    <row r="23" spans="1:26" s="7" customFormat="1" ht="18" customHeight="1" x14ac:dyDescent="0.2">
      <c r="A23" s="123"/>
      <c r="B23" s="123"/>
      <c r="C23" s="1079"/>
      <c r="D23" s="1079"/>
      <c r="E23" s="1079"/>
      <c r="F23" s="1079"/>
      <c r="G23" s="1079"/>
      <c r="H23" s="1079"/>
      <c r="I23" s="1079"/>
      <c r="J23" s="1079"/>
      <c r="K23" s="1079"/>
      <c r="L23" s="1079"/>
      <c r="M23" s="1079"/>
      <c r="N23" s="1079"/>
      <c r="O23" s="1079"/>
      <c r="P23" s="1079"/>
      <c r="Q23" s="1079"/>
      <c r="R23" s="1079"/>
      <c r="S23" s="1079"/>
      <c r="T23" s="1079"/>
      <c r="U23" s="1079"/>
      <c r="V23" s="1079"/>
      <c r="W23" s="1079"/>
      <c r="X23" s="1079"/>
      <c r="Y23" s="1079"/>
      <c r="Z23" s="1079"/>
    </row>
    <row r="24" spans="1:26" s="7" customFormat="1" ht="18" customHeight="1" x14ac:dyDescent="0.2">
      <c r="A24" s="123"/>
      <c r="B24" s="123"/>
      <c r="C24" s="1079"/>
      <c r="D24" s="1079"/>
      <c r="E24" s="1079"/>
      <c r="F24" s="1079"/>
      <c r="G24" s="1079"/>
      <c r="H24" s="1079"/>
      <c r="I24" s="1079"/>
      <c r="J24" s="1079"/>
      <c r="K24" s="1079"/>
      <c r="L24" s="1079"/>
      <c r="M24" s="1079"/>
      <c r="N24" s="1079"/>
      <c r="O24" s="1079"/>
      <c r="P24" s="1079"/>
      <c r="Q24" s="1079"/>
      <c r="R24" s="1079"/>
      <c r="S24" s="1079"/>
      <c r="T24" s="1079"/>
      <c r="U24" s="1079"/>
      <c r="V24" s="1079"/>
      <c r="W24" s="1079"/>
      <c r="X24" s="1079"/>
      <c r="Y24" s="1079"/>
      <c r="Z24" s="1079"/>
    </row>
    <row r="25" spans="1:26" s="7" customFormat="1" ht="12.75" customHeight="1" thickBot="1" x14ac:dyDescent="0.25">
      <c r="B25" s="117"/>
      <c r="C25" s="117"/>
      <c r="D25" s="117"/>
      <c r="E25" s="117"/>
      <c r="F25" s="117"/>
      <c r="G25" s="304"/>
      <c r="H25" s="173"/>
      <c r="I25" s="173"/>
      <c r="M25" s="2"/>
      <c r="N25" s="2"/>
      <c r="O25" s="2"/>
      <c r="P25" s="2"/>
      <c r="Q25" s="2"/>
      <c r="S25"/>
      <c r="T25"/>
      <c r="U25"/>
      <c r="V25"/>
      <c r="W25"/>
      <c r="X25"/>
      <c r="Y25"/>
      <c r="Z25"/>
    </row>
    <row r="26" spans="1:26" s="40" customFormat="1" ht="15" customHeight="1" x14ac:dyDescent="0.2">
      <c r="A26" s="1080" t="s">
        <v>158</v>
      </c>
      <c r="B26" s="1081"/>
      <c r="C26" s="1082"/>
      <c r="D26" s="158" t="s">
        <v>159</v>
      </c>
      <c r="E26" s="372"/>
      <c r="F26" s="372"/>
      <c r="G26" s="1089" t="s">
        <v>160</v>
      </c>
      <c r="H26" s="1089"/>
      <c r="I26" s="1089"/>
      <c r="J26" s="1089"/>
      <c r="K26" s="1089"/>
      <c r="L26" s="1089"/>
      <c r="M26" s="1089"/>
      <c r="N26" s="1089"/>
      <c r="O26" s="1089"/>
      <c r="P26" s="1089"/>
      <c r="Q26" s="1089"/>
      <c r="R26" s="1089"/>
      <c r="S26" s="1089"/>
      <c r="T26" s="1089"/>
      <c r="U26" s="1089"/>
      <c r="V26" s="1089"/>
      <c r="W26" s="1089"/>
      <c r="X26" s="1089"/>
      <c r="Y26" s="1089"/>
      <c r="Z26" s="409"/>
    </row>
    <row r="27" spans="1:26" s="40" customFormat="1" ht="15" customHeight="1" x14ac:dyDescent="0.2">
      <c r="A27" s="1083"/>
      <c r="B27" s="1084"/>
      <c r="C27" s="1085"/>
      <c r="D27" s="159"/>
      <c r="E27" s="160"/>
      <c r="F27" s="373"/>
      <c r="G27" s="1090"/>
      <c r="H27" s="1090"/>
      <c r="I27" s="1090"/>
      <c r="J27" s="1090"/>
      <c r="K27" s="1090"/>
      <c r="L27" s="1090"/>
      <c r="M27" s="1090"/>
      <c r="N27" s="1090"/>
      <c r="O27" s="1090"/>
      <c r="P27" s="1090"/>
      <c r="Q27" s="1090"/>
      <c r="R27" s="1090"/>
      <c r="S27" s="1090"/>
      <c r="T27" s="1090"/>
      <c r="U27" s="1090"/>
      <c r="V27" s="1090"/>
      <c r="W27" s="1090"/>
      <c r="X27" s="1090"/>
      <c r="Y27" s="1090"/>
      <c r="Z27" s="1091"/>
    </row>
    <row r="28" spans="1:26" s="40" customFormat="1" ht="15" customHeight="1" thickBot="1" x14ac:dyDescent="0.25">
      <c r="A28" s="1086"/>
      <c r="B28" s="1087"/>
      <c r="C28" s="1088"/>
      <c r="D28" s="162" t="s">
        <v>163</v>
      </c>
      <c r="E28" s="163"/>
      <c r="F28" s="163"/>
      <c r="G28" s="1092" t="s">
        <v>176</v>
      </c>
      <c r="H28" s="1092"/>
      <c r="I28" s="1092"/>
      <c r="J28" s="1092"/>
      <c r="K28" s="1092"/>
      <c r="L28" s="1092"/>
      <c r="M28" s="1092"/>
      <c r="N28" s="1092"/>
      <c r="O28" s="1092"/>
      <c r="P28" s="1092"/>
      <c r="Q28" s="1092"/>
      <c r="R28" s="1092"/>
      <c r="S28" s="1092"/>
      <c r="T28" s="1092"/>
      <c r="U28" s="1092"/>
      <c r="V28" s="1092"/>
      <c r="W28" s="1092"/>
      <c r="X28" s="1092"/>
      <c r="Y28" s="1092"/>
      <c r="Z28" s="1093"/>
    </row>
    <row r="29" spans="1:26" customFormat="1" ht="10.5" customHeight="1" x14ac:dyDescent="0.2"/>
    <row r="30" spans="1:26" customFormat="1" x14ac:dyDescent="0.2"/>
    <row r="31" spans="1:26" customFormat="1" x14ac:dyDescent="0.2"/>
    <row r="32" spans="1:26"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sheetData>
  <mergeCells count="75">
    <mergeCell ref="AC4:AK4"/>
    <mergeCell ref="L9:N9"/>
    <mergeCell ref="O9:Q9"/>
    <mergeCell ref="R9:T9"/>
    <mergeCell ref="U9:W9"/>
    <mergeCell ref="X9:Z9"/>
    <mergeCell ref="D3:M3"/>
    <mergeCell ref="E4:G4"/>
    <mergeCell ref="E5:M5"/>
    <mergeCell ref="S5:W5"/>
    <mergeCell ref="L8:Z8"/>
    <mergeCell ref="A11:B13"/>
    <mergeCell ref="L11:N11"/>
    <mergeCell ref="O11:Q11"/>
    <mergeCell ref="R11:T11"/>
    <mergeCell ref="U11:W11"/>
    <mergeCell ref="L13:N13"/>
    <mergeCell ref="O13:Q13"/>
    <mergeCell ref="R13:T13"/>
    <mergeCell ref="U13:W13"/>
    <mergeCell ref="L10:N10"/>
    <mergeCell ref="O10:Q10"/>
    <mergeCell ref="R10:T10"/>
    <mergeCell ref="U10:W10"/>
    <mergeCell ref="X10:Z10"/>
    <mergeCell ref="X11:Z11"/>
    <mergeCell ref="L12:N12"/>
    <mergeCell ref="O12:Q12"/>
    <mergeCell ref="R12:T12"/>
    <mergeCell ref="U12:W12"/>
    <mergeCell ref="X12:Z12"/>
    <mergeCell ref="X19:Z19"/>
    <mergeCell ref="X20:Z20"/>
    <mergeCell ref="U19:W19"/>
    <mergeCell ref="U20:W20"/>
    <mergeCell ref="A14:B16"/>
    <mergeCell ref="L14:N14"/>
    <mergeCell ref="O14:Q14"/>
    <mergeCell ref="R14:T14"/>
    <mergeCell ref="U14:W14"/>
    <mergeCell ref="L16:N16"/>
    <mergeCell ref="O16:Q16"/>
    <mergeCell ref="R16:T16"/>
    <mergeCell ref="U16:W16"/>
    <mergeCell ref="L15:N15"/>
    <mergeCell ref="O15:Q15"/>
    <mergeCell ref="R15:T15"/>
    <mergeCell ref="X13:Z13"/>
    <mergeCell ref="X14:Z14"/>
    <mergeCell ref="X16:Z16"/>
    <mergeCell ref="X17:Z17"/>
    <mergeCell ref="U18:W18"/>
    <mergeCell ref="X18:Z18"/>
    <mergeCell ref="X15:Z15"/>
    <mergeCell ref="U17:W17"/>
    <mergeCell ref="U15:W15"/>
    <mergeCell ref="C22:Z24"/>
    <mergeCell ref="A26:C28"/>
    <mergeCell ref="G26:Y26"/>
    <mergeCell ref="G27:Z27"/>
    <mergeCell ref="G28:Z28"/>
    <mergeCell ref="A17:B19"/>
    <mergeCell ref="L19:N19"/>
    <mergeCell ref="O19:Q19"/>
    <mergeCell ref="R19:T19"/>
    <mergeCell ref="A20:K20"/>
    <mergeCell ref="L20:N20"/>
    <mergeCell ref="O20:Q20"/>
    <mergeCell ref="R20:T20"/>
    <mergeCell ref="O17:Q17"/>
    <mergeCell ref="R17:T17"/>
    <mergeCell ref="L18:N18"/>
    <mergeCell ref="O18:Q18"/>
    <mergeCell ref="R18:T18"/>
    <mergeCell ref="L17:N17"/>
  </mergeCells>
  <dataValidations count="3">
    <dataValidation type="list" allowBlank="1" sqref="L20:Z20" xr:uid="{F0CA8C2D-9DAC-42A2-B00F-8F5B34545A74}">
      <formula1>PASSFAIL</formula1>
    </dataValidation>
    <dataValidation type="list" allowBlank="1" showInputMessage="1" showErrorMessage="1" sqref="L14:Z14" xr:uid="{4CA3F0B5-936D-4C94-BCEF-C50DA5B92BD1}">
      <formula1>TF</formula1>
    </dataValidation>
    <dataValidation type="list" allowBlank="1" sqref="V4 S5" xr:uid="{75738477-0D5A-4D82-BCFC-CD5562A981FB}">
      <formula1>DMDBT</formula1>
    </dataValidation>
  </dataValidations>
  <printOptions horizontalCentered="1"/>
  <pageMargins left="0.6" right="0.6" top="0.5" bottom="0.75" header="0.5" footer="0.4"/>
  <pageSetup orientation="portrait" r:id="rId1"/>
  <headerFooter alignWithMargins="0">
    <oddFooter>&amp;L&amp;"Arial,Bold"Radiologic Technologist's Section&amp;R&amp;"Arial,Italic"&amp;8&amp;F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00B0F0"/>
  </sheetPr>
  <dimension ref="A1:FR36"/>
  <sheetViews>
    <sheetView showGridLines="0" showZeros="0" topLeftCell="A4" zoomScaleNormal="100" zoomScalePageLayoutView="120" workbookViewId="0">
      <selection sqref="A1:D1"/>
    </sheetView>
  </sheetViews>
  <sheetFormatPr defaultColWidth="9.140625" defaultRowHeight="12.75" x14ac:dyDescent="0.2"/>
  <cols>
    <col min="1" max="3" width="3.85546875" style="1" customWidth="1"/>
    <col min="4" max="7" width="3.42578125" style="1" customWidth="1"/>
    <col min="8" max="11" width="3.42578125" style="2" customWidth="1"/>
    <col min="12" max="17" width="3.7109375" style="2" customWidth="1"/>
    <col min="18" max="18" width="3.7109375" style="1" customWidth="1"/>
    <col min="19" max="26" width="3.7109375" customWidth="1"/>
    <col min="27" max="28" width="8.7109375" customWidth="1"/>
    <col min="29" max="29" width="10.85546875" customWidth="1"/>
    <col min="30" max="30" width="11.85546875" customWidth="1"/>
    <col min="31" max="174" width="8.7109375" customWidth="1"/>
    <col min="175" max="16384" width="9.140625" style="1"/>
  </cols>
  <sheetData>
    <row r="1" spans="1:55" s="32" customFormat="1" ht="24.75" customHeight="1" x14ac:dyDescent="0.35">
      <c r="A1" s="208" t="s">
        <v>178</v>
      </c>
      <c r="B1" s="104"/>
      <c r="F1" s="29"/>
      <c r="H1" s="31"/>
      <c r="I1" s="31"/>
      <c r="J1" s="31"/>
      <c r="K1" s="31"/>
      <c r="L1" s="31"/>
      <c r="M1" s="31"/>
      <c r="N1" s="31"/>
      <c r="O1" s="31"/>
      <c r="P1" s="31"/>
      <c r="S1"/>
      <c r="T1"/>
      <c r="U1"/>
      <c r="V1"/>
      <c r="W1"/>
      <c r="Y1"/>
      <c r="Z1" s="49" t="s">
        <v>27</v>
      </c>
      <c r="AA1"/>
      <c r="AC1" s="1182"/>
      <c r="AD1" s="1182"/>
      <c r="AE1" s="1182"/>
      <c r="AF1" s="1182"/>
      <c r="AG1" s="1182"/>
      <c r="AH1" s="1182"/>
      <c r="AI1" s="1182"/>
      <c r="AJ1" s="1182"/>
      <c r="AK1" s="1182"/>
      <c r="AL1"/>
      <c r="AM1"/>
      <c r="AN1"/>
      <c r="AO1"/>
      <c r="AP1"/>
      <c r="AQ1"/>
      <c r="AR1"/>
      <c r="AS1"/>
      <c r="AT1"/>
      <c r="AU1"/>
      <c r="AV1"/>
      <c r="AW1"/>
      <c r="AX1"/>
      <c r="AY1"/>
      <c r="AZ1"/>
      <c r="BA1"/>
      <c r="BB1"/>
      <c r="BC1"/>
    </row>
    <row r="2" spans="1:55" s="32" customFormat="1" ht="15" customHeight="1" x14ac:dyDescent="0.35">
      <c r="A2" s="208"/>
      <c r="B2" s="104"/>
      <c r="F2" s="29"/>
      <c r="H2" s="31"/>
      <c r="I2" s="31"/>
      <c r="J2" s="31"/>
      <c r="K2" s="31"/>
      <c r="L2" s="31"/>
      <c r="M2" s="31"/>
      <c r="N2" s="31"/>
      <c r="O2" s="31"/>
      <c r="P2" s="31"/>
      <c r="S2"/>
      <c r="T2"/>
      <c r="U2"/>
      <c r="V2"/>
      <c r="W2"/>
      <c r="Y2"/>
      <c r="Z2" s="49"/>
      <c r="AA2"/>
      <c r="AB2"/>
      <c r="AC2"/>
      <c r="AD2"/>
      <c r="AE2"/>
      <c r="AF2"/>
      <c r="AG2"/>
      <c r="AH2"/>
      <c r="AI2"/>
      <c r="AJ2"/>
      <c r="AK2"/>
      <c r="AL2"/>
      <c r="AM2"/>
      <c r="AN2"/>
      <c r="AO2"/>
      <c r="AP2"/>
      <c r="AQ2"/>
      <c r="AR2"/>
      <c r="AS2"/>
      <c r="AT2"/>
      <c r="AU2"/>
      <c r="AV2"/>
      <c r="AW2"/>
      <c r="AX2"/>
      <c r="AY2"/>
      <c r="AZ2"/>
      <c r="BA2"/>
      <c r="BB2"/>
      <c r="BC2"/>
    </row>
    <row r="3" spans="1:55" s="9" customFormat="1" ht="20.100000000000001" customHeight="1" x14ac:dyDescent="0.25">
      <c r="B3" s="225" t="s">
        <v>118</v>
      </c>
      <c r="F3" s="369" t="str">
        <f>Facility</f>
        <v>SurgiCenter</v>
      </c>
      <c r="G3" s="369"/>
      <c r="H3" s="369"/>
      <c r="I3" s="369"/>
      <c r="J3" s="369"/>
      <c r="K3" s="369"/>
      <c r="L3" s="369"/>
      <c r="M3" s="369"/>
      <c r="N3" s="369"/>
      <c r="P3" s="225" t="s">
        <v>119</v>
      </c>
      <c r="S3" s="312"/>
      <c r="T3" s="313" t="str">
        <f>RmID</f>
        <v>Biopsy</v>
      </c>
      <c r="U3" s="313"/>
      <c r="V3" s="313"/>
      <c r="W3" s="313"/>
      <c r="X3" s="313"/>
      <c r="AB3"/>
      <c r="AC3"/>
      <c r="AK3" s="10"/>
      <c r="AL3" s="10"/>
      <c r="AM3" s="10"/>
      <c r="AN3" s="10"/>
      <c r="AO3" s="10"/>
      <c r="AP3" s="10"/>
      <c r="AR3" s="10"/>
      <c r="AS3" s="10"/>
      <c r="AT3" s="10"/>
      <c r="AV3"/>
      <c r="AW3"/>
      <c r="AX3" s="21"/>
      <c r="AY3" s="1190"/>
      <c r="AZ3" s="1190"/>
      <c r="BA3" s="1190"/>
      <c r="BB3" s="1190"/>
      <c r="BC3" s="1190"/>
    </row>
    <row r="4" spans="1:55" s="9" customFormat="1" ht="20.100000000000001" customHeight="1" x14ac:dyDescent="0.25">
      <c r="B4" s="225" t="s">
        <v>179</v>
      </c>
      <c r="F4" s="1189">
        <f>SBBAPID</f>
        <v>12001</v>
      </c>
      <c r="G4" s="1189"/>
      <c r="H4" s="1189"/>
      <c r="I4" s="310" t="s">
        <v>121</v>
      </c>
      <c r="J4" s="311">
        <f>SBBAPRm</f>
        <v>1</v>
      </c>
      <c r="K4" s="10"/>
      <c r="L4" s="10"/>
      <c r="M4" s="10"/>
      <c r="N4" s="10"/>
      <c r="P4" s="225" t="s">
        <v>180</v>
      </c>
      <c r="Q4" s="10"/>
      <c r="R4" s="10"/>
      <c r="S4" s="115"/>
      <c r="T4" t="str">
        <f>PhantomManufacturer&amp;" "&amp;PhantomSN</f>
        <v>Gammex 2590-03</v>
      </c>
      <c r="U4" s="313"/>
      <c r="V4" s="313"/>
      <c r="W4" s="313"/>
      <c r="X4" s="313"/>
      <c r="Y4" s="313"/>
      <c r="AB4"/>
      <c r="AC4" s="50"/>
      <c r="AK4" s="21"/>
      <c r="AL4"/>
      <c r="AM4"/>
      <c r="AN4"/>
      <c r="AO4"/>
      <c r="AP4"/>
      <c r="AQ4"/>
      <c r="AR4"/>
      <c r="AS4"/>
      <c r="AT4"/>
      <c r="AU4"/>
      <c r="AV4"/>
      <c r="AW4"/>
      <c r="AX4"/>
      <c r="AY4"/>
      <c r="AZ4"/>
      <c r="BA4"/>
      <c r="BB4"/>
      <c r="BC4"/>
    </row>
    <row r="5" spans="1:55" s="9" customFormat="1" ht="20.100000000000001" customHeight="1" x14ac:dyDescent="0.2">
      <c r="B5" s="225" t="s">
        <v>122</v>
      </c>
      <c r="F5" s="369" t="str">
        <f>CONCATENATE(MFR," ",MOD)</f>
        <v>Hologic Affirm</v>
      </c>
      <c r="G5" s="369"/>
      <c r="H5" s="369"/>
      <c r="I5" s="369"/>
      <c r="J5" s="369"/>
      <c r="K5" s="369"/>
      <c r="L5" s="369"/>
      <c r="M5" s="369"/>
      <c r="N5" s="369"/>
      <c r="Q5" s="312" t="s">
        <v>181</v>
      </c>
      <c r="S5" s="312"/>
      <c r="T5" s="1198" t="str">
        <f>'Facility Info'!B23</f>
        <v>ACR Original</v>
      </c>
      <c r="U5" s="1198"/>
      <c r="V5" s="1198"/>
      <c r="W5" s="1198"/>
      <c r="X5" s="1198"/>
      <c r="AB5"/>
      <c r="AC5" s="50"/>
      <c r="AK5" s="19"/>
      <c r="AL5"/>
      <c r="AM5"/>
      <c r="AN5"/>
      <c r="AO5"/>
      <c r="AP5"/>
      <c r="AQ5"/>
      <c r="AR5"/>
      <c r="AS5"/>
      <c r="AT5"/>
      <c r="AU5"/>
      <c r="AV5"/>
      <c r="AW5"/>
      <c r="AX5"/>
      <c r="AY5"/>
      <c r="AZ5"/>
      <c r="BA5"/>
      <c r="BB5"/>
      <c r="BC5"/>
    </row>
    <row r="6" spans="1:55" s="9" customFormat="1" ht="15" customHeight="1" thickBot="1" x14ac:dyDescent="0.25">
      <c r="A6" s="17"/>
      <c r="B6" s="17"/>
      <c r="C6" s="17"/>
      <c r="D6" s="17"/>
      <c r="E6" s="17"/>
      <c r="F6" s="25"/>
      <c r="G6" s="3"/>
      <c r="H6" s="41"/>
      <c r="I6" s="41"/>
      <c r="J6" s="41"/>
      <c r="K6" s="41"/>
      <c r="L6" s="41"/>
      <c r="M6" s="41"/>
      <c r="N6" s="41"/>
      <c r="P6" s="41"/>
      <c r="R6"/>
      <c r="S6"/>
      <c r="T6"/>
      <c r="Z6" s="97"/>
      <c r="AA6"/>
      <c r="AB6"/>
      <c r="AC6"/>
      <c r="AD6"/>
      <c r="AE6"/>
      <c r="AF6"/>
      <c r="AG6"/>
      <c r="AH6"/>
      <c r="AI6"/>
      <c r="AJ6"/>
      <c r="AK6"/>
      <c r="AL6"/>
      <c r="AM6"/>
      <c r="AN6"/>
      <c r="AO6"/>
      <c r="AP6"/>
      <c r="AQ6"/>
      <c r="AR6"/>
      <c r="AS6"/>
      <c r="AT6"/>
      <c r="AU6"/>
      <c r="AV6"/>
      <c r="AW6"/>
      <c r="AX6"/>
      <c r="AY6"/>
      <c r="AZ6"/>
      <c r="BA6"/>
      <c r="BB6"/>
      <c r="BC6"/>
    </row>
    <row r="7" spans="1:55" s="9" customFormat="1" ht="15" customHeight="1" thickBot="1" x14ac:dyDescent="0.25">
      <c r="A7" s="573"/>
      <c r="B7" s="17"/>
      <c r="C7" s="17"/>
      <c r="D7" s="17"/>
      <c r="J7" s="41"/>
      <c r="K7" s="574" t="s">
        <v>182</v>
      </c>
      <c r="L7" s="1186" t="s">
        <v>95</v>
      </c>
      <c r="M7" s="1187"/>
      <c r="N7" s="1187"/>
      <c r="O7" s="1187"/>
      <c r="P7" s="1187"/>
      <c r="Q7" s="1187"/>
      <c r="R7" s="1187"/>
      <c r="S7" s="1187"/>
      <c r="T7" s="1187"/>
      <c r="U7" s="1187"/>
      <c r="V7" s="1187"/>
      <c r="W7" s="1187"/>
      <c r="X7" s="1187"/>
      <c r="Y7" s="1187"/>
      <c r="Z7" s="1188"/>
      <c r="AA7"/>
      <c r="AB7"/>
      <c r="AC7"/>
      <c r="AD7"/>
      <c r="AE7"/>
      <c r="AF7"/>
      <c r="AG7"/>
      <c r="AH7"/>
      <c r="AI7"/>
      <c r="AJ7"/>
      <c r="AK7"/>
      <c r="AL7"/>
      <c r="AM7"/>
      <c r="AN7"/>
      <c r="AO7"/>
      <c r="AP7"/>
      <c r="AQ7"/>
      <c r="AR7"/>
      <c r="AS7"/>
      <c r="AT7"/>
      <c r="AU7"/>
      <c r="AV7"/>
      <c r="AW7"/>
      <c r="AX7"/>
      <c r="AY7"/>
      <c r="AZ7"/>
      <c r="BA7"/>
      <c r="BB7"/>
      <c r="BC7"/>
    </row>
    <row r="8" spans="1:55" s="7" customFormat="1" ht="15" customHeight="1" x14ac:dyDescent="0.2">
      <c r="A8" s="1199" t="s">
        <v>170</v>
      </c>
      <c r="B8" s="1200"/>
      <c r="C8" s="1200"/>
      <c r="D8" s="1200"/>
      <c r="E8" s="1200"/>
      <c r="F8" s="1200"/>
      <c r="G8" s="1200"/>
      <c r="H8" s="1200"/>
      <c r="I8" s="1200"/>
      <c r="J8" s="1200"/>
      <c r="K8" s="1201"/>
      <c r="L8" s="1019"/>
      <c r="M8" s="1020"/>
      <c r="N8" s="1020"/>
      <c r="O8" s="1020"/>
      <c r="P8" s="1020"/>
      <c r="Q8" s="1020"/>
      <c r="R8" s="1020"/>
      <c r="S8" s="1020"/>
      <c r="T8" s="1020"/>
      <c r="U8" s="1020"/>
      <c r="V8" s="1020"/>
      <c r="W8" s="1020"/>
      <c r="X8" s="1020"/>
      <c r="Y8" s="1020"/>
      <c r="Z8" s="1021"/>
      <c r="AA8" s="22"/>
      <c r="AB8" s="224"/>
      <c r="AC8"/>
      <c r="AD8"/>
      <c r="AE8"/>
      <c r="AF8"/>
      <c r="AG8"/>
      <c r="AH8"/>
      <c r="AI8"/>
      <c r="AJ8"/>
      <c r="AK8"/>
      <c r="AL8"/>
      <c r="AM8"/>
      <c r="AN8"/>
      <c r="AO8"/>
      <c r="AP8"/>
      <c r="AQ8"/>
      <c r="AR8"/>
      <c r="AS8"/>
      <c r="AT8"/>
      <c r="AU8"/>
      <c r="AV8"/>
      <c r="AW8"/>
      <c r="AX8"/>
      <c r="AY8"/>
      <c r="AZ8"/>
      <c r="BA8"/>
      <c r="BB8"/>
      <c r="BC8"/>
    </row>
    <row r="9" spans="1:55" s="7" customFormat="1" ht="19.5" customHeight="1" x14ac:dyDescent="0.2">
      <c r="A9" s="1116" t="s">
        <v>183</v>
      </c>
      <c r="B9" s="1117"/>
      <c r="C9" s="1117"/>
      <c r="D9" s="1117"/>
      <c r="E9" s="1117"/>
      <c r="F9" s="1117"/>
      <c r="G9" s="1117"/>
      <c r="H9" s="1117"/>
      <c r="I9" s="1117"/>
      <c r="J9" s="1117"/>
      <c r="K9" s="1118"/>
      <c r="L9" s="1022"/>
      <c r="M9" s="1023"/>
      <c r="N9" s="1024"/>
      <c r="O9" s="1022"/>
      <c r="P9" s="1023"/>
      <c r="Q9" s="1024"/>
      <c r="R9" s="1022"/>
      <c r="S9" s="1023"/>
      <c r="T9" s="1024"/>
      <c r="U9" s="1022"/>
      <c r="V9" s="1023"/>
      <c r="W9" s="1024"/>
      <c r="X9" s="1022"/>
      <c r="Y9" s="1023"/>
      <c r="Z9" s="1025"/>
      <c r="AA9" s="22"/>
      <c r="AB9"/>
      <c r="AC9" s="571" t="s">
        <v>95</v>
      </c>
      <c r="AD9" s="571" t="s">
        <v>184</v>
      </c>
      <c r="AE9"/>
      <c r="AF9"/>
      <c r="AG9"/>
      <c r="AH9"/>
      <c r="AI9"/>
      <c r="AJ9"/>
      <c r="AK9"/>
      <c r="AL9"/>
      <c r="AM9"/>
      <c r="AN9"/>
      <c r="AO9"/>
      <c r="AP9"/>
      <c r="AQ9"/>
      <c r="AR9"/>
      <c r="AS9"/>
      <c r="AT9"/>
      <c r="AU9"/>
      <c r="AV9"/>
      <c r="AW9"/>
      <c r="AX9"/>
      <c r="AY9"/>
      <c r="AZ9"/>
      <c r="BA9"/>
      <c r="BB9"/>
      <c r="BC9"/>
    </row>
    <row r="10" spans="1:55" s="7" customFormat="1" ht="19.5" customHeight="1" thickBot="1" x14ac:dyDescent="0.25">
      <c r="A10" s="1146" t="s">
        <v>185</v>
      </c>
      <c r="B10" s="1147"/>
      <c r="C10" s="1147"/>
      <c r="D10" s="1147"/>
      <c r="E10" s="1147"/>
      <c r="F10" s="1147"/>
      <c r="G10" s="1147"/>
      <c r="H10" s="1147"/>
      <c r="I10" s="1147"/>
      <c r="J10" s="1147"/>
      <c r="K10" s="1148"/>
      <c r="L10" s="1119"/>
      <c r="M10" s="1120"/>
      <c r="N10" s="1121"/>
      <c r="O10" s="745"/>
      <c r="P10" s="746"/>
      <c r="Q10" s="747"/>
      <c r="R10" s="745"/>
      <c r="S10" s="746"/>
      <c r="T10" s="747"/>
      <c r="U10" s="745"/>
      <c r="V10" s="746"/>
      <c r="W10" s="747"/>
      <c r="X10" s="1029"/>
      <c r="Y10" s="1030"/>
      <c r="Z10" s="1032"/>
      <c r="AA10" s="22"/>
      <c r="AB10"/>
      <c r="AC10" s="572" t="s">
        <v>186</v>
      </c>
      <c r="AD10" s="572" t="s">
        <v>186</v>
      </c>
      <c r="AE10"/>
      <c r="AF10"/>
      <c r="AG10"/>
      <c r="AH10"/>
      <c r="AI10"/>
      <c r="AJ10"/>
      <c r="AK10"/>
      <c r="AL10"/>
      <c r="AM10"/>
      <c r="AN10"/>
      <c r="AO10"/>
      <c r="AP10"/>
      <c r="AQ10"/>
      <c r="AR10"/>
      <c r="AS10"/>
      <c r="AT10"/>
      <c r="AU10"/>
      <c r="AV10"/>
      <c r="AW10"/>
      <c r="AX10"/>
      <c r="AY10"/>
      <c r="AZ10"/>
      <c r="BA10"/>
      <c r="BB10"/>
      <c r="BC10"/>
    </row>
    <row r="11" spans="1:55" s="7" customFormat="1" ht="21" customHeight="1" x14ac:dyDescent="0.2">
      <c r="A11" s="1059" t="s">
        <v>187</v>
      </c>
      <c r="B11" s="1060"/>
      <c r="C11" s="1145"/>
      <c r="D11" s="1125" t="s">
        <v>188</v>
      </c>
      <c r="E11" s="1126"/>
      <c r="F11" s="1126"/>
      <c r="G11" s="1126"/>
      <c r="H11" s="1126"/>
      <c r="I11" s="1126"/>
      <c r="J11" s="1126"/>
      <c r="K11" s="1127"/>
      <c r="L11" s="1170"/>
      <c r="M11" s="1171"/>
      <c r="N11" s="1171"/>
      <c r="O11" s="1132">
        <f t="shared" ref="O11:O16" si="0">L11</f>
        <v>0</v>
      </c>
      <c r="P11" s="1133"/>
      <c r="Q11" s="1180"/>
      <c r="R11" s="1132">
        <f t="shared" ref="R11:R16" si="1">O11</f>
        <v>0</v>
      </c>
      <c r="S11" s="1133"/>
      <c r="T11" s="1180"/>
      <c r="U11" s="1132">
        <f t="shared" ref="U11" si="2">R11</f>
        <v>0</v>
      </c>
      <c r="V11" s="1133"/>
      <c r="W11" s="1133"/>
      <c r="X11" s="1132">
        <f t="shared" ref="X11" si="3">U11</f>
        <v>0</v>
      </c>
      <c r="Y11" s="1133"/>
      <c r="Z11" s="1134"/>
      <c r="AA11"/>
      <c r="AB11"/>
      <c r="AC11" s="572" t="s">
        <v>189</v>
      </c>
      <c r="AD11" s="572" t="s">
        <v>189</v>
      </c>
      <c r="AE11"/>
      <c r="AF11"/>
      <c r="AG11"/>
      <c r="AH11"/>
      <c r="AI11"/>
      <c r="AJ11"/>
      <c r="AK11"/>
      <c r="AL11"/>
      <c r="AM11"/>
      <c r="AN11"/>
      <c r="AO11"/>
      <c r="AP11"/>
      <c r="AQ11"/>
      <c r="AR11"/>
      <c r="AS11"/>
      <c r="AT11"/>
      <c r="AU11"/>
      <c r="AV11"/>
      <c r="AW11"/>
      <c r="AX11"/>
      <c r="AY11"/>
      <c r="AZ11"/>
      <c r="BA11"/>
      <c r="BB11"/>
      <c r="BC11"/>
    </row>
    <row r="12" spans="1:55" s="7" customFormat="1" ht="21" customHeight="1" x14ac:dyDescent="0.2">
      <c r="A12" s="1059"/>
      <c r="B12" s="1060"/>
      <c r="C12" s="1145"/>
      <c r="D12" s="1125" t="s">
        <v>190</v>
      </c>
      <c r="E12" s="1126"/>
      <c r="F12" s="1126"/>
      <c r="G12" s="1126"/>
      <c r="H12" s="1126"/>
      <c r="I12" s="1126"/>
      <c r="J12" s="1126"/>
      <c r="K12" s="1127"/>
      <c r="L12" s="1128"/>
      <c r="M12" s="1129"/>
      <c r="N12" s="1130"/>
      <c r="O12" s="1122">
        <f t="shared" si="0"/>
        <v>0</v>
      </c>
      <c r="P12" s="1123"/>
      <c r="Q12" s="1131"/>
      <c r="R12" s="1122">
        <f t="shared" si="1"/>
        <v>0</v>
      </c>
      <c r="S12" s="1123"/>
      <c r="T12" s="1131"/>
      <c r="U12" s="1122">
        <f t="shared" ref="U12" si="4">R12</f>
        <v>0</v>
      </c>
      <c r="V12" s="1123"/>
      <c r="W12" s="1123"/>
      <c r="X12" s="1122">
        <f t="shared" ref="X12" si="5">U12</f>
        <v>0</v>
      </c>
      <c r="Y12" s="1123"/>
      <c r="Z12" s="1124"/>
      <c r="AA12"/>
      <c r="AB12"/>
      <c r="AC12" s="572" t="s">
        <v>191</v>
      </c>
      <c r="AD12" s="572" t="s">
        <v>191</v>
      </c>
      <c r="AE12"/>
      <c r="AF12"/>
      <c r="AG12"/>
      <c r="AH12"/>
      <c r="AI12"/>
      <c r="AJ12"/>
      <c r="AK12"/>
      <c r="AL12"/>
      <c r="AM12"/>
      <c r="AN12"/>
      <c r="AO12"/>
      <c r="AP12"/>
      <c r="AQ12"/>
      <c r="AR12"/>
      <c r="AS12"/>
      <c r="AT12"/>
      <c r="AU12"/>
      <c r="AV12"/>
      <c r="AW12"/>
      <c r="AX12"/>
      <c r="AY12"/>
      <c r="AZ12"/>
      <c r="BA12"/>
      <c r="BB12"/>
      <c r="BC12"/>
    </row>
    <row r="13" spans="1:55" s="7" customFormat="1" ht="21" customHeight="1" x14ac:dyDescent="0.2">
      <c r="A13" s="1059"/>
      <c r="B13" s="1060"/>
      <c r="C13" s="1145"/>
      <c r="D13" s="1125" t="s">
        <v>125</v>
      </c>
      <c r="E13" s="1126"/>
      <c r="F13" s="1126"/>
      <c r="G13" s="1126"/>
      <c r="H13" s="1126"/>
      <c r="I13" s="1126"/>
      <c r="J13" s="1126"/>
      <c r="K13" s="1127"/>
      <c r="L13" s="1128"/>
      <c r="M13" s="1129"/>
      <c r="N13" s="1130"/>
      <c r="O13" s="1135">
        <f t="shared" si="0"/>
        <v>0</v>
      </c>
      <c r="P13" s="1136"/>
      <c r="Q13" s="1137"/>
      <c r="R13" s="1135">
        <f t="shared" si="1"/>
        <v>0</v>
      </c>
      <c r="S13" s="1136"/>
      <c r="T13" s="1137"/>
      <c r="U13" s="1135">
        <f t="shared" ref="U13" si="6">R13</f>
        <v>0</v>
      </c>
      <c r="V13" s="1136"/>
      <c r="W13" s="1136"/>
      <c r="X13" s="1135">
        <f t="shared" ref="X13" si="7">U13</f>
        <v>0</v>
      </c>
      <c r="Y13" s="1136"/>
      <c r="Z13" s="1181"/>
      <c r="AA13"/>
      <c r="AB13"/>
      <c r="AC13" s="572" t="s">
        <v>192</v>
      </c>
      <c r="AD13" s="572" t="s">
        <v>192</v>
      </c>
      <c r="AE13"/>
      <c r="AF13"/>
      <c r="AG13"/>
      <c r="AH13"/>
      <c r="AI13"/>
      <c r="AJ13"/>
      <c r="AK13"/>
      <c r="AL13"/>
      <c r="AM13"/>
      <c r="AN13"/>
      <c r="AO13"/>
      <c r="AP13"/>
      <c r="AQ13"/>
      <c r="AR13"/>
      <c r="AS13"/>
      <c r="AT13"/>
      <c r="AU13"/>
      <c r="AV13"/>
      <c r="AW13"/>
      <c r="AX13"/>
      <c r="AY13"/>
      <c r="AZ13"/>
      <c r="BA13"/>
      <c r="BB13"/>
      <c r="BC13"/>
    </row>
    <row r="14" spans="1:55" s="7" customFormat="1" ht="21" customHeight="1" x14ac:dyDescent="0.2">
      <c r="A14" s="1059"/>
      <c r="B14" s="1060"/>
      <c r="C14" s="1145"/>
      <c r="D14" s="1125" t="s">
        <v>193</v>
      </c>
      <c r="E14" s="1126"/>
      <c r="F14" s="1126"/>
      <c r="G14" s="1126"/>
      <c r="H14" s="1126"/>
      <c r="I14" s="1126"/>
      <c r="J14" s="1126"/>
      <c r="K14" s="1127"/>
      <c r="L14" s="1128"/>
      <c r="M14" s="1129"/>
      <c r="N14" s="1130"/>
      <c r="O14" s="1122">
        <f t="shared" si="0"/>
        <v>0</v>
      </c>
      <c r="P14" s="1123"/>
      <c r="Q14" s="1131"/>
      <c r="R14" s="1122">
        <f t="shared" si="1"/>
        <v>0</v>
      </c>
      <c r="S14" s="1123"/>
      <c r="T14" s="1131"/>
      <c r="U14" s="1122">
        <f t="shared" ref="U14" si="8">R14</f>
        <v>0</v>
      </c>
      <c r="V14" s="1123"/>
      <c r="W14" s="1123"/>
      <c r="X14" s="1122">
        <f t="shared" ref="X14" si="9">U14</f>
        <v>0</v>
      </c>
      <c r="Y14" s="1123"/>
      <c r="Z14" s="1124"/>
      <c r="AA14"/>
      <c r="AB14"/>
      <c r="AC14" s="572" t="s">
        <v>194</v>
      </c>
      <c r="AD14" s="572" t="s">
        <v>195</v>
      </c>
      <c r="AE14"/>
      <c r="AF14"/>
      <c r="AG14"/>
      <c r="AH14"/>
      <c r="AI14"/>
      <c r="AJ14"/>
      <c r="AK14"/>
      <c r="AL14"/>
      <c r="AM14"/>
      <c r="AN14"/>
      <c r="AO14"/>
      <c r="AP14"/>
      <c r="AQ14"/>
      <c r="AR14"/>
      <c r="AS14"/>
      <c r="AT14"/>
      <c r="AU14"/>
      <c r="AV14"/>
      <c r="AW14"/>
      <c r="AX14"/>
      <c r="AY14"/>
      <c r="AZ14"/>
      <c r="BA14"/>
      <c r="BB14"/>
      <c r="BC14"/>
    </row>
    <row r="15" spans="1:55" s="7" customFormat="1" ht="21" customHeight="1" thickBot="1" x14ac:dyDescent="0.25">
      <c r="A15" s="1059"/>
      <c r="B15" s="1060"/>
      <c r="C15" s="1145"/>
      <c r="D15" s="1125" t="s">
        <v>196</v>
      </c>
      <c r="E15" s="1126"/>
      <c r="F15" s="1126"/>
      <c r="G15" s="1126"/>
      <c r="H15" s="1126"/>
      <c r="I15" s="1126"/>
      <c r="J15" s="1126"/>
      <c r="K15" s="1127"/>
      <c r="L15" s="1128"/>
      <c r="M15" s="1129"/>
      <c r="N15" s="1130"/>
      <c r="O15" s="1122">
        <f>L15</f>
        <v>0</v>
      </c>
      <c r="P15" s="1123"/>
      <c r="Q15" s="1131"/>
      <c r="R15" s="1122">
        <f t="shared" si="1"/>
        <v>0</v>
      </c>
      <c r="S15" s="1123"/>
      <c r="T15" s="1131"/>
      <c r="U15" s="1122">
        <f t="shared" ref="U15" si="10">R15</f>
        <v>0</v>
      </c>
      <c r="V15" s="1123"/>
      <c r="W15" s="1123"/>
      <c r="X15" s="1122">
        <f t="shared" ref="X15" si="11">U15</f>
        <v>0</v>
      </c>
      <c r="Y15" s="1123"/>
      <c r="Z15" s="1124"/>
      <c r="AA15"/>
      <c r="AB15"/>
      <c r="AC15" s="572" t="s">
        <v>195</v>
      </c>
      <c r="AD15" s="572" t="s">
        <v>197</v>
      </c>
      <c r="AE15"/>
      <c r="AF15"/>
      <c r="AG15"/>
      <c r="AH15"/>
      <c r="AI15"/>
      <c r="AJ15"/>
      <c r="AK15"/>
      <c r="AL15"/>
      <c r="AM15"/>
      <c r="AN15"/>
      <c r="AO15"/>
      <c r="AP15"/>
      <c r="AQ15"/>
      <c r="AR15"/>
      <c r="AS15"/>
      <c r="AT15"/>
      <c r="AU15"/>
      <c r="AV15"/>
      <c r="AW15"/>
      <c r="AX15"/>
      <c r="AY15"/>
      <c r="AZ15"/>
      <c r="BA15"/>
      <c r="BB15"/>
      <c r="BC15"/>
    </row>
    <row r="16" spans="1:55" s="7" customFormat="1" ht="21" customHeight="1" thickBot="1" x14ac:dyDescent="0.25">
      <c r="A16" s="1059"/>
      <c r="B16" s="1060"/>
      <c r="C16" s="1145"/>
      <c r="D16" s="1125" t="s">
        <v>198</v>
      </c>
      <c r="E16" s="1126"/>
      <c r="F16" s="1126"/>
      <c r="G16" s="1126"/>
      <c r="H16" s="1126"/>
      <c r="I16" s="1126"/>
      <c r="J16" s="1126"/>
      <c r="K16" s="1127"/>
      <c r="L16" s="1191" t="s">
        <v>199</v>
      </c>
      <c r="M16" s="1192"/>
      <c r="N16" s="1193"/>
      <c r="O16" s="1194" t="str">
        <f t="shared" si="0"/>
        <v>--</v>
      </c>
      <c r="P16" s="1192"/>
      <c r="Q16" s="1193"/>
      <c r="R16" s="1194" t="str">
        <f t="shared" si="1"/>
        <v>--</v>
      </c>
      <c r="S16" s="1192"/>
      <c r="T16" s="1193"/>
      <c r="U16" s="1194" t="str">
        <f t="shared" ref="U16" si="12">R16</f>
        <v>--</v>
      </c>
      <c r="V16" s="1192"/>
      <c r="W16" s="1193"/>
      <c r="X16" s="1195" t="str">
        <f t="shared" ref="X16" si="13">U16</f>
        <v>--</v>
      </c>
      <c r="Y16" s="1196"/>
      <c r="Z16" s="1197"/>
      <c r="AA16"/>
      <c r="AB16"/>
      <c r="AC16" s="572" t="s">
        <v>197</v>
      </c>
      <c r="AD16" s="572"/>
      <c r="AE16"/>
      <c r="AF16"/>
      <c r="AG16"/>
      <c r="AH16"/>
      <c r="AI16" s="640"/>
      <c r="AJ16"/>
      <c r="AK16"/>
      <c r="AL16"/>
      <c r="AM16"/>
      <c r="AN16"/>
      <c r="AO16"/>
      <c r="AP16"/>
      <c r="AQ16"/>
      <c r="AR16"/>
      <c r="AS16"/>
      <c r="AT16"/>
      <c r="AU16"/>
      <c r="AV16"/>
      <c r="AW16"/>
      <c r="AX16"/>
      <c r="AY16"/>
      <c r="AZ16"/>
      <c r="BA16"/>
      <c r="BB16"/>
      <c r="BC16"/>
    </row>
    <row r="17" spans="1:55" s="7" customFormat="1" ht="21" customHeight="1" x14ac:dyDescent="0.2">
      <c r="A17" s="1059"/>
      <c r="B17" s="1060"/>
      <c r="C17" s="1145"/>
      <c r="D17" s="1125" t="s">
        <v>126</v>
      </c>
      <c r="E17" s="1126"/>
      <c r="F17" s="1126"/>
      <c r="G17" s="1126"/>
      <c r="H17" s="1126"/>
      <c r="I17" s="1126"/>
      <c r="J17" s="1126"/>
      <c r="K17" s="1127"/>
      <c r="L17" s="1104"/>
      <c r="M17" s="1105"/>
      <c r="N17" s="1106"/>
      <c r="O17" s="1104"/>
      <c r="P17" s="1105"/>
      <c r="Q17" s="1106"/>
      <c r="R17" s="1104"/>
      <c r="S17" s="1105"/>
      <c r="T17" s="1106"/>
      <c r="U17" s="1104"/>
      <c r="V17" s="1105"/>
      <c r="W17" s="1106"/>
      <c r="X17" s="1104"/>
      <c r="Y17" s="1105"/>
      <c r="Z17" s="1107"/>
      <c r="AA17"/>
      <c r="AB17"/>
      <c r="AE17"/>
      <c r="AF17"/>
      <c r="AG17"/>
      <c r="AH17"/>
      <c r="AI17"/>
      <c r="AJ17"/>
      <c r="AK17"/>
      <c r="AL17"/>
      <c r="AM17"/>
      <c r="AN17"/>
      <c r="AO17"/>
      <c r="AP17"/>
      <c r="AQ17"/>
      <c r="AR17"/>
      <c r="AS17"/>
      <c r="AT17"/>
      <c r="AU17"/>
      <c r="AV17"/>
      <c r="AW17"/>
      <c r="AX17"/>
      <c r="AY17"/>
      <c r="AZ17"/>
      <c r="BA17"/>
      <c r="BB17"/>
      <c r="BC17"/>
    </row>
    <row r="18" spans="1:55" s="7" customFormat="1" ht="21" customHeight="1" x14ac:dyDescent="0.2">
      <c r="A18" s="1059"/>
      <c r="B18" s="1060"/>
      <c r="C18" s="1145"/>
      <c r="D18" s="1125" t="s">
        <v>127</v>
      </c>
      <c r="E18" s="1126"/>
      <c r="F18" s="1126"/>
      <c r="G18" s="1126"/>
      <c r="H18" s="1126"/>
      <c r="I18" s="1126"/>
      <c r="J18" s="1126"/>
      <c r="K18" s="1127"/>
      <c r="L18" s="1053"/>
      <c r="M18" s="1054"/>
      <c r="N18" s="1055"/>
      <c r="O18" s="1053"/>
      <c r="P18" s="1054"/>
      <c r="Q18" s="1055"/>
      <c r="R18" s="1053"/>
      <c r="S18" s="1054"/>
      <c r="T18" s="1055"/>
      <c r="U18" s="1053"/>
      <c r="V18" s="1054"/>
      <c r="W18" s="1055"/>
      <c r="X18" s="1053"/>
      <c r="Y18" s="1054"/>
      <c r="Z18" s="1056"/>
      <c r="AA18"/>
      <c r="AB18"/>
      <c r="AE18"/>
      <c r="AF18"/>
      <c r="AG18"/>
      <c r="AH18"/>
      <c r="AI18"/>
      <c r="AJ18"/>
      <c r="AK18"/>
      <c r="AL18"/>
      <c r="AM18"/>
      <c r="AN18"/>
      <c r="AO18"/>
      <c r="AP18"/>
      <c r="AQ18"/>
      <c r="AR18"/>
      <c r="AS18"/>
      <c r="AT18"/>
      <c r="AU18"/>
      <c r="AV18"/>
      <c r="AW18"/>
      <c r="AX18"/>
      <c r="AY18"/>
      <c r="AZ18"/>
      <c r="BA18"/>
      <c r="BB18"/>
      <c r="BC18"/>
    </row>
    <row r="19" spans="1:55" s="7" customFormat="1" ht="21" customHeight="1" x14ac:dyDescent="0.2">
      <c r="A19" s="1059"/>
      <c r="B19" s="1060"/>
      <c r="C19" s="1145"/>
      <c r="D19" s="1149" t="s">
        <v>200</v>
      </c>
      <c r="E19" s="1150"/>
      <c r="F19" s="1150"/>
      <c r="G19" s="1150"/>
      <c r="H19" s="1150"/>
      <c r="I19" s="1150"/>
      <c r="J19" s="1150"/>
      <c r="K19" s="1151"/>
      <c r="L19" s="1108"/>
      <c r="M19" s="1109"/>
      <c r="N19" s="1111"/>
      <c r="O19" s="1108"/>
      <c r="P19" s="1109"/>
      <c r="Q19" s="1111"/>
      <c r="R19" s="1108"/>
      <c r="S19" s="1109"/>
      <c r="T19" s="1111"/>
      <c r="U19" s="1108"/>
      <c r="V19" s="1109"/>
      <c r="W19" s="1111"/>
      <c r="X19" s="1108"/>
      <c r="Y19" s="1109"/>
      <c r="Z19" s="1110"/>
      <c r="AA19"/>
      <c r="AB19"/>
      <c r="AC19" s="22"/>
      <c r="AD19" s="22"/>
      <c r="AE19" s="1183" t="s">
        <v>201</v>
      </c>
      <c r="AF19" s="1184"/>
      <c r="AG19" s="1185"/>
      <c r="AH19"/>
      <c r="AI19"/>
      <c r="AJ19"/>
      <c r="AK19"/>
      <c r="AL19"/>
      <c r="AM19"/>
      <c r="AN19"/>
      <c r="AO19"/>
      <c r="AP19"/>
      <c r="AQ19"/>
      <c r="AR19"/>
      <c r="AS19"/>
      <c r="AT19"/>
      <c r="AU19"/>
      <c r="AV19"/>
      <c r="AW19"/>
      <c r="AX19"/>
      <c r="AY19"/>
      <c r="AZ19"/>
      <c r="BA19"/>
      <c r="BB19"/>
      <c r="BC19"/>
    </row>
    <row r="20" spans="1:55" s="7" customFormat="1" ht="21" customHeight="1" x14ac:dyDescent="0.2">
      <c r="A20" s="1097" t="s">
        <v>202</v>
      </c>
      <c r="B20" s="1098"/>
      <c r="C20" s="1167"/>
      <c r="D20" s="1152" t="s">
        <v>203</v>
      </c>
      <c r="E20" s="1153"/>
      <c r="F20" s="1153"/>
      <c r="G20" s="1153"/>
      <c r="H20" s="1153"/>
      <c r="I20" s="1153"/>
      <c r="J20" s="1153"/>
      <c r="K20" s="1154"/>
      <c r="L20" s="1138" t="s">
        <v>204</v>
      </c>
      <c r="M20" s="1139"/>
      <c r="N20" s="1144"/>
      <c r="O20" s="1138"/>
      <c r="P20" s="1139"/>
      <c r="Q20" s="1144"/>
      <c r="R20" s="1138"/>
      <c r="S20" s="1139"/>
      <c r="T20" s="1144"/>
      <c r="U20" s="1138"/>
      <c r="V20" s="1139"/>
      <c r="W20" s="1144"/>
      <c r="X20" s="1138"/>
      <c r="Y20" s="1139"/>
      <c r="Z20" s="1140"/>
      <c r="AC20" s="572" t="s">
        <v>205</v>
      </c>
      <c r="AD20" s="572" t="s">
        <v>206</v>
      </c>
      <c r="AE20" s="572" t="s">
        <v>207</v>
      </c>
      <c r="AF20" s="572" t="s">
        <v>208</v>
      </c>
      <c r="AG20" s="572" t="s">
        <v>209</v>
      </c>
    </row>
    <row r="21" spans="1:55" s="7" customFormat="1" ht="21" customHeight="1" x14ac:dyDescent="0.2">
      <c r="A21" s="1099"/>
      <c r="B21" s="1100"/>
      <c r="C21" s="1168"/>
      <c r="D21" s="1155" t="s">
        <v>210</v>
      </c>
      <c r="E21" s="1156"/>
      <c r="F21" s="1156"/>
      <c r="G21" s="1156"/>
      <c r="H21" s="1156"/>
      <c r="I21" s="1156"/>
      <c r="J21" s="1156"/>
      <c r="K21" s="1157"/>
      <c r="L21" s="1068">
        <v>4</v>
      </c>
      <c r="M21" s="1069"/>
      <c r="N21" s="1070"/>
      <c r="O21" s="1068"/>
      <c r="P21" s="1069"/>
      <c r="Q21" s="1070"/>
      <c r="R21" s="1068"/>
      <c r="S21" s="1069"/>
      <c r="T21" s="1070"/>
      <c r="U21" s="1068"/>
      <c r="V21" s="1069"/>
      <c r="W21" s="1070"/>
      <c r="X21" s="1068"/>
      <c r="Y21" s="1069"/>
      <c r="Z21" s="1071"/>
      <c r="AC21" s="572">
        <f>VLOOKUP($T$5,AD21:AG23,2)</f>
        <v>4</v>
      </c>
      <c r="AD21" s="572" t="s">
        <v>211</v>
      </c>
      <c r="AE21" s="572">
        <v>2</v>
      </c>
      <c r="AF21" s="572">
        <v>3</v>
      </c>
      <c r="AG21" s="572">
        <v>2</v>
      </c>
    </row>
    <row r="22" spans="1:55" s="7" customFormat="1" ht="21" customHeight="1" x14ac:dyDescent="0.2">
      <c r="A22" s="1099"/>
      <c r="B22" s="1100"/>
      <c r="C22" s="1168"/>
      <c r="D22" s="1155" t="s">
        <v>212</v>
      </c>
      <c r="E22" s="1156"/>
      <c r="F22" s="1156"/>
      <c r="G22" s="1156"/>
      <c r="H22" s="1156"/>
      <c r="I22" s="1156"/>
      <c r="J22" s="1156"/>
      <c r="K22" s="1157"/>
      <c r="L22" s="1068">
        <v>3</v>
      </c>
      <c r="M22" s="1069"/>
      <c r="N22" s="1070"/>
      <c r="O22" s="1068"/>
      <c r="P22" s="1069"/>
      <c r="Q22" s="1070"/>
      <c r="R22" s="1068"/>
      <c r="S22" s="1069"/>
      <c r="T22" s="1070"/>
      <c r="U22" s="1068"/>
      <c r="V22" s="1069"/>
      <c r="W22" s="1070"/>
      <c r="X22" s="1068"/>
      <c r="Y22" s="1069"/>
      <c r="Z22" s="1071"/>
      <c r="AC22" s="572">
        <f>VLOOKUP($T$5,AD21:AG23,3)</f>
        <v>3</v>
      </c>
      <c r="AD22" s="572" t="s">
        <v>213</v>
      </c>
      <c r="AE22" s="572">
        <v>2</v>
      </c>
      <c r="AF22" s="572">
        <v>2</v>
      </c>
      <c r="AG22" s="572">
        <v>2</v>
      </c>
    </row>
    <row r="23" spans="1:55" s="7" customFormat="1" ht="21" customHeight="1" thickBot="1" x14ac:dyDescent="0.25">
      <c r="A23" s="1101"/>
      <c r="B23" s="1102"/>
      <c r="C23" s="1169"/>
      <c r="D23" s="1158" t="s">
        <v>214</v>
      </c>
      <c r="E23" s="1159"/>
      <c r="F23" s="1159"/>
      <c r="G23" s="1159"/>
      <c r="H23" s="1159"/>
      <c r="I23" s="1159"/>
      <c r="J23" s="1159"/>
      <c r="K23" s="1160"/>
      <c r="L23" s="1075">
        <v>3</v>
      </c>
      <c r="M23" s="1076"/>
      <c r="N23" s="1077"/>
      <c r="O23" s="1075"/>
      <c r="P23" s="1076"/>
      <c r="Q23" s="1077"/>
      <c r="R23" s="1075"/>
      <c r="S23" s="1076"/>
      <c r="T23" s="1077"/>
      <c r="U23" s="1075"/>
      <c r="V23" s="1076"/>
      <c r="W23" s="1077"/>
      <c r="X23" s="1075"/>
      <c r="Y23" s="1076"/>
      <c r="Z23" s="1078"/>
      <c r="AC23" s="572">
        <f>VLOOKUP($T$5,AD21:AG23,4)</f>
        <v>3</v>
      </c>
      <c r="AD23" s="572" t="s">
        <v>101</v>
      </c>
      <c r="AE23" s="572">
        <v>4</v>
      </c>
      <c r="AF23" s="572">
        <v>3</v>
      </c>
      <c r="AG23" s="572">
        <v>3</v>
      </c>
    </row>
    <row r="24" spans="1:55" s="7" customFormat="1" ht="21" customHeight="1" thickBot="1" x14ac:dyDescent="0.25">
      <c r="A24" s="1072" t="s">
        <v>174</v>
      </c>
      <c r="B24" s="1072"/>
      <c r="C24" s="1072"/>
      <c r="D24" s="1072"/>
      <c r="E24" s="1072"/>
      <c r="F24" s="1072"/>
      <c r="G24" s="1072"/>
      <c r="H24" s="1072"/>
      <c r="I24" s="1072"/>
      <c r="J24" s="1072"/>
      <c r="K24" s="1073"/>
      <c r="L24" s="1141" t="str">
        <f>IF(ISBLANK(L20),"",IF(AND(L21&gt;=$AC$21,L22&gt;=$AC$22,L23&gt;=$AC$23,L20="P"),"Pass","Fail"))</f>
        <v>Pass</v>
      </c>
      <c r="M24" s="1142"/>
      <c r="N24" s="1142"/>
      <c r="O24" s="1142" t="str">
        <f>IF(ISBLANK(O20),"",IF(AND(O21&gt;=$AC$21,O22&gt;=$AC$22,O23&gt;=$AC$23,O20="P"),"Pass","Fail"))</f>
        <v/>
      </c>
      <c r="P24" s="1142"/>
      <c r="Q24" s="1142"/>
      <c r="R24" s="1142" t="str">
        <f>IF(ISBLANK(R20),"",IF(AND(R21&gt;=$AC$21,R22&gt;=$AC$22,R23&gt;=$AC$23,R20="P"),"Pass","Fail"))</f>
        <v/>
      </c>
      <c r="S24" s="1142"/>
      <c r="T24" s="1142"/>
      <c r="U24" s="1142" t="str">
        <f>IF(ISBLANK(U20),"",IF(AND(U21&gt;=$AC$21,U22&gt;=$AC$22,U23&gt;=$AC$23,U20="P"),"Pass","Fail"))</f>
        <v/>
      </c>
      <c r="V24" s="1142"/>
      <c r="W24" s="1142"/>
      <c r="X24" s="1142" t="str">
        <f>IF(ISBLANK(X20),"",IF(AND(X21&gt;=$AC$21,X22&gt;=$AC$22,X23&gt;=$AC$23,X20="P"),"Pass","Fail"))</f>
        <v/>
      </c>
      <c r="Y24" s="1142"/>
      <c r="Z24" s="1143"/>
    </row>
    <row r="25" spans="1:55" s="7" customFormat="1" ht="15" customHeight="1" thickBot="1" x14ac:dyDescent="0.25">
      <c r="A25" s="74"/>
      <c r="B25" s="244"/>
      <c r="C25" s="244"/>
      <c r="D25" s="244"/>
      <c r="E25" s="244"/>
      <c r="F25" s="117"/>
      <c r="G25" s="304"/>
      <c r="H25" s="173"/>
      <c r="I25" s="173"/>
      <c r="J25" s="2"/>
      <c r="K25" s="2"/>
      <c r="Q25" s="2"/>
      <c r="S25"/>
      <c r="U25" s="145"/>
      <c r="V25" s="146"/>
      <c r="W25" s="146"/>
      <c r="X25" s="145"/>
      <c r="Y25" s="117"/>
      <c r="Z25" s="22"/>
    </row>
    <row r="26" spans="1:55" s="7" customFormat="1" ht="50.1" customHeight="1" thickBot="1" x14ac:dyDescent="0.25">
      <c r="A26" s="1113" t="s">
        <v>215</v>
      </c>
      <c r="B26" s="1114"/>
      <c r="C26" s="1114"/>
      <c r="D26" s="1114"/>
      <c r="E26" s="1114"/>
      <c r="F26" s="1114"/>
      <c r="G26" s="1114"/>
      <c r="H26" s="1114"/>
      <c r="I26" s="1114"/>
      <c r="J26" s="1114"/>
      <c r="K26" s="1114"/>
      <c r="L26" s="1114"/>
      <c r="M26" s="1114"/>
      <c r="N26" s="1114"/>
      <c r="O26" s="1114"/>
      <c r="P26" s="1114"/>
      <c r="Q26" s="1114"/>
      <c r="R26" s="1114"/>
      <c r="S26" s="1114"/>
      <c r="T26" s="1114"/>
      <c r="U26" s="1114"/>
      <c r="V26" s="1114"/>
      <c r="W26" s="1114"/>
      <c r="X26" s="1114"/>
      <c r="Y26" s="1114"/>
      <c r="Z26" s="1115"/>
    </row>
    <row r="27" spans="1:55" s="7" customFormat="1" ht="15" customHeight="1" x14ac:dyDescent="0.2">
      <c r="A27" s="74"/>
      <c r="B27" s="244"/>
      <c r="C27" s="244"/>
      <c r="D27" s="244"/>
      <c r="E27" s="244"/>
      <c r="F27" s="117"/>
      <c r="G27" s="304"/>
      <c r="H27" s="173"/>
      <c r="I27" s="173"/>
      <c r="J27" s="2"/>
      <c r="K27" s="2"/>
      <c r="Q27" s="2"/>
      <c r="S27"/>
      <c r="U27" s="223"/>
      <c r="V27" s="245"/>
      <c r="W27" s="245"/>
      <c r="X27" s="223"/>
      <c r="Y27" s="117"/>
      <c r="Z27" s="22"/>
    </row>
    <row r="28" spans="1:55" s="7" customFormat="1" ht="14.1" customHeight="1" x14ac:dyDescent="0.2">
      <c r="A28" s="116" t="s">
        <v>156</v>
      </c>
      <c r="B28" s="117"/>
      <c r="C28" s="117"/>
      <c r="D28" s="1164" t="s">
        <v>216</v>
      </c>
      <c r="E28" s="556"/>
      <c r="F28" s="556"/>
      <c r="G28" s="1162" t="s">
        <v>217</v>
      </c>
      <c r="H28" s="1163"/>
      <c r="I28" s="1163"/>
      <c r="J28" s="1163"/>
      <c r="K28" s="1163"/>
      <c r="L28" s="1174" t="s">
        <v>218</v>
      </c>
      <c r="M28" s="1175"/>
      <c r="N28" s="1175"/>
      <c r="O28" s="1176"/>
      <c r="P28" s="1174" t="s">
        <v>219</v>
      </c>
      <c r="Q28" s="1175"/>
      <c r="R28" s="1175"/>
      <c r="S28" s="1175"/>
      <c r="T28" s="1176"/>
      <c r="U28" s="50"/>
      <c r="V28"/>
      <c r="W28" s="39"/>
      <c r="X28"/>
      <c r="Y28"/>
      <c r="Z28"/>
    </row>
    <row r="29" spans="1:55" s="7" customFormat="1" ht="18" customHeight="1" x14ac:dyDescent="0.2">
      <c r="A29" s="123"/>
      <c r="B29" s="123"/>
      <c r="C29" s="123"/>
      <c r="D29" s="1165"/>
      <c r="E29" s="546"/>
      <c r="F29" s="547" t="s">
        <v>207</v>
      </c>
      <c r="G29" s="1161">
        <v>4</v>
      </c>
      <c r="H29" s="1161"/>
      <c r="I29" s="1161"/>
      <c r="J29" s="1161"/>
      <c r="K29" s="1161"/>
      <c r="L29" s="1177">
        <v>2</v>
      </c>
      <c r="M29" s="1178"/>
      <c r="N29" s="1178"/>
      <c r="O29" s="1179"/>
      <c r="P29" s="1177">
        <v>2</v>
      </c>
      <c r="Q29" s="1178"/>
      <c r="R29" s="1178"/>
      <c r="S29" s="1178"/>
      <c r="T29" s="1179"/>
      <c r="U29" s="224"/>
      <c r="V29"/>
      <c r="W29"/>
      <c r="X29"/>
      <c r="Y29"/>
      <c r="Z29"/>
    </row>
    <row r="30" spans="1:55" s="7" customFormat="1" ht="18" customHeight="1" x14ac:dyDescent="0.2">
      <c r="A30" s="123"/>
      <c r="B30" s="123"/>
      <c r="C30" s="123"/>
      <c r="D30" s="1165"/>
      <c r="E30" s="117"/>
      <c r="F30" s="383" t="s">
        <v>208</v>
      </c>
      <c r="G30" s="1161">
        <v>3</v>
      </c>
      <c r="H30" s="1161"/>
      <c r="I30" s="1161"/>
      <c r="J30" s="1161"/>
      <c r="K30" s="1161"/>
      <c r="L30" s="1177">
        <v>2</v>
      </c>
      <c r="M30" s="1178"/>
      <c r="N30" s="1178"/>
      <c r="O30" s="1179"/>
      <c r="P30" s="1177">
        <v>3</v>
      </c>
      <c r="Q30" s="1178"/>
      <c r="R30" s="1178"/>
      <c r="S30" s="1178"/>
      <c r="T30" s="1179"/>
      <c r="U30"/>
      <c r="V30"/>
      <c r="W30"/>
      <c r="X30"/>
      <c r="Y30"/>
      <c r="Z30"/>
    </row>
    <row r="31" spans="1:55" s="7" customFormat="1" ht="18" customHeight="1" x14ac:dyDescent="0.2">
      <c r="A31" s="123"/>
      <c r="B31" s="123"/>
      <c r="C31" s="123"/>
      <c r="D31" s="1166"/>
      <c r="E31" s="119"/>
      <c r="F31" s="120" t="s">
        <v>209</v>
      </c>
      <c r="G31" s="1161">
        <v>3</v>
      </c>
      <c r="H31" s="1161"/>
      <c r="I31" s="1161"/>
      <c r="J31" s="1161"/>
      <c r="K31" s="1161"/>
      <c r="L31" s="1177">
        <v>2</v>
      </c>
      <c r="M31" s="1178"/>
      <c r="N31" s="1178"/>
      <c r="O31" s="1179"/>
      <c r="P31" s="1177">
        <v>2</v>
      </c>
      <c r="Q31" s="1178"/>
      <c r="R31" s="1178"/>
      <c r="S31" s="1178"/>
      <c r="T31" s="1179"/>
      <c r="U31"/>
      <c r="V31"/>
      <c r="W31"/>
      <c r="X31"/>
      <c r="Y31"/>
      <c r="Z31"/>
    </row>
    <row r="32" spans="1:55" s="7" customFormat="1" ht="12.75" customHeight="1" x14ac:dyDescent="0.2">
      <c r="B32" s="117"/>
      <c r="C32" s="117"/>
      <c r="D32" s="117"/>
      <c r="E32" s="117"/>
      <c r="F32" s="117"/>
      <c r="G32" s="304"/>
      <c r="H32" s="173"/>
      <c r="I32" s="173"/>
      <c r="M32" s="2"/>
      <c r="N32" s="2"/>
      <c r="O32" s="2"/>
      <c r="P32" s="2"/>
      <c r="Q32" s="2"/>
      <c r="S32"/>
      <c r="T32"/>
      <c r="U32"/>
      <c r="V32"/>
      <c r="W32"/>
      <c r="X32"/>
      <c r="Y32"/>
      <c r="Z32"/>
    </row>
    <row r="33" spans="1:26" s="40" customFormat="1" ht="15" customHeight="1" x14ac:dyDescent="0.2">
      <c r="A33" s="1080" t="s">
        <v>158</v>
      </c>
      <c r="B33" s="1081"/>
      <c r="C33" s="1082"/>
      <c r="D33" s="158" t="s">
        <v>159</v>
      </c>
      <c r="E33" s="372"/>
      <c r="F33" s="372"/>
      <c r="G33" s="1089" t="s">
        <v>220</v>
      </c>
      <c r="H33" s="1089"/>
      <c r="I33" s="1089"/>
      <c r="J33" s="1089"/>
      <c r="K33" s="1089"/>
      <c r="L33" s="1089"/>
      <c r="M33" s="1089"/>
      <c r="N33" s="1089"/>
      <c r="O33" s="1089"/>
      <c r="P33" s="1089"/>
      <c r="Q33" s="1089"/>
      <c r="R33" s="1089"/>
      <c r="S33" s="1089"/>
      <c r="T33" s="1089"/>
      <c r="U33" s="1089"/>
      <c r="V33" s="1089"/>
      <c r="W33" s="1089"/>
      <c r="X33" s="1089"/>
      <c r="Y33" s="1089"/>
      <c r="Z33" s="409"/>
    </row>
    <row r="34" spans="1:26" s="40" customFormat="1" ht="15" customHeight="1" x14ac:dyDescent="0.2">
      <c r="A34" s="1083"/>
      <c r="B34" s="1084"/>
      <c r="C34" s="1085"/>
      <c r="D34" s="159"/>
      <c r="E34" s="160"/>
      <c r="F34" s="373"/>
      <c r="G34" s="1172" t="s">
        <v>221</v>
      </c>
      <c r="H34" s="1172"/>
      <c r="I34" s="1172"/>
      <c r="J34" s="1172"/>
      <c r="K34" s="1172"/>
      <c r="L34" s="1172"/>
      <c r="M34" s="1172"/>
      <c r="N34" s="1172"/>
      <c r="O34" s="1172"/>
      <c r="P34" s="1172"/>
      <c r="Q34" s="1172"/>
      <c r="R34" s="1172"/>
      <c r="S34" s="1172"/>
      <c r="T34" s="1172"/>
      <c r="U34" s="1172"/>
      <c r="V34" s="1172"/>
      <c r="W34" s="1172"/>
      <c r="X34" s="1172"/>
      <c r="Y34" s="1172"/>
      <c r="Z34" s="1173"/>
    </row>
    <row r="35" spans="1:26" s="40" customFormat="1" ht="15" customHeight="1" x14ac:dyDescent="0.2">
      <c r="A35" s="1083"/>
      <c r="B35" s="1084"/>
      <c r="C35" s="1085"/>
      <c r="D35" s="159"/>
      <c r="E35" s="160"/>
      <c r="F35" s="373"/>
      <c r="G35" s="1172"/>
      <c r="H35" s="1172"/>
      <c r="I35" s="1172"/>
      <c r="J35" s="1172"/>
      <c r="K35" s="1172"/>
      <c r="L35" s="1172"/>
      <c r="M35" s="1172"/>
      <c r="N35" s="1172"/>
      <c r="O35" s="1172"/>
      <c r="P35" s="1172"/>
      <c r="Q35" s="1172"/>
      <c r="R35" s="1172"/>
      <c r="S35" s="1172"/>
      <c r="T35" s="1172"/>
      <c r="U35" s="1172"/>
      <c r="V35" s="1172"/>
      <c r="W35" s="1172"/>
      <c r="X35" s="1172"/>
      <c r="Y35" s="1172"/>
      <c r="Z35" s="1173"/>
    </row>
    <row r="36" spans="1:26" s="40" customFormat="1" ht="15" customHeight="1" thickBot="1" x14ac:dyDescent="0.25">
      <c r="A36" s="1086"/>
      <c r="B36" s="1087"/>
      <c r="C36" s="1088"/>
      <c r="D36" s="162" t="s">
        <v>163</v>
      </c>
      <c r="E36" s="163"/>
      <c r="F36" s="163"/>
      <c r="G36" s="1092" t="s">
        <v>176</v>
      </c>
      <c r="H36" s="1092"/>
      <c r="I36" s="1092"/>
      <c r="J36" s="1092"/>
      <c r="K36" s="1092"/>
      <c r="L36" s="1092"/>
      <c r="M36" s="1092"/>
      <c r="N36" s="1092"/>
      <c r="O36" s="1092"/>
      <c r="P36" s="1092"/>
      <c r="Q36" s="1092"/>
      <c r="R36" s="1092"/>
      <c r="S36" s="1092"/>
      <c r="T36" s="1092"/>
      <c r="U36" s="1092"/>
      <c r="V36" s="1092"/>
      <c r="W36" s="1092"/>
      <c r="X36" s="1092"/>
      <c r="Y36" s="1092"/>
      <c r="Z36" s="1093"/>
    </row>
  </sheetData>
  <mergeCells count="124">
    <mergeCell ref="AC1:AK1"/>
    <mergeCell ref="AE19:AG19"/>
    <mergeCell ref="L7:Z7"/>
    <mergeCell ref="F4:H4"/>
    <mergeCell ref="AY3:BC3"/>
    <mergeCell ref="R10:T10"/>
    <mergeCell ref="U10:W10"/>
    <mergeCell ref="X10:Z10"/>
    <mergeCell ref="R9:T9"/>
    <mergeCell ref="U9:W9"/>
    <mergeCell ref="R11:T11"/>
    <mergeCell ref="U11:W11"/>
    <mergeCell ref="L16:N16"/>
    <mergeCell ref="O16:Q16"/>
    <mergeCell ref="R16:T16"/>
    <mergeCell ref="U16:W16"/>
    <mergeCell ref="X16:Z16"/>
    <mergeCell ref="L12:N12"/>
    <mergeCell ref="O12:Q12"/>
    <mergeCell ref="T5:X5"/>
    <mergeCell ref="X9:Z9"/>
    <mergeCell ref="O10:Q10"/>
    <mergeCell ref="A8:K8"/>
    <mergeCell ref="X17:Z17"/>
    <mergeCell ref="G28:K28"/>
    <mergeCell ref="D28:D31"/>
    <mergeCell ref="A20:C23"/>
    <mergeCell ref="L11:N11"/>
    <mergeCell ref="L20:N20"/>
    <mergeCell ref="G34:Z35"/>
    <mergeCell ref="L28:O28"/>
    <mergeCell ref="P28:T28"/>
    <mergeCell ref="P29:T29"/>
    <mergeCell ref="P30:T30"/>
    <mergeCell ref="P31:T31"/>
    <mergeCell ref="L29:O29"/>
    <mergeCell ref="L30:O30"/>
    <mergeCell ref="L31:O31"/>
    <mergeCell ref="O11:Q11"/>
    <mergeCell ref="O17:Q17"/>
    <mergeCell ref="R17:T17"/>
    <mergeCell ref="U17:W17"/>
    <mergeCell ref="X18:Z18"/>
    <mergeCell ref="L19:N19"/>
    <mergeCell ref="O19:Q19"/>
    <mergeCell ref="U24:W24"/>
    <mergeCell ref="U20:W20"/>
    <mergeCell ref="X13:Z13"/>
    <mergeCell ref="G36:Z36"/>
    <mergeCell ref="G33:Y33"/>
    <mergeCell ref="D20:K20"/>
    <mergeCell ref="R20:T20"/>
    <mergeCell ref="D12:K12"/>
    <mergeCell ref="D21:K21"/>
    <mergeCell ref="D22:K22"/>
    <mergeCell ref="D23:K23"/>
    <mergeCell ref="A24:K24"/>
    <mergeCell ref="X19:Z19"/>
    <mergeCell ref="U18:W18"/>
    <mergeCell ref="U22:W22"/>
    <mergeCell ref="X22:Z22"/>
    <mergeCell ref="O23:Q23"/>
    <mergeCell ref="R23:T23"/>
    <mergeCell ref="U23:W23"/>
    <mergeCell ref="R24:T24"/>
    <mergeCell ref="X23:Z23"/>
    <mergeCell ref="A33:C36"/>
    <mergeCell ref="G29:K29"/>
    <mergeCell ref="G30:K30"/>
    <mergeCell ref="G31:K31"/>
    <mergeCell ref="O24:Q24"/>
    <mergeCell ref="X12:Z12"/>
    <mergeCell ref="D14:K14"/>
    <mergeCell ref="L14:N14"/>
    <mergeCell ref="O14:Q14"/>
    <mergeCell ref="R14:T14"/>
    <mergeCell ref="O20:Q20"/>
    <mergeCell ref="A11:C19"/>
    <mergeCell ref="A10:K10"/>
    <mergeCell ref="D11:K11"/>
    <mergeCell ref="D16:K16"/>
    <mergeCell ref="D17:K17"/>
    <mergeCell ref="D18:K18"/>
    <mergeCell ref="D19:K19"/>
    <mergeCell ref="R12:T12"/>
    <mergeCell ref="U12:W12"/>
    <mergeCell ref="X20:Z20"/>
    <mergeCell ref="L24:N24"/>
    <mergeCell ref="O22:Q22"/>
    <mergeCell ref="R19:T19"/>
    <mergeCell ref="U19:W19"/>
    <mergeCell ref="X21:Z21"/>
    <mergeCell ref="X24:Z24"/>
    <mergeCell ref="L22:N22"/>
    <mergeCell ref="L23:N23"/>
    <mergeCell ref="R22:T22"/>
    <mergeCell ref="L21:N21"/>
    <mergeCell ref="O21:Q21"/>
    <mergeCell ref="R21:T21"/>
    <mergeCell ref="U21:W21"/>
    <mergeCell ref="A26:Z26"/>
    <mergeCell ref="A9:K9"/>
    <mergeCell ref="L8:Z8"/>
    <mergeCell ref="L9:N9"/>
    <mergeCell ref="L18:N18"/>
    <mergeCell ref="O18:Q18"/>
    <mergeCell ref="R18:T18"/>
    <mergeCell ref="L10:N10"/>
    <mergeCell ref="O9:Q9"/>
    <mergeCell ref="L17:N17"/>
    <mergeCell ref="U14:W14"/>
    <mergeCell ref="X14:Z14"/>
    <mergeCell ref="D15:K15"/>
    <mergeCell ref="L15:N15"/>
    <mergeCell ref="O15:Q15"/>
    <mergeCell ref="R15:T15"/>
    <mergeCell ref="U15:W15"/>
    <mergeCell ref="X15:Z15"/>
    <mergeCell ref="X11:Z11"/>
    <mergeCell ref="D13:K13"/>
    <mergeCell ref="L13:N13"/>
    <mergeCell ref="O13:Q13"/>
    <mergeCell ref="R13:T13"/>
    <mergeCell ref="U13:W13"/>
  </mergeCells>
  <phoneticPr fontId="3" type="noConversion"/>
  <dataValidations count="4">
    <dataValidation allowBlank="1" sqref="L24 U24 O24 R24 X24 T5:X5" xr:uid="{00000000-0002-0000-0600-000000000000}"/>
    <dataValidation type="list" allowBlank="1" showInputMessage="1" showErrorMessage="1" sqref="L17:Z17" xr:uid="{00000000-0002-0000-0600-000001000000}">
      <formula1>$AC$10:$AC$16</formula1>
    </dataValidation>
    <dataValidation type="list" allowBlank="1" showInputMessage="1" showErrorMessage="1" sqref="L20:Z20" xr:uid="{00000000-0002-0000-0600-000002000000}">
      <formula1>"P,F"</formula1>
    </dataValidation>
    <dataValidation type="list" allowBlank="1" sqref="AY3" xr:uid="{00000000-0002-0000-0600-000003000000}">
      <formula1>DMDBT</formula1>
    </dataValidation>
  </dataValidations>
  <printOptions horizontalCentered="1"/>
  <pageMargins left="0.6" right="0.6" top="0.5" bottom="0.75" header="0.5" footer="0.4"/>
  <pageSetup orientation="portrait" r:id="rId1"/>
  <headerFooter alignWithMargins="0">
    <oddFooter>&amp;L&amp;"Arial,Bold"Radiologic Technologist's Section&amp;R&amp;"Arial,Italic"&amp;8&amp;F</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05663-84CC-43C3-8DF1-594A0E2ACF95}">
  <sheetPr>
    <tabColor rgb="FF00B0F0"/>
  </sheetPr>
  <dimension ref="A1:FR36"/>
  <sheetViews>
    <sheetView showGridLines="0" showZeros="0" zoomScale="130" zoomScaleNormal="130" zoomScalePageLayoutView="120" workbookViewId="0"/>
  </sheetViews>
  <sheetFormatPr defaultColWidth="9.140625" defaultRowHeight="12.75" x14ac:dyDescent="0.2"/>
  <cols>
    <col min="1" max="3" width="3.85546875" style="1" customWidth="1"/>
    <col min="4" max="7" width="3.42578125" style="1" customWidth="1"/>
    <col min="8" max="11" width="3.42578125" style="2" customWidth="1"/>
    <col min="12" max="17" width="3.7109375" style="2" customWidth="1"/>
    <col min="18" max="18" width="3.7109375" style="1" customWidth="1"/>
    <col min="19" max="26" width="3.7109375" customWidth="1"/>
    <col min="27" max="28" width="8.7109375" customWidth="1"/>
    <col min="29" max="29" width="10.85546875" customWidth="1"/>
    <col min="30" max="30" width="11.85546875" customWidth="1"/>
    <col min="31" max="174" width="8.7109375" customWidth="1"/>
    <col min="175" max="16384" width="9.140625" style="1"/>
  </cols>
  <sheetData>
    <row r="1" spans="1:55" s="32" customFormat="1" ht="24.75" customHeight="1" x14ac:dyDescent="0.35">
      <c r="A1" s="208" t="s">
        <v>222</v>
      </c>
      <c r="B1" s="104"/>
      <c r="F1" s="29"/>
      <c r="H1" s="31"/>
      <c r="I1" s="31"/>
      <c r="J1" s="31"/>
      <c r="K1" s="31"/>
      <c r="L1" s="31"/>
      <c r="M1" s="31"/>
      <c r="N1" s="31"/>
      <c r="O1" s="31"/>
      <c r="P1" s="31"/>
      <c r="S1"/>
      <c r="T1"/>
      <c r="U1"/>
      <c r="V1"/>
      <c r="W1"/>
      <c r="Y1"/>
      <c r="Z1" s="49" t="s">
        <v>27</v>
      </c>
      <c r="AA1"/>
      <c r="AC1" s="1182"/>
      <c r="AD1" s="1182"/>
      <c r="AE1" s="1182"/>
      <c r="AF1" s="1182"/>
      <c r="AG1" s="1182"/>
      <c r="AH1" s="1182"/>
      <c r="AI1" s="1182"/>
      <c r="AJ1" s="1182"/>
      <c r="AK1" s="1182"/>
      <c r="AL1"/>
      <c r="AM1"/>
      <c r="AN1"/>
      <c r="AO1"/>
      <c r="AP1"/>
      <c r="AQ1"/>
      <c r="AR1"/>
      <c r="AS1"/>
      <c r="AT1"/>
      <c r="AU1"/>
      <c r="AV1"/>
      <c r="AW1"/>
      <c r="AX1"/>
      <c r="AY1"/>
      <c r="AZ1"/>
      <c r="BA1"/>
      <c r="BB1"/>
      <c r="BC1"/>
    </row>
    <row r="2" spans="1:55" s="32" customFormat="1" ht="15" customHeight="1" x14ac:dyDescent="0.35">
      <c r="A2" s="208"/>
      <c r="B2" s="104"/>
      <c r="F2" s="29"/>
      <c r="H2" s="31"/>
      <c r="I2" s="31"/>
      <c r="J2" s="31"/>
      <c r="K2" s="31"/>
      <c r="L2" s="31"/>
      <c r="M2" s="31"/>
      <c r="N2" s="31"/>
      <c r="O2" s="31"/>
      <c r="P2" s="31"/>
      <c r="S2"/>
      <c r="T2"/>
      <c r="U2"/>
      <c r="V2"/>
      <c r="W2"/>
      <c r="Y2"/>
      <c r="Z2" s="49"/>
      <c r="AA2"/>
      <c r="AB2"/>
      <c r="AC2"/>
      <c r="AD2"/>
      <c r="AE2"/>
      <c r="AF2"/>
      <c r="AG2"/>
      <c r="AH2"/>
      <c r="AI2"/>
      <c r="AJ2"/>
      <c r="AK2"/>
      <c r="AL2"/>
      <c r="AM2"/>
      <c r="AN2"/>
      <c r="AO2"/>
      <c r="AP2"/>
      <c r="AQ2"/>
      <c r="AR2"/>
      <c r="AS2"/>
      <c r="AT2"/>
      <c r="AU2"/>
      <c r="AV2"/>
      <c r="AW2"/>
      <c r="AX2"/>
      <c r="AY2"/>
      <c r="AZ2"/>
      <c r="BA2"/>
      <c r="BB2"/>
      <c r="BC2"/>
    </row>
    <row r="3" spans="1:55" s="9" customFormat="1" ht="20.100000000000001" customHeight="1" x14ac:dyDescent="0.25">
      <c r="B3" s="225" t="s">
        <v>118</v>
      </c>
      <c r="F3" s="369" t="str">
        <f>Facility</f>
        <v>SurgiCenter</v>
      </c>
      <c r="G3" s="369"/>
      <c r="H3" s="369"/>
      <c r="I3" s="369"/>
      <c r="J3" s="369"/>
      <c r="K3" s="369"/>
      <c r="L3" s="369"/>
      <c r="M3" s="369"/>
      <c r="N3" s="369"/>
      <c r="P3" s="225" t="s">
        <v>119</v>
      </c>
      <c r="S3" s="312"/>
      <c r="T3" s="313" t="str">
        <f>RmID</f>
        <v>Biopsy</v>
      </c>
      <c r="U3" s="313"/>
      <c r="V3" s="313"/>
      <c r="W3" s="313"/>
      <c r="X3" s="313"/>
      <c r="AB3"/>
      <c r="AC3"/>
      <c r="AK3" s="10"/>
      <c r="AL3" s="10"/>
      <c r="AM3" s="10"/>
      <c r="AN3" s="10"/>
      <c r="AO3" s="10"/>
      <c r="AP3" s="10"/>
      <c r="AR3" s="10"/>
      <c r="AS3" s="10"/>
      <c r="AT3" s="10"/>
      <c r="AV3"/>
      <c r="AW3"/>
      <c r="AX3" s="21"/>
      <c r="AY3" s="1190"/>
      <c r="AZ3" s="1190"/>
      <c r="BA3" s="1190"/>
      <c r="BB3" s="1190"/>
      <c r="BC3" s="1190"/>
    </row>
    <row r="4" spans="1:55" s="9" customFormat="1" ht="20.100000000000001" customHeight="1" x14ac:dyDescent="0.25">
      <c r="B4" s="225" t="s">
        <v>179</v>
      </c>
      <c r="F4" s="1189">
        <f>SBBAPID</f>
        <v>12001</v>
      </c>
      <c r="G4" s="1189"/>
      <c r="H4" s="1189"/>
      <c r="I4" s="310" t="s">
        <v>121</v>
      </c>
      <c r="J4" s="311">
        <f>SBBAPRm</f>
        <v>1</v>
      </c>
      <c r="K4" s="10"/>
      <c r="L4" s="10"/>
      <c r="M4" s="10"/>
      <c r="N4" s="10"/>
      <c r="P4" s="225" t="s">
        <v>180</v>
      </c>
      <c r="Q4" s="10"/>
      <c r="R4" s="10"/>
      <c r="S4" s="115"/>
      <c r="T4" t="str">
        <f>PhantomManufacturer&amp;" "&amp;PhantomSN</f>
        <v>Gammex 2590-03</v>
      </c>
      <c r="U4" s="313"/>
      <c r="V4" s="313"/>
      <c r="W4" s="313"/>
      <c r="X4" s="313"/>
      <c r="Y4" s="313"/>
      <c r="AB4"/>
      <c r="AC4" s="50"/>
      <c r="AK4" s="21"/>
      <c r="AL4"/>
      <c r="AM4"/>
      <c r="AN4"/>
      <c r="AO4"/>
      <c r="AP4"/>
      <c r="AQ4"/>
      <c r="AR4"/>
      <c r="AS4"/>
      <c r="AT4"/>
      <c r="AU4"/>
      <c r="AV4"/>
      <c r="AW4"/>
      <c r="AX4"/>
      <c r="AY4"/>
      <c r="AZ4"/>
      <c r="BA4"/>
      <c r="BB4"/>
      <c r="BC4"/>
    </row>
    <row r="5" spans="1:55" s="9" customFormat="1" ht="20.100000000000001" customHeight="1" x14ac:dyDescent="0.2">
      <c r="B5" s="225" t="s">
        <v>122</v>
      </c>
      <c r="F5" s="369" t="str">
        <f>CONCATENATE(MFR," ",MOD)</f>
        <v>Hologic Affirm</v>
      </c>
      <c r="G5" s="369"/>
      <c r="H5" s="369"/>
      <c r="I5" s="369"/>
      <c r="J5" s="369"/>
      <c r="K5" s="369"/>
      <c r="L5" s="369"/>
      <c r="M5" s="369"/>
      <c r="N5" s="369"/>
      <c r="Q5" s="312" t="s">
        <v>181</v>
      </c>
      <c r="S5" s="312"/>
      <c r="T5" s="1198" t="str">
        <f>'Facility Info'!B23</f>
        <v>ACR Original</v>
      </c>
      <c r="U5" s="1198"/>
      <c r="V5" s="1198"/>
      <c r="W5" s="1198"/>
      <c r="X5" s="1198"/>
      <c r="AB5"/>
      <c r="AC5" s="50"/>
      <c r="AK5" s="19"/>
      <c r="AL5"/>
      <c r="AM5"/>
      <c r="AN5"/>
      <c r="AO5"/>
      <c r="AP5"/>
      <c r="AQ5"/>
      <c r="AR5"/>
      <c r="AS5"/>
      <c r="AT5"/>
      <c r="AU5"/>
      <c r="AV5"/>
      <c r="AW5"/>
      <c r="AX5"/>
      <c r="AY5"/>
      <c r="AZ5"/>
      <c r="BA5"/>
      <c r="BB5"/>
      <c r="BC5"/>
    </row>
    <row r="6" spans="1:55" s="9" customFormat="1" ht="15" customHeight="1" thickBot="1" x14ac:dyDescent="0.25">
      <c r="A6" s="17"/>
      <c r="B6" s="17"/>
      <c r="C6" s="17"/>
      <c r="D6" s="17"/>
      <c r="E6" s="17"/>
      <c r="F6" s="25"/>
      <c r="G6" s="3"/>
      <c r="H6" s="41"/>
      <c r="I6" s="41"/>
      <c r="J6" s="41"/>
      <c r="K6" s="41"/>
      <c r="L6" s="41"/>
      <c r="M6" s="41"/>
      <c r="N6" s="41"/>
      <c r="P6" s="41"/>
      <c r="R6"/>
      <c r="S6"/>
      <c r="T6"/>
      <c r="Z6" s="97"/>
      <c r="AA6"/>
      <c r="AB6"/>
      <c r="AC6"/>
      <c r="AD6"/>
      <c r="AE6"/>
      <c r="AF6"/>
      <c r="AG6"/>
      <c r="AH6"/>
      <c r="AI6"/>
      <c r="AJ6"/>
      <c r="AK6"/>
      <c r="AL6"/>
      <c r="AM6"/>
      <c r="AN6"/>
      <c r="AO6"/>
      <c r="AP6"/>
      <c r="AQ6"/>
      <c r="AR6"/>
      <c r="AS6"/>
      <c r="AT6"/>
      <c r="AU6"/>
      <c r="AV6"/>
      <c r="AW6"/>
      <c r="AX6"/>
      <c r="AY6"/>
      <c r="AZ6"/>
      <c r="BA6"/>
      <c r="BB6"/>
      <c r="BC6"/>
    </row>
    <row r="7" spans="1:55" s="9" customFormat="1" ht="15" customHeight="1" thickBot="1" x14ac:dyDescent="0.25">
      <c r="A7" s="573"/>
      <c r="B7" s="17"/>
      <c r="C7" s="17"/>
      <c r="D7" s="17"/>
      <c r="J7" s="41"/>
      <c r="K7" s="574" t="s">
        <v>182</v>
      </c>
      <c r="L7" s="1186" t="s">
        <v>98</v>
      </c>
      <c r="M7" s="1187"/>
      <c r="N7" s="1187"/>
      <c r="O7" s="1187"/>
      <c r="P7" s="1187"/>
      <c r="Q7" s="1187"/>
      <c r="R7" s="1187"/>
      <c r="S7" s="1187"/>
      <c r="T7" s="1187"/>
      <c r="U7" s="1187"/>
      <c r="V7" s="1187"/>
      <c r="W7" s="1187"/>
      <c r="X7" s="1187"/>
      <c r="Y7" s="1187"/>
      <c r="Z7" s="1188"/>
      <c r="AA7"/>
      <c r="AB7"/>
      <c r="AC7"/>
      <c r="AD7"/>
      <c r="AE7"/>
      <c r="AF7"/>
      <c r="AG7"/>
      <c r="AH7"/>
      <c r="AI7"/>
      <c r="AJ7"/>
      <c r="AK7"/>
      <c r="AL7"/>
      <c r="AM7"/>
      <c r="AN7"/>
      <c r="AO7"/>
      <c r="AP7"/>
      <c r="AQ7"/>
      <c r="AR7"/>
      <c r="AS7"/>
      <c r="AT7"/>
      <c r="AU7"/>
      <c r="AV7"/>
      <c r="AW7"/>
      <c r="AX7"/>
      <c r="AY7"/>
      <c r="AZ7"/>
      <c r="BA7"/>
      <c r="BB7"/>
      <c r="BC7"/>
    </row>
    <row r="8" spans="1:55" s="7" customFormat="1" ht="15" customHeight="1" x14ac:dyDescent="0.2">
      <c r="A8" s="1199" t="s">
        <v>170</v>
      </c>
      <c r="B8" s="1200"/>
      <c r="C8" s="1200"/>
      <c r="D8" s="1200"/>
      <c r="E8" s="1200"/>
      <c r="F8" s="1200"/>
      <c r="G8" s="1200"/>
      <c r="H8" s="1200"/>
      <c r="I8" s="1200"/>
      <c r="J8" s="1200"/>
      <c r="K8" s="1201"/>
      <c r="L8" s="1019"/>
      <c r="M8" s="1020"/>
      <c r="N8" s="1020"/>
      <c r="O8" s="1020"/>
      <c r="P8" s="1020"/>
      <c r="Q8" s="1020"/>
      <c r="R8" s="1020"/>
      <c r="S8" s="1020"/>
      <c r="T8" s="1020"/>
      <c r="U8" s="1020"/>
      <c r="V8" s="1020"/>
      <c r="W8" s="1020"/>
      <c r="X8" s="1020"/>
      <c r="Y8" s="1020"/>
      <c r="Z8" s="1021"/>
      <c r="AA8" s="22"/>
      <c r="AB8" s="224"/>
      <c r="AC8"/>
      <c r="AD8"/>
      <c r="AE8"/>
      <c r="AF8"/>
      <c r="AG8"/>
      <c r="AH8"/>
      <c r="AI8"/>
      <c r="AJ8"/>
      <c r="AK8"/>
      <c r="AL8"/>
      <c r="AM8"/>
      <c r="AN8"/>
      <c r="AO8"/>
      <c r="AP8"/>
      <c r="AQ8"/>
      <c r="AR8"/>
      <c r="AS8"/>
      <c r="AT8"/>
      <c r="AU8"/>
      <c r="AV8"/>
      <c r="AW8"/>
      <c r="AX8"/>
      <c r="AY8"/>
      <c r="AZ8"/>
      <c r="BA8"/>
      <c r="BB8"/>
      <c r="BC8"/>
    </row>
    <row r="9" spans="1:55" s="7" customFormat="1" ht="19.5" customHeight="1" x14ac:dyDescent="0.2">
      <c r="A9" s="1116" t="s">
        <v>183</v>
      </c>
      <c r="B9" s="1117"/>
      <c r="C9" s="1117"/>
      <c r="D9" s="1117"/>
      <c r="E9" s="1117"/>
      <c r="F9" s="1117"/>
      <c r="G9" s="1117"/>
      <c r="H9" s="1117"/>
      <c r="I9" s="1117"/>
      <c r="J9" s="1117"/>
      <c r="K9" s="1118"/>
      <c r="L9" s="1022"/>
      <c r="M9" s="1023"/>
      <c r="N9" s="1024"/>
      <c r="O9" s="1022"/>
      <c r="P9" s="1023"/>
      <c r="Q9" s="1024"/>
      <c r="R9" s="1022"/>
      <c r="S9" s="1023"/>
      <c r="T9" s="1024"/>
      <c r="U9" s="1022"/>
      <c r="V9" s="1023"/>
      <c r="W9" s="1024"/>
      <c r="X9" s="1022"/>
      <c r="Y9" s="1023"/>
      <c r="Z9" s="1025"/>
      <c r="AA9" s="22"/>
      <c r="AB9"/>
      <c r="AC9" s="571" t="s">
        <v>95</v>
      </c>
      <c r="AD9" s="571" t="s">
        <v>184</v>
      </c>
      <c r="AE9"/>
      <c r="AF9"/>
      <c r="AG9"/>
      <c r="AH9"/>
      <c r="AI9"/>
      <c r="AJ9"/>
      <c r="AK9"/>
      <c r="AL9"/>
      <c r="AM9"/>
      <c r="AN9"/>
      <c r="AO9"/>
      <c r="AP9"/>
      <c r="AQ9"/>
      <c r="AR9"/>
      <c r="AS9"/>
      <c r="AT9"/>
      <c r="AU9"/>
      <c r="AV9"/>
      <c r="AW9"/>
      <c r="AX9"/>
      <c r="AY9"/>
      <c r="AZ9"/>
      <c r="BA9"/>
      <c r="BB9"/>
      <c r="BC9"/>
    </row>
    <row r="10" spans="1:55" s="7" customFormat="1" ht="19.5" customHeight="1" thickBot="1" x14ac:dyDescent="0.25">
      <c r="A10" s="1146" t="s">
        <v>185</v>
      </c>
      <c r="B10" s="1147"/>
      <c r="C10" s="1147"/>
      <c r="D10" s="1147"/>
      <c r="E10" s="1147"/>
      <c r="F10" s="1147"/>
      <c r="G10" s="1147"/>
      <c r="H10" s="1147"/>
      <c r="I10" s="1147"/>
      <c r="J10" s="1147"/>
      <c r="K10" s="1148"/>
      <c r="L10" s="1119"/>
      <c r="M10" s="1120"/>
      <c r="N10" s="1121"/>
      <c r="O10" s="745"/>
      <c r="P10" s="746"/>
      <c r="Q10" s="747"/>
      <c r="R10" s="745"/>
      <c r="S10" s="746"/>
      <c r="T10" s="747"/>
      <c r="U10" s="745"/>
      <c r="V10" s="746"/>
      <c r="W10" s="747"/>
      <c r="X10" s="1029"/>
      <c r="Y10" s="1030"/>
      <c r="Z10" s="1032"/>
      <c r="AA10" s="22"/>
      <c r="AB10"/>
      <c r="AC10" s="572" t="s">
        <v>186</v>
      </c>
      <c r="AD10" s="572" t="s">
        <v>186</v>
      </c>
      <c r="AE10"/>
      <c r="AF10"/>
      <c r="AG10"/>
      <c r="AH10"/>
      <c r="AI10"/>
      <c r="AJ10"/>
      <c r="AK10"/>
      <c r="AL10"/>
      <c r="AM10"/>
      <c r="AN10"/>
      <c r="AO10"/>
      <c r="AP10"/>
      <c r="AQ10"/>
      <c r="AR10"/>
      <c r="AS10"/>
      <c r="AT10"/>
      <c r="AU10"/>
      <c r="AV10"/>
      <c r="AW10"/>
      <c r="AX10"/>
      <c r="AY10"/>
      <c r="AZ10"/>
      <c r="BA10"/>
      <c r="BB10"/>
      <c r="BC10"/>
    </row>
    <row r="11" spans="1:55" s="7" customFormat="1" ht="21" customHeight="1" x14ac:dyDescent="0.2">
      <c r="A11" s="1059" t="s">
        <v>187</v>
      </c>
      <c r="B11" s="1060"/>
      <c r="C11" s="1145"/>
      <c r="D11" s="1125" t="s">
        <v>188</v>
      </c>
      <c r="E11" s="1126"/>
      <c r="F11" s="1126"/>
      <c r="G11" s="1126"/>
      <c r="H11" s="1126"/>
      <c r="I11" s="1126"/>
      <c r="J11" s="1126"/>
      <c r="K11" s="1127"/>
      <c r="L11" s="1170"/>
      <c r="M11" s="1171"/>
      <c r="N11" s="1171"/>
      <c r="O11" s="1132">
        <f t="shared" ref="O11:O16" si="0">L11</f>
        <v>0</v>
      </c>
      <c r="P11" s="1133"/>
      <c r="Q11" s="1180"/>
      <c r="R11" s="1132">
        <f t="shared" ref="R11:R16" si="1">O11</f>
        <v>0</v>
      </c>
      <c r="S11" s="1133"/>
      <c r="T11" s="1180"/>
      <c r="U11" s="1132">
        <f t="shared" ref="U11:U16" si="2">R11</f>
        <v>0</v>
      </c>
      <c r="V11" s="1133"/>
      <c r="W11" s="1133"/>
      <c r="X11" s="1132">
        <f t="shared" ref="X11:X16" si="3">U11</f>
        <v>0</v>
      </c>
      <c r="Y11" s="1133"/>
      <c r="Z11" s="1134"/>
      <c r="AA11"/>
      <c r="AB11"/>
      <c r="AC11" s="572" t="s">
        <v>189</v>
      </c>
      <c r="AD11" s="572" t="s">
        <v>189</v>
      </c>
      <c r="AE11"/>
      <c r="AF11"/>
      <c r="AG11"/>
      <c r="AH11"/>
      <c r="AI11"/>
      <c r="AJ11"/>
      <c r="AK11"/>
      <c r="AL11"/>
      <c r="AM11"/>
      <c r="AN11"/>
      <c r="AO11"/>
      <c r="AP11"/>
      <c r="AQ11"/>
      <c r="AR11"/>
      <c r="AS11"/>
      <c r="AT11"/>
      <c r="AU11"/>
      <c r="AV11"/>
      <c r="AW11"/>
      <c r="AX11"/>
      <c r="AY11"/>
      <c r="AZ11"/>
      <c r="BA11"/>
      <c r="BB11"/>
      <c r="BC11"/>
    </row>
    <row r="12" spans="1:55" s="7" customFormat="1" ht="21" customHeight="1" x14ac:dyDescent="0.2">
      <c r="A12" s="1059"/>
      <c r="B12" s="1060"/>
      <c r="C12" s="1145"/>
      <c r="D12" s="1125" t="s">
        <v>190</v>
      </c>
      <c r="E12" s="1126"/>
      <c r="F12" s="1126"/>
      <c r="G12" s="1126"/>
      <c r="H12" s="1126"/>
      <c r="I12" s="1126"/>
      <c r="J12" s="1126"/>
      <c r="K12" s="1127"/>
      <c r="L12" s="1128"/>
      <c r="M12" s="1129"/>
      <c r="N12" s="1130"/>
      <c r="O12" s="1122">
        <f t="shared" si="0"/>
        <v>0</v>
      </c>
      <c r="P12" s="1123"/>
      <c r="Q12" s="1131"/>
      <c r="R12" s="1122">
        <f t="shared" si="1"/>
        <v>0</v>
      </c>
      <c r="S12" s="1123"/>
      <c r="T12" s="1131"/>
      <c r="U12" s="1122">
        <f t="shared" si="2"/>
        <v>0</v>
      </c>
      <c r="V12" s="1123"/>
      <c r="W12" s="1123"/>
      <c r="X12" s="1122">
        <f t="shared" si="3"/>
        <v>0</v>
      </c>
      <c r="Y12" s="1123"/>
      <c r="Z12" s="1124"/>
      <c r="AA12"/>
      <c r="AB12"/>
      <c r="AC12" s="572" t="s">
        <v>191</v>
      </c>
      <c r="AD12" s="572" t="s">
        <v>191</v>
      </c>
      <c r="AE12"/>
      <c r="AF12"/>
      <c r="AG12"/>
      <c r="AH12"/>
      <c r="AI12"/>
      <c r="AJ12"/>
      <c r="AK12"/>
      <c r="AL12"/>
      <c r="AM12"/>
      <c r="AN12"/>
      <c r="AO12"/>
      <c r="AP12"/>
      <c r="AQ12"/>
      <c r="AR12"/>
      <c r="AS12"/>
      <c r="AT12"/>
      <c r="AU12"/>
      <c r="AV12"/>
      <c r="AW12"/>
      <c r="AX12"/>
      <c r="AY12"/>
      <c r="AZ12"/>
      <c r="BA12"/>
      <c r="BB12"/>
      <c r="BC12"/>
    </row>
    <row r="13" spans="1:55" s="7" customFormat="1" ht="21" customHeight="1" x14ac:dyDescent="0.2">
      <c r="A13" s="1059"/>
      <c r="B13" s="1060"/>
      <c r="C13" s="1145"/>
      <c r="D13" s="1125" t="s">
        <v>125</v>
      </c>
      <c r="E13" s="1126"/>
      <c r="F13" s="1126"/>
      <c r="G13" s="1126"/>
      <c r="H13" s="1126"/>
      <c r="I13" s="1126"/>
      <c r="J13" s="1126"/>
      <c r="K13" s="1127"/>
      <c r="L13" s="1128"/>
      <c r="M13" s="1129"/>
      <c r="N13" s="1130"/>
      <c r="O13" s="1135">
        <f t="shared" si="0"/>
        <v>0</v>
      </c>
      <c r="P13" s="1136"/>
      <c r="Q13" s="1137"/>
      <c r="R13" s="1135">
        <f t="shared" si="1"/>
        <v>0</v>
      </c>
      <c r="S13" s="1136"/>
      <c r="T13" s="1137"/>
      <c r="U13" s="1135">
        <f t="shared" si="2"/>
        <v>0</v>
      </c>
      <c r="V13" s="1136"/>
      <c r="W13" s="1136"/>
      <c r="X13" s="1135">
        <f t="shared" si="3"/>
        <v>0</v>
      </c>
      <c r="Y13" s="1136"/>
      <c r="Z13" s="1181"/>
      <c r="AA13"/>
      <c r="AB13"/>
      <c r="AC13" s="572" t="s">
        <v>192</v>
      </c>
      <c r="AD13" s="572" t="s">
        <v>192</v>
      </c>
      <c r="AE13"/>
      <c r="AF13"/>
      <c r="AG13"/>
      <c r="AH13"/>
      <c r="AI13"/>
      <c r="AJ13"/>
      <c r="AK13"/>
      <c r="AL13"/>
      <c r="AM13"/>
      <c r="AN13"/>
      <c r="AO13"/>
      <c r="AP13"/>
      <c r="AQ13"/>
      <c r="AR13"/>
      <c r="AS13"/>
      <c r="AT13"/>
      <c r="AU13"/>
      <c r="AV13"/>
      <c r="AW13"/>
      <c r="AX13"/>
      <c r="AY13"/>
      <c r="AZ13"/>
      <c r="BA13"/>
      <c r="BB13"/>
      <c r="BC13"/>
    </row>
    <row r="14" spans="1:55" s="7" customFormat="1" ht="21" customHeight="1" x14ac:dyDescent="0.2">
      <c r="A14" s="1059"/>
      <c r="B14" s="1060"/>
      <c r="C14" s="1145"/>
      <c r="D14" s="1125" t="s">
        <v>193</v>
      </c>
      <c r="E14" s="1126"/>
      <c r="F14" s="1126"/>
      <c r="G14" s="1126"/>
      <c r="H14" s="1126"/>
      <c r="I14" s="1126"/>
      <c r="J14" s="1126"/>
      <c r="K14" s="1127"/>
      <c r="L14" s="1128"/>
      <c r="M14" s="1129"/>
      <c r="N14" s="1130"/>
      <c r="O14" s="1122">
        <f t="shared" si="0"/>
        <v>0</v>
      </c>
      <c r="P14" s="1123"/>
      <c r="Q14" s="1131"/>
      <c r="R14" s="1122">
        <f t="shared" si="1"/>
        <v>0</v>
      </c>
      <c r="S14" s="1123"/>
      <c r="T14" s="1131"/>
      <c r="U14" s="1122">
        <f t="shared" si="2"/>
        <v>0</v>
      </c>
      <c r="V14" s="1123"/>
      <c r="W14" s="1123"/>
      <c r="X14" s="1122">
        <f t="shared" si="3"/>
        <v>0</v>
      </c>
      <c r="Y14" s="1123"/>
      <c r="Z14" s="1124"/>
      <c r="AA14"/>
      <c r="AB14"/>
      <c r="AC14" s="572" t="s">
        <v>194</v>
      </c>
      <c r="AD14" s="572" t="s">
        <v>195</v>
      </c>
      <c r="AE14"/>
      <c r="AF14"/>
      <c r="AG14"/>
      <c r="AH14"/>
      <c r="AI14"/>
      <c r="AJ14"/>
      <c r="AK14"/>
      <c r="AL14"/>
      <c r="AM14"/>
      <c r="AN14"/>
      <c r="AO14"/>
      <c r="AP14"/>
      <c r="AQ14"/>
      <c r="AR14"/>
      <c r="AS14"/>
      <c r="AT14"/>
      <c r="AU14"/>
      <c r="AV14"/>
      <c r="AW14"/>
      <c r="AX14"/>
      <c r="AY14"/>
      <c r="AZ14"/>
      <c r="BA14"/>
      <c r="BB14"/>
      <c r="BC14"/>
    </row>
    <row r="15" spans="1:55" s="7" customFormat="1" ht="21" customHeight="1" thickBot="1" x14ac:dyDescent="0.25">
      <c r="A15" s="1059"/>
      <c r="B15" s="1060"/>
      <c r="C15" s="1145"/>
      <c r="D15" s="1125" t="s">
        <v>196</v>
      </c>
      <c r="E15" s="1126"/>
      <c r="F15" s="1126"/>
      <c r="G15" s="1126"/>
      <c r="H15" s="1126"/>
      <c r="I15" s="1126"/>
      <c r="J15" s="1126"/>
      <c r="K15" s="1127"/>
      <c r="L15" s="1128"/>
      <c r="M15" s="1129"/>
      <c r="N15" s="1130"/>
      <c r="O15" s="1122">
        <f>L15</f>
        <v>0</v>
      </c>
      <c r="P15" s="1123"/>
      <c r="Q15" s="1131"/>
      <c r="R15" s="1122">
        <f t="shared" si="1"/>
        <v>0</v>
      </c>
      <c r="S15" s="1123"/>
      <c r="T15" s="1131"/>
      <c r="U15" s="1122">
        <f t="shared" si="2"/>
        <v>0</v>
      </c>
      <c r="V15" s="1123"/>
      <c r="W15" s="1123"/>
      <c r="X15" s="1122">
        <f t="shared" si="3"/>
        <v>0</v>
      </c>
      <c r="Y15" s="1123"/>
      <c r="Z15" s="1124"/>
      <c r="AA15"/>
      <c r="AB15"/>
      <c r="AC15" s="572" t="s">
        <v>195</v>
      </c>
      <c r="AD15" s="572" t="s">
        <v>197</v>
      </c>
      <c r="AE15"/>
      <c r="AF15"/>
      <c r="AG15"/>
      <c r="AH15"/>
      <c r="AI15"/>
      <c r="AJ15"/>
      <c r="AK15"/>
      <c r="AL15"/>
      <c r="AM15"/>
      <c r="AN15"/>
      <c r="AO15"/>
      <c r="AP15"/>
      <c r="AQ15"/>
      <c r="AR15"/>
      <c r="AS15"/>
      <c r="AT15"/>
      <c r="AU15"/>
      <c r="AV15"/>
      <c r="AW15"/>
      <c r="AX15"/>
      <c r="AY15"/>
      <c r="AZ15"/>
      <c r="BA15"/>
      <c r="BB15"/>
      <c r="BC15"/>
    </row>
    <row r="16" spans="1:55" s="7" customFormat="1" ht="21" customHeight="1" thickBot="1" x14ac:dyDescent="0.25">
      <c r="A16" s="1059"/>
      <c r="B16" s="1060"/>
      <c r="C16" s="1145"/>
      <c r="D16" s="1125" t="s">
        <v>198</v>
      </c>
      <c r="E16" s="1126"/>
      <c r="F16" s="1126"/>
      <c r="G16" s="1126"/>
      <c r="H16" s="1126"/>
      <c r="I16" s="1126"/>
      <c r="J16" s="1126"/>
      <c r="K16" s="1127"/>
      <c r="L16" s="1191" t="s">
        <v>199</v>
      </c>
      <c r="M16" s="1192"/>
      <c r="N16" s="1193"/>
      <c r="O16" s="1194" t="str">
        <f t="shared" si="0"/>
        <v>--</v>
      </c>
      <c r="P16" s="1192"/>
      <c r="Q16" s="1193"/>
      <c r="R16" s="1194" t="str">
        <f t="shared" si="1"/>
        <v>--</v>
      </c>
      <c r="S16" s="1192"/>
      <c r="T16" s="1193"/>
      <c r="U16" s="1194" t="str">
        <f t="shared" si="2"/>
        <v>--</v>
      </c>
      <c r="V16" s="1192"/>
      <c r="W16" s="1193"/>
      <c r="X16" s="1195" t="str">
        <f t="shared" si="3"/>
        <v>--</v>
      </c>
      <c r="Y16" s="1196"/>
      <c r="Z16" s="1197"/>
      <c r="AA16"/>
      <c r="AB16"/>
      <c r="AC16" s="572" t="s">
        <v>197</v>
      </c>
      <c r="AD16" s="572"/>
      <c r="AE16"/>
      <c r="AF16"/>
      <c r="AG16"/>
      <c r="AH16"/>
      <c r="AI16" s="640"/>
      <c r="AJ16"/>
      <c r="AK16"/>
      <c r="AL16"/>
      <c r="AM16"/>
      <c r="AN16"/>
      <c r="AO16"/>
      <c r="AP16"/>
      <c r="AQ16"/>
      <c r="AR16"/>
      <c r="AS16"/>
      <c r="AT16"/>
      <c r="AU16"/>
      <c r="AV16"/>
      <c r="AW16"/>
      <c r="AX16"/>
      <c r="AY16"/>
      <c r="AZ16"/>
      <c r="BA16"/>
      <c r="BB16"/>
      <c r="BC16"/>
    </row>
    <row r="17" spans="1:55" s="7" customFormat="1" ht="21" customHeight="1" x14ac:dyDescent="0.2">
      <c r="A17" s="1059"/>
      <c r="B17" s="1060"/>
      <c r="C17" s="1145"/>
      <c r="D17" s="1125" t="s">
        <v>126</v>
      </c>
      <c r="E17" s="1126"/>
      <c r="F17" s="1126"/>
      <c r="G17" s="1126"/>
      <c r="H17" s="1126"/>
      <c r="I17" s="1126"/>
      <c r="J17" s="1126"/>
      <c r="K17" s="1127"/>
      <c r="L17" s="1104"/>
      <c r="M17" s="1105"/>
      <c r="N17" s="1106"/>
      <c r="O17" s="1104"/>
      <c r="P17" s="1105"/>
      <c r="Q17" s="1106"/>
      <c r="R17" s="1104"/>
      <c r="S17" s="1105"/>
      <c r="T17" s="1106"/>
      <c r="U17" s="1104"/>
      <c r="V17" s="1105"/>
      <c r="W17" s="1106"/>
      <c r="X17" s="1104"/>
      <c r="Y17" s="1105"/>
      <c r="Z17" s="1107"/>
      <c r="AA17"/>
      <c r="AB17"/>
      <c r="AE17"/>
      <c r="AF17"/>
      <c r="AG17"/>
      <c r="AH17"/>
      <c r="AI17"/>
      <c r="AJ17"/>
      <c r="AK17"/>
      <c r="AL17"/>
      <c r="AM17"/>
      <c r="AN17"/>
      <c r="AO17"/>
      <c r="AP17"/>
      <c r="AQ17"/>
      <c r="AR17"/>
      <c r="AS17"/>
      <c r="AT17"/>
      <c r="AU17"/>
      <c r="AV17"/>
      <c r="AW17"/>
      <c r="AX17"/>
      <c r="AY17"/>
      <c r="AZ17"/>
      <c r="BA17"/>
      <c r="BB17"/>
      <c r="BC17"/>
    </row>
    <row r="18" spans="1:55" s="7" customFormat="1" ht="21" customHeight="1" x14ac:dyDescent="0.2">
      <c r="A18" s="1059"/>
      <c r="B18" s="1060"/>
      <c r="C18" s="1145"/>
      <c r="D18" s="1125" t="s">
        <v>127</v>
      </c>
      <c r="E18" s="1126"/>
      <c r="F18" s="1126"/>
      <c r="G18" s="1126"/>
      <c r="H18" s="1126"/>
      <c r="I18" s="1126"/>
      <c r="J18" s="1126"/>
      <c r="K18" s="1127"/>
      <c r="L18" s="1053"/>
      <c r="M18" s="1054"/>
      <c r="N18" s="1055"/>
      <c r="O18" s="1053"/>
      <c r="P18" s="1054"/>
      <c r="Q18" s="1055"/>
      <c r="R18" s="1053"/>
      <c r="S18" s="1054"/>
      <c r="T18" s="1055"/>
      <c r="U18" s="1053"/>
      <c r="V18" s="1054"/>
      <c r="W18" s="1055"/>
      <c r="X18" s="1053"/>
      <c r="Y18" s="1054"/>
      <c r="Z18" s="1056"/>
      <c r="AA18"/>
      <c r="AB18"/>
      <c r="AE18"/>
      <c r="AF18"/>
      <c r="AG18"/>
      <c r="AH18"/>
      <c r="AI18"/>
      <c r="AJ18"/>
      <c r="AK18"/>
      <c r="AL18"/>
      <c r="AM18"/>
      <c r="AN18"/>
      <c r="AO18"/>
      <c r="AP18"/>
      <c r="AQ18"/>
      <c r="AR18"/>
      <c r="AS18"/>
      <c r="AT18"/>
      <c r="AU18"/>
      <c r="AV18"/>
      <c r="AW18"/>
      <c r="AX18"/>
      <c r="AY18"/>
      <c r="AZ18"/>
      <c r="BA18"/>
      <c r="BB18"/>
      <c r="BC18"/>
    </row>
    <row r="19" spans="1:55" s="7" customFormat="1" ht="21" customHeight="1" x14ac:dyDescent="0.2">
      <c r="A19" s="1059"/>
      <c r="B19" s="1060"/>
      <c r="C19" s="1145"/>
      <c r="D19" s="1149" t="s">
        <v>200</v>
      </c>
      <c r="E19" s="1150"/>
      <c r="F19" s="1150"/>
      <c r="G19" s="1150"/>
      <c r="H19" s="1150"/>
      <c r="I19" s="1150"/>
      <c r="J19" s="1150"/>
      <c r="K19" s="1151"/>
      <c r="L19" s="1108"/>
      <c r="M19" s="1109"/>
      <c r="N19" s="1111"/>
      <c r="O19" s="1108"/>
      <c r="P19" s="1109"/>
      <c r="Q19" s="1111"/>
      <c r="R19" s="1108"/>
      <c r="S19" s="1109"/>
      <c r="T19" s="1111"/>
      <c r="U19" s="1108"/>
      <c r="V19" s="1109"/>
      <c r="W19" s="1111"/>
      <c r="X19" s="1108"/>
      <c r="Y19" s="1109"/>
      <c r="Z19" s="1110"/>
      <c r="AA19"/>
      <c r="AB19"/>
      <c r="AC19" s="22"/>
      <c r="AD19" s="22"/>
      <c r="AE19" s="1183" t="s">
        <v>201</v>
      </c>
      <c r="AF19" s="1184"/>
      <c r="AG19" s="1185"/>
      <c r="AH19"/>
      <c r="AI19"/>
      <c r="AJ19"/>
      <c r="AK19"/>
      <c r="AL19"/>
      <c r="AM19"/>
      <c r="AN19"/>
      <c r="AO19"/>
      <c r="AP19"/>
      <c r="AQ19"/>
      <c r="AR19"/>
      <c r="AS19"/>
      <c r="AT19"/>
      <c r="AU19"/>
      <c r="AV19"/>
      <c r="AW19"/>
      <c r="AX19"/>
      <c r="AY19"/>
      <c r="AZ19"/>
      <c r="BA19"/>
      <c r="BB19"/>
      <c r="BC19"/>
    </row>
    <row r="20" spans="1:55" s="7" customFormat="1" ht="21" customHeight="1" x14ac:dyDescent="0.2">
      <c r="A20" s="1097" t="s">
        <v>202</v>
      </c>
      <c r="B20" s="1098"/>
      <c r="C20" s="1167"/>
      <c r="D20" s="1152" t="s">
        <v>203</v>
      </c>
      <c r="E20" s="1153"/>
      <c r="F20" s="1153"/>
      <c r="G20" s="1153"/>
      <c r="H20" s="1153"/>
      <c r="I20" s="1153"/>
      <c r="J20" s="1153"/>
      <c r="K20" s="1154"/>
      <c r="L20" s="1138" t="s">
        <v>204</v>
      </c>
      <c r="M20" s="1139"/>
      <c r="N20" s="1144"/>
      <c r="O20" s="1138"/>
      <c r="P20" s="1139"/>
      <c r="Q20" s="1144"/>
      <c r="R20" s="1138"/>
      <c r="S20" s="1139"/>
      <c r="T20" s="1144"/>
      <c r="U20" s="1138"/>
      <c r="V20" s="1139"/>
      <c r="W20" s="1144"/>
      <c r="X20" s="1138"/>
      <c r="Y20" s="1139"/>
      <c r="Z20" s="1140"/>
      <c r="AC20" s="572" t="s">
        <v>205</v>
      </c>
      <c r="AD20" s="572" t="s">
        <v>206</v>
      </c>
      <c r="AE20" s="572" t="s">
        <v>207</v>
      </c>
      <c r="AF20" s="572" t="s">
        <v>208</v>
      </c>
      <c r="AG20" s="572" t="s">
        <v>209</v>
      </c>
    </row>
    <row r="21" spans="1:55" s="7" customFormat="1" ht="21" customHeight="1" x14ac:dyDescent="0.2">
      <c r="A21" s="1099"/>
      <c r="B21" s="1100"/>
      <c r="C21" s="1168"/>
      <c r="D21" s="1155" t="s">
        <v>210</v>
      </c>
      <c r="E21" s="1156"/>
      <c r="F21" s="1156"/>
      <c r="G21" s="1156"/>
      <c r="H21" s="1156"/>
      <c r="I21" s="1156"/>
      <c r="J21" s="1156"/>
      <c r="K21" s="1157"/>
      <c r="L21" s="1068">
        <v>4</v>
      </c>
      <c r="M21" s="1069"/>
      <c r="N21" s="1070"/>
      <c r="O21" s="1068"/>
      <c r="P21" s="1069"/>
      <c r="Q21" s="1070"/>
      <c r="R21" s="1068"/>
      <c r="S21" s="1069"/>
      <c r="T21" s="1070"/>
      <c r="U21" s="1068"/>
      <c r="V21" s="1069"/>
      <c r="W21" s="1070"/>
      <c r="X21" s="1068"/>
      <c r="Y21" s="1069"/>
      <c r="Z21" s="1071"/>
      <c r="AC21" s="572">
        <f>VLOOKUP($T$5,AD21:AG23,2)</f>
        <v>4</v>
      </c>
      <c r="AD21" s="572" t="s">
        <v>211</v>
      </c>
      <c r="AE21" s="572">
        <v>2</v>
      </c>
      <c r="AF21" s="572">
        <v>3</v>
      </c>
      <c r="AG21" s="572">
        <v>2</v>
      </c>
    </row>
    <row r="22" spans="1:55" s="7" customFormat="1" ht="21" customHeight="1" x14ac:dyDescent="0.2">
      <c r="A22" s="1099"/>
      <c r="B22" s="1100"/>
      <c r="C22" s="1168"/>
      <c r="D22" s="1155" t="s">
        <v>212</v>
      </c>
      <c r="E22" s="1156"/>
      <c r="F22" s="1156"/>
      <c r="G22" s="1156"/>
      <c r="H22" s="1156"/>
      <c r="I22" s="1156"/>
      <c r="J22" s="1156"/>
      <c r="K22" s="1157"/>
      <c r="L22" s="1068">
        <v>3</v>
      </c>
      <c r="M22" s="1069"/>
      <c r="N22" s="1070"/>
      <c r="O22" s="1068"/>
      <c r="P22" s="1069"/>
      <c r="Q22" s="1070"/>
      <c r="R22" s="1068"/>
      <c r="S22" s="1069"/>
      <c r="T22" s="1070"/>
      <c r="U22" s="1068"/>
      <c r="V22" s="1069"/>
      <c r="W22" s="1070"/>
      <c r="X22" s="1068"/>
      <c r="Y22" s="1069"/>
      <c r="Z22" s="1071"/>
      <c r="AC22" s="572">
        <f>VLOOKUP($T$5,AD21:AG23,3)</f>
        <v>3</v>
      </c>
      <c r="AD22" s="572" t="s">
        <v>213</v>
      </c>
      <c r="AE22" s="572">
        <v>2</v>
      </c>
      <c r="AF22" s="572">
        <v>2</v>
      </c>
      <c r="AG22" s="572">
        <v>2</v>
      </c>
    </row>
    <row r="23" spans="1:55" s="7" customFormat="1" ht="21" customHeight="1" thickBot="1" x14ac:dyDescent="0.25">
      <c r="A23" s="1101"/>
      <c r="B23" s="1102"/>
      <c r="C23" s="1169"/>
      <c r="D23" s="1158" t="s">
        <v>214</v>
      </c>
      <c r="E23" s="1159"/>
      <c r="F23" s="1159"/>
      <c r="G23" s="1159"/>
      <c r="H23" s="1159"/>
      <c r="I23" s="1159"/>
      <c r="J23" s="1159"/>
      <c r="K23" s="1160"/>
      <c r="L23" s="1075">
        <v>3</v>
      </c>
      <c r="M23" s="1076"/>
      <c r="N23" s="1077"/>
      <c r="O23" s="1075"/>
      <c r="P23" s="1076"/>
      <c r="Q23" s="1077"/>
      <c r="R23" s="1075"/>
      <c r="S23" s="1076"/>
      <c r="T23" s="1077"/>
      <c r="U23" s="1075"/>
      <c r="V23" s="1076"/>
      <c r="W23" s="1077"/>
      <c r="X23" s="1075"/>
      <c r="Y23" s="1076"/>
      <c r="Z23" s="1078"/>
      <c r="AC23" s="572">
        <f>VLOOKUP($T$5,AD21:AG23,4)</f>
        <v>3</v>
      </c>
      <c r="AD23" s="572" t="s">
        <v>101</v>
      </c>
      <c r="AE23" s="572">
        <v>4</v>
      </c>
      <c r="AF23" s="572">
        <v>3</v>
      </c>
      <c r="AG23" s="572">
        <v>3</v>
      </c>
    </row>
    <row r="24" spans="1:55" s="7" customFormat="1" ht="21" customHeight="1" thickBot="1" x14ac:dyDescent="0.25">
      <c r="A24" s="1072" t="s">
        <v>174</v>
      </c>
      <c r="B24" s="1072"/>
      <c r="C24" s="1072"/>
      <c r="D24" s="1072"/>
      <c r="E24" s="1072"/>
      <c r="F24" s="1072"/>
      <c r="G24" s="1072"/>
      <c r="H24" s="1072"/>
      <c r="I24" s="1072"/>
      <c r="J24" s="1072"/>
      <c r="K24" s="1073"/>
      <c r="L24" s="1141" t="str">
        <f>IF(ISBLANK(L20),"",IF(AND(L21&gt;=$AC$21,L22&gt;=$AC$22,L23&gt;=$AC$23,L20="P"),"Pass","Fail"))</f>
        <v>Pass</v>
      </c>
      <c r="M24" s="1142"/>
      <c r="N24" s="1142"/>
      <c r="O24" s="1142" t="str">
        <f>IF(ISBLANK(O20),"",IF(AND(O21&gt;=$AC$21,O22&gt;=$AC$22,O23&gt;=$AC$23,O20="P"),"Pass","Fail"))</f>
        <v/>
      </c>
      <c r="P24" s="1142"/>
      <c r="Q24" s="1142"/>
      <c r="R24" s="1142" t="str">
        <f>IF(ISBLANK(R20),"",IF(AND(R21&gt;=$AC$21,R22&gt;=$AC$22,R23&gt;=$AC$23,R20="P"),"Pass","Fail"))</f>
        <v/>
      </c>
      <c r="S24" s="1142"/>
      <c r="T24" s="1142"/>
      <c r="U24" s="1142" t="str">
        <f>IF(ISBLANK(U20),"",IF(AND(U21&gt;=$AC$21,U22&gt;=$AC$22,U23&gt;=$AC$23,U20="P"),"Pass","Fail"))</f>
        <v/>
      </c>
      <c r="V24" s="1142"/>
      <c r="W24" s="1142"/>
      <c r="X24" s="1142" t="str">
        <f>IF(ISBLANK(X20),"",IF(AND(X21&gt;=$AC$21,X22&gt;=$AC$22,X23&gt;=$AC$23,X20="P"),"Pass","Fail"))</f>
        <v/>
      </c>
      <c r="Y24" s="1142"/>
      <c r="Z24" s="1143"/>
    </row>
    <row r="25" spans="1:55" s="7" customFormat="1" ht="15" customHeight="1" thickBot="1" x14ac:dyDescent="0.25">
      <c r="A25" s="74"/>
      <c r="B25" s="244"/>
      <c r="C25" s="244"/>
      <c r="D25" s="244"/>
      <c r="E25" s="244"/>
      <c r="F25" s="117"/>
      <c r="G25" s="304"/>
      <c r="H25" s="173"/>
      <c r="I25" s="173"/>
      <c r="J25" s="2"/>
      <c r="K25" s="2"/>
      <c r="Q25" s="2"/>
      <c r="S25"/>
      <c r="U25" s="145"/>
      <c r="V25" s="146"/>
      <c r="W25" s="146"/>
      <c r="X25" s="145"/>
      <c r="Y25" s="117"/>
      <c r="Z25" s="22"/>
    </row>
    <row r="26" spans="1:55" s="7" customFormat="1" ht="50.1" customHeight="1" thickBot="1" x14ac:dyDescent="0.25">
      <c r="A26" s="1113" t="s">
        <v>215</v>
      </c>
      <c r="B26" s="1114"/>
      <c r="C26" s="1114"/>
      <c r="D26" s="1114"/>
      <c r="E26" s="1114"/>
      <c r="F26" s="1114"/>
      <c r="G26" s="1114"/>
      <c r="H26" s="1114"/>
      <c r="I26" s="1114"/>
      <c r="J26" s="1114"/>
      <c r="K26" s="1114"/>
      <c r="L26" s="1114"/>
      <c r="M26" s="1114"/>
      <c r="N26" s="1114"/>
      <c r="O26" s="1114"/>
      <c r="P26" s="1114"/>
      <c r="Q26" s="1114"/>
      <c r="R26" s="1114"/>
      <c r="S26" s="1114"/>
      <c r="T26" s="1114"/>
      <c r="U26" s="1114"/>
      <c r="V26" s="1114"/>
      <c r="W26" s="1114"/>
      <c r="X26" s="1114"/>
      <c r="Y26" s="1114"/>
      <c r="Z26" s="1115"/>
    </row>
    <row r="27" spans="1:55" s="7" customFormat="1" ht="15" customHeight="1" x14ac:dyDescent="0.2">
      <c r="A27" s="74"/>
      <c r="B27" s="244"/>
      <c r="C27" s="244"/>
      <c r="D27" s="244"/>
      <c r="E27" s="244"/>
      <c r="F27" s="117"/>
      <c r="G27" s="304"/>
      <c r="H27" s="173"/>
      <c r="I27" s="173"/>
      <c r="J27" s="2"/>
      <c r="K27" s="2"/>
      <c r="Q27" s="2"/>
      <c r="S27"/>
      <c r="U27" s="223"/>
      <c r="V27" s="245"/>
      <c r="W27" s="245"/>
      <c r="X27" s="223"/>
      <c r="Y27" s="117"/>
      <c r="Z27" s="22"/>
    </row>
    <row r="28" spans="1:55" s="7" customFormat="1" ht="14.1" customHeight="1" x14ac:dyDescent="0.2">
      <c r="A28" s="116" t="s">
        <v>156</v>
      </c>
      <c r="B28" s="117"/>
      <c r="C28" s="117"/>
      <c r="D28" s="1164" t="s">
        <v>216</v>
      </c>
      <c r="E28" s="556"/>
      <c r="F28" s="556"/>
      <c r="G28" s="1162" t="s">
        <v>217</v>
      </c>
      <c r="H28" s="1163"/>
      <c r="I28" s="1163"/>
      <c r="J28" s="1163"/>
      <c r="K28" s="1163"/>
      <c r="L28" s="1174" t="s">
        <v>218</v>
      </c>
      <c r="M28" s="1175"/>
      <c r="N28" s="1175"/>
      <c r="O28" s="1176"/>
      <c r="P28" s="1174" t="s">
        <v>219</v>
      </c>
      <c r="Q28" s="1175"/>
      <c r="R28" s="1175"/>
      <c r="S28" s="1175"/>
      <c r="T28" s="1176"/>
      <c r="U28" s="50"/>
      <c r="V28"/>
      <c r="W28" s="39"/>
      <c r="X28"/>
      <c r="Y28"/>
      <c r="Z28"/>
    </row>
    <row r="29" spans="1:55" s="7" customFormat="1" ht="18" customHeight="1" x14ac:dyDescent="0.2">
      <c r="A29" s="123"/>
      <c r="B29" s="123"/>
      <c r="C29" s="123"/>
      <c r="D29" s="1165"/>
      <c r="E29" s="546"/>
      <c r="F29" s="547" t="s">
        <v>207</v>
      </c>
      <c r="G29" s="1161">
        <v>4</v>
      </c>
      <c r="H29" s="1161"/>
      <c r="I29" s="1161"/>
      <c r="J29" s="1161"/>
      <c r="K29" s="1161"/>
      <c r="L29" s="1177">
        <v>2</v>
      </c>
      <c r="M29" s="1178"/>
      <c r="N29" s="1178"/>
      <c r="O29" s="1179"/>
      <c r="P29" s="1177">
        <v>2</v>
      </c>
      <c r="Q29" s="1178"/>
      <c r="R29" s="1178"/>
      <c r="S29" s="1178"/>
      <c r="T29" s="1179"/>
      <c r="U29" s="224"/>
      <c r="V29"/>
      <c r="W29"/>
      <c r="X29"/>
      <c r="Y29"/>
      <c r="Z29"/>
    </row>
    <row r="30" spans="1:55" s="7" customFormat="1" ht="18" customHeight="1" x14ac:dyDescent="0.2">
      <c r="A30" s="123"/>
      <c r="B30" s="123"/>
      <c r="C30" s="123"/>
      <c r="D30" s="1165"/>
      <c r="E30" s="117"/>
      <c r="F30" s="383" t="s">
        <v>208</v>
      </c>
      <c r="G30" s="1161">
        <v>3</v>
      </c>
      <c r="H30" s="1161"/>
      <c r="I30" s="1161"/>
      <c r="J30" s="1161"/>
      <c r="K30" s="1161"/>
      <c r="L30" s="1177">
        <v>2</v>
      </c>
      <c r="M30" s="1178"/>
      <c r="N30" s="1178"/>
      <c r="O30" s="1179"/>
      <c r="P30" s="1177">
        <v>3</v>
      </c>
      <c r="Q30" s="1178"/>
      <c r="R30" s="1178"/>
      <c r="S30" s="1178"/>
      <c r="T30" s="1179"/>
      <c r="U30"/>
      <c r="V30"/>
      <c r="W30"/>
      <c r="X30"/>
      <c r="Y30"/>
      <c r="Z30"/>
    </row>
    <row r="31" spans="1:55" s="7" customFormat="1" ht="18" customHeight="1" x14ac:dyDescent="0.2">
      <c r="A31" s="123"/>
      <c r="B31" s="123"/>
      <c r="C31" s="123"/>
      <c r="D31" s="1166"/>
      <c r="E31" s="119"/>
      <c r="F31" s="120" t="s">
        <v>209</v>
      </c>
      <c r="G31" s="1161">
        <v>3</v>
      </c>
      <c r="H31" s="1161"/>
      <c r="I31" s="1161"/>
      <c r="J31" s="1161"/>
      <c r="K31" s="1161"/>
      <c r="L31" s="1177">
        <v>2</v>
      </c>
      <c r="M31" s="1178"/>
      <c r="N31" s="1178"/>
      <c r="O31" s="1179"/>
      <c r="P31" s="1177">
        <v>2</v>
      </c>
      <c r="Q31" s="1178"/>
      <c r="R31" s="1178"/>
      <c r="S31" s="1178"/>
      <c r="T31" s="1179"/>
      <c r="U31"/>
      <c r="V31"/>
      <c r="W31"/>
      <c r="X31"/>
      <c r="Y31"/>
      <c r="Z31"/>
    </row>
    <row r="32" spans="1:55" s="7" customFormat="1" ht="12.75" customHeight="1" thickBot="1" x14ac:dyDescent="0.25">
      <c r="B32" s="117"/>
      <c r="C32" s="117"/>
      <c r="D32" s="117"/>
      <c r="E32" s="117"/>
      <c r="F32" s="117"/>
      <c r="G32" s="304"/>
      <c r="H32" s="173"/>
      <c r="I32" s="173"/>
      <c r="M32" s="2"/>
      <c r="N32" s="2"/>
      <c r="O32" s="2"/>
      <c r="P32" s="2"/>
      <c r="Q32" s="2"/>
      <c r="S32"/>
      <c r="T32"/>
      <c r="U32"/>
      <c r="V32"/>
      <c r="W32"/>
      <c r="X32"/>
      <c r="Y32"/>
      <c r="Z32"/>
    </row>
    <row r="33" spans="1:26" s="40" customFormat="1" ht="15" customHeight="1" x14ac:dyDescent="0.2">
      <c r="A33" s="1080" t="s">
        <v>158</v>
      </c>
      <c r="B33" s="1081"/>
      <c r="C33" s="1082"/>
      <c r="D33" s="158" t="s">
        <v>159</v>
      </c>
      <c r="E33" s="372"/>
      <c r="F33" s="372"/>
      <c r="G33" s="1089" t="s">
        <v>220</v>
      </c>
      <c r="H33" s="1089"/>
      <c r="I33" s="1089"/>
      <c r="J33" s="1089"/>
      <c r="K33" s="1089"/>
      <c r="L33" s="1089"/>
      <c r="M33" s="1089"/>
      <c r="N33" s="1089"/>
      <c r="O33" s="1089"/>
      <c r="P33" s="1089"/>
      <c r="Q33" s="1089"/>
      <c r="R33" s="1089"/>
      <c r="S33" s="1089"/>
      <c r="T33" s="1089"/>
      <c r="U33" s="1089"/>
      <c r="V33" s="1089"/>
      <c r="W33" s="1089"/>
      <c r="X33" s="1089"/>
      <c r="Y33" s="1089"/>
      <c r="Z33" s="409"/>
    </row>
    <row r="34" spans="1:26" s="40" customFormat="1" ht="15" customHeight="1" x14ac:dyDescent="0.2">
      <c r="A34" s="1083"/>
      <c r="B34" s="1084"/>
      <c r="C34" s="1085"/>
      <c r="D34" s="159"/>
      <c r="E34" s="160"/>
      <c r="F34" s="373"/>
      <c r="G34" s="1172" t="s">
        <v>221</v>
      </c>
      <c r="H34" s="1172"/>
      <c r="I34" s="1172"/>
      <c r="J34" s="1172"/>
      <c r="K34" s="1172"/>
      <c r="L34" s="1172"/>
      <c r="M34" s="1172"/>
      <c r="N34" s="1172"/>
      <c r="O34" s="1172"/>
      <c r="P34" s="1172"/>
      <c r="Q34" s="1172"/>
      <c r="R34" s="1172"/>
      <c r="S34" s="1172"/>
      <c r="T34" s="1172"/>
      <c r="U34" s="1172"/>
      <c r="V34" s="1172"/>
      <c r="W34" s="1172"/>
      <c r="X34" s="1172"/>
      <c r="Y34" s="1172"/>
      <c r="Z34" s="1173"/>
    </row>
    <row r="35" spans="1:26" s="40" customFormat="1" ht="15" customHeight="1" x14ac:dyDescent="0.2">
      <c r="A35" s="1083"/>
      <c r="B35" s="1084"/>
      <c r="C35" s="1085"/>
      <c r="D35" s="159"/>
      <c r="E35" s="160"/>
      <c r="F35" s="373"/>
      <c r="G35" s="1172"/>
      <c r="H35" s="1172"/>
      <c r="I35" s="1172"/>
      <c r="J35" s="1172"/>
      <c r="K35" s="1172"/>
      <c r="L35" s="1172"/>
      <c r="M35" s="1172"/>
      <c r="N35" s="1172"/>
      <c r="O35" s="1172"/>
      <c r="P35" s="1172"/>
      <c r="Q35" s="1172"/>
      <c r="R35" s="1172"/>
      <c r="S35" s="1172"/>
      <c r="T35" s="1172"/>
      <c r="U35" s="1172"/>
      <c r="V35" s="1172"/>
      <c r="W35" s="1172"/>
      <c r="X35" s="1172"/>
      <c r="Y35" s="1172"/>
      <c r="Z35" s="1173"/>
    </row>
    <row r="36" spans="1:26" s="40" customFormat="1" ht="15" customHeight="1" thickBot="1" x14ac:dyDescent="0.25">
      <c r="A36" s="1086"/>
      <c r="B36" s="1087"/>
      <c r="C36" s="1088"/>
      <c r="D36" s="162" t="s">
        <v>163</v>
      </c>
      <c r="E36" s="163"/>
      <c r="F36" s="163"/>
      <c r="G36" s="1092" t="s">
        <v>176</v>
      </c>
      <c r="H36" s="1092"/>
      <c r="I36" s="1092"/>
      <c r="J36" s="1092"/>
      <c r="K36" s="1092"/>
      <c r="L36" s="1092"/>
      <c r="M36" s="1092"/>
      <c r="N36" s="1092"/>
      <c r="O36" s="1092"/>
      <c r="P36" s="1092"/>
      <c r="Q36" s="1092"/>
      <c r="R36" s="1092"/>
      <c r="S36" s="1092"/>
      <c r="T36" s="1092"/>
      <c r="U36" s="1092"/>
      <c r="V36" s="1092"/>
      <c r="W36" s="1092"/>
      <c r="X36" s="1092"/>
      <c r="Y36" s="1092"/>
      <c r="Z36" s="1093"/>
    </row>
  </sheetData>
  <mergeCells count="124">
    <mergeCell ref="AC1:AK1"/>
    <mergeCell ref="AY3:BC3"/>
    <mergeCell ref="F4:H4"/>
    <mergeCell ref="T5:X5"/>
    <mergeCell ref="L7:Z7"/>
    <mergeCell ref="A8:K8"/>
    <mergeCell ref="L8:Z8"/>
    <mergeCell ref="A10:K10"/>
    <mergeCell ref="L10:N10"/>
    <mergeCell ref="O10:Q10"/>
    <mergeCell ref="R10:T10"/>
    <mergeCell ref="U10:W10"/>
    <mergeCell ref="X10:Z10"/>
    <mergeCell ref="A9:K9"/>
    <mergeCell ref="L9:N9"/>
    <mergeCell ref="O9:Q9"/>
    <mergeCell ref="R9:T9"/>
    <mergeCell ref="U9:W9"/>
    <mergeCell ref="X9:Z9"/>
    <mergeCell ref="U13:W13"/>
    <mergeCell ref="X13:Z13"/>
    <mergeCell ref="D14:K14"/>
    <mergeCell ref="L14:N14"/>
    <mergeCell ref="O14:Q14"/>
    <mergeCell ref="R14:T14"/>
    <mergeCell ref="U14:W14"/>
    <mergeCell ref="X14:Z14"/>
    <mergeCell ref="X11:Z11"/>
    <mergeCell ref="D12:K12"/>
    <mergeCell ref="L12:N12"/>
    <mergeCell ref="O12:Q12"/>
    <mergeCell ref="R12:T12"/>
    <mergeCell ref="U12:W12"/>
    <mergeCell ref="X12:Z12"/>
    <mergeCell ref="D11:K11"/>
    <mergeCell ref="L11:N11"/>
    <mergeCell ref="O11:Q11"/>
    <mergeCell ref="R11:T11"/>
    <mergeCell ref="U11:W11"/>
    <mergeCell ref="D13:K13"/>
    <mergeCell ref="L13:N13"/>
    <mergeCell ref="O13:Q13"/>
    <mergeCell ref="R13:T13"/>
    <mergeCell ref="D16:K16"/>
    <mergeCell ref="L16:N16"/>
    <mergeCell ref="O16:Q16"/>
    <mergeCell ref="R16:T16"/>
    <mergeCell ref="U16:W16"/>
    <mergeCell ref="X16:Z16"/>
    <mergeCell ref="D15:K15"/>
    <mergeCell ref="L15:N15"/>
    <mergeCell ref="O15:Q15"/>
    <mergeCell ref="R15:T15"/>
    <mergeCell ref="U15:W15"/>
    <mergeCell ref="X15:Z15"/>
    <mergeCell ref="D18:K18"/>
    <mergeCell ref="L18:N18"/>
    <mergeCell ref="O18:Q18"/>
    <mergeCell ref="R18:T18"/>
    <mergeCell ref="U18:W18"/>
    <mergeCell ref="X18:Z18"/>
    <mergeCell ref="D17:K17"/>
    <mergeCell ref="L17:N17"/>
    <mergeCell ref="O17:Q17"/>
    <mergeCell ref="R17:T17"/>
    <mergeCell ref="U17:W17"/>
    <mergeCell ref="X17:Z17"/>
    <mergeCell ref="AE19:AG19"/>
    <mergeCell ref="A20:C23"/>
    <mergeCell ref="D20:K20"/>
    <mergeCell ref="L20:N20"/>
    <mergeCell ref="O20:Q20"/>
    <mergeCell ref="R20:T20"/>
    <mergeCell ref="U20:W20"/>
    <mergeCell ref="X20:Z20"/>
    <mergeCell ref="D21:K21"/>
    <mergeCell ref="L21:N21"/>
    <mergeCell ref="D19:K19"/>
    <mergeCell ref="L19:N19"/>
    <mergeCell ref="O19:Q19"/>
    <mergeCell ref="R19:T19"/>
    <mergeCell ref="U19:W19"/>
    <mergeCell ref="X19:Z19"/>
    <mergeCell ref="A11:C19"/>
    <mergeCell ref="O21:Q21"/>
    <mergeCell ref="R21:T21"/>
    <mergeCell ref="U21:W21"/>
    <mergeCell ref="X21:Z21"/>
    <mergeCell ref="D22:K22"/>
    <mergeCell ref="L22:N22"/>
    <mergeCell ref="O22:Q22"/>
    <mergeCell ref="R22:T22"/>
    <mergeCell ref="U22:W22"/>
    <mergeCell ref="X22:Z22"/>
    <mergeCell ref="A24:K24"/>
    <mergeCell ref="L24:N24"/>
    <mergeCell ref="O24:Q24"/>
    <mergeCell ref="R24:T24"/>
    <mergeCell ref="U24:W24"/>
    <mergeCell ref="X24:Z24"/>
    <mergeCell ref="D23:K23"/>
    <mergeCell ref="L23:N23"/>
    <mergeCell ref="O23:Q23"/>
    <mergeCell ref="R23:T23"/>
    <mergeCell ref="U23:W23"/>
    <mergeCell ref="X23:Z23"/>
    <mergeCell ref="P30:T30"/>
    <mergeCell ref="G31:K31"/>
    <mergeCell ref="L31:O31"/>
    <mergeCell ref="P31:T31"/>
    <mergeCell ref="A33:C36"/>
    <mergeCell ref="G33:Y33"/>
    <mergeCell ref="G34:Z35"/>
    <mergeCell ref="G36:Z36"/>
    <mergeCell ref="A26:Z26"/>
    <mergeCell ref="D28:D31"/>
    <mergeCell ref="G28:K28"/>
    <mergeCell ref="L28:O28"/>
    <mergeCell ref="P28:T28"/>
    <mergeCell ref="G29:K29"/>
    <mergeCell ref="L29:O29"/>
    <mergeCell ref="P29:T29"/>
    <mergeCell ref="G30:K30"/>
    <mergeCell ref="L30:O30"/>
  </mergeCells>
  <dataValidations count="4">
    <dataValidation type="list" allowBlank="1" sqref="AY3" xr:uid="{B800CA74-C69F-476E-9D60-A7AA7A437754}">
      <formula1>DMDBT</formula1>
    </dataValidation>
    <dataValidation type="list" allowBlank="1" showInputMessage="1" showErrorMessage="1" sqref="L20:Z20" xr:uid="{3ABE2C9F-729E-44DB-97CA-57C7FEAC8A61}">
      <formula1>"P,F"</formula1>
    </dataValidation>
    <dataValidation type="list" allowBlank="1" showInputMessage="1" showErrorMessage="1" sqref="L17:Z17" xr:uid="{96C15DEB-1463-4996-9D4A-23212C8A8F18}">
      <formula1>$AC$10:$AC$16</formula1>
    </dataValidation>
    <dataValidation allowBlank="1" sqref="L24 U24 O24 R24 X24 T5:X5" xr:uid="{009018E7-A01E-48E1-8D18-3A5BF23F62DD}"/>
  </dataValidations>
  <printOptions horizontalCentered="1"/>
  <pageMargins left="0.6" right="0.6" top="0.5" bottom="0.75" header="0.5" footer="0.4"/>
  <pageSetup orientation="portrait" r:id="rId1"/>
  <headerFooter alignWithMargins="0">
    <oddFooter>&amp;L&amp;"Arial,Bold"Radiologic Technologist's Section&amp;R&amp;"Arial,Italic"&amp;8&amp;F</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rgb="FF00B0F0"/>
    <pageSetUpPr fitToPage="1"/>
  </sheetPr>
  <dimension ref="A1:U34"/>
  <sheetViews>
    <sheetView showGridLines="0" showZeros="0" zoomScale="110" zoomScaleNormal="110" zoomScalePageLayoutView="120" workbookViewId="0"/>
  </sheetViews>
  <sheetFormatPr defaultColWidth="9.140625" defaultRowHeight="12.75" x14ac:dyDescent="0.2"/>
  <cols>
    <col min="1" max="1" width="7.140625" style="1" customWidth="1"/>
    <col min="2" max="2" width="34.140625" style="1" customWidth="1"/>
    <col min="3" max="3" width="8.140625" style="2" customWidth="1"/>
    <col min="4" max="14" width="7.140625" style="2" customWidth="1"/>
    <col min="15" max="15" width="2.42578125" customWidth="1"/>
    <col min="16" max="21" width="8.7109375" customWidth="1"/>
    <col min="22" max="16384" width="9.140625" style="1"/>
  </cols>
  <sheetData>
    <row r="1" spans="1:17" s="32" customFormat="1" ht="24.75" customHeight="1" x14ac:dyDescent="0.35">
      <c r="A1" s="208" t="s">
        <v>223</v>
      </c>
      <c r="C1" s="29"/>
      <c r="D1" s="29"/>
      <c r="F1" s="31"/>
      <c r="G1" s="31"/>
      <c r="H1" s="31"/>
      <c r="I1" s="31"/>
      <c r="J1" s="31"/>
      <c r="K1" s="31"/>
      <c r="L1" s="31"/>
      <c r="M1" s="49" t="s">
        <v>30</v>
      </c>
      <c r="O1" s="31"/>
      <c r="P1" s="31"/>
      <c r="Q1" s="115"/>
    </row>
    <row r="2" spans="1:17" ht="15" customHeight="1" x14ac:dyDescent="0.2">
      <c r="B2" s="14"/>
      <c r="C2" s="14"/>
      <c r="D2" s="14"/>
      <c r="E2" s="1"/>
      <c r="O2" s="2"/>
      <c r="P2" s="2"/>
      <c r="Q2" s="9"/>
    </row>
    <row r="3" spans="1:17" s="9" customFormat="1" ht="20.100000000000001" customHeight="1" x14ac:dyDescent="0.2">
      <c r="B3" s="225" t="s">
        <v>118</v>
      </c>
      <c r="C3" s="369" t="str">
        <f>Facility</f>
        <v>SurgiCenter</v>
      </c>
      <c r="D3" s="370"/>
      <c r="E3" s="370"/>
      <c r="H3" s="31"/>
      <c r="I3" s="31"/>
      <c r="J3" s="225" t="s">
        <v>224</v>
      </c>
      <c r="K3" s="312"/>
      <c r="L3" s="313" t="str">
        <f>RmID</f>
        <v>Biopsy</v>
      </c>
      <c r="M3" s="313"/>
      <c r="N3" s="31"/>
      <c r="P3" s="10"/>
      <c r="Q3" s="11" t="s">
        <v>225</v>
      </c>
    </row>
    <row r="4" spans="1:17" ht="20.100000000000001" customHeight="1" x14ac:dyDescent="0.2">
      <c r="B4" s="225" t="s">
        <v>133</v>
      </c>
      <c r="C4" s="391">
        <f>SBBAPID</f>
        <v>12001</v>
      </c>
      <c r="D4" s="310" t="s">
        <v>121</v>
      </c>
      <c r="E4" s="311">
        <f>SBBAPRm</f>
        <v>1</v>
      </c>
      <c r="I4" s="10"/>
      <c r="J4" s="10"/>
      <c r="K4" s="10"/>
      <c r="L4" s="10"/>
      <c r="M4" s="10"/>
      <c r="N4" s="10"/>
      <c r="O4" s="9"/>
      <c r="P4" s="10"/>
      <c r="Q4" s="11"/>
    </row>
    <row r="5" spans="1:17" ht="20.100000000000001" customHeight="1" x14ac:dyDescent="0.2">
      <c r="B5" s="225" t="s">
        <v>122</v>
      </c>
      <c r="C5" s="369" t="str">
        <f>CONCATENATE(MFR," ",MOD)</f>
        <v>Hologic Affirm</v>
      </c>
      <c r="D5" s="369"/>
      <c r="E5" s="369"/>
      <c r="G5" s="10"/>
      <c r="H5" s="10"/>
      <c r="I5" s="10"/>
      <c r="J5" s="312" t="s">
        <v>123</v>
      </c>
      <c r="K5" s="312"/>
      <c r="L5" s="314" t="str">
        <f>ImageMode_A</f>
        <v>Stereotactic</v>
      </c>
      <c r="M5" s="313"/>
      <c r="N5" s="10"/>
      <c r="O5" s="9"/>
      <c r="P5" s="9"/>
      <c r="Q5" s="9"/>
    </row>
    <row r="6" spans="1:17" ht="10.5" customHeight="1" thickBot="1" x14ac:dyDescent="0.25">
      <c r="B6" s="84"/>
      <c r="C6" s="1"/>
      <c r="D6" s="1"/>
      <c r="E6" s="1"/>
      <c r="O6" s="2"/>
      <c r="P6" s="2"/>
    </row>
    <row r="7" spans="1:17" ht="12" customHeight="1" x14ac:dyDescent="0.2">
      <c r="B7" s="1219" t="s">
        <v>226</v>
      </c>
      <c r="C7" s="1221" t="s">
        <v>227</v>
      </c>
      <c r="D7" s="1222"/>
      <c r="E7" s="1222"/>
      <c r="F7" s="1222"/>
      <c r="G7" s="1222"/>
      <c r="H7" s="1222"/>
      <c r="I7" s="1222"/>
      <c r="J7" s="1222"/>
      <c r="K7" s="1222"/>
      <c r="L7" s="1222"/>
      <c r="M7" s="1222"/>
      <c r="N7" s="1223"/>
      <c r="O7" s="349"/>
    </row>
    <row r="8" spans="1:17" ht="12" customHeight="1" thickBot="1" x14ac:dyDescent="0.25">
      <c r="B8" s="1220"/>
      <c r="C8" s="1224"/>
      <c r="D8" s="1225"/>
      <c r="E8" s="1225"/>
      <c r="F8" s="1225"/>
      <c r="G8" s="1225"/>
      <c r="H8" s="1225"/>
      <c r="I8" s="1225"/>
      <c r="J8" s="1225"/>
      <c r="K8" s="1225"/>
      <c r="L8" s="1225"/>
      <c r="M8" s="1225"/>
      <c r="N8" s="1226"/>
      <c r="O8" s="349"/>
    </row>
    <row r="9" spans="1:17" ht="10.5" customHeight="1" thickBot="1" x14ac:dyDescent="0.25">
      <c r="B9" s="84"/>
      <c r="C9" s="1"/>
      <c r="D9" s="1"/>
      <c r="E9" s="1"/>
      <c r="O9" s="2"/>
      <c r="P9" s="2"/>
      <c r="Q9" s="2"/>
    </row>
    <row r="10" spans="1:17" ht="15" customHeight="1" x14ac:dyDescent="0.2">
      <c r="A10" s="1228" t="s">
        <v>170</v>
      </c>
      <c r="B10" s="1229"/>
      <c r="C10" s="742"/>
      <c r="D10" s="743"/>
      <c r="E10" s="743"/>
      <c r="F10" s="743"/>
      <c r="G10" s="743"/>
      <c r="H10" s="743"/>
      <c r="I10" s="743"/>
      <c r="J10" s="743"/>
      <c r="K10" s="743"/>
      <c r="L10" s="743"/>
      <c r="M10" s="743"/>
      <c r="N10" s="744"/>
      <c r="P10" s="194"/>
    </row>
    <row r="11" spans="1:17" ht="15" customHeight="1" x14ac:dyDescent="0.2">
      <c r="A11" s="1202" t="s">
        <v>228</v>
      </c>
      <c r="B11" s="1203"/>
      <c r="C11" s="394" t="s">
        <v>229</v>
      </c>
      <c r="D11" s="394" t="s">
        <v>230</v>
      </c>
      <c r="E11" s="394" t="s">
        <v>231</v>
      </c>
      <c r="F11" s="394" t="s">
        <v>232</v>
      </c>
      <c r="G11" s="394" t="s">
        <v>233</v>
      </c>
      <c r="H11" s="394" t="s">
        <v>234</v>
      </c>
      <c r="I11" s="394" t="s">
        <v>235</v>
      </c>
      <c r="J11" s="394" t="s">
        <v>236</v>
      </c>
      <c r="K11" s="394" t="s">
        <v>237</v>
      </c>
      <c r="L11" s="394" t="s">
        <v>238</v>
      </c>
      <c r="M11" s="394" t="s">
        <v>239</v>
      </c>
      <c r="N11" s="396" t="s">
        <v>240</v>
      </c>
      <c r="P11" s="105"/>
    </row>
    <row r="12" spans="1:17" ht="21" customHeight="1" x14ac:dyDescent="0.2">
      <c r="A12" s="1202" t="s">
        <v>171</v>
      </c>
      <c r="B12" s="1203"/>
      <c r="C12" s="193"/>
      <c r="D12" s="193"/>
      <c r="E12" s="193"/>
      <c r="F12" s="193"/>
      <c r="G12" s="193"/>
      <c r="H12" s="193"/>
      <c r="I12" s="193"/>
      <c r="J12" s="193"/>
      <c r="K12" s="193"/>
      <c r="L12" s="193"/>
      <c r="M12" s="193"/>
      <c r="N12" s="259"/>
    </row>
    <row r="13" spans="1:17" ht="21" customHeight="1" x14ac:dyDescent="0.2">
      <c r="A13" s="1202" t="s">
        <v>185</v>
      </c>
      <c r="B13" s="1203"/>
      <c r="C13" s="193"/>
      <c r="D13" s="193"/>
      <c r="E13" s="193"/>
      <c r="F13" s="193"/>
      <c r="G13" s="193"/>
      <c r="H13" s="193"/>
      <c r="I13" s="193"/>
      <c r="J13" s="193"/>
      <c r="K13" s="193"/>
      <c r="L13" s="193"/>
      <c r="M13" s="193"/>
      <c r="N13" s="259"/>
    </row>
    <row r="14" spans="1:17" s="5" customFormat="1" ht="23.1" customHeight="1" x14ac:dyDescent="0.2">
      <c r="A14" s="1204" t="s">
        <v>241</v>
      </c>
      <c r="B14" s="1205"/>
      <c r="C14" s="588"/>
      <c r="D14" s="588"/>
      <c r="E14" s="588"/>
      <c r="F14" s="588"/>
      <c r="G14" s="588"/>
      <c r="H14" s="588"/>
      <c r="I14" s="588"/>
      <c r="J14" s="588"/>
      <c r="K14" s="588"/>
      <c r="L14" s="588"/>
      <c r="M14" s="588"/>
      <c r="N14" s="589"/>
      <c r="O14"/>
      <c r="P14" s="195"/>
    </row>
    <row r="15" spans="1:17" s="5" customFormat="1" ht="23.1" customHeight="1" x14ac:dyDescent="0.2">
      <c r="A15" s="1227" t="s">
        <v>242</v>
      </c>
      <c r="B15" s="1207"/>
      <c r="C15" s="301"/>
      <c r="D15" s="301"/>
      <c r="E15" s="301"/>
      <c r="F15" s="301"/>
      <c r="G15" s="301"/>
      <c r="H15" s="301"/>
      <c r="I15" s="301"/>
      <c r="J15" s="301"/>
      <c r="K15" s="301"/>
      <c r="L15" s="301"/>
      <c r="M15" s="301"/>
      <c r="N15" s="235"/>
      <c r="O15"/>
      <c r="P15"/>
      <c r="Q15"/>
    </row>
    <row r="16" spans="1:17" s="5" customFormat="1" ht="23.1" customHeight="1" x14ac:dyDescent="0.2">
      <c r="A16" s="1214" t="s">
        <v>243</v>
      </c>
      <c r="B16" s="1215"/>
      <c r="C16" s="301"/>
      <c r="D16" s="301"/>
      <c r="E16" s="301"/>
      <c r="F16" s="301"/>
      <c r="G16" s="301"/>
      <c r="H16" s="301"/>
      <c r="I16" s="301"/>
      <c r="J16" s="301"/>
      <c r="K16" s="301"/>
      <c r="L16" s="301"/>
      <c r="M16" s="301"/>
      <c r="N16" s="235"/>
      <c r="O16"/>
      <c r="P16"/>
      <c r="Q16"/>
    </row>
    <row r="17" spans="1:17" s="5" customFormat="1" ht="23.1" customHeight="1" x14ac:dyDescent="0.2">
      <c r="A17" s="1227" t="s">
        <v>244</v>
      </c>
      <c r="B17" s="1207"/>
      <c r="C17" s="301"/>
      <c r="D17" s="301"/>
      <c r="E17" s="301"/>
      <c r="F17" s="301"/>
      <c r="G17" s="301"/>
      <c r="H17" s="301"/>
      <c r="I17" s="301"/>
      <c r="J17" s="301"/>
      <c r="K17" s="301"/>
      <c r="L17" s="301"/>
      <c r="M17" s="301"/>
      <c r="N17" s="235"/>
      <c r="O17"/>
      <c r="P17"/>
    </row>
    <row r="18" spans="1:17" s="5" customFormat="1" ht="23.1" customHeight="1" x14ac:dyDescent="0.2">
      <c r="A18" s="1227" t="s">
        <v>245</v>
      </c>
      <c r="B18" s="1207"/>
      <c r="C18" s="301"/>
      <c r="D18" s="301"/>
      <c r="E18" s="301"/>
      <c r="F18" s="301"/>
      <c r="G18" s="301"/>
      <c r="H18" s="301"/>
      <c r="I18" s="301"/>
      <c r="J18" s="301"/>
      <c r="K18" s="301"/>
      <c r="L18" s="301"/>
      <c r="M18" s="301"/>
      <c r="N18" s="235"/>
      <c r="O18"/>
      <c r="P18"/>
    </row>
    <row r="19" spans="1:17" s="5" customFormat="1" ht="23.1" customHeight="1" x14ac:dyDescent="0.2">
      <c r="A19" s="1206" t="s">
        <v>246</v>
      </c>
      <c r="B19" s="1207"/>
      <c r="C19" s="301"/>
      <c r="D19" s="301"/>
      <c r="E19" s="301"/>
      <c r="F19" s="301"/>
      <c r="G19" s="301"/>
      <c r="H19" s="301"/>
      <c r="I19" s="301"/>
      <c r="J19" s="301"/>
      <c r="K19" s="301"/>
      <c r="L19" s="301"/>
      <c r="M19" s="301"/>
      <c r="N19" s="235"/>
      <c r="O19"/>
      <c r="P19"/>
    </row>
    <row r="20" spans="1:17" s="5" customFormat="1" ht="23.1" customHeight="1" x14ac:dyDescent="0.2">
      <c r="A20" s="1206" t="s">
        <v>247</v>
      </c>
      <c r="B20" s="1207"/>
      <c r="C20" s="301"/>
      <c r="D20" s="301"/>
      <c r="E20" s="301"/>
      <c r="F20" s="301"/>
      <c r="G20" s="301"/>
      <c r="H20" s="301"/>
      <c r="I20" s="301"/>
      <c r="J20" s="301"/>
      <c r="K20" s="301"/>
      <c r="L20" s="301"/>
      <c r="M20" s="301"/>
      <c r="N20" s="235"/>
      <c r="O20"/>
      <c r="P20"/>
    </row>
    <row r="21" spans="1:17" s="5" customFormat="1" ht="23.1" customHeight="1" x14ac:dyDescent="0.2">
      <c r="A21" s="1206" t="s">
        <v>248</v>
      </c>
      <c r="B21" s="1207"/>
      <c r="C21" s="301"/>
      <c r="D21" s="301"/>
      <c r="E21" s="301"/>
      <c r="F21" s="301"/>
      <c r="G21" s="301"/>
      <c r="H21" s="301"/>
      <c r="I21" s="301"/>
      <c r="J21" s="301"/>
      <c r="K21" s="301"/>
      <c r="L21" s="301"/>
      <c r="M21" s="301"/>
      <c r="N21" s="235"/>
      <c r="O21"/>
      <c r="P21" s="105"/>
    </row>
    <row r="22" spans="1:17" s="5" customFormat="1" ht="23.1" customHeight="1" x14ac:dyDescent="0.2">
      <c r="A22" s="1206" t="s">
        <v>249</v>
      </c>
      <c r="B22" s="1207"/>
      <c r="C22" s="301"/>
      <c r="D22" s="301"/>
      <c r="E22" s="301"/>
      <c r="F22" s="301"/>
      <c r="G22" s="301"/>
      <c r="H22" s="301"/>
      <c r="I22" s="301"/>
      <c r="J22" s="301"/>
      <c r="K22" s="301"/>
      <c r="L22" s="301"/>
      <c r="M22" s="301"/>
      <c r="N22" s="235"/>
      <c r="O22"/>
      <c r="P22"/>
    </row>
    <row r="23" spans="1:17" s="5" customFormat="1" ht="23.1" customHeight="1" x14ac:dyDescent="0.2">
      <c r="A23" s="1227" t="s">
        <v>250</v>
      </c>
      <c r="B23" s="1207"/>
      <c r="C23" s="301"/>
      <c r="D23" s="301"/>
      <c r="E23" s="301"/>
      <c r="F23" s="301"/>
      <c r="G23" s="301"/>
      <c r="H23" s="301"/>
      <c r="I23" s="301"/>
      <c r="J23" s="301"/>
      <c r="K23" s="301"/>
      <c r="L23" s="301"/>
      <c r="M23" s="301"/>
      <c r="N23" s="235"/>
      <c r="O23"/>
      <c r="P23"/>
    </row>
    <row r="24" spans="1:17" s="5" customFormat="1" ht="23.1" customHeight="1" x14ac:dyDescent="0.2">
      <c r="A24" s="1214" t="s">
        <v>251</v>
      </c>
      <c r="B24" s="1215"/>
      <c r="C24" s="301"/>
      <c r="D24" s="301"/>
      <c r="E24" s="301"/>
      <c r="F24" s="301"/>
      <c r="G24" s="301"/>
      <c r="H24" s="301"/>
      <c r="I24" s="301"/>
      <c r="J24" s="301"/>
      <c r="K24" s="301"/>
      <c r="L24" s="301"/>
      <c r="M24" s="301"/>
      <c r="N24" s="235"/>
      <c r="O24"/>
      <c r="P24"/>
    </row>
    <row r="25" spans="1:17" s="5" customFormat="1" ht="23.1" customHeight="1" x14ac:dyDescent="0.2">
      <c r="A25" s="1227" t="s">
        <v>252</v>
      </c>
      <c r="B25" s="1207"/>
      <c r="C25" s="301"/>
      <c r="D25" s="301"/>
      <c r="E25" s="301"/>
      <c r="F25" s="301"/>
      <c r="G25" s="301"/>
      <c r="H25" s="301"/>
      <c r="I25" s="301"/>
      <c r="J25" s="301"/>
      <c r="K25" s="301"/>
      <c r="L25" s="301"/>
      <c r="M25" s="301"/>
      <c r="N25" s="235"/>
      <c r="O25"/>
      <c r="P25"/>
    </row>
    <row r="26" spans="1:17" s="5" customFormat="1" ht="23.1" customHeight="1" x14ac:dyDescent="0.2">
      <c r="A26" s="1227" t="s">
        <v>253</v>
      </c>
      <c r="B26" s="1207"/>
      <c r="C26" s="301"/>
      <c r="D26" s="301"/>
      <c r="E26" s="301"/>
      <c r="F26" s="301"/>
      <c r="G26" s="301"/>
      <c r="H26" s="301"/>
      <c r="I26" s="301"/>
      <c r="J26" s="301"/>
      <c r="K26" s="301"/>
      <c r="L26" s="301"/>
      <c r="M26" s="301"/>
      <c r="N26" s="235"/>
      <c r="O26"/>
      <c r="P26"/>
    </row>
    <row r="27" spans="1:17" s="5" customFormat="1" ht="23.1" customHeight="1" x14ac:dyDescent="0.2">
      <c r="A27" s="1214" t="s">
        <v>254</v>
      </c>
      <c r="B27" s="1215"/>
      <c r="C27" s="301"/>
      <c r="D27" s="301"/>
      <c r="E27" s="301"/>
      <c r="F27" s="301"/>
      <c r="G27" s="301"/>
      <c r="H27" s="301"/>
      <c r="I27" s="301"/>
      <c r="J27" s="301"/>
      <c r="K27" s="301"/>
      <c r="L27" s="301"/>
      <c r="M27" s="301"/>
      <c r="N27" s="235"/>
      <c r="O27"/>
      <c r="P27"/>
    </row>
    <row r="28" spans="1:17" s="5" customFormat="1" ht="23.1" customHeight="1" x14ac:dyDescent="0.2">
      <c r="A28" s="1232"/>
      <c r="B28" s="1233"/>
      <c r="C28" s="301"/>
      <c r="D28" s="301"/>
      <c r="E28" s="301"/>
      <c r="F28" s="301"/>
      <c r="G28" s="301"/>
      <c r="H28" s="301"/>
      <c r="I28" s="301"/>
      <c r="J28" s="301"/>
      <c r="K28" s="301"/>
      <c r="L28" s="301"/>
      <c r="M28" s="301"/>
      <c r="N28" s="235"/>
      <c r="O28"/>
      <c r="P28"/>
    </row>
    <row r="29" spans="1:17" s="5" customFormat="1" ht="21" customHeight="1" thickBot="1" x14ac:dyDescent="0.25">
      <c r="A29" s="1230"/>
      <c r="B29" s="1231"/>
      <c r="C29" s="302"/>
      <c r="D29" s="302"/>
      <c r="E29" s="302"/>
      <c r="F29" s="302"/>
      <c r="G29" s="302"/>
      <c r="H29" s="302"/>
      <c r="I29" s="302"/>
      <c r="J29" s="302"/>
      <c r="K29" s="302"/>
      <c r="L29" s="302"/>
      <c r="M29" s="302"/>
      <c r="N29" s="237"/>
      <c r="O29"/>
      <c r="P29"/>
    </row>
    <row r="30" spans="1:17" s="126" customFormat="1" ht="12" customHeight="1" x14ac:dyDescent="0.2">
      <c r="B30" s="24"/>
      <c r="D30" s="109"/>
      <c r="E30" s="109"/>
      <c r="G30" s="145" t="s">
        <v>255</v>
      </c>
      <c r="H30" s="146"/>
      <c r="I30" s="145" t="s">
        <v>256</v>
      </c>
      <c r="J30" s="145"/>
      <c r="K30" s="45" t="s">
        <v>257</v>
      </c>
      <c r="L30" s="22"/>
      <c r="M30" s="146"/>
      <c r="N30" s="145"/>
    </row>
    <row r="31" spans="1:17" s="3" customFormat="1" ht="11.25" customHeight="1" thickBot="1" x14ac:dyDescent="0.25">
      <c r="C31" s="4"/>
      <c r="D31" s="4"/>
      <c r="E31" s="4"/>
      <c r="F31" s="4"/>
      <c r="G31" s="4"/>
      <c r="H31" s="4"/>
      <c r="I31" s="4"/>
      <c r="J31" s="4"/>
      <c r="K31" s="4"/>
      <c r="L31" s="4"/>
      <c r="M31" s="4"/>
      <c r="N31" s="4"/>
      <c r="O31"/>
      <c r="P31"/>
      <c r="Q31" s="126"/>
    </row>
    <row r="32" spans="1:17" s="3" customFormat="1" ht="15" customHeight="1" x14ac:dyDescent="0.2">
      <c r="A32" s="1208" t="s">
        <v>158</v>
      </c>
      <c r="B32" s="1209"/>
      <c r="C32" s="1212" t="s">
        <v>159</v>
      </c>
      <c r="D32" s="1212"/>
      <c r="E32" s="1212"/>
      <c r="F32" s="1089" t="s">
        <v>258</v>
      </c>
      <c r="G32" s="1089"/>
      <c r="H32" s="1089"/>
      <c r="I32" s="1089"/>
      <c r="J32" s="1089"/>
      <c r="K32" s="1089"/>
      <c r="L32" s="1089"/>
      <c r="M32" s="1089"/>
      <c r="N32" s="1218"/>
      <c r="O32" s="373"/>
      <c r="P32" s="373"/>
      <c r="Q32" s="126"/>
    </row>
    <row r="33" spans="1:17" s="3" customFormat="1" ht="22.5" customHeight="1" thickBot="1" x14ac:dyDescent="0.25">
      <c r="A33" s="1210"/>
      <c r="B33" s="1211"/>
      <c r="C33" s="1213" t="s">
        <v>259</v>
      </c>
      <c r="D33" s="1213"/>
      <c r="E33" s="1213"/>
      <c r="F33" s="1216" t="s">
        <v>260</v>
      </c>
      <c r="G33" s="1216"/>
      <c r="H33" s="1216"/>
      <c r="I33" s="1216"/>
      <c r="J33" s="1216"/>
      <c r="K33" s="1216"/>
      <c r="L33" s="1216"/>
      <c r="M33" s="1216"/>
      <c r="N33" s="1217"/>
      <c r="O33" s="160"/>
      <c r="P33" s="160"/>
      <c r="Q33" s="126"/>
    </row>
    <row r="34" spans="1:17" x14ac:dyDescent="0.2">
      <c r="Q34" s="126"/>
    </row>
  </sheetData>
  <mergeCells count="28">
    <mergeCell ref="F33:N33"/>
    <mergeCell ref="F32:N32"/>
    <mergeCell ref="B7:B8"/>
    <mergeCell ref="C7:N8"/>
    <mergeCell ref="A18:B18"/>
    <mergeCell ref="A22:B22"/>
    <mergeCell ref="A23:B23"/>
    <mergeCell ref="A10:B10"/>
    <mergeCell ref="A29:B29"/>
    <mergeCell ref="A25:B25"/>
    <mergeCell ref="A26:B26"/>
    <mergeCell ref="A15:B15"/>
    <mergeCell ref="A16:B16"/>
    <mergeCell ref="A17:B17"/>
    <mergeCell ref="A28:B28"/>
    <mergeCell ref="A24:B24"/>
    <mergeCell ref="A21:B21"/>
    <mergeCell ref="A19:B19"/>
    <mergeCell ref="A20:B20"/>
    <mergeCell ref="A32:B33"/>
    <mergeCell ref="C32:E32"/>
    <mergeCell ref="C33:E33"/>
    <mergeCell ref="A27:B27"/>
    <mergeCell ref="A11:B11"/>
    <mergeCell ref="A12:B12"/>
    <mergeCell ref="C10:N10"/>
    <mergeCell ref="A14:B14"/>
    <mergeCell ref="A13:B13"/>
  </mergeCells>
  <phoneticPr fontId="3" type="noConversion"/>
  <dataValidations count="1">
    <dataValidation type="list" allowBlank="1" sqref="L5" xr:uid="{00000000-0002-0000-0700-000000000000}">
      <formula1>DMDBT</formula1>
    </dataValidation>
  </dataValidations>
  <printOptions horizontalCentered="1"/>
  <pageMargins left="0.6" right="0.6" top="0.5" bottom="0.75" header="0.5" footer="0.4"/>
  <pageSetup scale="83" fitToWidth="0" orientation="landscape" r:id="rId1"/>
  <headerFooter alignWithMargins="0">
    <oddFooter>&amp;L&amp;"Arial,Bold"Radiologic Technologist's Section&amp;R&amp;"Arial,Italic"&amp;8&amp;F</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DD!$A$2:$A$3</xm:f>
          </x14:formula1>
          <xm:sqref>C14:N29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00B0F0"/>
  </sheetPr>
  <dimension ref="A1:AQ26"/>
  <sheetViews>
    <sheetView showGridLines="0" topLeftCell="A2" zoomScale="130" zoomScaleNormal="130" zoomScalePageLayoutView="120" workbookViewId="0">
      <selection activeCell="C15" sqref="C15:D15"/>
    </sheetView>
  </sheetViews>
  <sheetFormatPr defaultColWidth="9.140625" defaultRowHeight="9" x14ac:dyDescent="0.15"/>
  <cols>
    <col min="1" max="1" width="6.7109375" style="1" customWidth="1"/>
    <col min="2" max="2" width="16.42578125" style="1" customWidth="1"/>
    <col min="3" max="26" width="2.7109375" style="2" customWidth="1"/>
    <col min="27" max="27" width="0.7109375" style="1" customWidth="1"/>
    <col min="28" max="29" width="9.140625" style="1"/>
    <col min="30" max="30" width="10.85546875" style="1" bestFit="1" customWidth="1"/>
    <col min="31" max="31" width="16.7109375" style="1" bestFit="1" customWidth="1"/>
    <col min="32" max="16384" width="9.140625" style="1"/>
  </cols>
  <sheetData>
    <row r="1" spans="1:43" s="32" customFormat="1" ht="24.75" customHeight="1" x14ac:dyDescent="0.35">
      <c r="A1" s="208" t="s">
        <v>261</v>
      </c>
      <c r="C1" s="31"/>
      <c r="D1" s="31"/>
      <c r="E1" s="31"/>
      <c r="F1" s="31"/>
      <c r="G1" s="31"/>
      <c r="H1" s="31"/>
      <c r="I1" s="31"/>
      <c r="J1" s="31"/>
      <c r="K1" s="31"/>
      <c r="L1" s="31"/>
      <c r="M1" s="31"/>
      <c r="N1" s="31"/>
      <c r="O1" s="31"/>
      <c r="P1" s="31"/>
      <c r="Q1" s="31"/>
      <c r="R1" s="31"/>
      <c r="S1" s="31"/>
      <c r="T1" s="31"/>
      <c r="U1" s="31"/>
      <c r="V1" s="31"/>
      <c r="W1" s="31"/>
      <c r="X1" s="31"/>
      <c r="Y1" s="31"/>
      <c r="Z1" s="49" t="s">
        <v>30</v>
      </c>
      <c r="AC1" s="60"/>
      <c r="AD1" s="452" t="s">
        <v>130</v>
      </c>
      <c r="AE1" s="536"/>
      <c r="AF1" s="115"/>
      <c r="AG1" s="537"/>
      <c r="AH1" s="537"/>
      <c r="AI1" s="537"/>
      <c r="AJ1" s="537"/>
      <c r="AK1" s="537"/>
      <c r="AL1" s="537"/>
      <c r="AM1" s="537"/>
      <c r="AN1" s="537"/>
      <c r="AO1" s="537"/>
      <c r="AP1" s="537"/>
      <c r="AQ1" s="537"/>
    </row>
    <row r="2" spans="1:43" s="9" customFormat="1" ht="15" customHeight="1" x14ac:dyDescent="0.2">
      <c r="B2" s="15"/>
      <c r="C2" s="11"/>
      <c r="D2" s="11"/>
      <c r="E2" s="11"/>
      <c r="F2" s="11"/>
      <c r="G2" s="11"/>
      <c r="H2" s="11"/>
      <c r="I2" s="11"/>
      <c r="J2" s="11"/>
      <c r="K2" s="11"/>
      <c r="L2" s="11"/>
      <c r="M2" s="11"/>
      <c r="N2" s="11"/>
      <c r="O2" s="11"/>
      <c r="P2" s="11"/>
      <c r="Q2" s="11"/>
      <c r="R2" s="11"/>
      <c r="S2" s="11"/>
      <c r="T2" s="11"/>
      <c r="U2" s="11"/>
      <c r="V2" s="11"/>
      <c r="W2" s="11"/>
      <c r="X2" s="11"/>
      <c r="Y2" s="11"/>
      <c r="Z2" s="257"/>
      <c r="AD2" s="115" t="s">
        <v>262</v>
      </c>
    </row>
    <row r="3" spans="1:43" s="9" customFormat="1" ht="20.100000000000001" customHeight="1" x14ac:dyDescent="0.2">
      <c r="B3" s="225" t="s">
        <v>118</v>
      </c>
      <c r="C3"/>
      <c r="D3" s="369" t="str">
        <f>Facility</f>
        <v>SurgiCenter</v>
      </c>
      <c r="E3" s="370"/>
      <c r="F3" s="370"/>
      <c r="G3" s="314"/>
      <c r="H3" s="314"/>
      <c r="I3" s="314"/>
      <c r="J3" s="314"/>
      <c r="K3" s="314"/>
      <c r="L3"/>
      <c r="M3"/>
      <c r="N3"/>
      <c r="O3" s="225" t="s">
        <v>224</v>
      </c>
      <c r="P3"/>
      <c r="Q3"/>
      <c r="R3"/>
      <c r="S3"/>
      <c r="T3" s="313" t="str">
        <f>RmID</f>
        <v>Biopsy</v>
      </c>
      <c r="U3" s="314"/>
      <c r="V3" s="314"/>
      <c r="W3" s="314"/>
      <c r="X3" s="314"/>
      <c r="Y3" s="314"/>
      <c r="Z3"/>
      <c r="AA3"/>
      <c r="AB3"/>
      <c r="AC3"/>
      <c r="AD3" s="9" t="s">
        <v>263</v>
      </c>
    </row>
    <row r="4" spans="1:43" s="9" customFormat="1" ht="20.100000000000001" customHeight="1" x14ac:dyDescent="0.2">
      <c r="B4" s="225" t="s">
        <v>133</v>
      </c>
      <c r="C4"/>
      <c r="D4" s="1271">
        <f>SBBAPID</f>
        <v>12001</v>
      </c>
      <c r="E4" s="1271"/>
      <c r="F4" s="1271"/>
      <c r="G4" s="1271"/>
      <c r="H4" s="1271"/>
      <c r="I4" s="310" t="s">
        <v>121</v>
      </c>
      <c r="J4" s="311">
        <f>SBBAPRm</f>
        <v>1</v>
      </c>
      <c r="K4"/>
      <c r="L4"/>
      <c r="M4"/>
      <c r="N4"/>
      <c r="O4" s="10"/>
      <c r="P4"/>
      <c r="Q4"/>
      <c r="R4"/>
      <c r="S4"/>
      <c r="T4" s="10"/>
      <c r="U4"/>
      <c r="V4"/>
      <c r="W4"/>
      <c r="X4"/>
      <c r="Y4"/>
      <c r="Z4"/>
      <c r="AA4"/>
      <c r="AB4"/>
      <c r="AD4" s="9" t="s">
        <v>264</v>
      </c>
    </row>
    <row r="5" spans="1:43" s="9" customFormat="1" ht="20.100000000000001" customHeight="1" x14ac:dyDescent="0.2">
      <c r="B5" s="225"/>
      <c r="D5" s="527"/>
      <c r="E5" s="527"/>
      <c r="F5" s="527"/>
      <c r="G5" s="527"/>
      <c r="H5" s="527"/>
      <c r="I5" s="542"/>
      <c r="J5" s="316"/>
      <c r="O5" s="10"/>
      <c r="T5" s="10"/>
      <c r="AD5" s="115" t="s">
        <v>263</v>
      </c>
    </row>
    <row r="6" spans="1:43" s="9" customFormat="1" ht="15" customHeight="1" thickBot="1" x14ac:dyDescent="0.25">
      <c r="B6" s="15"/>
      <c r="L6" s="13"/>
      <c r="M6" s="13"/>
      <c r="N6" s="13"/>
      <c r="O6" s="13"/>
      <c r="P6" s="13"/>
      <c r="Q6" s="13"/>
      <c r="R6" s="13"/>
      <c r="S6" s="13"/>
      <c r="T6" s="13"/>
      <c r="U6" s="13"/>
      <c r="V6" s="13"/>
      <c r="W6" s="13"/>
      <c r="X6" s="13"/>
      <c r="Y6" s="13"/>
      <c r="AA6"/>
      <c r="AB6"/>
      <c r="AC6"/>
      <c r="AD6" s="115" t="s">
        <v>265</v>
      </c>
      <c r="AE6" s="595"/>
      <c r="AF6" s="595"/>
      <c r="AG6" s="595"/>
      <c r="AH6" s="595"/>
      <c r="AI6" s="595"/>
      <c r="AJ6" s="595"/>
    </row>
    <row r="7" spans="1:43" s="8" customFormat="1" ht="34.5" customHeight="1" x14ac:dyDescent="0.2">
      <c r="A7" s="1272" t="s">
        <v>266</v>
      </c>
      <c r="B7" s="1273"/>
      <c r="C7" s="1285"/>
      <c r="D7" s="1286"/>
      <c r="E7" s="1286"/>
      <c r="F7" s="1286"/>
      <c r="G7" s="1286"/>
      <c r="H7" s="1286"/>
      <c r="I7" s="1286"/>
      <c r="J7" s="1286"/>
      <c r="K7" s="1286"/>
      <c r="L7" s="1286"/>
      <c r="M7" s="1286"/>
      <c r="N7" s="1286"/>
      <c r="O7" s="1286"/>
      <c r="P7" s="1286"/>
      <c r="Q7" s="1286"/>
      <c r="R7" s="1286"/>
      <c r="S7" s="1286"/>
      <c r="T7" s="1286"/>
      <c r="U7" s="1286"/>
      <c r="V7" s="1286"/>
      <c r="W7" s="1286"/>
      <c r="X7" s="1286"/>
      <c r="Y7" s="1286"/>
      <c r="Z7" s="1287"/>
      <c r="AC7" s="100"/>
      <c r="AD7" s="1234" t="s">
        <v>267</v>
      </c>
      <c r="AE7" s="1234"/>
      <c r="AF7" s="1234"/>
      <c r="AG7" s="595"/>
      <c r="AH7" s="595"/>
      <c r="AI7" s="595"/>
      <c r="AJ7" s="595"/>
    </row>
    <row r="8" spans="1:43" s="8" customFormat="1" ht="26.25" customHeight="1" x14ac:dyDescent="0.25">
      <c r="A8" s="557" t="s">
        <v>268</v>
      </c>
      <c r="B8" s="596"/>
      <c r="C8" s="1279"/>
      <c r="D8" s="1280"/>
      <c r="E8" s="1280"/>
      <c r="F8" s="1280"/>
      <c r="G8" s="1280"/>
      <c r="H8" s="1280"/>
      <c r="I8" s="1280"/>
      <c r="J8" s="1280"/>
      <c r="K8" s="1281"/>
      <c r="L8" s="1288" t="s">
        <v>269</v>
      </c>
      <c r="M8" s="1289"/>
      <c r="N8" s="1289"/>
      <c r="O8" s="1289"/>
      <c r="P8" s="1289"/>
      <c r="Q8" s="1289"/>
      <c r="R8" s="1289"/>
      <c r="S8" s="1254" t="s">
        <v>270</v>
      </c>
      <c r="T8" s="1255"/>
      <c r="U8" s="1255"/>
      <c r="V8" s="1255"/>
      <c r="W8" s="1255"/>
      <c r="X8" s="1255"/>
      <c r="Y8" s="1255"/>
      <c r="Z8" s="1256"/>
      <c r="AC8" s="100"/>
      <c r="AD8" s="610">
        <f>IF(S8="cm",0.5,IF(S8="mm",5,_xleta.NA))</f>
        <v>5</v>
      </c>
      <c r="AE8" s="609" t="s">
        <v>271</v>
      </c>
    </row>
    <row r="9" spans="1:43" s="8" customFormat="1" ht="27.75" customHeight="1" thickBot="1" x14ac:dyDescent="0.25">
      <c r="A9" s="541" t="s">
        <v>272</v>
      </c>
      <c r="B9" s="597"/>
      <c r="C9" s="1282"/>
      <c r="D9" s="1283"/>
      <c r="E9" s="1283"/>
      <c r="F9" s="1283"/>
      <c r="G9" s="1283"/>
      <c r="H9" s="1283"/>
      <c r="I9" s="1283"/>
      <c r="J9" s="1283"/>
      <c r="K9" s="1284"/>
      <c r="L9" s="1290" t="s">
        <v>273</v>
      </c>
      <c r="M9" s="1291"/>
      <c r="N9" s="1291"/>
      <c r="O9" s="1291"/>
      <c r="P9" s="1291"/>
      <c r="Q9" s="1291"/>
      <c r="R9" s="1291"/>
      <c r="S9" s="1257" t="s">
        <v>274</v>
      </c>
      <c r="T9" s="1258"/>
      <c r="U9" s="1258"/>
      <c r="V9" s="1258"/>
      <c r="W9" s="1258"/>
      <c r="X9" s="1258"/>
      <c r="Y9" s="1258"/>
      <c r="Z9" s="1259"/>
      <c r="AC9" s="100"/>
      <c r="AE9" s="13"/>
    </row>
    <row r="10" spans="1:43" ht="12" customHeight="1" x14ac:dyDescent="0.2">
      <c r="A10" s="1274" t="s">
        <v>170</v>
      </c>
      <c r="B10" s="1275"/>
      <c r="C10" s="1276"/>
      <c r="D10" s="1277"/>
      <c r="E10" s="1277"/>
      <c r="F10" s="1277"/>
      <c r="G10" s="1277"/>
      <c r="H10" s="1277"/>
      <c r="I10" s="1277"/>
      <c r="J10" s="1277"/>
      <c r="K10" s="1277"/>
      <c r="L10" s="1277"/>
      <c r="M10" s="1277"/>
      <c r="N10" s="1277"/>
      <c r="O10" s="1277"/>
      <c r="P10" s="1277"/>
      <c r="Q10" s="1277"/>
      <c r="R10" s="1277"/>
      <c r="S10" s="1277"/>
      <c r="T10" s="1277"/>
      <c r="U10" s="1277"/>
      <c r="V10" s="1277"/>
      <c r="W10" s="1277"/>
      <c r="X10" s="1277"/>
      <c r="Y10" s="1277"/>
      <c r="Z10" s="1278"/>
      <c r="AE10" s="7"/>
    </row>
    <row r="11" spans="1:43" s="7" customFormat="1" ht="21" customHeight="1" x14ac:dyDescent="0.2">
      <c r="A11" s="1235" t="s">
        <v>228</v>
      </c>
      <c r="B11" s="725"/>
      <c r="C11" s="1248" t="s">
        <v>229</v>
      </c>
      <c r="D11" s="1248"/>
      <c r="E11" s="1248" t="s">
        <v>230</v>
      </c>
      <c r="F11" s="1248"/>
      <c r="G11" s="1248" t="s">
        <v>231</v>
      </c>
      <c r="H11" s="1248"/>
      <c r="I11" s="1248" t="s">
        <v>232</v>
      </c>
      <c r="J11" s="1248"/>
      <c r="K11" s="1248" t="s">
        <v>233</v>
      </c>
      <c r="L11" s="1248"/>
      <c r="M11" s="1248" t="s">
        <v>234</v>
      </c>
      <c r="N11" s="1248"/>
      <c r="O11" s="1248" t="s">
        <v>235</v>
      </c>
      <c r="P11" s="1248"/>
      <c r="Q11" s="1248" t="s">
        <v>236</v>
      </c>
      <c r="R11" s="1248"/>
      <c r="S11" s="1248" t="s">
        <v>237</v>
      </c>
      <c r="T11" s="1248"/>
      <c r="U11" s="1248" t="s">
        <v>238</v>
      </c>
      <c r="V11" s="1248"/>
      <c r="W11" s="1248" t="s">
        <v>239</v>
      </c>
      <c r="X11" s="1248"/>
      <c r="Y11" s="1248" t="s">
        <v>240</v>
      </c>
      <c r="Z11" s="1249"/>
      <c r="AE11" s="13"/>
      <c r="AF11" s="595"/>
      <c r="AG11" s="595"/>
      <c r="AH11" s="595"/>
      <c r="AI11" s="595"/>
      <c r="AJ11" s="595"/>
    </row>
    <row r="12" spans="1:43" s="7" customFormat="1" ht="21" customHeight="1" x14ac:dyDescent="0.2">
      <c r="A12" s="1235" t="s">
        <v>171</v>
      </c>
      <c r="B12" s="725"/>
      <c r="C12" s="1236"/>
      <c r="D12" s="1237"/>
      <c r="E12" s="1236"/>
      <c r="F12" s="1237"/>
      <c r="G12" s="1236"/>
      <c r="H12" s="1237"/>
      <c r="I12" s="1236"/>
      <c r="J12" s="1237"/>
      <c r="K12" s="1236"/>
      <c r="L12" s="1237"/>
      <c r="M12" s="1236"/>
      <c r="N12" s="1237"/>
      <c r="O12" s="1236"/>
      <c r="P12" s="1237"/>
      <c r="Q12" s="1236"/>
      <c r="R12" s="1237"/>
      <c r="S12" s="1236"/>
      <c r="T12" s="1237"/>
      <c r="U12" s="1236"/>
      <c r="V12" s="1237"/>
      <c r="W12" s="1236"/>
      <c r="X12" s="1237"/>
      <c r="Y12" s="1236"/>
      <c r="Z12" s="1250"/>
    </row>
    <row r="13" spans="1:43" s="7" customFormat="1" ht="21" customHeight="1" thickBot="1" x14ac:dyDescent="0.25">
      <c r="A13" s="1235" t="s">
        <v>185</v>
      </c>
      <c r="B13" s="725"/>
      <c r="C13" s="1240"/>
      <c r="D13" s="1241"/>
      <c r="E13" s="1240"/>
      <c r="F13" s="1241"/>
      <c r="G13" s="1240"/>
      <c r="H13" s="1241"/>
      <c r="I13" s="1240"/>
      <c r="J13" s="1241"/>
      <c r="K13" s="1240"/>
      <c r="L13" s="1241"/>
      <c r="M13" s="1240"/>
      <c r="N13" s="1241"/>
      <c r="O13" s="1240"/>
      <c r="P13" s="1241"/>
      <c r="Q13" s="1240"/>
      <c r="R13" s="1241"/>
      <c r="S13" s="1240"/>
      <c r="T13" s="1241"/>
      <c r="U13" s="1240"/>
      <c r="V13" s="1241"/>
      <c r="W13" s="1240"/>
      <c r="X13" s="1241"/>
      <c r="Y13" s="1240"/>
      <c r="Z13" s="1247"/>
    </row>
    <row r="14" spans="1:43" s="8" customFormat="1" ht="31.5" customHeight="1" thickBot="1" x14ac:dyDescent="0.25">
      <c r="A14" s="1242" t="s">
        <v>275</v>
      </c>
      <c r="B14" s="1243"/>
      <c r="C14" s="1238"/>
      <c r="D14" s="1239"/>
      <c r="E14" s="1244"/>
      <c r="F14" s="1244"/>
      <c r="G14" s="1245"/>
      <c r="H14" s="1245"/>
      <c r="I14" s="1244"/>
      <c r="J14" s="1244"/>
      <c r="K14" s="1244"/>
      <c r="L14" s="1244"/>
      <c r="M14" s="1244"/>
      <c r="N14" s="1244"/>
      <c r="O14" s="1244"/>
      <c r="P14" s="1244"/>
      <c r="Q14" s="1244"/>
      <c r="R14" s="1244"/>
      <c r="S14" s="1244"/>
      <c r="T14" s="1244"/>
      <c r="U14" s="1244"/>
      <c r="V14" s="1244"/>
      <c r="W14" s="1244"/>
      <c r="X14" s="1244"/>
      <c r="Y14" s="1244"/>
      <c r="Z14" s="1246"/>
      <c r="AC14" s="100"/>
    </row>
    <row r="15" spans="1:43" s="8" customFormat="1" ht="35.25" customHeight="1" x14ac:dyDescent="0.2">
      <c r="A15" s="1294" t="s">
        <v>276</v>
      </c>
      <c r="B15" s="1295"/>
      <c r="C15" s="1260"/>
      <c r="D15" s="1260"/>
      <c r="E15" s="1260"/>
      <c r="F15" s="1260"/>
      <c r="G15" s="1260"/>
      <c r="H15" s="1260"/>
      <c r="I15" s="1260"/>
      <c r="J15" s="1260"/>
      <c r="K15" s="1260"/>
      <c r="L15" s="1260"/>
      <c r="M15" s="1260"/>
      <c r="N15" s="1260"/>
      <c r="O15" s="1260"/>
      <c r="P15" s="1260"/>
      <c r="Q15" s="1260"/>
      <c r="R15" s="1260"/>
      <c r="S15" s="1260"/>
      <c r="T15" s="1260"/>
      <c r="U15" s="1260"/>
      <c r="V15" s="1260"/>
      <c r="W15" s="1260"/>
      <c r="X15" s="1260"/>
      <c r="Y15" s="1244"/>
      <c r="Z15" s="1253"/>
      <c r="AB15" s="114"/>
      <c r="AD15" s="7"/>
      <c r="AE15" s="7"/>
      <c r="AF15" s="7"/>
      <c r="AG15" s="7"/>
      <c r="AH15" s="7"/>
      <c r="AI15" s="7"/>
      <c r="AJ15" s="7"/>
      <c r="AK15" s="7"/>
      <c r="AL15" s="7"/>
      <c r="AM15" s="7"/>
      <c r="AN15" s="7"/>
      <c r="AO15" s="7"/>
      <c r="AP15" s="7"/>
    </row>
    <row r="16" spans="1:43" s="8" customFormat="1" ht="54" customHeight="1" thickBot="1" x14ac:dyDescent="0.25">
      <c r="A16" s="1292" t="s">
        <v>277</v>
      </c>
      <c r="B16" s="1293"/>
      <c r="C16" s="1251" t="str">
        <f>IF(ISNUMBER(C15),ABS(C15-$C$8),"")</f>
        <v/>
      </c>
      <c r="D16" s="1261"/>
      <c r="E16" s="1251" t="str">
        <f>IF(ISNUMBER(E15),ABS(E15-$C$8),"")</f>
        <v/>
      </c>
      <c r="F16" s="1261"/>
      <c r="G16" s="1251" t="str">
        <f>IF(ISNUMBER(G15),ABS(G15-$C$8),"")</f>
        <v/>
      </c>
      <c r="H16" s="1261"/>
      <c r="I16" s="1251" t="str">
        <f>IF(ISNUMBER(I15),ABS(I15-$C$8),"")</f>
        <v/>
      </c>
      <c r="J16" s="1261"/>
      <c r="K16" s="1251" t="str">
        <f>IF(ISNUMBER(K15),ABS(K15-$C$8),"")</f>
        <v/>
      </c>
      <c r="L16" s="1261"/>
      <c r="M16" s="1251" t="str">
        <f>IF(ISNUMBER(M15),ABS(M15-$C$8),"")</f>
        <v/>
      </c>
      <c r="N16" s="1261"/>
      <c r="O16" s="1251" t="str">
        <f>IF(ISNUMBER(O15),ABS(O15-$C$8),"")</f>
        <v/>
      </c>
      <c r="P16" s="1261"/>
      <c r="Q16" s="1251" t="str">
        <f>IF(ISNUMBER(Q15),ABS(Q15-$C$8),"")</f>
        <v/>
      </c>
      <c r="R16" s="1261"/>
      <c r="S16" s="1251" t="str">
        <f>IF(ISNUMBER(S15),ABS(S15-$C$8),"")</f>
        <v/>
      </c>
      <c r="T16" s="1261"/>
      <c r="U16" s="1251" t="str">
        <f>IF(ISNUMBER(U15),ABS(U15-$C$8),"")</f>
        <v/>
      </c>
      <c r="V16" s="1261"/>
      <c r="W16" s="1251" t="str">
        <f>IF(ISNUMBER(W15),ABS(W15-$C$8),"")</f>
        <v/>
      </c>
      <c r="X16" s="1261"/>
      <c r="Y16" s="1251" t="str">
        <f>IF(ISNUMBER(Y15),ABS(Y15-$C$8),"")</f>
        <v/>
      </c>
      <c r="Z16" s="1252"/>
      <c r="AB16" s="114"/>
      <c r="AD16" s="7"/>
      <c r="AE16" s="617"/>
      <c r="AF16" s="617"/>
      <c r="AG16" s="7"/>
      <c r="AH16" s="7"/>
      <c r="AI16" s="7"/>
      <c r="AJ16" s="7"/>
      <c r="AK16" s="7"/>
      <c r="AL16" s="7"/>
      <c r="AM16" s="7"/>
      <c r="AN16" s="7"/>
      <c r="AO16" s="7"/>
      <c r="AP16" s="7"/>
    </row>
    <row r="17" spans="1:42" s="8" customFormat="1" ht="21" customHeight="1" thickBot="1" x14ac:dyDescent="0.25">
      <c r="A17" s="1269" t="s">
        <v>174</v>
      </c>
      <c r="B17" s="1270"/>
      <c r="C17" s="1141" t="str">
        <f>IF(LEN(C15),IF(ABS(C16)&lt;=$AD$8,"Pass","Fail"),"")</f>
        <v/>
      </c>
      <c r="D17" s="1142"/>
      <c r="E17" s="1141" t="str">
        <f>IF(LEN(E16),IF(ABS(E16)&lt;=$AD$8,"Pass","Fail"),"")</f>
        <v/>
      </c>
      <c r="F17" s="1142"/>
      <c r="G17" s="1141" t="str">
        <f>IF(LEN(G16),IF(ABS(G16)&lt;=$AD$8,"Pass","Fail"),"")</f>
        <v/>
      </c>
      <c r="H17" s="1142"/>
      <c r="I17" s="1141" t="str">
        <f>IF(LEN(I16),IF(ABS(I16)&lt;=$AD$8,"Pass","Fail"),"")</f>
        <v/>
      </c>
      <c r="J17" s="1142"/>
      <c r="K17" s="1141" t="str">
        <f>IF(LEN(K16),IF(ABS(K16)&lt;=$AD$8,"Pass","Fail"),"")</f>
        <v/>
      </c>
      <c r="L17" s="1142"/>
      <c r="M17" s="1141" t="str">
        <f>IF(LEN(M16),IF(ABS(M16)&lt;=$AD$8,"Pass","Fail"),"")</f>
        <v/>
      </c>
      <c r="N17" s="1142"/>
      <c r="O17" s="1141" t="str">
        <f>IF(LEN(O16),IF(ABS(O16)&lt;=$AD$8,"Pass","Fail"),"")</f>
        <v/>
      </c>
      <c r="P17" s="1142"/>
      <c r="Q17" s="1141" t="str">
        <f>IF(LEN(Q16),IF(ABS(Q16)&lt;=$AD$8,"Pass","Fail"),"")</f>
        <v/>
      </c>
      <c r="R17" s="1142"/>
      <c r="S17" s="1141" t="str">
        <f>IF(LEN(S16),IF(ABS(S16)&lt;=$AD$8,"Pass","Fail"),"")</f>
        <v/>
      </c>
      <c r="T17" s="1142"/>
      <c r="U17" s="1141" t="str">
        <f>IF(LEN(U16),IF(ABS(U16)&lt;=$AD$8,"Pass","Fail"),"")</f>
        <v/>
      </c>
      <c r="V17" s="1142"/>
      <c r="W17" s="1141" t="str">
        <f>IF(LEN(W16),IF(ABS(W16)&lt;=$AD$8,"Pass","Fail"),"")</f>
        <v/>
      </c>
      <c r="X17" s="1142"/>
      <c r="Y17" s="1141" t="str">
        <f>IF(LEN(Y16),IF(ABS(Y16)&lt;=$AD$8,"Pass","Fail"),"")</f>
        <v/>
      </c>
      <c r="Z17" s="1143"/>
      <c r="AD17" s="7"/>
      <c r="AE17" s="7"/>
      <c r="AF17" s="7"/>
      <c r="AG17" s="7"/>
      <c r="AH17" s="7"/>
      <c r="AI17" s="7"/>
      <c r="AJ17" s="7"/>
      <c r="AK17" s="7"/>
      <c r="AL17" s="7"/>
      <c r="AM17" s="7"/>
      <c r="AN17" s="7"/>
      <c r="AO17" s="7"/>
      <c r="AP17" s="7"/>
    </row>
    <row r="18" spans="1:42" s="8" customFormat="1" ht="15" customHeight="1" x14ac:dyDescent="0.2">
      <c r="A18" s="538"/>
      <c r="B18" s="251"/>
      <c r="C18" s="40"/>
      <c r="D18" s="245"/>
      <c r="E18" s="245"/>
      <c r="F18" s="245"/>
      <c r="G18" s="40"/>
      <c r="H18" s="245"/>
      <c r="I18" s="245"/>
      <c r="J18" s="582"/>
      <c r="K18" s="583"/>
      <c r="N18" s="582"/>
      <c r="O18" s="583"/>
      <c r="R18" s="582"/>
      <c r="S18" s="223"/>
      <c r="T18" s="40"/>
      <c r="U18" s="245"/>
      <c r="V18" s="223"/>
      <c r="W18" s="223"/>
      <c r="X18" s="245"/>
      <c r="Y18" s="245"/>
      <c r="Z18" s="584"/>
      <c r="AD18" s="7"/>
      <c r="AE18" s="7"/>
      <c r="AF18" s="7"/>
      <c r="AG18" s="7"/>
      <c r="AH18" s="7"/>
      <c r="AI18" s="7"/>
      <c r="AJ18" s="7"/>
      <c r="AK18" s="7"/>
      <c r="AL18" s="7"/>
      <c r="AM18" s="7"/>
      <c r="AN18" s="7"/>
      <c r="AO18" s="7"/>
      <c r="AP18" s="7"/>
    </row>
    <row r="19" spans="1:42" s="9" customFormat="1" ht="15" customHeight="1" thickBot="1" x14ac:dyDescent="0.25">
      <c r="A19" s="539"/>
      <c r="B19" s="81"/>
      <c r="C19" s="138"/>
      <c r="D19" s="138"/>
      <c r="E19" s="138"/>
      <c r="F19" s="138"/>
      <c r="G19" s="138"/>
      <c r="H19" s="138"/>
      <c r="I19" s="138"/>
      <c r="J19" s="11"/>
      <c r="K19" s="11"/>
      <c r="L19" s="11"/>
      <c r="M19" s="11"/>
      <c r="N19" s="11"/>
      <c r="O19" s="11"/>
      <c r="P19" s="11"/>
      <c r="Q19" s="11"/>
      <c r="R19" s="11"/>
      <c r="S19" s="11"/>
      <c r="T19" s="11"/>
      <c r="U19" s="11"/>
      <c r="V19" s="11"/>
      <c r="W19" s="11"/>
      <c r="X19" s="11"/>
      <c r="Y19" s="11"/>
      <c r="Z19" s="540"/>
      <c r="AD19" s="7"/>
      <c r="AE19" s="7"/>
      <c r="AF19" s="7"/>
      <c r="AG19" s="7"/>
      <c r="AH19" s="7"/>
      <c r="AI19" s="7"/>
      <c r="AJ19" s="7"/>
      <c r="AK19" s="7"/>
      <c r="AL19" s="7"/>
      <c r="AM19" s="7"/>
      <c r="AN19" s="7"/>
      <c r="AO19" s="7"/>
      <c r="AP19" s="7"/>
    </row>
    <row r="20" spans="1:42" s="3" customFormat="1" ht="27.75" customHeight="1" x14ac:dyDescent="0.15">
      <c r="A20" s="1262" t="s">
        <v>158</v>
      </c>
      <c r="B20" s="1263"/>
      <c r="C20" s="407" t="s">
        <v>159</v>
      </c>
      <c r="D20" s="157"/>
      <c r="E20" s="372"/>
      <c r="F20" s="372"/>
      <c r="G20" s="1266" t="s">
        <v>278</v>
      </c>
      <c r="H20" s="1266"/>
      <c r="I20" s="1266"/>
      <c r="J20" s="1266"/>
      <c r="K20" s="1266"/>
      <c r="L20" s="1266"/>
      <c r="M20" s="1266"/>
      <c r="N20" s="1266"/>
      <c r="O20" s="1266"/>
      <c r="P20" s="1266"/>
      <c r="Q20" s="1266"/>
      <c r="R20" s="1266"/>
      <c r="S20" s="1266"/>
      <c r="T20" s="1266"/>
      <c r="U20" s="1266"/>
      <c r="V20" s="1266"/>
      <c r="W20" s="1266"/>
      <c r="X20" s="1266"/>
      <c r="Y20" s="1266"/>
      <c r="Z20" s="1267"/>
    </row>
    <row r="21" spans="1:42" s="3" customFormat="1" ht="17.25" customHeight="1" thickBot="1" x14ac:dyDescent="0.2">
      <c r="A21" s="1264"/>
      <c r="B21" s="1265"/>
      <c r="C21" s="165" t="s">
        <v>163</v>
      </c>
      <c r="D21" s="374"/>
      <c r="E21" s="374"/>
      <c r="F21" s="374"/>
      <c r="G21" s="1216" t="s">
        <v>279</v>
      </c>
      <c r="H21" s="1216"/>
      <c r="I21" s="1216"/>
      <c r="J21" s="1216"/>
      <c r="K21" s="1216"/>
      <c r="L21" s="1216"/>
      <c r="M21" s="1216"/>
      <c r="N21" s="1216"/>
      <c r="O21" s="1216"/>
      <c r="P21" s="1216"/>
      <c r="Q21" s="1216"/>
      <c r="R21" s="1216"/>
      <c r="S21" s="1216"/>
      <c r="T21" s="1216"/>
      <c r="U21" s="1216"/>
      <c r="V21" s="1216"/>
      <c r="W21" s="1216"/>
      <c r="X21" s="1216"/>
      <c r="Y21" s="1216"/>
      <c r="Z21" s="1268"/>
    </row>
    <row r="22" spans="1:42" ht="11.25" x14ac:dyDescent="0.2">
      <c r="B22" s="117"/>
      <c r="C22" s="173"/>
      <c r="D22" s="173"/>
      <c r="E22" s="173"/>
      <c r="F22" s="173"/>
      <c r="G22" s="173"/>
      <c r="H22" s="173"/>
      <c r="I22" s="173"/>
    </row>
    <row r="23" spans="1:42" ht="11.25" x14ac:dyDescent="0.2">
      <c r="B23" s="117"/>
      <c r="C23" s="173"/>
      <c r="D23" s="173"/>
      <c r="E23" s="173"/>
      <c r="F23" s="173"/>
      <c r="G23" s="173"/>
      <c r="H23" s="173"/>
      <c r="I23" s="173"/>
    </row>
    <row r="24" spans="1:42" ht="11.25" x14ac:dyDescent="0.2">
      <c r="B24" s="117"/>
      <c r="C24" s="173"/>
      <c r="D24" s="173"/>
      <c r="E24" s="173"/>
      <c r="F24" s="173"/>
      <c r="G24" s="173"/>
      <c r="H24" s="173"/>
      <c r="I24" s="173"/>
    </row>
    <row r="25" spans="1:42" ht="11.25" x14ac:dyDescent="0.2">
      <c r="B25" s="244"/>
      <c r="C25" s="238"/>
      <c r="D25" s="238"/>
      <c r="E25" s="238"/>
      <c r="F25" s="173"/>
      <c r="G25" s="173"/>
      <c r="H25" s="173"/>
      <c r="I25" s="173"/>
    </row>
    <row r="26" spans="1:42" ht="11.25" x14ac:dyDescent="0.2">
      <c r="B26" s="117"/>
      <c r="C26" s="173"/>
      <c r="D26" s="173"/>
      <c r="E26" s="173"/>
      <c r="F26" s="173"/>
      <c r="G26" s="173"/>
      <c r="H26" s="173"/>
      <c r="I26" s="173"/>
    </row>
  </sheetData>
  <mergeCells count="106">
    <mergeCell ref="O11:P11"/>
    <mergeCell ref="Q11:R11"/>
    <mergeCell ref="U14:V14"/>
    <mergeCell ref="M11:N11"/>
    <mergeCell ref="W13:X13"/>
    <mergeCell ref="A15:B15"/>
    <mergeCell ref="C15:D15"/>
    <mergeCell ref="E15:F15"/>
    <mergeCell ref="G15:H15"/>
    <mergeCell ref="A16:B16"/>
    <mergeCell ref="E16:F16"/>
    <mergeCell ref="G16:H16"/>
    <mergeCell ref="C16:D16"/>
    <mergeCell ref="W14:X14"/>
    <mergeCell ref="I16:J16"/>
    <mergeCell ref="K15:L15"/>
    <mergeCell ref="K16:L16"/>
    <mergeCell ref="I15:J15"/>
    <mergeCell ref="D4:H4"/>
    <mergeCell ref="A7:B7"/>
    <mergeCell ref="A13:B13"/>
    <mergeCell ref="K13:L13"/>
    <mergeCell ref="M13:N13"/>
    <mergeCell ref="O13:P13"/>
    <mergeCell ref="Q13:R13"/>
    <mergeCell ref="U13:V13"/>
    <mergeCell ref="S13:T13"/>
    <mergeCell ref="A10:B10"/>
    <mergeCell ref="C10:Z10"/>
    <mergeCell ref="A11:B11"/>
    <mergeCell ref="C11:D11"/>
    <mergeCell ref="E11:F11"/>
    <mergeCell ref="G11:H11"/>
    <mergeCell ref="C8:K8"/>
    <mergeCell ref="C9:K9"/>
    <mergeCell ref="I12:J12"/>
    <mergeCell ref="I11:J11"/>
    <mergeCell ref="K11:L11"/>
    <mergeCell ref="C7:Z7"/>
    <mergeCell ref="L8:R8"/>
    <mergeCell ref="L9:R9"/>
    <mergeCell ref="M12:N12"/>
    <mergeCell ref="A20:B21"/>
    <mergeCell ref="G20:Z20"/>
    <mergeCell ref="G21:Z21"/>
    <mergeCell ref="M17:N17"/>
    <mergeCell ref="O17:P17"/>
    <mergeCell ref="Q17:R17"/>
    <mergeCell ref="S17:T17"/>
    <mergeCell ref="U17:V17"/>
    <mergeCell ref="W17:X17"/>
    <mergeCell ref="A17:B17"/>
    <mergeCell ref="C17:D17"/>
    <mergeCell ref="E17:F17"/>
    <mergeCell ref="G17:H17"/>
    <mergeCell ref="I17:J17"/>
    <mergeCell ref="K17:L17"/>
    <mergeCell ref="Y17:Z17"/>
    <mergeCell ref="Y16:Z16"/>
    <mergeCell ref="Y15:Z15"/>
    <mergeCell ref="M14:N14"/>
    <mergeCell ref="O14:P14"/>
    <mergeCell ref="Q14:R14"/>
    <mergeCell ref="S14:T14"/>
    <mergeCell ref="S8:Z8"/>
    <mergeCell ref="S9:Z9"/>
    <mergeCell ref="W15:X15"/>
    <mergeCell ref="O15:P15"/>
    <mergeCell ref="Q15:R15"/>
    <mergeCell ref="O16:P16"/>
    <mergeCell ref="M15:N15"/>
    <mergeCell ref="Q16:R16"/>
    <mergeCell ref="U16:V16"/>
    <mergeCell ref="M16:N16"/>
    <mergeCell ref="S16:T16"/>
    <mergeCell ref="W16:X16"/>
    <mergeCell ref="S15:T15"/>
    <mergeCell ref="U15:V15"/>
    <mergeCell ref="O12:P12"/>
    <mergeCell ref="Q12:R12"/>
    <mergeCell ref="S12:T12"/>
    <mergeCell ref="U12:V12"/>
    <mergeCell ref="AD7:AF7"/>
    <mergeCell ref="A12:B12"/>
    <mergeCell ref="C12:D12"/>
    <mergeCell ref="E12:F12"/>
    <mergeCell ref="G12:H12"/>
    <mergeCell ref="C14:D14"/>
    <mergeCell ref="C13:D13"/>
    <mergeCell ref="E13:F13"/>
    <mergeCell ref="G13:H13"/>
    <mergeCell ref="I13:J13"/>
    <mergeCell ref="A14:B14"/>
    <mergeCell ref="E14:F14"/>
    <mergeCell ref="G14:H14"/>
    <mergeCell ref="I14:J14"/>
    <mergeCell ref="K14:L14"/>
    <mergeCell ref="K12:L12"/>
    <mergeCell ref="W12:X12"/>
    <mergeCell ref="Y14:Z14"/>
    <mergeCell ref="Y13:Z13"/>
    <mergeCell ref="Y11:Z11"/>
    <mergeCell ref="S11:T11"/>
    <mergeCell ref="U11:V11"/>
    <mergeCell ref="W11:X11"/>
    <mergeCell ref="Y12:Z12"/>
  </mergeCells>
  <dataValidations count="4">
    <dataValidation allowBlank="1" sqref="C15:C16 E16 I16 G16 O16 K16 M16 Q16 D15:Z15 W16 S16 U16 Y16" xr:uid="{00000000-0002-0000-0800-000000000000}"/>
    <dataValidation type="list" allowBlank="1" sqref="T5:T6" xr:uid="{00000000-0002-0000-0800-000003000000}">
      <formula1>DMDBT</formula1>
    </dataValidation>
    <dataValidation type="list" allowBlank="1" showInputMessage="1" showErrorMessage="1" sqref="S8:Z8" xr:uid="{2E0BC1CC-C8B5-4693-96DB-C7F468A74E9E}">
      <formula1>"cm, mm"</formula1>
    </dataValidation>
    <dataValidation type="list" allowBlank="1" showInputMessage="1" showErrorMessage="1" sqref="S9:Z9" xr:uid="{98E204C0-2897-4968-A789-CEFDB418331C}">
      <formula1>"lb,dN"</formula1>
    </dataValidation>
  </dataValidations>
  <printOptions horizontalCentered="1"/>
  <pageMargins left="0.6" right="0.6" top="0.5" bottom="0.75" header="0.5" footer="0.4"/>
  <pageSetup orientation="portrait" r:id="rId1"/>
  <headerFooter alignWithMargins="0">
    <oddFooter>&amp;L&amp;"Arial,Bold"Radiologic Technologist's Section&amp;R&amp;"Arial,Italic"&amp;8&amp;F</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DD!$B$2:$B$3</xm:f>
          </x14:formula1>
          <xm:sqref>C17:Z17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2A4BD-C907-417A-9532-69CB9C7246BD}">
  <sheetPr>
    <tabColor rgb="FF00B0F0"/>
  </sheetPr>
  <dimension ref="A1:AQ26"/>
  <sheetViews>
    <sheetView showGridLines="0" topLeftCell="A5" zoomScale="130" zoomScaleNormal="130" zoomScalePageLayoutView="120" workbookViewId="0"/>
  </sheetViews>
  <sheetFormatPr defaultColWidth="9.140625" defaultRowHeight="9" x14ac:dyDescent="0.15"/>
  <cols>
    <col min="1" max="1" width="6.7109375" style="1" customWidth="1"/>
    <col min="2" max="2" width="16.42578125" style="1" customWidth="1"/>
    <col min="3" max="26" width="2.7109375" style="2" customWidth="1"/>
    <col min="27" max="27" width="0.7109375" style="1" customWidth="1"/>
    <col min="28" max="29" width="9.140625" style="1"/>
    <col min="30" max="30" width="10.85546875" style="1" bestFit="1" customWidth="1"/>
    <col min="31" max="31" width="16.7109375" style="1" bestFit="1" customWidth="1"/>
    <col min="32" max="16384" width="9.140625" style="1"/>
  </cols>
  <sheetData>
    <row r="1" spans="1:43" s="32" customFormat="1" ht="24.75" customHeight="1" x14ac:dyDescent="0.35">
      <c r="A1" s="208" t="s">
        <v>280</v>
      </c>
      <c r="C1" s="31"/>
      <c r="D1" s="31"/>
      <c r="E1" s="31"/>
      <c r="F1" s="31"/>
      <c r="G1" s="31"/>
      <c r="H1" s="31"/>
      <c r="I1" s="31"/>
      <c r="J1" s="31"/>
      <c r="K1" s="31"/>
      <c r="L1" s="31"/>
      <c r="M1" s="31"/>
      <c r="N1" s="31"/>
      <c r="O1" s="31"/>
      <c r="P1" s="31"/>
      <c r="Q1" s="31"/>
      <c r="R1" s="31"/>
      <c r="S1" s="31"/>
      <c r="T1" s="31"/>
      <c r="U1" s="31"/>
      <c r="V1" s="31"/>
      <c r="W1" s="31"/>
      <c r="X1" s="31"/>
      <c r="Y1" s="31"/>
      <c r="AC1" s="60"/>
      <c r="AD1" s="452" t="s">
        <v>130</v>
      </c>
      <c r="AE1" s="536"/>
      <c r="AF1" s="115"/>
      <c r="AG1" s="537"/>
      <c r="AH1" s="537"/>
      <c r="AI1" s="537"/>
      <c r="AJ1" s="537"/>
      <c r="AK1" s="537"/>
      <c r="AL1" s="537"/>
      <c r="AM1" s="537"/>
      <c r="AN1" s="537"/>
      <c r="AO1" s="537"/>
      <c r="AP1" s="537"/>
      <c r="AQ1" s="537"/>
    </row>
    <row r="2" spans="1:43" s="9" customFormat="1" ht="15" customHeight="1" x14ac:dyDescent="0.2">
      <c r="B2" s="15"/>
      <c r="C2" s="11"/>
      <c r="D2" s="11"/>
      <c r="E2" s="11"/>
      <c r="F2" s="11"/>
      <c r="G2" s="11"/>
      <c r="H2" s="11"/>
      <c r="I2" s="11"/>
      <c r="J2" s="11"/>
      <c r="K2" s="11"/>
      <c r="L2" s="11"/>
      <c r="M2" s="11"/>
      <c r="N2" s="11"/>
      <c r="O2" s="11"/>
      <c r="P2" s="11"/>
      <c r="Q2" s="11"/>
      <c r="R2" s="11"/>
      <c r="S2" s="11"/>
      <c r="T2" s="11"/>
      <c r="U2" s="11"/>
      <c r="V2" s="11"/>
      <c r="W2" s="11"/>
      <c r="X2" s="11"/>
      <c r="Y2" s="11"/>
      <c r="Z2" s="49" t="s">
        <v>281</v>
      </c>
      <c r="AD2" s="115" t="s">
        <v>262</v>
      </c>
    </row>
    <row r="3" spans="1:43" s="9" customFormat="1" ht="20.100000000000001" customHeight="1" x14ac:dyDescent="0.2">
      <c r="B3" s="225" t="s">
        <v>118</v>
      </c>
      <c r="C3"/>
      <c r="D3" s="369" t="str">
        <f>Facility</f>
        <v>SurgiCenter</v>
      </c>
      <c r="E3" s="370"/>
      <c r="F3" s="370"/>
      <c r="G3" s="314"/>
      <c r="H3" s="314"/>
      <c r="I3" s="314"/>
      <c r="J3" s="314"/>
      <c r="K3" s="314"/>
      <c r="L3"/>
      <c r="M3"/>
      <c r="N3"/>
      <c r="O3" s="225" t="s">
        <v>224</v>
      </c>
      <c r="P3"/>
      <c r="Q3"/>
      <c r="R3"/>
      <c r="S3"/>
      <c r="T3" s="313" t="str">
        <f>RmID</f>
        <v>Biopsy</v>
      </c>
      <c r="U3" s="314"/>
      <c r="V3" s="314"/>
      <c r="W3" s="314"/>
      <c r="X3" s="314"/>
      <c r="Y3" s="314"/>
      <c r="Z3"/>
      <c r="AA3"/>
      <c r="AB3"/>
      <c r="AC3"/>
      <c r="AD3" s="9" t="s">
        <v>263</v>
      </c>
    </row>
    <row r="4" spans="1:43" s="9" customFormat="1" ht="20.100000000000001" customHeight="1" x14ac:dyDescent="0.2">
      <c r="B4" s="225" t="s">
        <v>133</v>
      </c>
      <c r="C4"/>
      <c r="D4" s="1271">
        <f>SBBAPID</f>
        <v>12001</v>
      </c>
      <c r="E4" s="1271"/>
      <c r="F4" s="1271"/>
      <c r="G4" s="1271"/>
      <c r="H4" s="1271"/>
      <c r="I4" s="310" t="s">
        <v>121</v>
      </c>
      <c r="J4" s="311">
        <f>SBBAPRm</f>
        <v>1</v>
      </c>
      <c r="K4"/>
      <c r="L4"/>
      <c r="M4"/>
      <c r="N4"/>
      <c r="O4" s="10"/>
      <c r="P4"/>
      <c r="Q4"/>
      <c r="R4"/>
      <c r="S4"/>
      <c r="T4" s="10"/>
      <c r="U4"/>
      <c r="V4"/>
      <c r="W4"/>
      <c r="X4"/>
      <c r="Y4"/>
      <c r="Z4"/>
      <c r="AA4"/>
      <c r="AB4"/>
      <c r="AD4" s="9" t="s">
        <v>264</v>
      </c>
    </row>
    <row r="5" spans="1:43" s="9" customFormat="1" ht="20.100000000000001" customHeight="1" x14ac:dyDescent="0.2">
      <c r="B5" s="225"/>
      <c r="D5" s="527"/>
      <c r="E5" s="527"/>
      <c r="F5" s="527"/>
      <c r="G5" s="527"/>
      <c r="H5" s="527"/>
      <c r="I5" s="542"/>
      <c r="J5" s="316"/>
      <c r="O5" s="10"/>
      <c r="T5" s="10"/>
      <c r="AD5" s="115" t="s">
        <v>263</v>
      </c>
    </row>
    <row r="6" spans="1:43" s="9" customFormat="1" ht="15" customHeight="1" x14ac:dyDescent="0.2">
      <c r="B6" s="15"/>
      <c r="L6" s="13"/>
      <c r="M6" s="13"/>
      <c r="N6" s="13"/>
      <c r="O6" s="13"/>
      <c r="P6" s="13"/>
      <c r="Q6" s="13"/>
      <c r="R6" s="13"/>
      <c r="S6" s="13"/>
      <c r="T6" s="13"/>
      <c r="U6" s="13"/>
      <c r="V6" s="13"/>
      <c r="W6" s="13"/>
      <c r="X6" s="13"/>
      <c r="Y6" s="13"/>
      <c r="AA6"/>
      <c r="AB6"/>
      <c r="AC6"/>
      <c r="AD6" s="115" t="s">
        <v>265</v>
      </c>
      <c r="AE6" s="595"/>
      <c r="AF6" s="595"/>
      <c r="AG6" s="595"/>
      <c r="AH6" s="595"/>
      <c r="AI6" s="595"/>
      <c r="AJ6" s="595"/>
    </row>
    <row r="7" spans="1:43" s="8" customFormat="1" ht="34.5" customHeight="1" x14ac:dyDescent="0.2">
      <c r="A7" s="1272" t="s">
        <v>282</v>
      </c>
      <c r="B7" s="1273"/>
      <c r="C7" s="1285" t="s">
        <v>283</v>
      </c>
      <c r="D7" s="1286"/>
      <c r="E7" s="1286"/>
      <c r="F7" s="1286"/>
      <c r="G7" s="1286"/>
      <c r="H7" s="1286"/>
      <c r="I7" s="1286"/>
      <c r="J7" s="1286"/>
      <c r="K7" s="1286"/>
      <c r="L7" s="1286"/>
      <c r="M7" s="1286"/>
      <c r="N7" s="1286"/>
      <c r="O7" s="1286"/>
      <c r="P7" s="1286"/>
      <c r="Q7" s="1286"/>
      <c r="R7" s="1286"/>
      <c r="S7" s="1286"/>
      <c r="T7" s="1286"/>
      <c r="U7" s="1286"/>
      <c r="V7" s="1286"/>
      <c r="W7" s="1286"/>
      <c r="X7" s="1286"/>
      <c r="Y7" s="1286"/>
      <c r="Z7" s="1287"/>
      <c r="AC7" s="100"/>
      <c r="AD7" s="1234" t="s">
        <v>267</v>
      </c>
      <c r="AE7" s="1234"/>
      <c r="AF7" s="1234"/>
      <c r="AG7" s="595"/>
      <c r="AH7" s="595"/>
      <c r="AI7" s="595"/>
      <c r="AJ7" s="595"/>
    </row>
    <row r="8" spans="1:43" s="8" customFormat="1" ht="26.25" customHeight="1" x14ac:dyDescent="0.25">
      <c r="A8" s="557" t="s">
        <v>268</v>
      </c>
      <c r="B8" s="596"/>
      <c r="C8" s="1279">
        <v>4.2</v>
      </c>
      <c r="D8" s="1280"/>
      <c r="E8" s="1280"/>
      <c r="F8" s="1280"/>
      <c r="G8" s="1280"/>
      <c r="H8" s="1280"/>
      <c r="I8" s="1280"/>
      <c r="J8" s="1280"/>
      <c r="K8" s="1281"/>
      <c r="L8" s="1288" t="s">
        <v>269</v>
      </c>
      <c r="M8" s="1289"/>
      <c r="N8" s="1289"/>
      <c r="O8" s="1289"/>
      <c r="P8" s="1289"/>
      <c r="Q8" s="1289"/>
      <c r="R8" s="1289"/>
      <c r="S8" s="1254" t="s">
        <v>270</v>
      </c>
      <c r="T8" s="1255"/>
      <c r="U8" s="1255"/>
      <c r="V8" s="1255"/>
      <c r="W8" s="1255"/>
      <c r="X8" s="1255"/>
      <c r="Y8" s="1255"/>
      <c r="Z8" s="1256"/>
      <c r="AC8" s="100"/>
      <c r="AD8" s="637">
        <f>IF(S8="cm",0.5,IF(S8="mm",5,_xleta.NA))</f>
        <v>5</v>
      </c>
      <c r="AE8" s="609" t="s">
        <v>271</v>
      </c>
    </row>
    <row r="9" spans="1:43" s="8" customFormat="1" ht="27.75" customHeight="1" x14ac:dyDescent="0.2">
      <c r="A9" s="541" t="s">
        <v>272</v>
      </c>
      <c r="B9" s="597"/>
      <c r="C9" s="1282">
        <v>25</v>
      </c>
      <c r="D9" s="1283"/>
      <c r="E9" s="1283"/>
      <c r="F9" s="1283"/>
      <c r="G9" s="1283"/>
      <c r="H9" s="1283"/>
      <c r="I9" s="1283"/>
      <c r="J9" s="1283"/>
      <c r="K9" s="1284"/>
      <c r="L9" s="1290" t="s">
        <v>273</v>
      </c>
      <c r="M9" s="1291"/>
      <c r="N9" s="1291"/>
      <c r="O9" s="1291"/>
      <c r="P9" s="1291"/>
      <c r="Q9" s="1291"/>
      <c r="R9" s="1291"/>
      <c r="S9" s="1257" t="s">
        <v>274</v>
      </c>
      <c r="T9" s="1258"/>
      <c r="U9" s="1258"/>
      <c r="V9" s="1258"/>
      <c r="W9" s="1258"/>
      <c r="X9" s="1258"/>
      <c r="Y9" s="1258"/>
      <c r="Z9" s="1259"/>
      <c r="AC9" s="100"/>
      <c r="AE9" s="13"/>
    </row>
    <row r="10" spans="1:43" ht="12" customHeight="1" x14ac:dyDescent="0.2">
      <c r="A10" s="1274" t="s">
        <v>170</v>
      </c>
      <c r="B10" s="1275"/>
      <c r="C10" s="1276"/>
      <c r="D10" s="1277"/>
      <c r="E10" s="1277"/>
      <c r="F10" s="1277"/>
      <c r="G10" s="1277"/>
      <c r="H10" s="1277"/>
      <c r="I10" s="1277"/>
      <c r="J10" s="1277"/>
      <c r="K10" s="1277"/>
      <c r="L10" s="1277"/>
      <c r="M10" s="1277"/>
      <c r="N10" s="1277"/>
      <c r="O10" s="1277"/>
      <c r="P10" s="1277"/>
      <c r="Q10" s="1277"/>
      <c r="R10" s="1277"/>
      <c r="S10" s="1277"/>
      <c r="T10" s="1277"/>
      <c r="U10" s="1277"/>
      <c r="V10" s="1277"/>
      <c r="W10" s="1277"/>
      <c r="X10" s="1277"/>
      <c r="Y10" s="1277"/>
      <c r="Z10" s="1278"/>
    </row>
    <row r="11" spans="1:43" s="7" customFormat="1" ht="21" customHeight="1" x14ac:dyDescent="0.2">
      <c r="A11" s="1235" t="s">
        <v>228</v>
      </c>
      <c r="B11" s="725"/>
      <c r="C11" s="1248"/>
      <c r="D11" s="1248"/>
      <c r="E11" s="1248"/>
      <c r="F11" s="1248"/>
      <c r="G11" s="1248"/>
      <c r="H11" s="1248"/>
      <c r="I11" s="1248"/>
      <c r="J11" s="1248"/>
      <c r="K11" s="1248"/>
      <c r="L11" s="1248"/>
      <c r="M11" s="1248"/>
      <c r="N11" s="1248"/>
      <c r="O11" s="1248"/>
      <c r="P11" s="1248"/>
      <c r="Q11" s="1248"/>
      <c r="R11" s="1248"/>
      <c r="S11" s="1248"/>
      <c r="T11" s="1248"/>
      <c r="U11" s="1248"/>
      <c r="V11" s="1248"/>
      <c r="W11" s="1248"/>
      <c r="X11" s="1248"/>
      <c r="Y11" s="1248"/>
      <c r="Z11" s="1249"/>
      <c r="AE11" s="13"/>
      <c r="AF11" s="595"/>
      <c r="AG11" s="595"/>
      <c r="AH11" s="595"/>
      <c r="AI11" s="595"/>
      <c r="AJ11" s="595"/>
    </row>
    <row r="12" spans="1:43" s="7" customFormat="1" ht="21" customHeight="1" x14ac:dyDescent="0.2">
      <c r="A12" s="1235" t="s">
        <v>171</v>
      </c>
      <c r="B12" s="725"/>
      <c r="C12" s="1236"/>
      <c r="D12" s="1237"/>
      <c r="E12" s="1236"/>
      <c r="F12" s="1237"/>
      <c r="G12" s="1236"/>
      <c r="H12" s="1237"/>
      <c r="I12" s="1236"/>
      <c r="J12" s="1237"/>
      <c r="K12" s="1236"/>
      <c r="L12" s="1237"/>
      <c r="M12" s="1236"/>
      <c r="N12" s="1237"/>
      <c r="O12" s="1236"/>
      <c r="P12" s="1237"/>
      <c r="Q12" s="1236"/>
      <c r="R12" s="1237"/>
      <c r="S12" s="1236"/>
      <c r="T12" s="1237"/>
      <c r="U12" s="1236"/>
      <c r="V12" s="1237"/>
      <c r="W12" s="1236"/>
      <c r="X12" s="1237"/>
      <c r="Y12" s="1236"/>
      <c r="Z12" s="1250"/>
    </row>
    <row r="13" spans="1:43" s="7" customFormat="1" ht="21" customHeight="1" x14ac:dyDescent="0.2">
      <c r="A13" s="1235" t="s">
        <v>185</v>
      </c>
      <c r="B13" s="725"/>
      <c r="C13" s="1240"/>
      <c r="D13" s="1241"/>
      <c r="E13" s="1240"/>
      <c r="F13" s="1241"/>
      <c r="G13" s="1240"/>
      <c r="H13" s="1241"/>
      <c r="I13" s="1240"/>
      <c r="J13" s="1241"/>
      <c r="K13" s="1240"/>
      <c r="L13" s="1241"/>
      <c r="M13" s="1240"/>
      <c r="N13" s="1241"/>
      <c r="O13" s="1240"/>
      <c r="P13" s="1241"/>
      <c r="Q13" s="1240"/>
      <c r="R13" s="1241"/>
      <c r="S13" s="1240"/>
      <c r="T13" s="1241"/>
      <c r="U13" s="1240"/>
      <c r="V13" s="1241"/>
      <c r="W13" s="1240"/>
      <c r="X13" s="1241"/>
      <c r="Y13" s="1240"/>
      <c r="Z13" s="1247"/>
    </row>
    <row r="14" spans="1:43" s="8" customFormat="1" ht="31.5" customHeight="1" x14ac:dyDescent="0.2">
      <c r="A14" s="1242" t="s">
        <v>275</v>
      </c>
      <c r="B14" s="1243"/>
      <c r="C14" s="1238"/>
      <c r="D14" s="1239"/>
      <c r="E14" s="1244"/>
      <c r="F14" s="1244"/>
      <c r="G14" s="1245"/>
      <c r="H14" s="1245"/>
      <c r="I14" s="1244"/>
      <c r="J14" s="1244"/>
      <c r="K14" s="1244"/>
      <c r="L14" s="1244"/>
      <c r="M14" s="1244"/>
      <c r="N14" s="1244"/>
      <c r="O14" s="1244"/>
      <c r="P14" s="1244"/>
      <c r="Q14" s="1244"/>
      <c r="R14" s="1244"/>
      <c r="S14" s="1244"/>
      <c r="T14" s="1244"/>
      <c r="U14" s="1244"/>
      <c r="V14" s="1244"/>
      <c r="W14" s="1244"/>
      <c r="X14" s="1244"/>
      <c r="Y14" s="1244"/>
      <c r="Z14" s="1246"/>
      <c r="AC14" s="100"/>
    </row>
    <row r="15" spans="1:43" s="8" customFormat="1" ht="35.25" customHeight="1" x14ac:dyDescent="0.2">
      <c r="A15" s="1294" t="s">
        <v>276</v>
      </c>
      <c r="B15" s="1295"/>
      <c r="C15" s="1260"/>
      <c r="D15" s="1260"/>
      <c r="E15" s="1260"/>
      <c r="F15" s="1260"/>
      <c r="G15" s="1260"/>
      <c r="H15" s="1260"/>
      <c r="I15" s="1260"/>
      <c r="J15" s="1260"/>
      <c r="K15" s="1260"/>
      <c r="L15" s="1260"/>
      <c r="M15" s="1260"/>
      <c r="N15" s="1260"/>
      <c r="O15" s="1260"/>
      <c r="P15" s="1260"/>
      <c r="Q15" s="1260"/>
      <c r="R15" s="1260"/>
      <c r="S15" s="1260"/>
      <c r="T15" s="1260"/>
      <c r="U15" s="1260"/>
      <c r="V15" s="1260"/>
      <c r="W15" s="1260"/>
      <c r="X15" s="1260"/>
      <c r="Y15" s="1244"/>
      <c r="Z15" s="1253"/>
      <c r="AB15" s="114"/>
      <c r="AD15" s="7"/>
      <c r="AE15" s="7"/>
      <c r="AF15" s="7"/>
      <c r="AG15" s="7"/>
      <c r="AH15" s="7"/>
      <c r="AI15" s="7"/>
      <c r="AJ15" s="7"/>
      <c r="AK15" s="7"/>
      <c r="AL15" s="7"/>
      <c r="AM15" s="7"/>
      <c r="AN15" s="7"/>
      <c r="AO15" s="7"/>
      <c r="AP15" s="7"/>
    </row>
    <row r="16" spans="1:43" s="8" customFormat="1" ht="54" customHeight="1" thickBot="1" x14ac:dyDescent="0.25">
      <c r="A16" s="1292" t="s">
        <v>277</v>
      </c>
      <c r="B16" s="1293"/>
      <c r="C16" s="1251" t="str">
        <f>IF(ISNUMBER(C15),ABS(C15-$C$8),"")</f>
        <v/>
      </c>
      <c r="D16" s="1261"/>
      <c r="E16" s="1251" t="str">
        <f t="shared" ref="E16" si="0">IF(ISNUMBER(E15),ABS(E15-$C$8),"")</f>
        <v/>
      </c>
      <c r="F16" s="1261"/>
      <c r="G16" s="1251" t="str">
        <f t="shared" ref="G16" si="1">IF(ISNUMBER(G15),ABS(G15-$C$8),"")</f>
        <v/>
      </c>
      <c r="H16" s="1261"/>
      <c r="I16" s="1251" t="str">
        <f t="shared" ref="I16" si="2">IF(ISNUMBER(I15),ABS(I15-$C$8),"")</f>
        <v/>
      </c>
      <c r="J16" s="1261"/>
      <c r="K16" s="1251" t="str">
        <f t="shared" ref="K16" si="3">IF(ISNUMBER(K15),ABS(K15-$C$8),"")</f>
        <v/>
      </c>
      <c r="L16" s="1261"/>
      <c r="M16" s="1251" t="str">
        <f t="shared" ref="M16" si="4">IF(ISNUMBER(M15),ABS(M15-$C$8),"")</f>
        <v/>
      </c>
      <c r="N16" s="1261"/>
      <c r="O16" s="1251" t="str">
        <f t="shared" ref="O16" si="5">IF(ISNUMBER(O15),ABS(O15-$C$8),"")</f>
        <v/>
      </c>
      <c r="P16" s="1261"/>
      <c r="Q16" s="1251" t="str">
        <f t="shared" ref="Q16" si="6">IF(ISNUMBER(Q15),ABS(Q15-$C$8),"")</f>
        <v/>
      </c>
      <c r="R16" s="1261"/>
      <c r="S16" s="1251" t="str">
        <f t="shared" ref="S16" si="7">IF(ISNUMBER(S15),ABS(S15-$C$8),"")</f>
        <v/>
      </c>
      <c r="T16" s="1261"/>
      <c r="U16" s="1251" t="str">
        <f t="shared" ref="U16" si="8">IF(ISNUMBER(U15),ABS(U15-$C$8),"")</f>
        <v/>
      </c>
      <c r="V16" s="1261"/>
      <c r="W16" s="1251" t="str">
        <f t="shared" ref="W16" si="9">IF(ISNUMBER(W15),ABS(W15-$C$8),"")</f>
        <v/>
      </c>
      <c r="X16" s="1261"/>
      <c r="Y16" s="1251" t="str">
        <f t="shared" ref="Y16" si="10">IF(ISNUMBER(Y15),ABS(Y15-$C$8),"")</f>
        <v/>
      </c>
      <c r="Z16" s="1252"/>
      <c r="AB16" s="114"/>
      <c r="AD16" s="7"/>
      <c r="AE16" s="617"/>
      <c r="AF16" s="617"/>
      <c r="AG16" s="7"/>
      <c r="AH16" s="7"/>
      <c r="AI16" s="7"/>
      <c r="AJ16" s="7"/>
      <c r="AK16" s="7"/>
      <c r="AL16" s="7"/>
      <c r="AM16" s="7"/>
      <c r="AN16" s="7"/>
      <c r="AO16" s="7"/>
      <c r="AP16" s="7"/>
    </row>
    <row r="17" spans="1:42" s="8" customFormat="1" ht="21" customHeight="1" thickBot="1" x14ac:dyDescent="0.25">
      <c r="A17" s="1269" t="s">
        <v>174</v>
      </c>
      <c r="B17" s="1270"/>
      <c r="C17" s="1141" t="str">
        <f>IF(LEN(C15),IF(ABS(C16)&lt;=$AD$8,"Pass","Fail"),"")</f>
        <v/>
      </c>
      <c r="D17" s="1142"/>
      <c r="E17" s="1141" t="str">
        <f>IF(LEN(E16),IF(ABS(E16)&lt;=$AD$8,"Pass","Fail"),"")</f>
        <v/>
      </c>
      <c r="F17" s="1142"/>
      <c r="G17" s="1141" t="str">
        <f>IF(LEN(G16),IF(ABS(G16)&lt;=$AD$8,"Pass","Fail"),"")</f>
        <v/>
      </c>
      <c r="H17" s="1142"/>
      <c r="I17" s="1141" t="str">
        <f>IF(LEN(I16),IF(ABS(I16)&lt;=$AD$8,"Pass","Fail"),"")</f>
        <v/>
      </c>
      <c r="J17" s="1142"/>
      <c r="K17" s="1141" t="str">
        <f>IF(LEN(K16),IF(ABS(K16)&lt;=$AD$8,"Pass","Fail"),"")</f>
        <v/>
      </c>
      <c r="L17" s="1142"/>
      <c r="M17" s="1141" t="str">
        <f>IF(LEN(M16),IF(ABS(M16)&lt;=$AD$8,"Pass","Fail"),"")</f>
        <v/>
      </c>
      <c r="N17" s="1142"/>
      <c r="O17" s="1141" t="str">
        <f>IF(LEN(O16),IF(ABS(O16)&lt;=$AD$8,"Pass","Fail"),"")</f>
        <v/>
      </c>
      <c r="P17" s="1142"/>
      <c r="Q17" s="1141" t="str">
        <f>IF(LEN(Q16),IF(ABS(Q16)&lt;=$AD$8,"Pass","Fail"),"")</f>
        <v/>
      </c>
      <c r="R17" s="1142"/>
      <c r="S17" s="1141" t="str">
        <f>IF(LEN(S16),IF(ABS(S16)&lt;=$AD$8,"Pass","Fail"),"")</f>
        <v/>
      </c>
      <c r="T17" s="1142"/>
      <c r="U17" s="1141" t="str">
        <f>IF(LEN(U16),IF(ABS(U16)&lt;=$AD$8,"Pass","Fail"),"")</f>
        <v/>
      </c>
      <c r="V17" s="1142"/>
      <c r="W17" s="1141" t="str">
        <f>IF(LEN(W16),IF(ABS(W16)&lt;=$AD$8,"Pass","Fail"),"")</f>
        <v/>
      </c>
      <c r="X17" s="1142"/>
      <c r="Y17" s="1141" t="str">
        <f>IF(LEN(Y16),IF(ABS(Y16)&lt;=$AD$8,"Pass","Fail"),"")</f>
        <v/>
      </c>
      <c r="Z17" s="1143"/>
      <c r="AD17" s="7"/>
      <c r="AE17" s="7"/>
      <c r="AF17" s="7"/>
      <c r="AG17" s="7"/>
      <c r="AH17" s="7"/>
      <c r="AI17" s="7"/>
      <c r="AJ17" s="7"/>
      <c r="AK17" s="7"/>
      <c r="AL17" s="7"/>
      <c r="AM17" s="7"/>
      <c r="AN17" s="7"/>
      <c r="AO17" s="7"/>
      <c r="AP17" s="7"/>
    </row>
    <row r="18" spans="1:42" s="8" customFormat="1" ht="15" customHeight="1" x14ac:dyDescent="0.2">
      <c r="A18" s="538"/>
      <c r="B18" s="251"/>
      <c r="C18" s="40"/>
      <c r="D18" s="245"/>
      <c r="E18" s="245"/>
      <c r="F18" s="245"/>
      <c r="G18" s="40"/>
      <c r="H18" s="245"/>
      <c r="I18" s="245"/>
      <c r="J18" s="582"/>
      <c r="K18" s="583"/>
      <c r="N18" s="582"/>
      <c r="O18" s="583"/>
      <c r="R18" s="582"/>
      <c r="S18" s="223" t="s">
        <v>255</v>
      </c>
      <c r="T18" s="40"/>
      <c r="U18" s="245"/>
      <c r="V18" s="223"/>
      <c r="W18" s="223" t="s">
        <v>256</v>
      </c>
      <c r="X18" s="245"/>
      <c r="Y18" s="245"/>
      <c r="Z18" s="584"/>
      <c r="AD18" s="7"/>
      <c r="AE18" s="7"/>
      <c r="AF18" s="7"/>
      <c r="AG18" s="7"/>
      <c r="AH18" s="7"/>
      <c r="AI18" s="7"/>
      <c r="AJ18" s="7"/>
      <c r="AK18" s="7"/>
      <c r="AL18" s="7"/>
      <c r="AM18" s="7"/>
      <c r="AN18" s="7"/>
      <c r="AO18" s="7"/>
      <c r="AP18" s="7"/>
    </row>
    <row r="19" spans="1:42" s="9" customFormat="1" ht="15" customHeight="1" x14ac:dyDescent="0.2">
      <c r="A19" s="539"/>
      <c r="B19" s="81"/>
      <c r="C19" s="138"/>
      <c r="D19" s="138"/>
      <c r="E19" s="138"/>
      <c r="F19" s="138"/>
      <c r="G19" s="138"/>
      <c r="H19" s="138"/>
      <c r="I19" s="138"/>
      <c r="J19" s="11"/>
      <c r="K19" s="11"/>
      <c r="L19" s="11"/>
      <c r="M19" s="11"/>
      <c r="N19" s="11"/>
      <c r="O19" s="11"/>
      <c r="P19" s="11"/>
      <c r="Q19" s="11"/>
      <c r="R19" s="11"/>
      <c r="S19" s="11"/>
      <c r="T19" s="11"/>
      <c r="U19" s="11"/>
      <c r="V19" s="11"/>
      <c r="W19" s="11"/>
      <c r="X19" s="11"/>
      <c r="Y19" s="11"/>
      <c r="Z19" s="540"/>
      <c r="AD19" s="7"/>
      <c r="AE19" s="7"/>
      <c r="AF19" s="7"/>
      <c r="AG19" s="7"/>
      <c r="AH19" s="7"/>
      <c r="AI19" s="7"/>
      <c r="AJ19" s="7"/>
      <c r="AK19" s="7"/>
      <c r="AL19" s="7"/>
      <c r="AM19" s="7"/>
      <c r="AN19" s="7"/>
      <c r="AO19" s="7"/>
      <c r="AP19" s="7"/>
    </row>
    <row r="20" spans="1:42" s="3" customFormat="1" ht="27.75" customHeight="1" x14ac:dyDescent="0.15">
      <c r="A20" s="1262" t="s">
        <v>158</v>
      </c>
      <c r="B20" s="1263"/>
      <c r="C20" s="407" t="s">
        <v>159</v>
      </c>
      <c r="D20" s="157"/>
      <c r="E20" s="372"/>
      <c r="F20" s="372"/>
      <c r="G20" s="1266" t="s">
        <v>278</v>
      </c>
      <c r="H20" s="1266"/>
      <c r="I20" s="1266"/>
      <c r="J20" s="1266"/>
      <c r="K20" s="1266"/>
      <c r="L20" s="1266"/>
      <c r="M20" s="1266"/>
      <c r="N20" s="1266"/>
      <c r="O20" s="1266"/>
      <c r="P20" s="1266"/>
      <c r="Q20" s="1266"/>
      <c r="R20" s="1266"/>
      <c r="S20" s="1266"/>
      <c r="T20" s="1266"/>
      <c r="U20" s="1266"/>
      <c r="V20" s="1266"/>
      <c r="W20" s="1266"/>
      <c r="X20" s="1266"/>
      <c r="Y20" s="1266"/>
      <c r="Z20" s="1267"/>
    </row>
    <row r="21" spans="1:42" s="3" customFormat="1" ht="17.25" customHeight="1" x14ac:dyDescent="0.15">
      <c r="A21" s="1264"/>
      <c r="B21" s="1265"/>
      <c r="C21" s="165" t="s">
        <v>163</v>
      </c>
      <c r="D21" s="374"/>
      <c r="E21" s="374"/>
      <c r="F21" s="374"/>
      <c r="G21" s="1216" t="s">
        <v>279</v>
      </c>
      <c r="H21" s="1216"/>
      <c r="I21" s="1216"/>
      <c r="J21" s="1216"/>
      <c r="K21" s="1216"/>
      <c r="L21" s="1216"/>
      <c r="M21" s="1216"/>
      <c r="N21" s="1216"/>
      <c r="O21" s="1216"/>
      <c r="P21" s="1216"/>
      <c r="Q21" s="1216"/>
      <c r="R21" s="1216"/>
      <c r="S21" s="1216"/>
      <c r="T21" s="1216"/>
      <c r="U21" s="1216"/>
      <c r="V21" s="1216"/>
      <c r="W21" s="1216"/>
      <c r="X21" s="1216"/>
      <c r="Y21" s="1216"/>
      <c r="Z21" s="1268"/>
    </row>
    <row r="22" spans="1:42" ht="11.25" x14ac:dyDescent="0.2">
      <c r="B22" s="117"/>
      <c r="C22" s="173"/>
      <c r="D22" s="173"/>
      <c r="E22" s="173"/>
      <c r="F22" s="173"/>
      <c r="G22" s="173"/>
      <c r="H22" s="173"/>
      <c r="I22" s="173"/>
    </row>
    <row r="23" spans="1:42" ht="11.25" x14ac:dyDescent="0.2">
      <c r="B23" s="117"/>
      <c r="C23" s="173"/>
      <c r="D23" s="173"/>
      <c r="E23" s="173"/>
      <c r="F23" s="173"/>
      <c r="G23" s="173"/>
      <c r="H23" s="173"/>
      <c r="I23" s="173"/>
    </row>
    <row r="24" spans="1:42" ht="11.25" x14ac:dyDescent="0.2">
      <c r="B24" s="117"/>
      <c r="C24" s="173"/>
      <c r="D24" s="173"/>
      <c r="E24" s="173"/>
      <c r="F24" s="173"/>
      <c r="G24" s="173"/>
      <c r="H24" s="173"/>
      <c r="I24" s="173"/>
    </row>
    <row r="25" spans="1:42" ht="11.25" x14ac:dyDescent="0.2">
      <c r="B25" s="244"/>
      <c r="C25" s="238"/>
      <c r="D25" s="238"/>
      <c r="E25" s="238"/>
      <c r="F25" s="173"/>
      <c r="G25" s="173"/>
      <c r="H25" s="173"/>
      <c r="I25" s="173"/>
    </row>
    <row r="26" spans="1:42" ht="11.25" x14ac:dyDescent="0.2">
      <c r="B26" s="117"/>
      <c r="C26" s="173"/>
      <c r="D26" s="173"/>
      <c r="E26" s="173"/>
      <c r="F26" s="173"/>
      <c r="G26" s="173"/>
      <c r="H26" s="173"/>
      <c r="I26" s="173"/>
    </row>
  </sheetData>
  <mergeCells count="106">
    <mergeCell ref="D4:H4"/>
    <mergeCell ref="A7:B7"/>
    <mergeCell ref="C7:Z7"/>
    <mergeCell ref="AD7:AF7"/>
    <mergeCell ref="C8:K8"/>
    <mergeCell ref="L8:R8"/>
    <mergeCell ref="S8:Z8"/>
    <mergeCell ref="C9:K9"/>
    <mergeCell ref="L9:R9"/>
    <mergeCell ref="S9:Z9"/>
    <mergeCell ref="K11:L11"/>
    <mergeCell ref="M11:N11"/>
    <mergeCell ref="O11:P11"/>
    <mergeCell ref="A10:B10"/>
    <mergeCell ref="C10:Z10"/>
    <mergeCell ref="A11:B11"/>
    <mergeCell ref="C11:D11"/>
    <mergeCell ref="E11:F11"/>
    <mergeCell ref="G11:H11"/>
    <mergeCell ref="I11:J11"/>
    <mergeCell ref="W11:X11"/>
    <mergeCell ref="Y11:Z11"/>
    <mergeCell ref="Q11:R11"/>
    <mergeCell ref="S11:T11"/>
    <mergeCell ref="U11:V11"/>
    <mergeCell ref="Y12:Z12"/>
    <mergeCell ref="A13:B13"/>
    <mergeCell ref="C13:D13"/>
    <mergeCell ref="E13:F13"/>
    <mergeCell ref="G13:H13"/>
    <mergeCell ref="I13:J13"/>
    <mergeCell ref="W13:X13"/>
    <mergeCell ref="Y13:Z13"/>
    <mergeCell ref="Q13:R13"/>
    <mergeCell ref="S13:T13"/>
    <mergeCell ref="U13:V13"/>
    <mergeCell ref="A12:B12"/>
    <mergeCell ref="C12:D12"/>
    <mergeCell ref="E12:F12"/>
    <mergeCell ref="G12:H12"/>
    <mergeCell ref="I12:J12"/>
    <mergeCell ref="K12:L12"/>
    <mergeCell ref="M12:N12"/>
    <mergeCell ref="O12:P12"/>
    <mergeCell ref="M14:N14"/>
    <mergeCell ref="O14:P14"/>
    <mergeCell ref="K13:L13"/>
    <mergeCell ref="M13:N13"/>
    <mergeCell ref="O13:P13"/>
    <mergeCell ref="Q12:R12"/>
    <mergeCell ref="S12:T12"/>
    <mergeCell ref="U12:V12"/>
    <mergeCell ref="W12:X12"/>
    <mergeCell ref="K15:L15"/>
    <mergeCell ref="M15:N15"/>
    <mergeCell ref="O15:P15"/>
    <mergeCell ref="Q14:R14"/>
    <mergeCell ref="S14:T14"/>
    <mergeCell ref="U14:V14"/>
    <mergeCell ref="W14:X14"/>
    <mergeCell ref="Y14:Z14"/>
    <mergeCell ref="A15:B15"/>
    <mergeCell ref="C15:D15"/>
    <mergeCell ref="E15:F15"/>
    <mergeCell ref="G15:H15"/>
    <mergeCell ref="I15:J15"/>
    <mergeCell ref="W15:X15"/>
    <mergeCell ref="Y15:Z15"/>
    <mergeCell ref="Q15:R15"/>
    <mergeCell ref="S15:T15"/>
    <mergeCell ref="U15:V15"/>
    <mergeCell ref="A14:B14"/>
    <mergeCell ref="C14:D14"/>
    <mergeCell ref="E14:F14"/>
    <mergeCell ref="G14:H14"/>
    <mergeCell ref="I14:J14"/>
    <mergeCell ref="K14:L14"/>
    <mergeCell ref="Q16:R16"/>
    <mergeCell ref="S16:T16"/>
    <mergeCell ref="U16:V16"/>
    <mergeCell ref="W16:X16"/>
    <mergeCell ref="Y16:Z16"/>
    <mergeCell ref="A17:B17"/>
    <mergeCell ref="C17:D17"/>
    <mergeCell ref="E17:F17"/>
    <mergeCell ref="G17:H17"/>
    <mergeCell ref="I17:J17"/>
    <mergeCell ref="W17:X17"/>
    <mergeCell ref="Y17:Z17"/>
    <mergeCell ref="A16:B16"/>
    <mergeCell ref="C16:D16"/>
    <mergeCell ref="E16:F16"/>
    <mergeCell ref="G16:H16"/>
    <mergeCell ref="I16:J16"/>
    <mergeCell ref="K16:L16"/>
    <mergeCell ref="M16:N16"/>
    <mergeCell ref="O16:P16"/>
    <mergeCell ref="A20:B21"/>
    <mergeCell ref="G20:Z20"/>
    <mergeCell ref="G21:Z21"/>
    <mergeCell ref="K17:L17"/>
    <mergeCell ref="M17:N17"/>
    <mergeCell ref="O17:P17"/>
    <mergeCell ref="Q17:R17"/>
    <mergeCell ref="S17:T17"/>
    <mergeCell ref="U17:V17"/>
  </mergeCells>
  <dataValidations count="4">
    <dataValidation type="list" allowBlank="1" showInputMessage="1" showErrorMessage="1" sqref="S9:Z9" xr:uid="{3841F2FD-57EA-444B-BDDC-0E2B37A18948}">
      <formula1>"lb,dN"</formula1>
    </dataValidation>
    <dataValidation type="list" allowBlank="1" showInputMessage="1" showErrorMessage="1" sqref="S8:Z8" xr:uid="{BF918E57-D9E3-49AA-981E-AFD09E41990F}">
      <formula1>"cm, mm"</formula1>
    </dataValidation>
    <dataValidation type="list" allowBlank="1" sqref="T5:T6" xr:uid="{91820861-D4B8-4761-AC88-0FE6DC02651C}">
      <formula1>DMDBT</formula1>
    </dataValidation>
    <dataValidation allowBlank="1" sqref="C15:C16 D15:Z15 E16 G16 I16 K16 M16 O16 Q16 S16 U16 W16 Y16" xr:uid="{E74A7BA5-57B5-403B-82C3-579C9CDF79DE}"/>
  </dataValidations>
  <printOptions horizontalCentered="1"/>
  <pageMargins left="0.6" right="0.6" top="0.5" bottom="0.75" header="0.5" footer="0.4"/>
  <pageSetup orientation="portrait" r:id="rId1"/>
  <headerFooter alignWithMargins="0">
    <oddFooter>&amp;L&amp;"Arial,Bold"Radiologic Technologist's Section&amp;R&amp;"Arial,Italic"&amp;8&amp;F</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9FFC650-CD5E-4CA9-926E-1E6FD1F47FE4}">
          <x14:formula1>
            <xm:f>DD!$B$2:$B$3</xm:f>
          </x14:formula1>
          <xm:sqref>C17:Z17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00B0F0"/>
  </sheetPr>
  <dimension ref="A1:AE28"/>
  <sheetViews>
    <sheetView showGridLines="0" showZeros="0" topLeftCell="A4" zoomScale="130" zoomScaleNormal="130" zoomScalePageLayoutView="120" workbookViewId="0">
      <selection activeCell="AC17" sqref="AC17"/>
    </sheetView>
  </sheetViews>
  <sheetFormatPr defaultColWidth="9.140625" defaultRowHeight="9" x14ac:dyDescent="0.15"/>
  <cols>
    <col min="1" max="1" width="7.7109375" style="1" customWidth="1"/>
    <col min="2" max="2" width="20" style="1" customWidth="1"/>
    <col min="3" max="26" width="2.7109375" style="2" customWidth="1"/>
    <col min="27" max="27" width="0.7109375" style="1" customWidth="1"/>
    <col min="28" max="16384" width="9.140625" style="1"/>
  </cols>
  <sheetData>
    <row r="1" spans="1:31" s="32" customFormat="1" ht="24.75" customHeight="1" x14ac:dyDescent="0.35">
      <c r="A1" s="208" t="s">
        <v>284</v>
      </c>
      <c r="C1" s="31"/>
      <c r="D1" s="31"/>
      <c r="E1" s="31"/>
      <c r="F1" s="31"/>
      <c r="G1" s="31"/>
      <c r="H1" s="31"/>
      <c r="I1" s="31"/>
      <c r="J1" s="31"/>
      <c r="K1" s="31"/>
      <c r="L1" s="31"/>
      <c r="M1" s="31"/>
      <c r="N1" s="31"/>
      <c r="O1" s="31"/>
      <c r="P1" s="31"/>
      <c r="Q1" s="31"/>
      <c r="R1" s="31"/>
      <c r="S1" s="31"/>
      <c r="T1" s="31"/>
      <c r="U1" s="31"/>
      <c r="V1" s="31"/>
      <c r="W1" s="31"/>
      <c r="X1" s="31"/>
      <c r="Y1" s="31"/>
      <c r="Z1" s="49" t="s">
        <v>30</v>
      </c>
      <c r="AC1" s="315"/>
      <c r="AE1"/>
    </row>
    <row r="2" spans="1:31" s="9" customFormat="1" ht="15" customHeight="1" x14ac:dyDescent="0.2">
      <c r="B2" s="15"/>
      <c r="C2" s="11"/>
      <c r="D2" s="11"/>
      <c r="E2" s="11"/>
      <c r="F2" s="11"/>
      <c r="G2" s="11"/>
      <c r="H2" s="11"/>
      <c r="I2" s="11"/>
      <c r="J2" s="11"/>
      <c r="K2" s="11"/>
      <c r="L2" s="11"/>
      <c r="M2" s="11"/>
      <c r="N2" s="11"/>
      <c r="O2" s="11"/>
      <c r="P2" s="11"/>
      <c r="Q2" s="11"/>
      <c r="R2" s="11"/>
      <c r="S2" s="11"/>
      <c r="T2" s="11"/>
      <c r="U2" s="11"/>
      <c r="V2" s="11"/>
      <c r="W2" s="11"/>
      <c r="X2" s="11"/>
      <c r="Y2" s="11"/>
      <c r="AE2" s="115"/>
    </row>
    <row r="3" spans="1:31" s="9" customFormat="1" ht="15" customHeight="1" x14ac:dyDescent="0.2">
      <c r="B3" s="225" t="s">
        <v>118</v>
      </c>
      <c r="C3"/>
      <c r="D3" s="369" t="str">
        <f>Facility</f>
        <v>SurgiCenter</v>
      </c>
      <c r="E3" s="370"/>
      <c r="F3" s="370"/>
      <c r="G3" s="314"/>
      <c r="J3" s="1"/>
      <c r="K3" s="10"/>
      <c r="L3" s="10"/>
      <c r="M3" s="10"/>
      <c r="O3" s="10"/>
      <c r="P3" s="10"/>
      <c r="Q3" s="225" t="s">
        <v>224</v>
      </c>
      <c r="S3"/>
      <c r="T3"/>
      <c r="U3" s="313" t="str">
        <f>RmID</f>
        <v>Biopsy</v>
      </c>
      <c r="V3" s="378"/>
      <c r="W3" s="378"/>
      <c r="X3" s="378"/>
      <c r="Y3" s="378"/>
      <c r="Z3" s="378"/>
      <c r="AA3"/>
      <c r="AB3"/>
      <c r="AC3"/>
      <c r="AD3"/>
      <c r="AE3"/>
    </row>
    <row r="4" spans="1:31" s="9" customFormat="1" ht="21" customHeight="1" x14ac:dyDescent="0.25">
      <c r="B4" s="225" t="s">
        <v>133</v>
      </c>
      <c r="C4"/>
      <c r="D4" s="1301">
        <f>SBBAPID</f>
        <v>12001</v>
      </c>
      <c r="E4" s="1301"/>
      <c r="F4" s="1301"/>
      <c r="G4" s="1302"/>
      <c r="H4" s="310" t="s">
        <v>121</v>
      </c>
      <c r="I4" s="316">
        <f>SBBAPRm</f>
        <v>1</v>
      </c>
      <c r="J4" s="2"/>
      <c r="K4" s="20"/>
      <c r="L4" s="20"/>
      <c r="M4" s="20"/>
      <c r="N4" s="20"/>
      <c r="O4" s="20"/>
      <c r="P4" s="11"/>
      <c r="Q4" s="10"/>
      <c r="S4" s="21"/>
      <c r="T4" s="20"/>
      <c r="U4" s="10"/>
      <c r="V4" s="20"/>
      <c r="W4" s="20"/>
      <c r="X4" s="20"/>
      <c r="Y4" s="20"/>
      <c r="Z4" s="20"/>
    </row>
    <row r="5" spans="1:31" s="9" customFormat="1" ht="21" customHeight="1" x14ac:dyDescent="0.2">
      <c r="B5" s="225" t="s">
        <v>122</v>
      </c>
      <c r="C5"/>
      <c r="D5" s="369" t="str">
        <f>CONCATENATE(MFR," ",MOD)</f>
        <v>Hologic Affirm</v>
      </c>
      <c r="E5" s="369"/>
      <c r="F5" s="369"/>
      <c r="G5" s="317"/>
      <c r="H5" s="397"/>
      <c r="I5" s="397"/>
      <c r="J5" s="317"/>
      <c r="K5" s="309"/>
      <c r="L5" s="309"/>
      <c r="M5" s="309"/>
      <c r="N5" s="309"/>
      <c r="O5" s="309"/>
      <c r="P5" s="22"/>
      <c r="S5" s="312" t="s">
        <v>123</v>
      </c>
      <c r="T5" s="51"/>
      <c r="U5" s="314" t="str">
        <f>ImageMode_A</f>
        <v>Stereotactic</v>
      </c>
      <c r="V5" s="318"/>
      <c r="W5" s="318"/>
      <c r="X5" s="318"/>
      <c r="Y5" s="318"/>
      <c r="Z5" s="318"/>
    </row>
    <row r="6" spans="1:31" s="9" customFormat="1" ht="15" customHeight="1" thickBot="1" x14ac:dyDescent="0.25">
      <c r="B6" s="15"/>
      <c r="L6" s="13"/>
      <c r="M6" s="13"/>
      <c r="N6" s="13"/>
      <c r="O6" s="13"/>
      <c r="P6" s="13"/>
      <c r="Q6" s="13"/>
      <c r="R6" s="13"/>
      <c r="S6" s="13"/>
      <c r="T6" s="13"/>
      <c r="U6" s="13"/>
      <c r="V6" s="13"/>
      <c r="W6" s="13"/>
      <c r="X6" s="13"/>
      <c r="Y6" s="13"/>
      <c r="AA6"/>
      <c r="AB6"/>
      <c r="AC6"/>
      <c r="AD6"/>
      <c r="AE6"/>
    </row>
    <row r="7" spans="1:31" s="7" customFormat="1" ht="21" customHeight="1" x14ac:dyDescent="0.2">
      <c r="A7" s="720" t="s">
        <v>170</v>
      </c>
      <c r="B7" s="722"/>
      <c r="C7" s="742"/>
      <c r="D7" s="743"/>
      <c r="E7" s="743"/>
      <c r="F7" s="743"/>
      <c r="G7" s="743"/>
      <c r="H7" s="743"/>
      <c r="I7" s="743"/>
      <c r="J7" s="743"/>
      <c r="K7" s="743"/>
      <c r="L7" s="743"/>
      <c r="M7" s="743"/>
      <c r="N7" s="743"/>
      <c r="O7" s="743"/>
      <c r="P7" s="743"/>
      <c r="Q7" s="743"/>
      <c r="R7" s="743"/>
      <c r="S7" s="743"/>
      <c r="T7" s="743"/>
      <c r="U7" s="743"/>
      <c r="V7" s="743"/>
      <c r="W7" s="743"/>
      <c r="X7" s="743"/>
      <c r="Y7" s="743"/>
      <c r="Z7" s="744"/>
      <c r="AB7" s="241"/>
    </row>
    <row r="8" spans="1:31" s="7" customFormat="1" ht="21" customHeight="1" x14ac:dyDescent="0.2">
      <c r="A8" s="723" t="s">
        <v>228</v>
      </c>
      <c r="B8" s="725"/>
      <c r="C8" s="1248" t="s">
        <v>229</v>
      </c>
      <c r="D8" s="1248"/>
      <c r="E8" s="1248" t="s">
        <v>230</v>
      </c>
      <c r="F8" s="1248"/>
      <c r="G8" s="1248" t="s">
        <v>231</v>
      </c>
      <c r="H8" s="1248"/>
      <c r="I8" s="1248" t="s">
        <v>232</v>
      </c>
      <c r="J8" s="1248"/>
      <c r="K8" s="1248" t="s">
        <v>233</v>
      </c>
      <c r="L8" s="1248"/>
      <c r="M8" s="1248" t="s">
        <v>234</v>
      </c>
      <c r="N8" s="1248"/>
      <c r="O8" s="1248" t="s">
        <v>235</v>
      </c>
      <c r="P8" s="1248"/>
      <c r="Q8" s="1248" t="s">
        <v>236</v>
      </c>
      <c r="R8" s="1248"/>
      <c r="S8" s="1248" t="s">
        <v>237</v>
      </c>
      <c r="T8" s="1248"/>
      <c r="U8" s="1248" t="s">
        <v>238</v>
      </c>
      <c r="V8" s="1248"/>
      <c r="W8" s="1248" t="s">
        <v>239</v>
      </c>
      <c r="X8" s="1248"/>
      <c r="Y8" s="1248" t="s">
        <v>240</v>
      </c>
      <c r="Z8" s="1316"/>
    </row>
    <row r="9" spans="1:31" s="7" customFormat="1" ht="21" customHeight="1" x14ac:dyDescent="0.2">
      <c r="A9" s="723" t="s">
        <v>171</v>
      </c>
      <c r="B9" s="725"/>
      <c r="C9" s="1036"/>
      <c r="D9" s="1038"/>
      <c r="E9" s="1036"/>
      <c r="F9" s="1038"/>
      <c r="G9" s="1036"/>
      <c r="H9" s="1038"/>
      <c r="I9" s="1036"/>
      <c r="J9" s="1038"/>
      <c r="K9" s="1036"/>
      <c r="L9" s="1038"/>
      <c r="M9" s="1036"/>
      <c r="N9" s="1038"/>
      <c r="O9" s="1036"/>
      <c r="P9" s="1038"/>
      <c r="Q9" s="1036"/>
      <c r="R9" s="1038"/>
      <c r="S9" s="1036"/>
      <c r="T9" s="1038"/>
      <c r="U9" s="1036"/>
      <c r="V9" s="1038"/>
      <c r="W9" s="1036"/>
      <c r="X9" s="1038"/>
      <c r="Y9" s="1036"/>
      <c r="Z9" s="1039"/>
    </row>
    <row r="10" spans="1:31" s="7" customFormat="1" ht="21" customHeight="1" thickBot="1" x14ac:dyDescent="0.25">
      <c r="A10" s="723" t="s">
        <v>185</v>
      </c>
      <c r="B10" s="725"/>
      <c r="C10" s="1310"/>
      <c r="D10" s="1311"/>
      <c r="E10" s="1310"/>
      <c r="F10" s="1311"/>
      <c r="G10" s="1310"/>
      <c r="H10" s="1311"/>
      <c r="I10" s="1310"/>
      <c r="J10" s="1311"/>
      <c r="K10" s="1310"/>
      <c r="L10" s="1311"/>
      <c r="M10" s="1310"/>
      <c r="N10" s="1311"/>
      <c r="O10" s="1310"/>
      <c r="P10" s="1311"/>
      <c r="Q10" s="1310"/>
      <c r="R10" s="1311"/>
      <c r="S10" s="1310"/>
      <c r="T10" s="1311"/>
      <c r="U10" s="1310"/>
      <c r="V10" s="1311"/>
      <c r="W10" s="1310"/>
      <c r="X10" s="1311"/>
      <c r="Y10" s="1310"/>
      <c r="Z10" s="1312"/>
    </row>
    <row r="11" spans="1:31" s="8" customFormat="1" ht="24.75" customHeight="1" x14ac:dyDescent="0.2">
      <c r="A11" s="720" t="s">
        <v>285</v>
      </c>
      <c r="B11" s="722"/>
      <c r="C11" s="1305"/>
      <c r="D11" s="1306"/>
      <c r="E11" s="1305"/>
      <c r="F11" s="1306"/>
      <c r="G11" s="1305"/>
      <c r="H11" s="1306"/>
      <c r="I11" s="1305"/>
      <c r="J11" s="1306"/>
      <c r="K11" s="1305"/>
      <c r="L11" s="1306"/>
      <c r="M11" s="1305"/>
      <c r="N11" s="1306"/>
      <c r="O11" s="1305"/>
      <c r="P11" s="1306"/>
      <c r="Q11" s="1305"/>
      <c r="R11" s="1306"/>
      <c r="S11" s="1305"/>
      <c r="T11" s="1306"/>
      <c r="U11" s="1305"/>
      <c r="V11" s="1306"/>
      <c r="W11" s="1305"/>
      <c r="X11" s="1306"/>
      <c r="Y11" s="1305"/>
      <c r="Z11" s="1313"/>
      <c r="AC11" s="100"/>
    </row>
    <row r="12" spans="1:31" s="8" customFormat="1" ht="24.75" customHeight="1" x14ac:dyDescent="0.2">
      <c r="A12" s="1296" t="s">
        <v>286</v>
      </c>
      <c r="B12" s="676" t="s">
        <v>587</v>
      </c>
      <c r="C12" s="1307"/>
      <c r="D12" s="1308"/>
      <c r="E12" s="1307"/>
      <c r="F12" s="1308"/>
      <c r="G12" s="1307"/>
      <c r="H12" s="1308"/>
      <c r="I12" s="1307"/>
      <c r="J12" s="1308"/>
      <c r="K12" s="1307"/>
      <c r="L12" s="1308"/>
      <c r="M12" s="1307"/>
      <c r="N12" s="1308"/>
      <c r="O12" s="1307"/>
      <c r="P12" s="1308"/>
      <c r="Q12" s="1307"/>
      <c r="R12" s="1308"/>
      <c r="S12" s="1307"/>
      <c r="T12" s="1308"/>
      <c r="U12" s="1307"/>
      <c r="V12" s="1308"/>
      <c r="W12" s="1307"/>
      <c r="X12" s="1308"/>
      <c r="Y12" s="1307"/>
      <c r="Z12" s="1309"/>
      <c r="AC12" s="100"/>
    </row>
    <row r="13" spans="1:31" s="8" customFormat="1" ht="24.75" customHeight="1" x14ac:dyDescent="0.2">
      <c r="A13" s="1297"/>
      <c r="B13" s="676" t="s">
        <v>588</v>
      </c>
      <c r="C13" s="1104"/>
      <c r="D13" s="1106"/>
      <c r="E13" s="1104"/>
      <c r="F13" s="1106"/>
      <c r="G13" s="1104"/>
      <c r="H13" s="1106"/>
      <c r="I13" s="1104"/>
      <c r="J13" s="1106"/>
      <c r="K13" s="1104"/>
      <c r="L13" s="1106"/>
      <c r="M13" s="1104"/>
      <c r="N13" s="1106"/>
      <c r="O13" s="1104"/>
      <c r="P13" s="1106"/>
      <c r="Q13" s="1104"/>
      <c r="R13" s="1106"/>
      <c r="S13" s="1104"/>
      <c r="T13" s="1106"/>
      <c r="U13" s="1104"/>
      <c r="V13" s="1106"/>
      <c r="W13" s="1104"/>
      <c r="X13" s="1106"/>
      <c r="Y13" s="1104"/>
      <c r="Z13" s="1107"/>
      <c r="AC13" s="100"/>
    </row>
    <row r="14" spans="1:31" s="8" customFormat="1" ht="31.5" customHeight="1" x14ac:dyDescent="0.2">
      <c r="A14" s="1297"/>
      <c r="B14" s="676" t="s">
        <v>287</v>
      </c>
      <c r="C14" s="1104"/>
      <c r="D14" s="1106"/>
      <c r="E14" s="1104"/>
      <c r="F14" s="1106"/>
      <c r="G14" s="1104"/>
      <c r="H14" s="1106"/>
      <c r="I14" s="1104"/>
      <c r="J14" s="1106"/>
      <c r="K14" s="1104"/>
      <c r="L14" s="1106"/>
      <c r="M14" s="1104"/>
      <c r="N14" s="1106"/>
      <c r="O14" s="1104"/>
      <c r="P14" s="1106"/>
      <c r="Q14" s="1104"/>
      <c r="R14" s="1106"/>
      <c r="S14" s="1104"/>
      <c r="T14" s="1106"/>
      <c r="U14" s="1104"/>
      <c r="V14" s="1106"/>
      <c r="W14" s="1104"/>
      <c r="X14" s="1106"/>
      <c r="Y14" s="1104"/>
      <c r="Z14" s="1107"/>
      <c r="AC14" s="100"/>
    </row>
    <row r="15" spans="1:31" s="8" customFormat="1" ht="30.75" customHeight="1" x14ac:dyDescent="0.2">
      <c r="A15" s="1297"/>
      <c r="B15" s="676" t="s">
        <v>288</v>
      </c>
      <c r="C15" s="1104"/>
      <c r="D15" s="1106"/>
      <c r="E15" s="1104"/>
      <c r="F15" s="1106"/>
      <c r="G15" s="1104"/>
      <c r="H15" s="1106"/>
      <c r="I15" s="1104"/>
      <c r="J15" s="1106"/>
      <c r="K15" s="1104"/>
      <c r="L15" s="1106"/>
      <c r="M15" s="1104"/>
      <c r="N15" s="1106"/>
      <c r="O15" s="1104"/>
      <c r="P15" s="1106"/>
      <c r="Q15" s="1104"/>
      <c r="R15" s="1106"/>
      <c r="S15" s="1104"/>
      <c r="T15" s="1106"/>
      <c r="U15" s="1104"/>
      <c r="V15" s="1106"/>
      <c r="W15" s="1104"/>
      <c r="X15" s="1106"/>
      <c r="Y15" s="1104"/>
      <c r="Z15" s="1107"/>
      <c r="AC15" s="100"/>
    </row>
    <row r="16" spans="1:31" s="8" customFormat="1" ht="30.75" customHeight="1" x14ac:dyDescent="0.2">
      <c r="A16" s="1298"/>
      <c r="B16" s="676" t="s">
        <v>289</v>
      </c>
      <c r="C16" s="434"/>
      <c r="D16" s="435"/>
      <c r="E16" s="434"/>
      <c r="F16" s="435"/>
      <c r="G16" s="434"/>
      <c r="H16" s="435"/>
      <c r="I16" s="434"/>
      <c r="J16" s="435"/>
      <c r="K16" s="434"/>
      <c r="L16" s="435"/>
      <c r="M16" s="434"/>
      <c r="N16" s="435"/>
      <c r="O16" s="434"/>
      <c r="P16" s="435"/>
      <c r="Q16" s="434"/>
      <c r="R16" s="435"/>
      <c r="S16" s="434"/>
      <c r="T16" s="435"/>
      <c r="U16" s="434"/>
      <c r="V16" s="435"/>
      <c r="W16" s="434"/>
      <c r="X16" s="435"/>
      <c r="Y16" s="434"/>
      <c r="Z16" s="436"/>
      <c r="AC16" s="100"/>
    </row>
    <row r="17" spans="1:29" s="8" customFormat="1" ht="24.75" customHeight="1" thickBot="1" x14ac:dyDescent="0.25">
      <c r="A17" s="1292" t="s">
        <v>290</v>
      </c>
      <c r="B17" s="1293"/>
      <c r="C17" s="1304"/>
      <c r="D17" s="1304"/>
      <c r="E17" s="1304"/>
      <c r="F17" s="1304"/>
      <c r="G17" s="1304"/>
      <c r="H17" s="1304"/>
      <c r="I17" s="1304"/>
      <c r="J17" s="1304"/>
      <c r="K17" s="1304"/>
      <c r="L17" s="1304"/>
      <c r="M17" s="1304"/>
      <c r="N17" s="1304"/>
      <c r="O17" s="1304"/>
      <c r="P17" s="1304"/>
      <c r="Q17" s="1304"/>
      <c r="R17" s="1304"/>
      <c r="S17" s="1304"/>
      <c r="T17" s="1304"/>
      <c r="U17" s="1304"/>
      <c r="V17" s="1304"/>
      <c r="W17" s="1304"/>
      <c r="X17" s="1304"/>
      <c r="Y17" s="1304"/>
      <c r="Z17" s="1320"/>
      <c r="AB17" s="13"/>
      <c r="AC17" s="100"/>
    </row>
    <row r="18" spans="1:29" s="8" customFormat="1" ht="29.25" customHeight="1" thickBot="1" x14ac:dyDescent="0.25">
      <c r="A18" s="1072" t="s">
        <v>174</v>
      </c>
      <c r="B18" s="1073"/>
      <c r="C18" s="1303"/>
      <c r="D18" s="1300"/>
      <c r="E18" s="1299"/>
      <c r="F18" s="1300"/>
      <c r="G18" s="1299"/>
      <c r="H18" s="1300"/>
      <c r="I18" s="1299"/>
      <c r="J18" s="1300"/>
      <c r="K18" s="1299"/>
      <c r="L18" s="1300"/>
      <c r="M18" s="1299"/>
      <c r="N18" s="1300"/>
      <c r="O18" s="1299"/>
      <c r="P18" s="1300"/>
      <c r="Q18" s="1299"/>
      <c r="R18" s="1300"/>
      <c r="S18" s="1299"/>
      <c r="T18" s="1300"/>
      <c r="U18" s="1299"/>
      <c r="V18" s="1300"/>
      <c r="W18" s="1299"/>
      <c r="X18" s="1300"/>
      <c r="Y18" s="1299"/>
      <c r="Z18" s="1319"/>
    </row>
    <row r="19" spans="1:29" s="8" customFormat="1" ht="21" customHeight="1" x14ac:dyDescent="0.2">
      <c r="B19" s="251"/>
      <c r="C19" s="40"/>
      <c r="D19" s="146"/>
      <c r="E19" s="146"/>
      <c r="F19" s="146"/>
      <c r="G19" s="40"/>
      <c r="H19" s="146"/>
      <c r="I19" s="146"/>
      <c r="J19" s="109"/>
      <c r="K19" s="125"/>
      <c r="L19" s="108"/>
      <c r="M19" s="108"/>
      <c r="N19" s="109"/>
      <c r="O19" s="125"/>
      <c r="P19" s="108"/>
      <c r="Q19" s="108"/>
      <c r="R19" s="109"/>
      <c r="S19" s="145" t="s">
        <v>255</v>
      </c>
      <c r="T19" s="144"/>
      <c r="U19" s="146"/>
      <c r="V19" s="145"/>
      <c r="W19" s="145" t="s">
        <v>256</v>
      </c>
      <c r="X19" s="146"/>
      <c r="Y19" s="146"/>
      <c r="Z19" s="146"/>
    </row>
    <row r="20" spans="1:29" s="8" customFormat="1" ht="15" customHeight="1" thickBot="1" x14ac:dyDescent="0.25">
      <c r="A20" s="9"/>
      <c r="B20" s="81"/>
      <c r="C20" s="138"/>
      <c r="D20" s="138"/>
      <c r="E20" s="138"/>
      <c r="F20" s="138"/>
      <c r="G20" s="138"/>
      <c r="H20" s="138"/>
      <c r="I20" s="138"/>
      <c r="J20" s="11"/>
      <c r="K20" s="11"/>
      <c r="L20" s="11"/>
      <c r="M20" s="11"/>
      <c r="N20" s="11"/>
      <c r="O20" s="11"/>
      <c r="P20" s="11"/>
      <c r="Q20" s="11"/>
      <c r="R20" s="11"/>
      <c r="S20" s="11"/>
      <c r="T20" s="11"/>
      <c r="U20" s="11"/>
      <c r="V20" s="11"/>
      <c r="W20" s="11"/>
      <c r="X20" s="11"/>
      <c r="Y20" s="11"/>
      <c r="Z20" s="11"/>
    </row>
    <row r="21" spans="1:29" s="9" customFormat="1" ht="12" x14ac:dyDescent="0.2">
      <c r="A21" s="1208" t="s">
        <v>158</v>
      </c>
      <c r="B21" s="1263"/>
      <c r="C21" s="407" t="s">
        <v>159</v>
      </c>
      <c r="D21" s="157"/>
      <c r="E21" s="372"/>
      <c r="F21" s="372"/>
      <c r="G21" s="1317" t="s">
        <v>291</v>
      </c>
      <c r="H21" s="1317"/>
      <c r="I21" s="1317"/>
      <c r="J21" s="1317"/>
      <c r="K21" s="1317"/>
      <c r="L21" s="1317"/>
      <c r="M21" s="1317"/>
      <c r="N21" s="1317"/>
      <c r="O21" s="1317"/>
      <c r="P21" s="1317"/>
      <c r="Q21" s="1317"/>
      <c r="R21" s="1317"/>
      <c r="S21" s="1317"/>
      <c r="T21" s="1317"/>
      <c r="U21" s="1317"/>
      <c r="V21" s="1317"/>
      <c r="W21" s="1317"/>
      <c r="X21" s="1317"/>
      <c r="Y21" s="1317"/>
      <c r="Z21" s="1318"/>
    </row>
    <row r="22" spans="1:29" s="3" customFormat="1" ht="11.25" x14ac:dyDescent="0.15">
      <c r="A22" s="1314"/>
      <c r="B22" s="1315"/>
      <c r="C22" s="164"/>
      <c r="D22" s="161"/>
      <c r="E22" s="373"/>
      <c r="F22" s="373"/>
      <c r="G22" s="1172" t="s">
        <v>292</v>
      </c>
      <c r="H22" s="1172"/>
      <c r="I22" s="1172"/>
      <c r="J22" s="1172"/>
      <c r="K22" s="1172"/>
      <c r="L22" s="1172"/>
      <c r="M22" s="1172"/>
      <c r="N22" s="1172"/>
      <c r="O22" s="1172"/>
      <c r="P22" s="1172"/>
      <c r="Q22" s="1172"/>
      <c r="R22" s="1172"/>
      <c r="S22" s="1172"/>
      <c r="T22" s="1172"/>
      <c r="U22" s="1172"/>
      <c r="V22" s="1172"/>
      <c r="W22" s="1172"/>
      <c r="X22" s="1172"/>
      <c r="Y22" s="1172"/>
      <c r="Z22" s="1173"/>
    </row>
    <row r="23" spans="1:29" s="3" customFormat="1" ht="27" customHeight="1" x14ac:dyDescent="0.15">
      <c r="A23" s="1314"/>
      <c r="B23" s="1315"/>
      <c r="C23" s="164"/>
      <c r="D23" s="161"/>
      <c r="E23" s="373"/>
      <c r="F23" s="373"/>
      <c r="G23" s="1172" t="s">
        <v>293</v>
      </c>
      <c r="H23" s="1172"/>
      <c r="I23" s="1172"/>
      <c r="J23" s="1172"/>
      <c r="K23" s="1172"/>
      <c r="L23" s="1172"/>
      <c r="M23" s="1172"/>
      <c r="N23" s="1172"/>
      <c r="O23" s="1172"/>
      <c r="P23" s="1172"/>
      <c r="Q23" s="1172"/>
      <c r="R23" s="1172"/>
      <c r="S23" s="1172"/>
      <c r="T23" s="1172"/>
      <c r="U23" s="1172"/>
      <c r="V23" s="1172"/>
      <c r="W23" s="1172"/>
      <c r="X23" s="1172"/>
      <c r="Y23" s="1172"/>
      <c r="Z23" s="1173"/>
    </row>
    <row r="24" spans="1:29" s="3" customFormat="1" ht="22.5" customHeight="1" thickBot="1" x14ac:dyDescent="0.2">
      <c r="A24" s="1210"/>
      <c r="B24" s="1265"/>
      <c r="C24" s="165" t="s">
        <v>163</v>
      </c>
      <c r="D24" s="374"/>
      <c r="E24" s="374"/>
      <c r="F24" s="374"/>
      <c r="G24" s="1216" t="s">
        <v>294</v>
      </c>
      <c r="H24" s="1216"/>
      <c r="I24" s="1216"/>
      <c r="J24" s="1216"/>
      <c r="K24" s="1216"/>
      <c r="L24" s="1216"/>
      <c r="M24" s="1216"/>
      <c r="N24" s="1216"/>
      <c r="O24" s="1216"/>
      <c r="P24" s="1216"/>
      <c r="Q24" s="1216"/>
      <c r="R24" s="1216"/>
      <c r="S24" s="1216"/>
      <c r="T24" s="1216"/>
      <c r="U24" s="1216"/>
      <c r="V24" s="1216"/>
      <c r="W24" s="1216"/>
      <c r="X24" s="1216"/>
      <c r="Y24" s="1216"/>
      <c r="Z24" s="1217"/>
    </row>
    <row r="25" spans="1:29" s="3" customFormat="1" ht="22.5" customHeight="1" x14ac:dyDescent="0.2">
      <c r="A25" s="1"/>
      <c r="B25" s="117"/>
      <c r="C25" s="173"/>
      <c r="D25" s="173"/>
      <c r="E25" s="173"/>
      <c r="F25" s="173"/>
      <c r="G25" s="173"/>
      <c r="H25" s="173"/>
      <c r="I25" s="173"/>
      <c r="J25" s="2"/>
      <c r="K25" s="2"/>
      <c r="L25" s="2"/>
      <c r="M25" s="2"/>
      <c r="N25" s="2"/>
      <c r="O25" s="2"/>
      <c r="P25" s="2"/>
      <c r="Q25" s="2"/>
      <c r="R25" s="2"/>
      <c r="S25" s="2"/>
      <c r="T25" s="2"/>
      <c r="U25" s="2"/>
      <c r="V25" s="2"/>
      <c r="W25" s="2"/>
      <c r="X25" s="2"/>
      <c r="Y25" s="2"/>
      <c r="Z25" s="2"/>
    </row>
    <row r="26" spans="1:29" ht="11.25" x14ac:dyDescent="0.2">
      <c r="B26" s="117"/>
      <c r="C26" s="173"/>
      <c r="D26" s="173"/>
      <c r="E26" s="173"/>
      <c r="F26" s="173"/>
      <c r="G26" s="173"/>
      <c r="H26" s="173"/>
      <c r="I26" s="173"/>
    </row>
    <row r="28" spans="1:29" x14ac:dyDescent="0.15">
      <c r="B28" s="73"/>
      <c r="C28" s="67"/>
      <c r="D28" s="67"/>
      <c r="E28" s="67"/>
    </row>
  </sheetData>
  <mergeCells count="135">
    <mergeCell ref="G24:Z24"/>
    <mergeCell ref="M15:N15"/>
    <mergeCell ref="O15:P15"/>
    <mergeCell ref="Q15:R15"/>
    <mergeCell ref="S15:T15"/>
    <mergeCell ref="U15:V15"/>
    <mergeCell ref="W15:X15"/>
    <mergeCell ref="Y15:Z15"/>
    <mergeCell ref="G21:Z21"/>
    <mergeCell ref="G22:Z22"/>
    <mergeCell ref="Y18:Z18"/>
    <mergeCell ref="Y17:Z17"/>
    <mergeCell ref="S18:T18"/>
    <mergeCell ref="U18:V18"/>
    <mergeCell ref="W18:X18"/>
    <mergeCell ref="O18:P18"/>
    <mergeCell ref="Q18:R18"/>
    <mergeCell ref="U17:V17"/>
    <mergeCell ref="W17:X17"/>
    <mergeCell ref="O17:P17"/>
    <mergeCell ref="Q17:R17"/>
    <mergeCell ref="S17:T17"/>
    <mergeCell ref="C8:D8"/>
    <mergeCell ref="E8:F8"/>
    <mergeCell ref="A18:B18"/>
    <mergeCell ref="W8:X8"/>
    <mergeCell ref="A21:B24"/>
    <mergeCell ref="A11:B11"/>
    <mergeCell ref="C7:Z7"/>
    <mergeCell ref="C9:D9"/>
    <mergeCell ref="E9:F9"/>
    <mergeCell ref="G9:H9"/>
    <mergeCell ref="I9:J9"/>
    <mergeCell ref="K9:L9"/>
    <mergeCell ref="M9:N9"/>
    <mergeCell ref="O9:P9"/>
    <mergeCell ref="Q9:R9"/>
    <mergeCell ref="S9:T9"/>
    <mergeCell ref="U9:V9"/>
    <mergeCell ref="W9:X9"/>
    <mergeCell ref="Y8:Z8"/>
    <mergeCell ref="I8:J8"/>
    <mergeCell ref="M8:N8"/>
    <mergeCell ref="A7:B7"/>
    <mergeCell ref="A10:B10"/>
    <mergeCell ref="G23:Z23"/>
    <mergeCell ref="W10:X10"/>
    <mergeCell ref="Y10:Z10"/>
    <mergeCell ref="W11:X11"/>
    <mergeCell ref="Y11:Z11"/>
    <mergeCell ref="Q8:R8"/>
    <mergeCell ref="U8:V8"/>
    <mergeCell ref="Y9:Z9"/>
    <mergeCell ref="S10:T10"/>
    <mergeCell ref="A8:B8"/>
    <mergeCell ref="A9:B9"/>
    <mergeCell ref="K8:L8"/>
    <mergeCell ref="O8:P8"/>
    <mergeCell ref="O10:P10"/>
    <mergeCell ref="S8:T8"/>
    <mergeCell ref="Q10:R10"/>
    <mergeCell ref="E11:F11"/>
    <mergeCell ref="G11:H11"/>
    <mergeCell ref="I11:J11"/>
    <mergeCell ref="K11:L11"/>
    <mergeCell ref="G8:H8"/>
    <mergeCell ref="C10:D10"/>
    <mergeCell ref="E10:F10"/>
    <mergeCell ref="G10:H10"/>
    <mergeCell ref="I10:J10"/>
    <mergeCell ref="E12:F12"/>
    <mergeCell ref="G12:H12"/>
    <mergeCell ref="I12:J12"/>
    <mergeCell ref="K12:L12"/>
    <mergeCell ref="M12:N12"/>
    <mergeCell ref="O12:P12"/>
    <mergeCell ref="Q12:R12"/>
    <mergeCell ref="S12:T12"/>
    <mergeCell ref="U10:V10"/>
    <mergeCell ref="K10:L10"/>
    <mergeCell ref="M10:N10"/>
    <mergeCell ref="U12:V12"/>
    <mergeCell ref="W12:X12"/>
    <mergeCell ref="Y12:Z12"/>
    <mergeCell ref="M11:N11"/>
    <mergeCell ref="O11:P11"/>
    <mergeCell ref="Q11:R11"/>
    <mergeCell ref="S11:T11"/>
    <mergeCell ref="U11:V11"/>
    <mergeCell ref="Y13:Z13"/>
    <mergeCell ref="U14:V14"/>
    <mergeCell ref="W14:X14"/>
    <mergeCell ref="Y14:Z14"/>
    <mergeCell ref="M13:N13"/>
    <mergeCell ref="O13:P13"/>
    <mergeCell ref="Q13:R13"/>
    <mergeCell ref="S13:T13"/>
    <mergeCell ref="U13:V13"/>
    <mergeCell ref="O14:P14"/>
    <mergeCell ref="Q14:R14"/>
    <mergeCell ref="S14:T14"/>
    <mergeCell ref="W13:X13"/>
    <mergeCell ref="C13:D13"/>
    <mergeCell ref="E13:F13"/>
    <mergeCell ref="G13:H13"/>
    <mergeCell ref="C14:D14"/>
    <mergeCell ref="E14:F14"/>
    <mergeCell ref="G14:H14"/>
    <mergeCell ref="I14:J14"/>
    <mergeCell ref="K14:L14"/>
    <mergeCell ref="M14:N14"/>
    <mergeCell ref="A17:B17"/>
    <mergeCell ref="A12:A16"/>
    <mergeCell ref="M18:N18"/>
    <mergeCell ref="D4:G4"/>
    <mergeCell ref="C15:D15"/>
    <mergeCell ref="E15:F15"/>
    <mergeCell ref="G15:H15"/>
    <mergeCell ref="I15:J15"/>
    <mergeCell ref="K15:L15"/>
    <mergeCell ref="C18:D18"/>
    <mergeCell ref="E18:F18"/>
    <mergeCell ref="G18:H18"/>
    <mergeCell ref="I18:J18"/>
    <mergeCell ref="K18:L18"/>
    <mergeCell ref="C17:D17"/>
    <mergeCell ref="E17:F17"/>
    <mergeCell ref="G17:H17"/>
    <mergeCell ref="I17:J17"/>
    <mergeCell ref="K17:L17"/>
    <mergeCell ref="M17:N17"/>
    <mergeCell ref="I13:J13"/>
    <mergeCell ref="K13:L13"/>
    <mergeCell ref="C11:D11"/>
    <mergeCell ref="C12:D12"/>
  </mergeCells>
  <phoneticPr fontId="3" type="noConversion"/>
  <dataValidations count="2">
    <dataValidation type="list" allowBlank="1" sqref="V3:Z3" xr:uid="{00000000-0002-0000-0A00-000004000000}">
      <formula1>DMDBTONLY</formula1>
    </dataValidation>
    <dataValidation type="list" allowBlank="1" sqref="U5" xr:uid="{00000000-0002-0000-0A00-000005000000}">
      <formula1>DMDBT</formula1>
    </dataValidation>
  </dataValidations>
  <printOptions horizontalCentered="1"/>
  <pageMargins left="0.6" right="0.6" top="0.5" bottom="0.75" header="0.5" footer="0.4"/>
  <pageSetup orientation="portrait" r:id="rId1"/>
  <headerFooter alignWithMargins="0">
    <oddFooter>&amp;L&amp;"Arial,Bold"Radiologic Technologist's Section&amp;R&amp;"Arial,Italic"&amp;8&amp;F</oddFooter>
  </headerFooter>
  <extLst>
    <ext xmlns:x14="http://schemas.microsoft.com/office/spreadsheetml/2009/9/main" uri="{CCE6A557-97BC-4b89-ADB6-D9C93CAAB3DF}">
      <x14:dataValidations xmlns:xm="http://schemas.microsoft.com/office/excel/2006/main" count="4">
        <x14:dataValidation type="list" allowBlank="1" xr:uid="{00000000-0002-0000-0A00-000003000000}">
          <x14:formula1>
            <xm:f>DD!$A$28:$A$30</xm:f>
          </x14:formula1>
          <xm:sqref>C14:Z16 C12:Z13</xm:sqref>
        </x14:dataValidation>
        <x14:dataValidation type="list" allowBlank="1" xr:uid="{00000000-0002-0000-0A00-000000000000}">
          <x14:formula1>
            <xm:f>DD!$A$2:$A$3</xm:f>
          </x14:formula1>
          <xm:sqref>C11:Z11</xm:sqref>
        </x14:dataValidation>
        <x14:dataValidation type="list" allowBlank="1" xr:uid="{00000000-0002-0000-0A00-000001000000}">
          <x14:formula1>
            <xm:f>DD!$A$2:$A$4</xm:f>
          </x14:formula1>
          <xm:sqref>C17:Z17</xm:sqref>
        </x14:dataValidation>
        <x14:dataValidation type="list" allowBlank="1" xr:uid="{00000000-0002-0000-0A00-000002000000}">
          <x14:formula1>
            <xm:f>DD!$B$2:$B$3</xm:f>
          </x14:formula1>
          <xm:sqref>C18:Z18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1">
    <tabColor rgb="FF00B0F0"/>
  </sheetPr>
  <dimension ref="A1:S36"/>
  <sheetViews>
    <sheetView showGridLines="0" showZeros="0" zoomScale="130" zoomScaleNormal="130" zoomScalePageLayoutView="120" workbookViewId="0">
      <selection activeCell="S4" sqref="S4"/>
    </sheetView>
  </sheetViews>
  <sheetFormatPr defaultColWidth="9.140625" defaultRowHeight="9" x14ac:dyDescent="0.15"/>
  <cols>
    <col min="1" max="1" width="7.7109375" style="1" customWidth="1"/>
    <col min="2" max="2" width="8.42578125" style="2" customWidth="1"/>
    <col min="3" max="3" width="10.28515625" style="2" customWidth="1"/>
    <col min="4" max="5" width="7.7109375" style="2" customWidth="1"/>
    <col min="6" max="6" width="10.5703125" style="2" customWidth="1"/>
    <col min="7" max="7" width="7.7109375" style="2" customWidth="1"/>
    <col min="8" max="8" width="8.28515625" style="2" customWidth="1"/>
    <col min="9" max="11" width="7.7109375" style="2" customWidth="1"/>
    <col min="12" max="16384" width="9.140625" style="1"/>
  </cols>
  <sheetData>
    <row r="1" spans="1:15" s="32" customFormat="1" ht="24.75" customHeight="1" x14ac:dyDescent="0.35">
      <c r="A1" s="208" t="s">
        <v>295</v>
      </c>
      <c r="B1" s="31"/>
      <c r="C1" s="31"/>
      <c r="D1" s="31"/>
      <c r="E1" s="31"/>
      <c r="F1" s="31"/>
      <c r="G1" s="31"/>
      <c r="H1" s="31"/>
      <c r="I1" s="31"/>
      <c r="J1" s="31"/>
      <c r="K1" s="49" t="s">
        <v>39</v>
      </c>
      <c r="N1"/>
      <c r="O1" s="658"/>
    </row>
    <row r="2" spans="1:15" ht="15" customHeight="1" x14ac:dyDescent="0.2">
      <c r="A2" s="14"/>
      <c r="K2" s="258"/>
      <c r="N2" s="115"/>
    </row>
    <row r="3" spans="1:15" s="9" customFormat="1" ht="20.100000000000001" customHeight="1" x14ac:dyDescent="0.2">
      <c r="B3" s="225" t="s">
        <v>118</v>
      </c>
      <c r="C3"/>
      <c r="D3" s="369" t="str">
        <f>Facility</f>
        <v>SurgiCenter</v>
      </c>
      <c r="E3" s="370"/>
      <c r="F3" s="370"/>
      <c r="G3" s="732" t="s">
        <v>224</v>
      </c>
      <c r="H3" s="732"/>
      <c r="I3" s="313" t="str">
        <f>RmID</f>
        <v>Biopsy</v>
      </c>
      <c r="J3" s="516"/>
      <c r="K3" s="516"/>
      <c r="L3"/>
      <c r="M3"/>
      <c r="N3" s="115"/>
    </row>
    <row r="4" spans="1:15" ht="20.100000000000001" customHeight="1" x14ac:dyDescent="0.2">
      <c r="A4" s="9"/>
      <c r="B4" s="225" t="s">
        <v>133</v>
      </c>
      <c r="C4"/>
      <c r="D4" s="733" t="str">
        <f>SBBAPID &amp; " - " &amp; TEXT(SBBAPRm,"00")</f>
        <v>12001 - 01</v>
      </c>
      <c r="E4" s="733"/>
      <c r="F4" s="733"/>
      <c r="G4" s="225" t="s">
        <v>122</v>
      </c>
      <c r="H4" s="209"/>
      <c r="I4" s="369" t="str">
        <f>CONCATENATE(MFR," ",MOD)</f>
        <v>Hologic Affirm</v>
      </c>
      <c r="J4" s="369"/>
      <c r="K4" s="369"/>
      <c r="L4"/>
      <c r="M4"/>
      <c r="N4" s="115"/>
    </row>
    <row r="5" spans="1:15" ht="15" customHeight="1" thickBot="1" x14ac:dyDescent="0.25">
      <c r="B5" s="80"/>
      <c r="C5" s="51"/>
      <c r="D5" s="51"/>
      <c r="E5" s="51"/>
      <c r="G5" s="22"/>
      <c r="H5" s="22"/>
      <c r="I5" s="22"/>
      <c r="J5" s="9"/>
      <c r="K5" s="1"/>
    </row>
    <row r="6" spans="1:15" ht="13.15" customHeight="1" x14ac:dyDescent="0.15">
      <c r="A6" s="689" t="s">
        <v>226</v>
      </c>
      <c r="B6" s="690"/>
      <c r="C6" s="691"/>
      <c r="D6" s="203" t="s">
        <v>296</v>
      </c>
      <c r="E6" s="204"/>
      <c r="F6" s="204"/>
      <c r="G6" s="204"/>
      <c r="H6" s="204"/>
      <c r="I6" s="204"/>
      <c r="J6" s="204"/>
      <c r="K6" s="205"/>
    </row>
    <row r="7" spans="1:15" ht="13.15" customHeight="1" x14ac:dyDescent="0.15">
      <c r="A7" s="692"/>
      <c r="B7" s="693"/>
      <c r="C7" s="694"/>
      <c r="D7" s="206" t="s">
        <v>297</v>
      </c>
      <c r="E7" s="350"/>
      <c r="F7" s="350"/>
      <c r="G7" s="350"/>
      <c r="H7" s="350"/>
      <c r="I7" s="350"/>
      <c r="J7" s="350"/>
      <c r="K7" s="351"/>
    </row>
    <row r="8" spans="1:15" ht="13.15" customHeight="1" x14ac:dyDescent="0.15">
      <c r="A8" s="692"/>
      <c r="B8" s="693"/>
      <c r="C8" s="694"/>
      <c r="D8" s="206" t="s">
        <v>298</v>
      </c>
      <c r="E8" s="350"/>
      <c r="F8" s="350"/>
      <c r="G8" s="350"/>
      <c r="H8" s="350"/>
      <c r="I8" s="350"/>
      <c r="J8" s="350"/>
      <c r="K8" s="351"/>
    </row>
    <row r="9" spans="1:15" ht="13.15" customHeight="1" x14ac:dyDescent="0.15">
      <c r="A9" s="692"/>
      <c r="B9" s="693"/>
      <c r="C9" s="694"/>
      <c r="D9" s="206" t="s">
        <v>299</v>
      </c>
      <c r="E9" s="350"/>
      <c r="F9" s="350"/>
      <c r="G9" s="350"/>
      <c r="H9" s="350"/>
      <c r="I9" s="350"/>
      <c r="J9" s="350"/>
      <c r="K9" s="351"/>
    </row>
    <row r="10" spans="1:15" ht="13.15" customHeight="1" x14ac:dyDescent="0.15">
      <c r="A10" s="692"/>
      <c r="B10" s="693"/>
      <c r="C10" s="694"/>
      <c r="D10" s="206" t="s">
        <v>300</v>
      </c>
      <c r="E10" s="350"/>
      <c r="F10" s="350"/>
      <c r="G10" s="350"/>
      <c r="H10" s="350"/>
      <c r="I10" s="350"/>
      <c r="J10" s="350"/>
      <c r="K10" s="351"/>
    </row>
    <row r="11" spans="1:15" ht="13.15" customHeight="1" x14ac:dyDescent="0.15">
      <c r="A11" s="692"/>
      <c r="B11" s="693"/>
      <c r="C11" s="694"/>
      <c r="D11" s="206" t="s">
        <v>585</v>
      </c>
      <c r="E11" s="350"/>
      <c r="F11" s="350"/>
      <c r="G11" s="350"/>
      <c r="H11" s="350"/>
      <c r="I11" s="350"/>
      <c r="J11" s="350"/>
      <c r="K11" s="351"/>
    </row>
    <row r="12" spans="1:15" ht="13.15" customHeight="1" x14ac:dyDescent="0.15">
      <c r="A12" s="692"/>
      <c r="B12" s="693"/>
      <c r="C12" s="694"/>
      <c r="D12" s="206" t="s">
        <v>301</v>
      </c>
      <c r="E12" s="350"/>
      <c r="F12" s="350"/>
      <c r="G12" s="350"/>
      <c r="H12" s="350"/>
      <c r="I12" s="350"/>
      <c r="J12" s="350"/>
      <c r="K12" s="351"/>
    </row>
    <row r="13" spans="1:15" ht="13.15" customHeight="1" x14ac:dyDescent="0.15">
      <c r="A13" s="692"/>
      <c r="B13" s="693"/>
      <c r="C13" s="694"/>
      <c r="D13" s="206" t="s">
        <v>586</v>
      </c>
      <c r="E13" s="350"/>
      <c r="F13" s="350"/>
      <c r="G13" s="350"/>
      <c r="H13" s="350"/>
      <c r="I13" s="350"/>
      <c r="J13" s="350"/>
      <c r="K13" s="351"/>
    </row>
    <row r="14" spans="1:15" ht="13.15" customHeight="1" x14ac:dyDescent="0.15">
      <c r="A14" s="692"/>
      <c r="B14" s="693"/>
      <c r="C14" s="694"/>
      <c r="D14" s="739" t="s">
        <v>302</v>
      </c>
      <c r="E14" s="740"/>
      <c r="F14" s="740"/>
      <c r="G14" s="740"/>
      <c r="H14" s="740"/>
      <c r="I14" s="740"/>
      <c r="J14" s="740"/>
      <c r="K14" s="741"/>
    </row>
    <row r="15" spans="1:15" ht="13.15" customHeight="1" x14ac:dyDescent="0.15">
      <c r="A15" s="692"/>
      <c r="B15" s="693"/>
      <c r="C15" s="694"/>
      <c r="D15" s="399" t="s">
        <v>303</v>
      </c>
      <c r="E15" s="400"/>
      <c r="F15" s="400"/>
      <c r="G15" s="400"/>
      <c r="H15" s="400"/>
      <c r="I15" s="400"/>
      <c r="J15" s="400"/>
      <c r="K15" s="401"/>
    </row>
    <row r="16" spans="1:15" ht="13.15" customHeight="1" thickBot="1" x14ac:dyDescent="0.25">
      <c r="A16" s="695"/>
      <c r="B16" s="696"/>
      <c r="C16" s="697"/>
      <c r="D16" s="253" t="s">
        <v>304</v>
      </c>
      <c r="E16" s="243"/>
      <c r="F16" s="243"/>
      <c r="G16" s="243"/>
      <c r="H16" s="243"/>
      <c r="I16" s="243"/>
      <c r="J16" s="352"/>
      <c r="K16" s="353"/>
    </row>
    <row r="17" spans="1:19" ht="15" customHeight="1" thickBot="1" x14ac:dyDescent="0.25">
      <c r="B17" s="249"/>
      <c r="C17" s="51"/>
      <c r="D17" s="51"/>
      <c r="E17" s="51"/>
      <c r="F17" s="51"/>
      <c r="G17" s="173"/>
      <c r="H17" s="22"/>
      <c r="I17" s="22"/>
      <c r="J17" s="22"/>
      <c r="K17" s="9"/>
    </row>
    <row r="18" spans="1:19" ht="21" customHeight="1" x14ac:dyDescent="0.15">
      <c r="A18" s="720" t="s">
        <v>170</v>
      </c>
      <c r="B18" s="721"/>
      <c r="C18" s="722"/>
      <c r="D18" s="742"/>
      <c r="E18" s="743"/>
      <c r="F18" s="743"/>
      <c r="G18" s="743"/>
      <c r="H18" s="743"/>
      <c r="I18" s="743"/>
      <c r="J18" s="743"/>
      <c r="K18" s="744"/>
    </row>
    <row r="19" spans="1:19" ht="21" customHeight="1" x14ac:dyDescent="0.15">
      <c r="A19" s="723" t="s">
        <v>305</v>
      </c>
      <c r="B19" s="724"/>
      <c r="C19" s="725"/>
      <c r="D19" s="714"/>
      <c r="E19" s="715"/>
      <c r="F19" s="715"/>
      <c r="G19" s="716"/>
      <c r="H19" s="714"/>
      <c r="I19" s="715"/>
      <c r="J19" s="715"/>
      <c r="K19" s="734"/>
    </row>
    <row r="20" spans="1:19" ht="21" customHeight="1" thickBot="1" x14ac:dyDescent="0.2">
      <c r="A20" s="726" t="s">
        <v>185</v>
      </c>
      <c r="B20" s="727"/>
      <c r="C20" s="728"/>
      <c r="D20" s="745"/>
      <c r="E20" s="746"/>
      <c r="F20" s="746"/>
      <c r="G20" s="747"/>
      <c r="H20" s="745"/>
      <c r="I20" s="746"/>
      <c r="J20" s="746"/>
      <c r="K20" s="748"/>
    </row>
    <row r="21" spans="1:19" ht="15" customHeight="1" x14ac:dyDescent="0.15">
      <c r="A21" s="706"/>
      <c r="B21" s="707"/>
      <c r="C21" s="708"/>
      <c r="D21" s="712" t="s">
        <v>306</v>
      </c>
      <c r="E21" s="712"/>
      <c r="F21" s="712" t="s">
        <v>307</v>
      </c>
      <c r="G21" s="717"/>
      <c r="H21" s="735" t="s">
        <v>306</v>
      </c>
      <c r="I21" s="735"/>
      <c r="J21" s="735" t="s">
        <v>307</v>
      </c>
      <c r="K21" s="736"/>
    </row>
    <row r="22" spans="1:19" ht="15" customHeight="1" x14ac:dyDescent="0.15">
      <c r="A22" s="709"/>
      <c r="B22" s="710"/>
      <c r="C22" s="711"/>
      <c r="D22" s="713"/>
      <c r="E22" s="713"/>
      <c r="F22" s="713"/>
      <c r="G22" s="718"/>
      <c r="H22" s="713"/>
      <c r="I22" s="713"/>
      <c r="J22" s="713"/>
      <c r="K22" s="737"/>
    </row>
    <row r="23" spans="1:19" s="5" customFormat="1" ht="30" customHeight="1" x14ac:dyDescent="0.2">
      <c r="A23" s="719" t="s">
        <v>581</v>
      </c>
      <c r="B23" s="701"/>
      <c r="C23" s="702"/>
      <c r="D23" s="680"/>
      <c r="E23" s="681"/>
      <c r="F23" s="698"/>
      <c r="G23" s="699"/>
      <c r="H23" s="680"/>
      <c r="I23" s="680"/>
      <c r="J23" s="738">
        <f>$F$23</f>
        <v>0</v>
      </c>
      <c r="K23" s="687"/>
      <c r="O23" s="659" t="s">
        <v>308</v>
      </c>
    </row>
    <row r="24" spans="1:19" s="5" customFormat="1" ht="30" customHeight="1" x14ac:dyDescent="0.2">
      <c r="A24" s="729" t="s">
        <v>582</v>
      </c>
      <c r="B24" s="730"/>
      <c r="C24" s="731"/>
      <c r="D24" s="754"/>
      <c r="E24" s="755"/>
      <c r="F24" s="749">
        <f>$F$23</f>
        <v>0</v>
      </c>
      <c r="G24" s="750"/>
      <c r="H24" s="751"/>
      <c r="I24" s="752"/>
      <c r="J24" s="749">
        <f>$F$23</f>
        <v>0</v>
      </c>
      <c r="K24" s="750"/>
      <c r="O24" s="659"/>
    </row>
    <row r="25" spans="1:19" s="5" customFormat="1" ht="39" customHeight="1" x14ac:dyDescent="0.2">
      <c r="A25" s="703" t="s">
        <v>583</v>
      </c>
      <c r="B25" s="704"/>
      <c r="C25" s="705"/>
      <c r="D25" s="682" t="str">
        <f>IF((F23="lb"),(IF(AND((D23&gt;=10),(D23&lt;=45),(D24&gt;=10),(D24&lt;=45)),"Pass","Fail")),(IF(AND((D23&gt;=4.4),(D23&lt;=20),(D24&gt;=4.4),(D24&lt;=20)),"Pass","Fail")))</f>
        <v>Fail</v>
      </c>
      <c r="E25" s="683"/>
      <c r="F25" s="684"/>
      <c r="G25" s="685"/>
      <c r="H25" s="682" t="str">
        <f>IF((J23="lb"),(IF(AND((H23&gt;=10),(H23&lt;=45),(H24&gt;=10),(H24&lt;=45)),"Pass","Fail")),(IF(AND((H23&gt;=4.4),(H23&lt;=20),(H24&gt;=4.4),(H24&lt;=20)),"Pass","Fail")))</f>
        <v>Fail</v>
      </c>
      <c r="I25" s="683"/>
      <c r="J25" s="684"/>
      <c r="K25" s="685"/>
      <c r="O25" s="679" t="s">
        <v>309</v>
      </c>
      <c r="P25" s="679"/>
      <c r="Q25" s="679"/>
      <c r="R25" s="679"/>
      <c r="S25" s="679"/>
    </row>
    <row r="26" spans="1:19" s="5" customFormat="1" ht="30" customHeight="1" x14ac:dyDescent="0.2">
      <c r="A26" s="700" t="s">
        <v>310</v>
      </c>
      <c r="B26" s="701"/>
      <c r="C26" s="702"/>
      <c r="D26" s="680"/>
      <c r="E26" s="680"/>
      <c r="F26" s="686">
        <f>$F$23</f>
        <v>0</v>
      </c>
      <c r="G26" s="753"/>
      <c r="H26" s="680"/>
      <c r="I26" s="681"/>
      <c r="J26" s="686">
        <f>$F$23</f>
        <v>0</v>
      </c>
      <c r="K26" s="687"/>
    </row>
    <row r="27" spans="1:19" s="5" customFormat="1" ht="39" customHeight="1" x14ac:dyDescent="0.2">
      <c r="A27" s="703" t="s">
        <v>584</v>
      </c>
      <c r="B27" s="704"/>
      <c r="C27" s="705"/>
      <c r="D27" s="682" t="str">
        <f>IF((F23="lb"),(IF((D26&gt;=10),"Pass","Fail")),(IF((D26&gt;=4.4),"Pass","Fail")))</f>
        <v>Fail</v>
      </c>
      <c r="E27" s="683"/>
      <c r="F27" s="684"/>
      <c r="G27" s="685"/>
      <c r="H27" s="682" t="str">
        <f>IF((J23="lb"),(IF((H26&gt;=10),"Pass","Fail")),(IF((H26&gt;=4.4),"Pass","Fail")))</f>
        <v>Fail</v>
      </c>
      <c r="I27" s="683"/>
      <c r="J27" s="684"/>
      <c r="K27" s="688"/>
      <c r="O27" s="679" t="s">
        <v>309</v>
      </c>
      <c r="P27" s="679"/>
      <c r="Q27" s="679"/>
      <c r="R27" s="679"/>
      <c r="S27" s="679"/>
    </row>
    <row r="28" spans="1:19" s="5" customFormat="1" ht="51.6" customHeight="1" thickBot="1" x14ac:dyDescent="0.25">
      <c r="A28" s="762" t="s">
        <v>311</v>
      </c>
      <c r="B28" s="763"/>
      <c r="C28" s="764"/>
      <c r="D28" s="766"/>
      <c r="E28" s="767"/>
      <c r="F28" s="767"/>
      <c r="G28" s="768"/>
      <c r="H28" s="766"/>
      <c r="I28" s="767"/>
      <c r="J28" s="767"/>
      <c r="K28" s="777"/>
      <c r="O28" s="679" t="s">
        <v>312</v>
      </c>
      <c r="P28" s="679"/>
      <c r="Q28" s="679"/>
      <c r="R28" s="679"/>
      <c r="S28" s="679"/>
    </row>
    <row r="29" spans="1:19" s="5" customFormat="1" ht="35.1" customHeight="1" thickBot="1" x14ac:dyDescent="0.25">
      <c r="A29" s="721" t="s">
        <v>174</v>
      </c>
      <c r="B29" s="721"/>
      <c r="C29" s="765"/>
      <c r="D29" s="769" t="str">
        <f>IF((D25="Pass")*AND(D27="Pass")*AND(D28="Pass"),"Pass","Fail")</f>
        <v>Fail</v>
      </c>
      <c r="E29" s="769"/>
      <c r="F29" s="769"/>
      <c r="G29" s="770"/>
      <c r="H29" s="769" t="str">
        <f>IF((H25="Pass")*AND(H27="Pass")*AND(H28="Pass"),"Pass","Fail")</f>
        <v>Fail</v>
      </c>
      <c r="I29" s="769"/>
      <c r="J29" s="769"/>
      <c r="K29" s="778"/>
      <c r="O29" s="679" t="s">
        <v>309</v>
      </c>
      <c r="P29" s="679"/>
      <c r="Q29" s="679"/>
      <c r="R29" s="679"/>
      <c r="S29" s="679"/>
    </row>
    <row r="30" spans="1:19" s="23" customFormat="1" ht="15" customHeight="1" x14ac:dyDescent="0.2">
      <c r="A30" s="47"/>
      <c r="B30" s="64"/>
      <c r="C30" s="64"/>
      <c r="D30" s="64" t="s">
        <v>313</v>
      </c>
      <c r="E30" s="148"/>
      <c r="F30" s="149"/>
      <c r="G30" s="127"/>
      <c r="H30" s="127"/>
      <c r="I30" s="125"/>
      <c r="J30" s="145" t="s">
        <v>255</v>
      </c>
      <c r="K30" s="147" t="s">
        <v>256</v>
      </c>
      <c r="M30" s="7"/>
    </row>
    <row r="31" spans="1:19" s="3" customFormat="1" ht="15" customHeight="1" x14ac:dyDescent="0.2">
      <c r="A31" s="22"/>
      <c r="B31" s="62"/>
      <c r="C31" s="65"/>
      <c r="D31" s="154" t="s">
        <v>314</v>
      </c>
      <c r="E31" s="155" t="s">
        <v>315</v>
      </c>
      <c r="G31" s="6"/>
      <c r="H31" s="354"/>
      <c r="I31" s="4"/>
      <c r="J31" s="4"/>
      <c r="K31" s="4"/>
    </row>
    <row r="32" spans="1:19" s="3" customFormat="1" ht="15" customHeight="1" x14ac:dyDescent="0.2">
      <c r="A32" s="22"/>
      <c r="B32" s="154"/>
      <c r="C32" s="155"/>
      <c r="D32" s="156"/>
      <c r="E32" s="155" t="s">
        <v>316</v>
      </c>
      <c r="I32" s="4"/>
      <c r="J32" s="4"/>
      <c r="K32" s="4"/>
    </row>
    <row r="33" spans="1:12" s="3" customFormat="1" ht="15" customHeight="1" thickBot="1" x14ac:dyDescent="0.25">
      <c r="A33" s="22"/>
      <c r="B33" s="156"/>
      <c r="C33" s="155"/>
      <c r="E33" s="156"/>
      <c r="F33" s="22"/>
      <c r="I33" s="4"/>
      <c r="J33" s="4"/>
      <c r="K33" s="4"/>
    </row>
    <row r="34" spans="1:12" ht="46.15" customHeight="1" x14ac:dyDescent="0.15">
      <c r="A34" s="756" t="s">
        <v>317</v>
      </c>
      <c r="B34" s="757"/>
      <c r="C34" s="167" t="s">
        <v>159</v>
      </c>
      <c r="D34" s="773" t="s">
        <v>318</v>
      </c>
      <c r="E34" s="773"/>
      <c r="F34" s="773"/>
      <c r="G34" s="773"/>
      <c r="H34" s="773"/>
      <c r="I34" s="773"/>
      <c r="J34" s="773"/>
      <c r="K34" s="774"/>
      <c r="L34" s="514"/>
    </row>
    <row r="35" spans="1:12" ht="36" customHeight="1" x14ac:dyDescent="0.15">
      <c r="A35" s="758"/>
      <c r="B35" s="759"/>
      <c r="C35" s="207"/>
      <c r="D35" s="775"/>
      <c r="E35" s="775"/>
      <c r="F35" s="775"/>
      <c r="G35" s="775"/>
      <c r="H35" s="775"/>
      <c r="I35" s="775"/>
      <c r="J35" s="775"/>
      <c r="K35" s="776"/>
      <c r="L35" s="514"/>
    </row>
    <row r="36" spans="1:12" ht="13.5" customHeight="1" thickBot="1" x14ac:dyDescent="0.2">
      <c r="A36" s="760"/>
      <c r="B36" s="761"/>
      <c r="C36" s="168" t="s">
        <v>319</v>
      </c>
      <c r="D36" s="771" t="s">
        <v>320</v>
      </c>
      <c r="E36" s="771"/>
      <c r="F36" s="771"/>
      <c r="G36" s="771"/>
      <c r="H36" s="771"/>
      <c r="I36" s="771"/>
      <c r="J36" s="771"/>
      <c r="K36" s="772"/>
      <c r="L36" s="515"/>
    </row>
  </sheetData>
  <mergeCells count="51">
    <mergeCell ref="D27:G27"/>
    <mergeCell ref="H28:K28"/>
    <mergeCell ref="D25:G25"/>
    <mergeCell ref="D26:E26"/>
    <mergeCell ref="H29:K29"/>
    <mergeCell ref="A34:B36"/>
    <mergeCell ref="A28:C28"/>
    <mergeCell ref="A29:C29"/>
    <mergeCell ref="D28:G28"/>
    <mergeCell ref="D29:G29"/>
    <mergeCell ref="D36:K36"/>
    <mergeCell ref="D34:K35"/>
    <mergeCell ref="J24:K24"/>
    <mergeCell ref="H24:I24"/>
    <mergeCell ref="F26:G26"/>
    <mergeCell ref="D24:E24"/>
    <mergeCell ref="F24:G24"/>
    <mergeCell ref="G3:H3"/>
    <mergeCell ref="D4:F4"/>
    <mergeCell ref="H19:K19"/>
    <mergeCell ref="J21:K22"/>
    <mergeCell ref="J23:K23"/>
    <mergeCell ref="D14:K14"/>
    <mergeCell ref="D18:K18"/>
    <mergeCell ref="D20:G20"/>
    <mergeCell ref="H20:K20"/>
    <mergeCell ref="H21:I22"/>
    <mergeCell ref="H23:I23"/>
    <mergeCell ref="O29:S29"/>
    <mergeCell ref="A6:C16"/>
    <mergeCell ref="F23:G23"/>
    <mergeCell ref="A26:C26"/>
    <mergeCell ref="A27:C27"/>
    <mergeCell ref="A21:C22"/>
    <mergeCell ref="D21:E22"/>
    <mergeCell ref="D19:G19"/>
    <mergeCell ref="D23:E23"/>
    <mergeCell ref="F21:G22"/>
    <mergeCell ref="A23:C23"/>
    <mergeCell ref="A18:C18"/>
    <mergeCell ref="A19:C19"/>
    <mergeCell ref="A20:C20"/>
    <mergeCell ref="A25:C25"/>
    <mergeCell ref="A24:C24"/>
    <mergeCell ref="O25:S25"/>
    <mergeCell ref="O27:S27"/>
    <mergeCell ref="O28:S28"/>
    <mergeCell ref="H26:I26"/>
    <mergeCell ref="H25:K25"/>
    <mergeCell ref="J26:K26"/>
    <mergeCell ref="H27:K27"/>
  </mergeCells>
  <phoneticPr fontId="3" type="noConversion"/>
  <dataValidations count="3">
    <dataValidation type="list" allowBlank="1" sqref="D29:K29 D27:K27 D25:K25" xr:uid="{00000000-0002-0000-0900-000001000000}">
      <formula1>PASSFAIL</formula1>
    </dataValidation>
    <dataValidation type="list" allowBlank="1" showInputMessage="1" showErrorMessage="1" sqref="F23:G23" xr:uid="{00000000-0002-0000-0900-000003000000}">
      <formula1>"lb,daN"</formula1>
    </dataValidation>
    <dataValidation type="list" allowBlank="1" sqref="D28:K28" xr:uid="{4AE06A50-208C-4CC7-96D7-3C9E40670703}">
      <formula1>"Pass,Fail"</formula1>
    </dataValidation>
  </dataValidations>
  <printOptions horizontalCentered="1"/>
  <pageMargins left="0.6" right="0.6" top="0.5" bottom="0.75" header="0.5" footer="0.4"/>
  <pageSetup orientation="portrait" r:id="rId1"/>
  <headerFooter alignWithMargins="0">
    <oddFooter>&amp;L&amp;"Arial,Bold"Radiologic Technologist's Section&amp;R&amp;"Arial,Italic"&amp;8&amp;F</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tabColor rgb="FF00B0F0"/>
  </sheetPr>
  <dimension ref="A1:AB68"/>
  <sheetViews>
    <sheetView showGridLines="0" zoomScale="130" zoomScaleNormal="130" zoomScaleSheetLayoutView="100" zoomScalePageLayoutView="90" workbookViewId="0"/>
  </sheetViews>
  <sheetFormatPr defaultColWidth="8.7109375" defaultRowHeight="12.75" x14ac:dyDescent="0.2"/>
  <cols>
    <col min="1" max="1" width="3.28515625" customWidth="1"/>
    <col min="2" max="2" width="4.85546875" customWidth="1"/>
    <col min="3" max="8" width="3.28515625" customWidth="1"/>
    <col min="9" max="9" width="5.7109375" customWidth="1"/>
    <col min="10" max="10" width="6.5703125" customWidth="1"/>
    <col min="11" max="22" width="3.7109375" customWidth="1"/>
    <col min="23" max="24" width="3.140625" customWidth="1"/>
    <col min="25" max="25" width="2.42578125" customWidth="1"/>
    <col min="26" max="26" width="8.7109375" customWidth="1"/>
  </cols>
  <sheetData>
    <row r="1" spans="1:28" s="30" customFormat="1" ht="24.75" customHeight="1" x14ac:dyDescent="0.35">
      <c r="A1" s="299" t="s">
        <v>321</v>
      </c>
      <c r="B1" s="300"/>
      <c r="C1" s="300"/>
      <c r="D1" s="300"/>
      <c r="E1" s="300"/>
      <c r="F1" s="300"/>
      <c r="G1" s="300"/>
      <c r="H1" s="300"/>
      <c r="I1" s="300"/>
      <c r="J1" s="300"/>
      <c r="K1" s="300"/>
      <c r="L1" s="300"/>
      <c r="M1" s="300"/>
      <c r="N1" s="300"/>
      <c r="O1" s="300"/>
      <c r="P1" s="300"/>
      <c r="Q1" s="300"/>
      <c r="R1" s="300"/>
      <c r="S1" s="300"/>
      <c r="T1" s="300"/>
      <c r="U1" s="300"/>
      <c r="V1" s="300"/>
      <c r="W1" s="300"/>
      <c r="X1" s="49" t="s">
        <v>42</v>
      </c>
      <c r="AA1" s="115"/>
      <c r="AB1"/>
    </row>
    <row r="2" spans="1:28" s="9" customFormat="1" ht="10.5" customHeight="1" x14ac:dyDescent="0.25">
      <c r="G2" s="10"/>
      <c r="H2" s="10"/>
      <c r="I2" s="10"/>
      <c r="J2" s="10"/>
      <c r="K2" s="10"/>
      <c r="L2" s="10"/>
      <c r="N2" s="10"/>
      <c r="O2" s="10"/>
      <c r="P2" s="10"/>
      <c r="R2"/>
      <c r="S2"/>
      <c r="U2"/>
      <c r="V2" s="21"/>
      <c r="W2" s="22"/>
      <c r="X2" s="22"/>
      <c r="Y2" s="22"/>
      <c r="Z2"/>
      <c r="AA2"/>
      <c r="AB2"/>
    </row>
    <row r="3" spans="1:28" ht="21" customHeight="1" x14ac:dyDescent="0.25">
      <c r="B3" s="21" t="s">
        <v>118</v>
      </c>
      <c r="C3" s="1190" t="str">
        <f>Facility</f>
        <v>SurgiCenter</v>
      </c>
      <c r="D3" s="1190"/>
      <c r="E3" s="1190"/>
      <c r="F3" s="1190"/>
      <c r="G3" s="1190"/>
      <c r="H3" s="1190"/>
      <c r="I3" s="1190"/>
      <c r="J3" s="1190"/>
      <c r="K3" s="1190"/>
      <c r="L3" s="1190"/>
      <c r="M3" s="1190"/>
      <c r="P3" s="212"/>
      <c r="Q3" s="19"/>
      <c r="R3" s="221"/>
      <c r="S3" s="221"/>
      <c r="T3" s="221"/>
      <c r="U3" s="21" t="s">
        <v>322</v>
      </c>
      <c r="V3" s="402"/>
      <c r="W3" s="402"/>
      <c r="X3" s="402"/>
    </row>
    <row r="4" spans="1:28" ht="12" customHeight="1" x14ac:dyDescent="0.2">
      <c r="E4" s="27"/>
      <c r="G4" s="39"/>
    </row>
    <row r="5" spans="1:28" ht="6.75" customHeight="1" x14ac:dyDescent="0.2"/>
    <row r="6" spans="1:28" x14ac:dyDescent="0.2">
      <c r="A6" s="39" t="s">
        <v>323</v>
      </c>
      <c r="U6" s="39" t="s">
        <v>324</v>
      </c>
      <c r="X6" s="558"/>
      <c r="Z6" s="100"/>
    </row>
    <row r="7" spans="1:28" ht="6" customHeight="1" x14ac:dyDescent="0.2"/>
    <row r="8" spans="1:28" ht="13.5" thickBot="1" x14ac:dyDescent="0.25">
      <c r="K8" s="102"/>
      <c r="L8" s="20" t="s">
        <v>325</v>
      </c>
      <c r="M8" s="20"/>
      <c r="N8" s="20"/>
      <c r="O8" s="20" t="s">
        <v>326</v>
      </c>
      <c r="P8" s="20"/>
      <c r="Q8" s="20"/>
      <c r="R8" s="20" t="s">
        <v>327</v>
      </c>
      <c r="S8" s="20"/>
      <c r="T8" s="20"/>
      <c r="U8" s="20" t="s">
        <v>328</v>
      </c>
      <c r="V8" s="20"/>
    </row>
    <row r="9" spans="1:28" x14ac:dyDescent="0.2">
      <c r="J9" s="37" t="s">
        <v>119</v>
      </c>
      <c r="K9" s="1342"/>
      <c r="L9" s="1343"/>
      <c r="M9" s="1343"/>
      <c r="N9" s="1343"/>
      <c r="O9" s="1343"/>
      <c r="P9" s="1343"/>
      <c r="Q9" s="1343"/>
      <c r="R9" s="1343"/>
      <c r="S9" s="1343"/>
      <c r="T9" s="1343"/>
      <c r="U9" s="1343"/>
      <c r="V9" s="1348"/>
    </row>
    <row r="10" spans="1:28" x14ac:dyDescent="0.2">
      <c r="J10" s="37" t="s">
        <v>329</v>
      </c>
      <c r="K10" s="1331"/>
      <c r="L10" s="1332"/>
      <c r="M10" s="1332"/>
      <c r="N10" s="1332"/>
      <c r="O10" s="1332"/>
      <c r="P10" s="1332"/>
      <c r="Q10" s="1332"/>
      <c r="R10" s="1332"/>
      <c r="S10" s="1332"/>
      <c r="T10" s="1332"/>
      <c r="U10" s="1332"/>
      <c r="V10" s="1333"/>
      <c r="Y10" s="53"/>
    </row>
    <row r="11" spans="1:28" x14ac:dyDescent="0.2">
      <c r="J11" s="37" t="s">
        <v>330</v>
      </c>
      <c r="K11" s="1336"/>
      <c r="L11" s="1334"/>
      <c r="M11" s="1334"/>
      <c r="N11" s="1334"/>
      <c r="O11" s="1334"/>
      <c r="P11" s="1334"/>
      <c r="Q11" s="1334"/>
      <c r="R11" s="1334"/>
      <c r="S11" s="1334"/>
      <c r="T11" s="1334"/>
      <c r="U11" s="1334"/>
      <c r="V11" s="1335"/>
    </row>
    <row r="12" spans="1:28" x14ac:dyDescent="0.2">
      <c r="J12" s="37" t="s">
        <v>331</v>
      </c>
      <c r="K12" s="1336"/>
      <c r="L12" s="1334"/>
      <c r="M12" s="1334"/>
      <c r="N12" s="1334"/>
      <c r="O12" s="1334"/>
      <c r="P12" s="1334"/>
      <c r="Q12" s="1334"/>
      <c r="R12" s="1334"/>
      <c r="S12" s="1334"/>
      <c r="T12" s="1334"/>
      <c r="U12" s="1334"/>
      <c r="V12" s="1335"/>
    </row>
    <row r="13" spans="1:28" x14ac:dyDescent="0.2">
      <c r="J13" s="37" t="s">
        <v>332</v>
      </c>
      <c r="K13" s="1349"/>
      <c r="L13" s="1329"/>
      <c r="M13" s="1329"/>
      <c r="N13" s="1329"/>
      <c r="O13" s="1329"/>
      <c r="P13" s="1329"/>
      <c r="Q13" s="1329"/>
      <c r="R13" s="1329"/>
      <c r="S13" s="1329"/>
      <c r="T13" s="1329"/>
      <c r="U13" s="1329"/>
      <c r="V13" s="1330"/>
    </row>
    <row r="14" spans="1:28" x14ac:dyDescent="0.2">
      <c r="A14" s="22"/>
      <c r="B14" s="22"/>
      <c r="C14" s="22"/>
      <c r="D14" s="22"/>
      <c r="E14" s="22"/>
      <c r="F14" s="22"/>
      <c r="G14" s="22"/>
      <c r="H14" s="22"/>
      <c r="J14" s="37" t="s">
        <v>333</v>
      </c>
      <c r="K14" s="1339"/>
      <c r="L14" s="1338"/>
      <c r="M14" s="1338"/>
      <c r="N14" s="1338"/>
      <c r="O14" s="1338"/>
      <c r="P14" s="1338"/>
      <c r="Q14" s="1338"/>
      <c r="R14" s="1338"/>
      <c r="S14" s="1338"/>
      <c r="T14" s="1338"/>
      <c r="U14" s="1338"/>
      <c r="V14" s="1344"/>
    </row>
    <row r="15" spans="1:28" x14ac:dyDescent="0.2">
      <c r="A15" s="22"/>
      <c r="B15" s="22"/>
      <c r="C15" s="22"/>
      <c r="D15" s="22"/>
      <c r="E15" s="22"/>
      <c r="F15" s="22"/>
      <c r="G15" s="22"/>
      <c r="H15" s="22"/>
      <c r="J15" s="37" t="s">
        <v>334</v>
      </c>
      <c r="K15" s="1339"/>
      <c r="L15" s="1338"/>
      <c r="M15" s="1338"/>
      <c r="N15" s="1338"/>
      <c r="O15" s="1338"/>
      <c r="P15" s="1338"/>
      <c r="Q15" s="1338"/>
      <c r="R15" s="1338"/>
      <c r="S15" s="1338"/>
      <c r="T15" s="1347"/>
      <c r="U15" s="1338"/>
      <c r="V15" s="1344"/>
    </row>
    <row r="16" spans="1:28" ht="13.5" customHeight="1" x14ac:dyDescent="0.2">
      <c r="A16" s="22"/>
      <c r="B16" s="22"/>
      <c r="C16" s="22"/>
      <c r="D16" s="22"/>
      <c r="E16" s="22"/>
      <c r="F16" s="22"/>
      <c r="G16" s="22"/>
      <c r="H16" s="242"/>
      <c r="I16" s="75"/>
      <c r="J16" s="76" t="s">
        <v>335</v>
      </c>
      <c r="K16" s="1337"/>
      <c r="L16" s="1338"/>
      <c r="M16" s="1338"/>
      <c r="N16" s="1338"/>
      <c r="O16" s="1338"/>
      <c r="P16" s="1338"/>
      <c r="Q16" s="1340"/>
      <c r="R16" s="1340"/>
      <c r="S16" s="1340"/>
      <c r="T16" s="1345"/>
      <c r="U16" s="1340"/>
      <c r="V16" s="1346"/>
    </row>
    <row r="17" spans="1:24" ht="13.5" thickBot="1" x14ac:dyDescent="0.25">
      <c r="A17" s="22"/>
      <c r="B17" s="22"/>
      <c r="C17" s="22"/>
      <c r="D17" s="22"/>
      <c r="E17" s="22"/>
      <c r="F17" s="22"/>
      <c r="G17" s="22"/>
      <c r="H17" s="242"/>
      <c r="I17" s="75"/>
      <c r="J17" s="76" t="s">
        <v>336</v>
      </c>
      <c r="K17" s="1324"/>
      <c r="L17" s="1325"/>
      <c r="M17" s="1325"/>
      <c r="N17" s="1326"/>
      <c r="O17" s="1325"/>
      <c r="P17" s="1327"/>
      <c r="Q17" s="1328"/>
      <c r="R17" s="1328"/>
      <c r="S17" s="1328"/>
      <c r="T17" s="1321"/>
      <c r="U17" s="1322"/>
      <c r="V17" s="1323"/>
    </row>
    <row r="18" spans="1:24" ht="6.75" customHeight="1" x14ac:dyDescent="0.2">
      <c r="A18" s="22"/>
      <c r="B18" s="22"/>
      <c r="C18" s="22"/>
      <c r="D18" s="22"/>
      <c r="E18" s="22"/>
      <c r="F18" s="22"/>
      <c r="G18" s="22"/>
      <c r="H18" s="242"/>
      <c r="I18" s="75"/>
      <c r="J18" s="76"/>
      <c r="K18" s="429"/>
      <c r="L18" s="429"/>
      <c r="M18" s="429"/>
      <c r="N18" s="429"/>
      <c r="O18" s="429"/>
      <c r="P18" s="429"/>
      <c r="Q18" s="429"/>
      <c r="R18" s="429"/>
      <c r="S18" s="429"/>
      <c r="T18" s="429"/>
      <c r="U18" s="429"/>
      <c r="V18" s="429"/>
    </row>
    <row r="19" spans="1:24" x14ac:dyDescent="0.2">
      <c r="A19" s="22"/>
      <c r="B19" s="22"/>
      <c r="C19" s="22"/>
      <c r="D19" s="22"/>
      <c r="E19" s="22"/>
      <c r="F19" s="22"/>
      <c r="G19" s="22"/>
      <c r="H19" s="242"/>
      <c r="I19" s="75"/>
      <c r="J19" s="76" t="s">
        <v>215</v>
      </c>
      <c r="K19" s="431"/>
      <c r="L19" s="431"/>
      <c r="M19" s="431"/>
      <c r="N19" s="431"/>
      <c r="O19" s="431"/>
      <c r="P19" s="431"/>
      <c r="Q19" s="431"/>
      <c r="R19" s="431"/>
      <c r="S19" s="431"/>
      <c r="T19" s="431"/>
      <c r="U19" s="431"/>
      <c r="V19" s="431"/>
      <c r="W19" s="431"/>
    </row>
    <row r="20" spans="1:24" x14ac:dyDescent="0.2">
      <c r="A20" s="22"/>
      <c r="B20" s="22"/>
      <c r="C20" s="22"/>
      <c r="D20" s="22"/>
      <c r="E20" s="22"/>
      <c r="F20" s="22"/>
      <c r="G20" s="22"/>
      <c r="H20" s="242"/>
      <c r="I20" s="75"/>
      <c r="J20" s="76"/>
      <c r="K20" s="429"/>
      <c r="L20" s="429"/>
      <c r="M20" s="548" t="s">
        <v>337</v>
      </c>
      <c r="N20" s="429"/>
      <c r="O20" s="429"/>
      <c r="P20" s="429"/>
      <c r="Q20" s="429"/>
      <c r="R20" s="429"/>
      <c r="S20" s="429"/>
      <c r="T20" s="429"/>
      <c r="U20" s="429"/>
      <c r="V20" s="429"/>
      <c r="W20" s="429"/>
      <c r="X20" s="549"/>
    </row>
    <row r="21" spans="1:24" ht="8.25" customHeight="1" x14ac:dyDescent="0.2">
      <c r="A21" s="22"/>
      <c r="B21" s="22"/>
      <c r="C21" s="22"/>
      <c r="D21" s="22"/>
      <c r="E21" s="22"/>
      <c r="F21" s="22"/>
      <c r="G21" s="22"/>
      <c r="H21" s="242"/>
      <c r="I21" s="75"/>
      <c r="J21" s="76"/>
      <c r="K21" s="429"/>
      <c r="L21" s="429"/>
      <c r="M21" s="433"/>
      <c r="N21" s="429"/>
      <c r="O21" s="429"/>
      <c r="P21" s="429"/>
      <c r="Q21" s="429"/>
      <c r="R21" s="429"/>
      <c r="S21" s="429"/>
      <c r="T21" s="429"/>
      <c r="U21" s="429"/>
      <c r="V21" s="429"/>
      <c r="W21" s="429"/>
    </row>
    <row r="22" spans="1:24" x14ac:dyDescent="0.2">
      <c r="A22" s="39" t="s">
        <v>338</v>
      </c>
      <c r="B22" s="22"/>
      <c r="C22" s="22"/>
      <c r="D22" s="22"/>
      <c r="E22" s="22"/>
      <c r="F22" s="22"/>
      <c r="G22" s="22"/>
      <c r="H22" s="22"/>
      <c r="M22" s="433"/>
      <c r="U22" s="39" t="s">
        <v>324</v>
      </c>
      <c r="X22" s="558"/>
    </row>
    <row r="23" spans="1:24" ht="6" customHeight="1" x14ac:dyDescent="0.2">
      <c r="A23" s="22"/>
      <c r="B23" s="22"/>
      <c r="C23" s="22"/>
      <c r="D23" s="22"/>
      <c r="E23" s="22"/>
      <c r="F23" s="22"/>
      <c r="G23" s="22"/>
      <c r="H23" s="22"/>
    </row>
    <row r="24" spans="1:24" s="22" customFormat="1" ht="12" thickBot="1" x14ac:dyDescent="0.25">
      <c r="A24" s="62"/>
      <c r="B24" s="68" t="s">
        <v>339</v>
      </c>
      <c r="C24" s="68"/>
      <c r="D24" s="42"/>
      <c r="E24" s="42"/>
      <c r="F24" s="42"/>
      <c r="G24" s="42"/>
      <c r="H24" s="42"/>
      <c r="I24" s="57"/>
      <c r="J24" s="528" t="s">
        <v>340</v>
      </c>
      <c r="K24" s="42"/>
      <c r="L24" s="42"/>
      <c r="M24" s="42"/>
      <c r="N24" s="42"/>
      <c r="O24" s="42"/>
      <c r="P24" s="42"/>
      <c r="Q24" s="42"/>
      <c r="R24" s="42"/>
      <c r="S24" s="42"/>
      <c r="T24" s="42"/>
      <c r="U24" s="42"/>
      <c r="V24" s="42"/>
      <c r="W24" s="42"/>
      <c r="X24" s="42"/>
    </row>
    <row r="25" spans="1:24" ht="6" customHeight="1" x14ac:dyDescent="0.2">
      <c r="A25" s="62"/>
      <c r="B25" s="63"/>
      <c r="C25" s="63"/>
      <c r="D25" s="45"/>
      <c r="E25" s="45"/>
      <c r="F25" s="45"/>
      <c r="G25" s="45"/>
      <c r="H25" s="45"/>
      <c r="I25" s="39"/>
      <c r="J25" s="39"/>
      <c r="K25" s="39"/>
      <c r="L25" s="39"/>
      <c r="M25" s="39"/>
      <c r="N25" s="39"/>
      <c r="O25" s="39"/>
      <c r="P25" s="39"/>
      <c r="Q25" s="39"/>
      <c r="R25" s="39"/>
      <c r="S25" s="39"/>
      <c r="T25" s="39"/>
      <c r="U25" s="39"/>
      <c r="V25" s="39"/>
      <c r="W25" s="39"/>
      <c r="X25" s="39"/>
    </row>
    <row r="26" spans="1:24" ht="12.75" customHeight="1" x14ac:dyDescent="0.2">
      <c r="A26" s="86"/>
      <c r="B26" s="64" t="s">
        <v>341</v>
      </c>
      <c r="C26" s="63"/>
      <c r="D26" s="45"/>
      <c r="E26" s="45"/>
      <c r="F26" s="45"/>
      <c r="G26" s="45"/>
      <c r="H26" s="45"/>
      <c r="I26" s="39"/>
      <c r="J26" s="36" t="s">
        <v>23</v>
      </c>
      <c r="K26" s="39"/>
      <c r="L26" s="138"/>
      <c r="M26" s="138"/>
      <c r="N26" s="138"/>
      <c r="O26" s="138"/>
      <c r="P26" s="138"/>
      <c r="Q26" s="138"/>
      <c r="R26" s="138"/>
      <c r="S26" s="138"/>
      <c r="T26" s="138"/>
      <c r="U26" s="138"/>
      <c r="V26" s="138"/>
      <c r="W26" s="39"/>
      <c r="X26" s="558"/>
    </row>
    <row r="27" spans="1:24" ht="6" customHeight="1" x14ac:dyDescent="0.2">
      <c r="A27" s="62"/>
      <c r="B27" s="63"/>
      <c r="C27" s="63"/>
      <c r="D27" s="45"/>
      <c r="E27" s="45"/>
      <c r="F27" s="45"/>
      <c r="G27" s="45"/>
      <c r="H27" s="45"/>
      <c r="I27" s="39"/>
      <c r="J27" s="39"/>
      <c r="K27" s="39"/>
      <c r="L27" s="39"/>
      <c r="M27" s="39"/>
      <c r="N27" s="39"/>
      <c r="O27" s="39"/>
      <c r="P27" s="39"/>
      <c r="Q27" s="39"/>
      <c r="R27" s="39"/>
      <c r="S27" s="39"/>
      <c r="T27" s="39"/>
      <c r="U27" s="39"/>
      <c r="V27" s="39"/>
      <c r="W27" s="39"/>
    </row>
    <row r="28" spans="1:24" ht="12.75" customHeight="1" x14ac:dyDescent="0.2">
      <c r="A28" s="79"/>
      <c r="B28" s="64" t="s">
        <v>342</v>
      </c>
      <c r="C28" s="69"/>
      <c r="D28" s="36"/>
      <c r="E28" s="36"/>
      <c r="F28" s="36"/>
      <c r="G28" s="36"/>
      <c r="H28" s="36"/>
      <c r="I28" s="36"/>
      <c r="J28" s="36" t="s">
        <v>27</v>
      </c>
      <c r="K28" s="36"/>
      <c r="L28" s="138"/>
      <c r="M28" s="138"/>
      <c r="N28" s="138"/>
      <c r="O28" s="138"/>
      <c r="P28" s="138"/>
      <c r="Q28" s="138"/>
      <c r="R28" s="138"/>
      <c r="S28" s="138"/>
      <c r="T28" s="138"/>
      <c r="U28" s="138"/>
      <c r="V28" s="138"/>
      <c r="X28" s="558"/>
    </row>
    <row r="29" spans="1:24" ht="6" customHeight="1" x14ac:dyDescent="0.2">
      <c r="A29" s="250"/>
      <c r="B29" s="62"/>
      <c r="C29" s="62"/>
      <c r="D29" s="22"/>
      <c r="E29" s="22"/>
      <c r="F29" s="22"/>
      <c r="G29" s="22"/>
      <c r="H29" s="22"/>
      <c r="K29" s="36"/>
      <c r="L29" s="36"/>
    </row>
    <row r="30" spans="1:24" ht="13.5" thickBot="1" x14ac:dyDescent="0.25">
      <c r="A30" s="86"/>
      <c r="B30" s="64"/>
      <c r="C30" s="69"/>
      <c r="D30" s="36"/>
      <c r="E30" s="36"/>
      <c r="F30" s="36"/>
      <c r="G30" s="36"/>
      <c r="H30" s="22"/>
      <c r="J30" s="22"/>
      <c r="K30" s="1341" t="s">
        <v>325</v>
      </c>
      <c r="L30" s="1341"/>
      <c r="M30" s="1341"/>
      <c r="N30" s="1341" t="s">
        <v>326</v>
      </c>
      <c r="O30" s="1341"/>
      <c r="P30" s="1341"/>
      <c r="Q30" s="1341" t="s">
        <v>327</v>
      </c>
      <c r="R30" s="1341"/>
      <c r="S30" s="1341"/>
      <c r="T30" s="1341" t="s">
        <v>328</v>
      </c>
      <c r="U30" s="1341"/>
      <c r="V30" s="1341"/>
      <c r="W30" s="22"/>
    </row>
    <row r="31" spans="1:24" ht="12.75" customHeight="1" x14ac:dyDescent="0.2">
      <c r="A31" s="86"/>
      <c r="B31" s="784" t="s">
        <v>343</v>
      </c>
      <c r="C31" s="784"/>
      <c r="D31" s="784"/>
      <c r="E31" s="784"/>
      <c r="F31" s="784"/>
      <c r="G31" s="40"/>
      <c r="H31" s="40"/>
      <c r="J31" s="37" t="s">
        <v>171</v>
      </c>
      <c r="K31" s="1352"/>
      <c r="L31" s="1350"/>
      <c r="M31" s="1350"/>
      <c r="N31" s="1350"/>
      <c r="O31" s="1350"/>
      <c r="P31" s="1350"/>
      <c r="Q31" s="1350"/>
      <c r="R31" s="1350"/>
      <c r="S31" s="1350"/>
      <c r="T31" s="1350"/>
      <c r="U31" s="1350"/>
      <c r="V31" s="1351"/>
    </row>
    <row r="32" spans="1:24" ht="12.75" customHeight="1" x14ac:dyDescent="0.2">
      <c r="A32" s="86"/>
      <c r="B32" s="784"/>
      <c r="C32" s="784"/>
      <c r="D32" s="784"/>
      <c r="E32" s="784"/>
      <c r="F32" s="784"/>
      <c r="G32" s="40"/>
      <c r="H32" s="40"/>
      <c r="J32" s="76" t="s">
        <v>210</v>
      </c>
      <c r="K32" s="1339"/>
      <c r="L32" s="1338"/>
      <c r="M32" s="1338"/>
      <c r="N32" s="1338"/>
      <c r="O32" s="1338"/>
      <c r="P32" s="1338"/>
      <c r="Q32" s="1338"/>
      <c r="R32" s="1338"/>
      <c r="S32" s="1338"/>
      <c r="T32" s="1338"/>
      <c r="U32" s="1338"/>
      <c r="V32" s="1344"/>
    </row>
    <row r="33" spans="1:26" ht="12.75" customHeight="1" x14ac:dyDescent="0.2">
      <c r="A33" s="86"/>
      <c r="B33" s="361"/>
      <c r="C33" s="238"/>
      <c r="D33" s="173"/>
      <c r="E33" s="173"/>
      <c r="F33" s="173"/>
      <c r="G33" s="173"/>
      <c r="H33" s="40"/>
      <c r="J33" s="76" t="s">
        <v>212</v>
      </c>
      <c r="K33" s="1339"/>
      <c r="L33" s="1338"/>
      <c r="M33" s="1338"/>
      <c r="N33" s="1338"/>
      <c r="O33" s="1338"/>
      <c r="P33" s="1338"/>
      <c r="Q33" s="1338"/>
      <c r="R33" s="1338"/>
      <c r="S33" s="1338"/>
      <c r="T33" s="1338"/>
      <c r="U33" s="1338"/>
      <c r="V33" s="1344"/>
    </row>
    <row r="34" spans="1:26" ht="12.75" customHeight="1" x14ac:dyDescent="0.2">
      <c r="A34" s="86"/>
      <c r="B34" s="361"/>
      <c r="C34" s="238"/>
      <c r="D34" s="173"/>
      <c r="E34" s="173"/>
      <c r="F34" s="173"/>
      <c r="G34" s="173"/>
      <c r="H34" s="40"/>
      <c r="J34" s="76" t="s">
        <v>214</v>
      </c>
      <c r="K34" s="1355"/>
      <c r="L34" s="1356"/>
      <c r="M34" s="1356"/>
      <c r="N34" s="1338"/>
      <c r="O34" s="1338"/>
      <c r="P34" s="1338"/>
      <c r="Q34" s="1338"/>
      <c r="R34" s="1338"/>
      <c r="S34" s="1338"/>
      <c r="T34" s="1338"/>
      <c r="U34" s="1338"/>
      <c r="V34" s="1344"/>
    </row>
    <row r="35" spans="1:26" ht="12.75" customHeight="1" thickBot="1" x14ac:dyDescent="0.25">
      <c r="A35" s="86"/>
      <c r="B35" s="361"/>
      <c r="C35" s="238"/>
      <c r="D35" s="173"/>
      <c r="E35" s="173"/>
      <c r="F35" s="173"/>
      <c r="G35" s="173"/>
      <c r="H35" s="40"/>
      <c r="J35" s="76" t="s">
        <v>336</v>
      </c>
      <c r="K35" s="1353"/>
      <c r="L35" s="1328"/>
      <c r="M35" s="1328"/>
      <c r="N35" s="1325"/>
      <c r="O35" s="1325"/>
      <c r="P35" s="1325"/>
      <c r="Q35" s="1325"/>
      <c r="R35" s="1325"/>
      <c r="S35" s="1325"/>
      <c r="T35" s="1325"/>
      <c r="U35" s="1325"/>
      <c r="V35" s="1354"/>
    </row>
    <row r="36" spans="1:26" ht="6" customHeight="1" x14ac:dyDescent="0.2">
      <c r="A36" s="86"/>
      <c r="B36" s="361"/>
      <c r="C36" s="238"/>
      <c r="D36" s="173"/>
      <c r="E36" s="173"/>
      <c r="F36" s="173"/>
      <c r="G36" s="173"/>
      <c r="H36" s="40"/>
      <c r="J36" s="76"/>
      <c r="K36" s="22"/>
      <c r="L36" s="22"/>
      <c r="M36" s="22"/>
      <c r="N36" s="22"/>
      <c r="O36" s="22"/>
      <c r="P36" s="22"/>
      <c r="Q36" s="22"/>
      <c r="R36" s="22"/>
      <c r="S36" s="22"/>
      <c r="T36" s="22"/>
      <c r="U36" s="22"/>
      <c r="V36" s="22"/>
      <c r="W36" s="22"/>
      <c r="X36" s="22"/>
    </row>
    <row r="37" spans="1:26" x14ac:dyDescent="0.2">
      <c r="A37" s="79"/>
      <c r="B37" s="34" t="s">
        <v>344</v>
      </c>
      <c r="C37" s="36"/>
      <c r="D37" s="36"/>
      <c r="E37" s="35"/>
      <c r="F37" s="35"/>
      <c r="G37" s="36"/>
      <c r="H37" s="35"/>
      <c r="I37" s="36"/>
      <c r="J37" s="36" t="s">
        <v>30</v>
      </c>
      <c r="K37" s="36"/>
      <c r="L37" s="36"/>
      <c r="M37" s="209"/>
      <c r="N37" s="209"/>
      <c r="O37" s="209"/>
      <c r="P37" s="209"/>
      <c r="Q37" s="209"/>
      <c r="R37" s="209"/>
      <c r="S37" s="209"/>
      <c r="T37" s="209"/>
      <c r="U37" s="209"/>
      <c r="V37" s="209"/>
      <c r="X37" s="558"/>
      <c r="Y37" s="87"/>
    </row>
    <row r="38" spans="1:26" ht="6" customHeight="1" x14ac:dyDescent="0.2">
      <c r="A38" s="79"/>
      <c r="B38" s="34"/>
      <c r="C38" s="36"/>
      <c r="D38" s="36"/>
      <c r="E38" s="35"/>
      <c r="F38" s="35"/>
      <c r="G38" s="36"/>
      <c r="H38" s="35"/>
      <c r="I38" s="36"/>
      <c r="J38" s="36"/>
      <c r="K38" s="36"/>
      <c r="L38" s="36"/>
    </row>
    <row r="39" spans="1:26" x14ac:dyDescent="0.2">
      <c r="A39" s="79"/>
      <c r="B39" s="34" t="s">
        <v>345</v>
      </c>
      <c r="C39" s="36"/>
      <c r="D39" s="36"/>
      <c r="E39" s="35"/>
      <c r="F39" s="35"/>
      <c r="G39" s="36"/>
      <c r="H39" s="35"/>
      <c r="I39" s="36"/>
      <c r="J39" s="36" t="s">
        <v>30</v>
      </c>
      <c r="K39" s="36"/>
      <c r="L39" s="36"/>
      <c r="M39" s="209"/>
      <c r="N39" s="209"/>
      <c r="O39" s="209"/>
      <c r="P39" s="209"/>
      <c r="Q39" s="209"/>
      <c r="R39" s="209"/>
      <c r="S39" s="209"/>
      <c r="T39" s="209"/>
      <c r="U39" s="209"/>
      <c r="V39" s="209"/>
      <c r="X39" s="558"/>
      <c r="Y39" s="87"/>
    </row>
    <row r="40" spans="1:26" ht="6" customHeight="1" x14ac:dyDescent="0.2">
      <c r="A40" s="79"/>
      <c r="B40" s="34"/>
      <c r="C40" s="36"/>
      <c r="D40" s="36"/>
      <c r="E40" s="35"/>
      <c r="F40" s="35"/>
      <c r="G40" s="36"/>
      <c r="H40" s="35"/>
      <c r="I40" s="36"/>
      <c r="J40" s="36"/>
      <c r="K40" s="36"/>
      <c r="L40" s="36"/>
    </row>
    <row r="41" spans="1:26" x14ac:dyDescent="0.2">
      <c r="A41" s="79"/>
      <c r="B41" s="87" t="s">
        <v>346</v>
      </c>
      <c r="C41" s="36"/>
      <c r="D41" s="36"/>
      <c r="E41" s="35"/>
      <c r="F41" s="35"/>
      <c r="G41" s="36"/>
      <c r="H41" s="35"/>
      <c r="I41" s="36"/>
      <c r="J41" s="36" t="s">
        <v>30</v>
      </c>
      <c r="K41" s="36"/>
      <c r="L41" s="36"/>
      <c r="M41" s="209"/>
      <c r="N41" s="209"/>
      <c r="O41" s="209"/>
      <c r="P41" s="209"/>
      <c r="Q41" s="209"/>
      <c r="R41" s="209"/>
      <c r="S41" s="209"/>
      <c r="T41" s="209"/>
      <c r="U41" s="209"/>
      <c r="V41" s="209"/>
      <c r="X41" s="558"/>
      <c r="Z41" s="87"/>
    </row>
    <row r="42" spans="1:26" ht="6" customHeight="1" x14ac:dyDescent="0.2">
      <c r="A42" s="79"/>
      <c r="B42" s="34"/>
      <c r="C42" s="36"/>
      <c r="D42" s="36"/>
      <c r="E42" s="35"/>
      <c r="F42" s="35"/>
      <c r="G42" s="36"/>
      <c r="H42" s="35"/>
      <c r="I42" s="36"/>
      <c r="J42" s="36"/>
      <c r="K42" s="36"/>
      <c r="L42" s="36"/>
    </row>
    <row r="43" spans="1:26" x14ac:dyDescent="0.2">
      <c r="A43" s="79"/>
      <c r="B43" s="34" t="s">
        <v>347</v>
      </c>
      <c r="C43" s="36"/>
      <c r="D43" s="36"/>
      <c r="E43" s="35"/>
      <c r="F43" s="35"/>
      <c r="G43" s="36"/>
      <c r="H43" s="35"/>
      <c r="I43" s="36"/>
      <c r="J43" s="36" t="s">
        <v>39</v>
      </c>
      <c r="K43" s="36"/>
      <c r="L43" s="36"/>
      <c r="M43" s="209"/>
      <c r="N43" s="209"/>
      <c r="O43" s="209"/>
      <c r="P43" s="209"/>
      <c r="Q43" s="209"/>
      <c r="R43" s="209"/>
      <c r="S43" s="209"/>
      <c r="T43" s="209"/>
      <c r="U43" s="209"/>
      <c r="V43" s="209"/>
      <c r="X43" s="558"/>
    </row>
    <row r="44" spans="1:26" ht="6" customHeight="1" x14ac:dyDescent="0.2">
      <c r="A44" s="79"/>
      <c r="C44" s="36"/>
      <c r="D44" s="36"/>
      <c r="E44" s="35"/>
      <c r="F44" s="35"/>
      <c r="G44" s="36"/>
      <c r="H44" s="35"/>
      <c r="I44" s="36"/>
      <c r="J44" s="36"/>
      <c r="K44" s="36"/>
      <c r="L44" s="36"/>
    </row>
    <row r="45" spans="1:26" x14ac:dyDescent="0.2">
      <c r="A45" s="79"/>
      <c r="B45" s="34" t="s">
        <v>348</v>
      </c>
      <c r="C45" s="36"/>
      <c r="D45" s="36"/>
      <c r="E45" s="35"/>
      <c r="F45" s="35"/>
      <c r="G45" s="36"/>
      <c r="H45" s="35"/>
      <c r="I45" s="36"/>
      <c r="J45" s="36" t="s">
        <v>39</v>
      </c>
      <c r="K45" s="36"/>
      <c r="L45" s="36"/>
      <c r="N45" s="37" t="s">
        <v>349</v>
      </c>
      <c r="O45" s="1357"/>
      <c r="P45" s="1358"/>
      <c r="Q45" s="1359"/>
      <c r="S45" s="209"/>
      <c r="T45" s="209"/>
      <c r="U45" s="209"/>
      <c r="V45" s="209"/>
      <c r="X45" s="558"/>
    </row>
    <row r="46" spans="1:26" ht="6" customHeight="1" x14ac:dyDescent="0.2">
      <c r="A46" s="432"/>
      <c r="B46" s="38"/>
      <c r="C46" s="36"/>
      <c r="D46" s="36"/>
      <c r="E46" s="35"/>
      <c r="F46" s="35"/>
      <c r="G46" s="36"/>
      <c r="H46" s="35"/>
      <c r="I46" s="36"/>
      <c r="J46" s="36"/>
      <c r="K46" s="36"/>
      <c r="L46" s="36"/>
    </row>
    <row r="47" spans="1:26" x14ac:dyDescent="0.2">
      <c r="A47" s="86"/>
      <c r="B47" s="34" t="s">
        <v>350</v>
      </c>
      <c r="C47" s="36"/>
      <c r="D47" s="36"/>
      <c r="E47" s="35"/>
      <c r="F47" s="35"/>
      <c r="G47" s="36"/>
      <c r="H47" s="35"/>
      <c r="I47" s="36"/>
      <c r="J47" s="36" t="s">
        <v>351</v>
      </c>
      <c r="K47" s="36"/>
      <c r="L47" s="36"/>
      <c r="M47" s="209"/>
      <c r="N47" s="209"/>
      <c r="O47" s="209"/>
      <c r="P47" s="209"/>
      <c r="Q47" s="209"/>
      <c r="R47" s="209"/>
      <c r="S47" s="209"/>
      <c r="T47" s="209"/>
      <c r="U47" s="209"/>
      <c r="V47" s="209"/>
      <c r="X47" s="558"/>
    </row>
    <row r="48" spans="1:26" ht="6" customHeight="1" x14ac:dyDescent="0.2">
      <c r="A48" s="432"/>
      <c r="B48" s="38"/>
      <c r="C48" s="36"/>
      <c r="D48" s="36"/>
      <c r="E48" s="35"/>
      <c r="F48" s="35"/>
      <c r="G48" s="36"/>
      <c r="H48" s="35"/>
      <c r="I48" s="36"/>
      <c r="J48" s="36"/>
      <c r="K48" s="36"/>
      <c r="L48" s="36"/>
    </row>
    <row r="49" spans="1:27" x14ac:dyDescent="0.2">
      <c r="A49" s="79"/>
      <c r="B49" s="64" t="s">
        <v>352</v>
      </c>
      <c r="C49" s="69"/>
      <c r="D49" s="36"/>
      <c r="E49" s="35"/>
      <c r="F49" s="35"/>
      <c r="G49" s="36"/>
      <c r="H49" s="35"/>
      <c r="I49" s="36"/>
      <c r="J49" s="36" t="s">
        <v>42</v>
      </c>
      <c r="K49" s="36"/>
      <c r="L49" s="36"/>
      <c r="M49" s="209"/>
      <c r="N49" s="209"/>
      <c r="O49" s="209"/>
      <c r="P49" s="209"/>
      <c r="Q49" s="209"/>
      <c r="R49" s="209"/>
      <c r="S49" s="209"/>
      <c r="T49" s="209"/>
      <c r="U49" s="209"/>
      <c r="V49" s="209"/>
      <c r="X49" s="558"/>
    </row>
    <row r="50" spans="1:27" ht="6" customHeight="1" x14ac:dyDescent="0.2">
      <c r="A50" s="79"/>
      <c r="B50" s="34"/>
      <c r="C50" s="36"/>
      <c r="D50" s="36"/>
      <c r="E50" s="35"/>
      <c r="F50" s="35"/>
      <c r="G50" s="36"/>
      <c r="H50" s="35"/>
      <c r="I50" s="36"/>
      <c r="J50" s="36"/>
      <c r="K50" s="36"/>
      <c r="L50" s="36"/>
    </row>
    <row r="51" spans="1:27" ht="6.95" customHeight="1" x14ac:dyDescent="0.2">
      <c r="A51" s="79"/>
      <c r="B51" s="34"/>
      <c r="C51" s="36"/>
      <c r="D51" s="36"/>
      <c r="E51" s="35"/>
      <c r="F51" s="35"/>
      <c r="G51" s="36"/>
      <c r="H51" s="35"/>
      <c r="I51" s="36"/>
      <c r="J51" s="333"/>
      <c r="K51" s="333"/>
      <c r="L51" s="333"/>
      <c r="M51" s="334"/>
      <c r="N51" s="334"/>
      <c r="O51" s="334"/>
      <c r="P51" s="334"/>
      <c r="Q51" s="334"/>
      <c r="R51" s="334"/>
      <c r="S51" s="334"/>
      <c r="T51" s="334"/>
      <c r="U51" s="334"/>
      <c r="V51" s="334"/>
      <c r="W51" s="334"/>
      <c r="X51" s="335"/>
      <c r="Y51" s="335"/>
    </row>
    <row r="52" spans="1:27" ht="12.75" customHeight="1" x14ac:dyDescent="0.2">
      <c r="A52" s="39" t="s">
        <v>353</v>
      </c>
      <c r="X52" s="558"/>
    </row>
    <row r="53" spans="1:27" ht="6" customHeight="1" x14ac:dyDescent="0.2"/>
    <row r="54" spans="1:27" ht="12.75" customHeight="1" x14ac:dyDescent="0.2">
      <c r="A54" s="39" t="s">
        <v>354</v>
      </c>
      <c r="X54" s="558"/>
    </row>
    <row r="55" spans="1:27" ht="6" customHeight="1" x14ac:dyDescent="0.2">
      <c r="A55" s="39"/>
    </row>
    <row r="56" spans="1:27" ht="12.75" customHeight="1" x14ac:dyDescent="0.2">
      <c r="A56" s="39" t="s">
        <v>355</v>
      </c>
      <c r="X56" s="558"/>
    </row>
    <row r="57" spans="1:27" ht="6" customHeight="1" x14ac:dyDescent="0.2"/>
    <row r="58" spans="1:27" ht="12.75" customHeight="1" x14ac:dyDescent="0.2">
      <c r="A58" s="39" t="s">
        <v>356</v>
      </c>
      <c r="X58" s="558"/>
    </row>
    <row r="59" spans="1:27" ht="6" customHeight="1" x14ac:dyDescent="0.2"/>
    <row r="60" spans="1:27" ht="12.75" customHeight="1" x14ac:dyDescent="0.2">
      <c r="A60" s="39" t="s">
        <v>357</v>
      </c>
      <c r="X60" s="558"/>
    </row>
    <row r="61" spans="1:27" ht="6" customHeight="1" x14ac:dyDescent="0.2">
      <c r="A61" s="39"/>
      <c r="X61" s="439"/>
    </row>
    <row r="62" spans="1:27" ht="12.75" customHeight="1" x14ac:dyDescent="0.2">
      <c r="A62" s="39" t="s">
        <v>358</v>
      </c>
      <c r="X62" s="558"/>
      <c r="AA62" s="115"/>
    </row>
    <row r="63" spans="1:27" ht="6" customHeight="1" x14ac:dyDescent="0.2">
      <c r="A63" s="39"/>
      <c r="X63" s="439"/>
    </row>
    <row r="64" spans="1:27" ht="12.75" customHeight="1" x14ac:dyDescent="0.2">
      <c r="A64" s="39" t="s">
        <v>359</v>
      </c>
      <c r="X64" s="558"/>
    </row>
    <row r="65" spans="1:24" ht="6" customHeight="1" x14ac:dyDescent="0.2">
      <c r="A65" s="39"/>
      <c r="X65" s="439"/>
    </row>
    <row r="66" spans="1:24" ht="12.75" customHeight="1" x14ac:dyDescent="0.2">
      <c r="A66" s="39" t="s">
        <v>360</v>
      </c>
      <c r="X66" s="558"/>
    </row>
    <row r="67" spans="1:24" ht="7.5" customHeight="1" x14ac:dyDescent="0.2">
      <c r="A67" s="102"/>
      <c r="B67" s="102"/>
      <c r="C67" s="102"/>
      <c r="D67" s="102"/>
      <c r="E67" s="102"/>
      <c r="F67" s="102"/>
      <c r="G67" s="102"/>
      <c r="J67" s="102"/>
      <c r="K67" s="102"/>
      <c r="L67" s="102"/>
      <c r="M67" s="102"/>
      <c r="N67" s="102"/>
      <c r="O67" s="102"/>
      <c r="P67" s="102"/>
      <c r="Q67" s="102"/>
      <c r="T67" s="172"/>
      <c r="U67" s="172"/>
      <c r="V67" s="172"/>
      <c r="W67" s="172"/>
      <c r="X67" s="172"/>
    </row>
    <row r="68" spans="1:24" x14ac:dyDescent="0.2">
      <c r="B68" s="590" t="s">
        <v>361</v>
      </c>
    </row>
  </sheetData>
  <mergeCells count="63">
    <mergeCell ref="O45:Q45"/>
    <mergeCell ref="N33:P33"/>
    <mergeCell ref="N34:P34"/>
    <mergeCell ref="T33:V33"/>
    <mergeCell ref="T34:V34"/>
    <mergeCell ref="K35:M35"/>
    <mergeCell ref="N35:P35"/>
    <mergeCell ref="Q35:S35"/>
    <mergeCell ref="T35:V35"/>
    <mergeCell ref="K32:M32"/>
    <mergeCell ref="K33:M33"/>
    <mergeCell ref="K34:M34"/>
    <mergeCell ref="Q33:S33"/>
    <mergeCell ref="Q34:S34"/>
    <mergeCell ref="N31:P31"/>
    <mergeCell ref="N32:P32"/>
    <mergeCell ref="T31:V31"/>
    <mergeCell ref="T32:V32"/>
    <mergeCell ref="K31:M31"/>
    <mergeCell ref="Q31:S31"/>
    <mergeCell ref="Q32:S32"/>
    <mergeCell ref="K30:M30"/>
    <mergeCell ref="N30:P30"/>
    <mergeCell ref="Q30:S30"/>
    <mergeCell ref="T30:V30"/>
    <mergeCell ref="C3:M3"/>
    <mergeCell ref="K9:M9"/>
    <mergeCell ref="N9:P9"/>
    <mergeCell ref="Q9:S9"/>
    <mergeCell ref="T14:V14"/>
    <mergeCell ref="T16:V16"/>
    <mergeCell ref="T15:V15"/>
    <mergeCell ref="T9:V9"/>
    <mergeCell ref="T12:V12"/>
    <mergeCell ref="K13:M13"/>
    <mergeCell ref="N13:P13"/>
    <mergeCell ref="Q13:S13"/>
    <mergeCell ref="B31:F32"/>
    <mergeCell ref="N11:P11"/>
    <mergeCell ref="Q11:S11"/>
    <mergeCell ref="K12:M12"/>
    <mergeCell ref="N12:P12"/>
    <mergeCell ref="Q12:S12"/>
    <mergeCell ref="K16:M16"/>
    <mergeCell ref="K11:M11"/>
    <mergeCell ref="K15:M15"/>
    <mergeCell ref="N15:P15"/>
    <mergeCell ref="Q15:S15"/>
    <mergeCell ref="Q16:S16"/>
    <mergeCell ref="K14:M14"/>
    <mergeCell ref="N14:P14"/>
    <mergeCell ref="Q14:S14"/>
    <mergeCell ref="N16:P16"/>
    <mergeCell ref="K10:M10"/>
    <mergeCell ref="N10:P10"/>
    <mergeCell ref="Q10:S10"/>
    <mergeCell ref="T10:V10"/>
    <mergeCell ref="T11:V11"/>
    <mergeCell ref="T17:V17"/>
    <mergeCell ref="K17:M17"/>
    <mergeCell ref="N17:P17"/>
    <mergeCell ref="Q17:S17"/>
    <mergeCell ref="T13:V13"/>
  </mergeCells>
  <phoneticPr fontId="3" type="noConversion"/>
  <conditionalFormatting sqref="C3:M3">
    <cfRule type="cellIs" dxfId="27" priority="3" operator="equal">
      <formula>0</formula>
    </cfRule>
  </conditionalFormatting>
  <dataValidations count="4">
    <dataValidation type="list" allowBlank="1" showInputMessage="1" showErrorMessage="1" sqref="X22 X58 X56 X52 X54 X28 X45 X37 X39 X41 X47 X49 X43 X26 X6 X60:X66" xr:uid="{00000000-0002-0000-1100-000000000000}">
      <formula1>Check</formula1>
    </dataValidation>
    <dataValidation type="list" allowBlank="1" sqref="W2" xr:uid="{00000000-0002-0000-1100-000002000000}">
      <formula1>DMDBT</formula1>
    </dataValidation>
    <dataValidation type="list" allowBlank="1" showInputMessage="1" showErrorMessage="1" sqref="K11:V11" xr:uid="{00000000-0002-0000-1100-000001000000}">
      <formula1>YN</formula1>
    </dataValidation>
    <dataValidation type="list" allowBlank="1" showInputMessage="1" showErrorMessage="1" sqref="K12:V12" xr:uid="{00000000-0002-0000-1100-000003000000}">
      <formula1>YNNA</formula1>
    </dataValidation>
  </dataValidations>
  <printOptions horizontalCentered="1"/>
  <pageMargins left="0.6" right="0.6" top="0.5" bottom="0.75" header="0.5" footer="0.4"/>
  <pageSetup orientation="portrait" r:id="rId1"/>
  <headerFooter alignWithMargins="0">
    <oddFooter>&amp;L&amp;"Arial,Bold"Radiologic Technologist's Section&amp;R&amp;"Arial,Italic"&amp;8&amp;F</oddFooter>
  </headerFooter>
  <ignoredErrors>
    <ignoredError sqref="A36 A42 A50 A48 A29:A34" numberStoredAsText="1"/>
  </ignoredError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6">
    <tabColor rgb="FF00B0F0"/>
  </sheetPr>
  <dimension ref="A1:AB48"/>
  <sheetViews>
    <sheetView showGridLines="0" zoomScale="130" zoomScaleNormal="130" zoomScaleSheetLayoutView="100" zoomScalePageLayoutView="90" workbookViewId="0"/>
  </sheetViews>
  <sheetFormatPr defaultColWidth="8.7109375" defaultRowHeight="12.75" x14ac:dyDescent="0.2"/>
  <cols>
    <col min="1" max="10" width="3.28515625" customWidth="1"/>
    <col min="11" max="11" width="4.7109375" customWidth="1"/>
    <col min="12" max="26" width="3.140625" customWidth="1"/>
    <col min="27" max="28" width="3.28515625" customWidth="1"/>
    <col min="29" max="29" width="8.7109375" customWidth="1"/>
  </cols>
  <sheetData>
    <row r="1" spans="1:28" ht="24.75" customHeight="1" x14ac:dyDescent="0.35">
      <c r="A1" s="299" t="s">
        <v>362</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49" t="s">
        <v>42</v>
      </c>
    </row>
    <row r="2" spans="1:28" ht="15" customHeight="1" x14ac:dyDescent="0.2">
      <c r="AB2" s="258"/>
    </row>
    <row r="3" spans="1:28" ht="21" customHeight="1" x14ac:dyDescent="0.25">
      <c r="C3" s="21" t="s">
        <v>118</v>
      </c>
      <c r="D3" s="1190" t="str">
        <f>Facility</f>
        <v>SurgiCenter</v>
      </c>
      <c r="E3" s="1190"/>
      <c r="F3" s="1190"/>
      <c r="G3" s="1190"/>
      <c r="H3" s="1190"/>
      <c r="I3" s="1190"/>
      <c r="J3" s="1190"/>
      <c r="K3" s="1190"/>
      <c r="L3" s="1190"/>
      <c r="M3" s="1190"/>
      <c r="N3" s="1190"/>
      <c r="Q3" s="19"/>
      <c r="R3" s="212"/>
      <c r="S3" s="19"/>
      <c r="T3" s="221"/>
      <c r="U3" s="221"/>
      <c r="V3" s="21" t="s">
        <v>363</v>
      </c>
      <c r="W3" s="1379" t="str">
        <f>IF(LEN('7. Facility Review'!V3:X3),'7. Facility Review'!V3:X3,"")</f>
        <v/>
      </c>
      <c r="X3" s="1379"/>
      <c r="Y3" s="1379"/>
      <c r="Z3" s="1379"/>
      <c r="AA3" s="1379"/>
      <c r="AB3" s="1379"/>
    </row>
    <row r="4" spans="1:28" ht="12.75" customHeight="1" x14ac:dyDescent="0.3">
      <c r="B4" s="56"/>
      <c r="C4" s="56"/>
      <c r="D4" s="56"/>
      <c r="E4" s="56"/>
      <c r="F4" s="56"/>
      <c r="G4" s="56"/>
      <c r="H4" s="56"/>
      <c r="I4" s="56"/>
      <c r="J4" s="56"/>
      <c r="K4" s="56"/>
      <c r="L4" s="56"/>
      <c r="M4" s="56"/>
      <c r="N4" s="56"/>
      <c r="O4" s="56"/>
      <c r="P4" s="56"/>
      <c r="Q4" s="56"/>
      <c r="R4" s="56"/>
      <c r="S4" s="56"/>
      <c r="T4" s="56"/>
      <c r="U4" s="56"/>
      <c r="V4" s="56"/>
      <c r="W4" s="56"/>
      <c r="X4" s="56"/>
      <c r="Y4" s="56"/>
      <c r="Z4" s="1380" t="s">
        <v>364</v>
      </c>
      <c r="AA4" s="1380"/>
    </row>
    <row r="5" spans="1:28" ht="12.75" customHeight="1" x14ac:dyDescent="0.2">
      <c r="Z5" s="1380"/>
      <c r="AA5" s="1380"/>
    </row>
    <row r="6" spans="1:28" x14ac:dyDescent="0.2">
      <c r="Z6" s="1380"/>
      <c r="AA6" s="1380"/>
    </row>
    <row r="7" spans="1:28" x14ac:dyDescent="0.2">
      <c r="A7" s="52" t="s">
        <v>365</v>
      </c>
      <c r="B7" s="39" t="s">
        <v>366</v>
      </c>
      <c r="C7" s="39"/>
      <c r="D7" s="39"/>
      <c r="E7" s="39"/>
      <c r="F7" s="39"/>
      <c r="G7" s="39"/>
      <c r="Z7" s="1380"/>
      <c r="AA7" s="1380"/>
    </row>
    <row r="8" spans="1:28" x14ac:dyDescent="0.2">
      <c r="A8" s="55"/>
      <c r="B8" s="39"/>
      <c r="C8" s="39"/>
      <c r="D8" s="39"/>
      <c r="E8" s="39"/>
      <c r="F8" s="39"/>
    </row>
    <row r="9" spans="1:28" x14ac:dyDescent="0.2">
      <c r="A9" s="55"/>
      <c r="B9" s="39"/>
      <c r="C9" s="1376"/>
      <c r="D9" s="1376"/>
      <c r="E9" s="1376"/>
      <c r="F9" s="1376"/>
      <c r="G9" s="1376"/>
      <c r="H9" s="1376"/>
      <c r="I9" s="1376"/>
      <c r="J9" s="1376"/>
      <c r="K9" s="1376"/>
      <c r="L9" s="1376"/>
      <c r="M9" s="1376"/>
      <c r="N9" s="1376"/>
      <c r="O9" s="1376"/>
      <c r="P9" s="1376"/>
      <c r="Q9" s="1376"/>
      <c r="R9" s="1376"/>
      <c r="S9" s="1376"/>
      <c r="T9" s="1376"/>
      <c r="U9" s="1376"/>
      <c r="V9" s="1376"/>
      <c r="W9" s="1376"/>
      <c r="X9" s="1376"/>
      <c r="Z9" s="1371"/>
      <c r="AA9" s="1371"/>
    </row>
    <row r="10" spans="1:28" x14ac:dyDescent="0.2">
      <c r="A10" s="55"/>
      <c r="B10" s="39"/>
      <c r="C10" s="1376"/>
      <c r="D10" s="1376"/>
      <c r="E10" s="1376"/>
      <c r="F10" s="1376"/>
      <c r="G10" s="1376"/>
      <c r="H10" s="1376"/>
      <c r="I10" s="1376"/>
      <c r="J10" s="1376"/>
      <c r="K10" s="1376"/>
      <c r="L10" s="1376"/>
      <c r="M10" s="1376"/>
      <c r="N10" s="1376"/>
      <c r="O10" s="1376"/>
      <c r="P10" s="1376"/>
      <c r="Q10" s="1376"/>
      <c r="R10" s="1376"/>
      <c r="S10" s="1376"/>
      <c r="T10" s="1376"/>
      <c r="U10" s="1376"/>
      <c r="V10" s="1376"/>
      <c r="W10" s="1376"/>
      <c r="X10" s="1376"/>
      <c r="Z10" s="1371"/>
      <c r="AA10" s="1371"/>
    </row>
    <row r="11" spans="1:28" x14ac:dyDescent="0.2">
      <c r="A11" s="55"/>
      <c r="B11" s="39"/>
      <c r="C11" s="1376"/>
      <c r="D11" s="1376"/>
      <c r="E11" s="1376"/>
      <c r="F11" s="1376"/>
      <c r="G11" s="1376"/>
      <c r="H11" s="1376"/>
      <c r="I11" s="1376"/>
      <c r="J11" s="1376"/>
      <c r="K11" s="1376"/>
      <c r="L11" s="1376"/>
      <c r="M11" s="1376"/>
      <c r="N11" s="1376"/>
      <c r="O11" s="1376"/>
      <c r="P11" s="1376"/>
      <c r="Q11" s="1376"/>
      <c r="R11" s="1376"/>
      <c r="S11" s="1376"/>
      <c r="T11" s="1376"/>
      <c r="U11" s="1376"/>
      <c r="V11" s="1376"/>
      <c r="W11" s="1376"/>
      <c r="X11" s="1376"/>
      <c r="Z11" s="1371"/>
      <c r="AA11" s="1371"/>
    </row>
    <row r="12" spans="1:28" x14ac:dyDescent="0.2">
      <c r="A12" s="55"/>
      <c r="B12" s="39"/>
      <c r="C12" s="1376"/>
      <c r="D12" s="1376"/>
      <c r="E12" s="1376"/>
      <c r="F12" s="1376"/>
      <c r="G12" s="1376"/>
      <c r="H12" s="1376"/>
      <c r="I12" s="1376"/>
      <c r="J12" s="1376"/>
      <c r="K12" s="1376"/>
      <c r="L12" s="1376"/>
      <c r="M12" s="1376"/>
      <c r="N12" s="1376"/>
      <c r="O12" s="1376"/>
      <c r="P12" s="1376"/>
      <c r="Q12" s="1376"/>
      <c r="R12" s="1376"/>
      <c r="S12" s="1376"/>
      <c r="T12" s="1376"/>
      <c r="U12" s="1376"/>
      <c r="V12" s="1376"/>
      <c r="W12" s="1376"/>
      <c r="X12" s="1376"/>
      <c r="Z12" s="1371"/>
      <c r="AA12" s="1371"/>
    </row>
    <row r="13" spans="1:28" x14ac:dyDescent="0.2">
      <c r="A13" s="55"/>
      <c r="B13" s="39"/>
      <c r="C13" s="1376"/>
      <c r="D13" s="1376"/>
      <c r="E13" s="1376"/>
      <c r="F13" s="1376"/>
      <c r="G13" s="1376"/>
      <c r="H13" s="1376"/>
      <c r="I13" s="1376"/>
      <c r="J13" s="1376"/>
      <c r="K13" s="1376"/>
      <c r="L13" s="1376"/>
      <c r="M13" s="1376"/>
      <c r="N13" s="1376"/>
      <c r="O13" s="1376"/>
      <c r="P13" s="1376"/>
      <c r="Q13" s="1376"/>
      <c r="R13" s="1376"/>
      <c r="S13" s="1376"/>
      <c r="T13" s="1376"/>
      <c r="U13" s="1376"/>
      <c r="V13" s="1376"/>
      <c r="W13" s="1376"/>
      <c r="X13" s="1376"/>
      <c r="Z13" s="1371"/>
      <c r="AA13" s="1371"/>
    </row>
    <row r="14" spans="1:28" x14ac:dyDescent="0.2">
      <c r="A14" s="55"/>
      <c r="B14" s="45"/>
      <c r="C14" s="1378"/>
      <c r="D14" s="1378"/>
      <c r="E14" s="1378"/>
      <c r="F14" s="1378"/>
      <c r="G14" s="1378"/>
      <c r="H14" s="1378"/>
      <c r="I14" s="1378"/>
      <c r="J14" s="1378"/>
      <c r="K14" s="1378"/>
      <c r="L14" s="1378"/>
      <c r="M14" s="1378"/>
      <c r="N14" s="1378"/>
      <c r="O14" s="1378"/>
      <c r="P14" s="1378"/>
      <c r="Q14" s="1378"/>
      <c r="R14" s="1378"/>
      <c r="S14" s="1378"/>
      <c r="T14" s="1378"/>
      <c r="U14" s="1378"/>
      <c r="V14" s="1378"/>
      <c r="W14" s="1378"/>
      <c r="X14" s="1378"/>
      <c r="Z14" s="1371"/>
      <c r="AA14" s="1371"/>
    </row>
    <row r="15" spans="1:28" x14ac:dyDescent="0.2">
      <c r="A15" s="55"/>
      <c r="B15" s="45"/>
      <c r="C15" s="1378"/>
      <c r="D15" s="1378"/>
      <c r="E15" s="1378"/>
      <c r="F15" s="1378"/>
      <c r="G15" s="1378"/>
      <c r="H15" s="1378"/>
      <c r="I15" s="1378"/>
      <c r="J15" s="1378"/>
      <c r="K15" s="1378"/>
      <c r="L15" s="1378"/>
      <c r="M15" s="1378"/>
      <c r="N15" s="1378"/>
      <c r="O15" s="1378"/>
      <c r="P15" s="1378"/>
      <c r="Q15" s="1378"/>
      <c r="R15" s="1378"/>
      <c r="S15" s="1378"/>
      <c r="T15" s="1378"/>
      <c r="U15" s="1378"/>
      <c r="V15" s="1378"/>
      <c r="W15" s="1378"/>
      <c r="X15" s="1378"/>
      <c r="Z15" s="1371"/>
      <c r="AA15" s="1371"/>
    </row>
    <row r="16" spans="1:28" x14ac:dyDescent="0.2">
      <c r="A16" s="55"/>
      <c r="B16" s="45"/>
      <c r="C16" s="1378"/>
      <c r="D16" s="1378"/>
      <c r="E16" s="1378"/>
      <c r="F16" s="1378"/>
      <c r="G16" s="1378"/>
      <c r="H16" s="1378"/>
      <c r="I16" s="1378"/>
      <c r="J16" s="1378"/>
      <c r="K16" s="1378"/>
      <c r="L16" s="1378"/>
      <c r="M16" s="1378"/>
      <c r="N16" s="1378"/>
      <c r="O16" s="1378"/>
      <c r="P16" s="1378"/>
      <c r="Q16" s="1378"/>
      <c r="R16" s="1378"/>
      <c r="S16" s="1378"/>
      <c r="T16" s="1378"/>
      <c r="U16" s="1378"/>
      <c r="V16" s="1378"/>
      <c r="W16" s="1378"/>
      <c r="X16" s="1378"/>
      <c r="Z16" s="1371"/>
      <c r="AA16" s="1371"/>
    </row>
    <row r="17" spans="1:27" x14ac:dyDescent="0.2">
      <c r="A17" s="55"/>
      <c r="B17" s="45"/>
      <c r="C17" s="1378"/>
      <c r="D17" s="1378"/>
      <c r="E17" s="1378"/>
      <c r="F17" s="1378"/>
      <c r="G17" s="1378"/>
      <c r="H17" s="1378"/>
      <c r="I17" s="1378"/>
      <c r="J17" s="1378"/>
      <c r="K17" s="1378"/>
      <c r="L17" s="1378"/>
      <c r="M17" s="1378"/>
      <c r="N17" s="1378"/>
      <c r="O17" s="1378"/>
      <c r="P17" s="1378"/>
      <c r="Q17" s="1378"/>
      <c r="R17" s="1378"/>
      <c r="S17" s="1378"/>
      <c r="T17" s="1378"/>
      <c r="U17" s="1378"/>
      <c r="V17" s="1378"/>
      <c r="W17" s="1378"/>
      <c r="X17" s="1378"/>
      <c r="Z17" s="1371"/>
      <c r="AA17" s="1371"/>
    </row>
    <row r="18" spans="1:27" x14ac:dyDescent="0.2">
      <c r="A18" s="55"/>
      <c r="B18" s="45"/>
      <c r="C18" s="45"/>
      <c r="D18" s="45"/>
      <c r="E18" s="45"/>
      <c r="F18" s="45"/>
      <c r="G18" s="45"/>
      <c r="H18" s="22"/>
      <c r="I18" s="22"/>
    </row>
    <row r="19" spans="1:27" x14ac:dyDescent="0.2">
      <c r="A19" s="55"/>
      <c r="B19" s="45"/>
      <c r="C19" s="45"/>
      <c r="D19" s="45"/>
      <c r="E19" s="45"/>
      <c r="F19" s="45"/>
      <c r="G19" s="45"/>
      <c r="H19" s="22"/>
      <c r="I19" s="22"/>
    </row>
    <row r="20" spans="1:27" x14ac:dyDescent="0.2">
      <c r="A20" s="52" t="s">
        <v>367</v>
      </c>
      <c r="B20" s="39" t="s">
        <v>368</v>
      </c>
      <c r="C20" s="45"/>
      <c r="D20" s="45"/>
      <c r="E20" s="45"/>
      <c r="F20" s="45"/>
      <c r="G20" s="45"/>
      <c r="H20" s="22"/>
      <c r="I20" s="22"/>
    </row>
    <row r="21" spans="1:27" x14ac:dyDescent="0.2">
      <c r="B21" s="22"/>
      <c r="C21" s="22"/>
      <c r="D21" s="22"/>
      <c r="E21" s="22"/>
      <c r="F21" s="22"/>
      <c r="G21" s="22"/>
      <c r="H21" s="22"/>
      <c r="I21" s="22"/>
      <c r="Z21" s="224"/>
    </row>
    <row r="22" spans="1:27" x14ac:dyDescent="0.2">
      <c r="B22" s="22"/>
      <c r="C22" s="1377"/>
      <c r="D22" s="1377"/>
      <c r="E22" s="1377"/>
      <c r="F22" s="1377"/>
      <c r="G22" s="1377"/>
      <c r="H22" s="1377"/>
      <c r="I22" s="1377"/>
      <c r="J22" s="1377"/>
      <c r="K22" s="1377"/>
      <c r="L22" s="1377"/>
      <c r="M22" s="1377"/>
      <c r="N22" s="1377"/>
      <c r="O22" s="1377"/>
      <c r="P22" s="1377"/>
      <c r="Q22" s="1377"/>
      <c r="R22" s="1377"/>
      <c r="S22" s="1377"/>
      <c r="T22" s="1377"/>
      <c r="U22" s="1377"/>
      <c r="V22" s="1377"/>
      <c r="W22" s="1377"/>
      <c r="X22" s="1377"/>
      <c r="Z22" s="1371"/>
      <c r="AA22" s="1371"/>
    </row>
    <row r="23" spans="1:27" x14ac:dyDescent="0.2">
      <c r="B23" s="22"/>
      <c r="C23" s="1377"/>
      <c r="D23" s="1377"/>
      <c r="E23" s="1377"/>
      <c r="F23" s="1377"/>
      <c r="G23" s="1377"/>
      <c r="H23" s="1377"/>
      <c r="I23" s="1377"/>
      <c r="J23" s="1377"/>
      <c r="K23" s="1377"/>
      <c r="L23" s="1377"/>
      <c r="M23" s="1377"/>
      <c r="N23" s="1377"/>
      <c r="O23" s="1377"/>
      <c r="P23" s="1377"/>
      <c r="Q23" s="1377"/>
      <c r="R23" s="1377"/>
      <c r="S23" s="1377"/>
      <c r="T23" s="1377"/>
      <c r="U23" s="1377"/>
      <c r="V23" s="1377"/>
      <c r="W23" s="1377"/>
      <c r="X23" s="1377"/>
      <c r="Z23" s="1371"/>
      <c r="AA23" s="1371"/>
    </row>
    <row r="24" spans="1:27" x14ac:dyDescent="0.2">
      <c r="B24" s="22"/>
      <c r="C24" s="1377"/>
      <c r="D24" s="1377"/>
      <c r="E24" s="1377"/>
      <c r="F24" s="1377"/>
      <c r="G24" s="1377"/>
      <c r="H24" s="1377"/>
      <c r="I24" s="1377"/>
      <c r="J24" s="1377"/>
      <c r="K24" s="1377"/>
      <c r="L24" s="1377"/>
      <c r="M24" s="1377"/>
      <c r="N24" s="1377"/>
      <c r="O24" s="1377"/>
      <c r="P24" s="1377"/>
      <c r="Q24" s="1377"/>
      <c r="R24" s="1377"/>
      <c r="S24" s="1377"/>
      <c r="T24" s="1377"/>
      <c r="U24" s="1377"/>
      <c r="V24" s="1377"/>
      <c r="W24" s="1377"/>
      <c r="X24" s="1377"/>
      <c r="Z24" s="1371"/>
      <c r="AA24" s="1371"/>
    </row>
    <row r="25" spans="1:27" x14ac:dyDescent="0.2">
      <c r="B25" s="22"/>
      <c r="C25" s="1377"/>
      <c r="D25" s="1377"/>
      <c r="E25" s="1377"/>
      <c r="F25" s="1377"/>
      <c r="G25" s="1377"/>
      <c r="H25" s="1377"/>
      <c r="I25" s="1377"/>
      <c r="J25" s="1377"/>
      <c r="K25" s="1377"/>
      <c r="L25" s="1377"/>
      <c r="M25" s="1377"/>
      <c r="N25" s="1377"/>
      <c r="O25" s="1377"/>
      <c r="P25" s="1377"/>
      <c r="Q25" s="1377"/>
      <c r="R25" s="1377"/>
      <c r="S25" s="1377"/>
      <c r="T25" s="1377"/>
      <c r="U25" s="1377"/>
      <c r="V25" s="1377"/>
      <c r="W25" s="1377"/>
      <c r="X25" s="1377"/>
      <c r="Z25" s="1371"/>
      <c r="AA25" s="1371"/>
    </row>
    <row r="26" spans="1:27" x14ac:dyDescent="0.2">
      <c r="C26" s="1370"/>
      <c r="D26" s="1370"/>
      <c r="E26" s="1370"/>
      <c r="F26" s="1370"/>
      <c r="G26" s="1370"/>
      <c r="H26" s="1370"/>
      <c r="I26" s="1370"/>
      <c r="J26" s="1370"/>
      <c r="K26" s="1370"/>
      <c r="L26" s="1370"/>
      <c r="M26" s="1370"/>
      <c r="N26" s="1370"/>
      <c r="O26" s="1370"/>
      <c r="P26" s="1370"/>
      <c r="Q26" s="1370"/>
      <c r="R26" s="1370"/>
      <c r="S26" s="1370"/>
      <c r="T26" s="1370"/>
      <c r="U26" s="1370"/>
      <c r="V26" s="1370"/>
      <c r="W26" s="1370"/>
      <c r="X26" s="1370"/>
      <c r="Z26" s="1371"/>
      <c r="AA26" s="1371"/>
    </row>
    <row r="27" spans="1:27" x14ac:dyDescent="0.2">
      <c r="C27" s="1370"/>
      <c r="D27" s="1370"/>
      <c r="E27" s="1370"/>
      <c r="F27" s="1370"/>
      <c r="G27" s="1370"/>
      <c r="H27" s="1370"/>
      <c r="I27" s="1370"/>
      <c r="J27" s="1370"/>
      <c r="K27" s="1370"/>
      <c r="L27" s="1370"/>
      <c r="M27" s="1370"/>
      <c r="N27" s="1370"/>
      <c r="O27" s="1370"/>
      <c r="P27" s="1370"/>
      <c r="Q27" s="1370"/>
      <c r="R27" s="1370"/>
      <c r="S27" s="1370"/>
      <c r="T27" s="1370"/>
      <c r="U27" s="1370"/>
      <c r="V27" s="1370"/>
      <c r="W27" s="1370"/>
      <c r="X27" s="1370"/>
      <c r="Z27" s="1371"/>
      <c r="AA27" s="1371"/>
    </row>
    <row r="28" spans="1:27" x14ac:dyDescent="0.2">
      <c r="C28" s="1370"/>
      <c r="D28" s="1370"/>
      <c r="E28" s="1370"/>
      <c r="F28" s="1370"/>
      <c r="G28" s="1370"/>
      <c r="H28" s="1370"/>
      <c r="I28" s="1370"/>
      <c r="J28" s="1370"/>
      <c r="K28" s="1370"/>
      <c r="L28" s="1370"/>
      <c r="M28" s="1370"/>
      <c r="N28" s="1370"/>
      <c r="O28" s="1370"/>
      <c r="P28" s="1370"/>
      <c r="Q28" s="1370"/>
      <c r="R28" s="1370"/>
      <c r="S28" s="1370"/>
      <c r="T28" s="1370"/>
      <c r="U28" s="1370"/>
      <c r="V28" s="1370"/>
      <c r="W28" s="1370"/>
      <c r="X28" s="1370"/>
      <c r="Z28" s="1371"/>
      <c r="AA28" s="1371"/>
    </row>
    <row r="29" spans="1:27" x14ac:dyDescent="0.2">
      <c r="C29" s="1370"/>
      <c r="D29" s="1370"/>
      <c r="E29" s="1370"/>
      <c r="F29" s="1370"/>
      <c r="G29" s="1370"/>
      <c r="H29" s="1370"/>
      <c r="I29" s="1370"/>
      <c r="J29" s="1370"/>
      <c r="K29" s="1370"/>
      <c r="L29" s="1370"/>
      <c r="M29" s="1370"/>
      <c r="N29" s="1370"/>
      <c r="O29" s="1370"/>
      <c r="P29" s="1370"/>
      <c r="Q29" s="1370"/>
      <c r="R29" s="1370"/>
      <c r="S29" s="1370"/>
      <c r="T29" s="1370"/>
      <c r="U29" s="1370"/>
      <c r="V29" s="1370"/>
      <c r="W29" s="1370"/>
      <c r="X29" s="1370"/>
      <c r="Z29" s="1372"/>
      <c r="AA29" s="1372"/>
    </row>
    <row r="30" spans="1:27" x14ac:dyDescent="0.2">
      <c r="C30" s="1370"/>
      <c r="D30" s="1370"/>
      <c r="E30" s="1370"/>
      <c r="F30" s="1370"/>
      <c r="G30" s="1370"/>
      <c r="H30" s="1370"/>
      <c r="I30" s="1370"/>
      <c r="J30" s="1370"/>
      <c r="K30" s="1370"/>
      <c r="L30" s="1370"/>
      <c r="M30" s="1370"/>
      <c r="N30" s="1370"/>
      <c r="O30" s="1370"/>
      <c r="P30" s="1370"/>
      <c r="Q30" s="1370"/>
      <c r="R30" s="1370"/>
      <c r="S30" s="1370"/>
      <c r="T30" s="1370"/>
      <c r="U30" s="1370"/>
      <c r="V30" s="1370"/>
      <c r="W30" s="1370"/>
      <c r="X30" s="1370"/>
      <c r="Z30" s="1375"/>
      <c r="AA30" s="1375"/>
    </row>
    <row r="31" spans="1:27" x14ac:dyDescent="0.2">
      <c r="Z31" s="224"/>
    </row>
    <row r="33" spans="1:28" x14ac:dyDescent="0.2">
      <c r="A33" s="52" t="s">
        <v>369</v>
      </c>
      <c r="B33" s="39" t="s">
        <v>370</v>
      </c>
      <c r="Z33" s="224"/>
    </row>
    <row r="35" spans="1:28" x14ac:dyDescent="0.2">
      <c r="C35" s="1376"/>
      <c r="D35" s="1376"/>
      <c r="E35" s="1376"/>
      <c r="F35" s="1376"/>
      <c r="G35" s="1376"/>
      <c r="H35" s="1376"/>
      <c r="I35" s="1376"/>
      <c r="J35" s="1376"/>
      <c r="K35" s="1376"/>
      <c r="L35" s="1376"/>
      <c r="M35" s="1376"/>
      <c r="N35" s="1376"/>
      <c r="O35" s="1376"/>
      <c r="P35" s="1376"/>
      <c r="Q35" s="1376"/>
      <c r="R35" s="1376"/>
      <c r="S35" s="1376"/>
      <c r="T35" s="1376"/>
      <c r="U35" s="1376"/>
      <c r="V35" s="1376"/>
      <c r="W35" s="1376"/>
      <c r="X35" s="1376"/>
      <c r="Z35" s="1372"/>
      <c r="AA35" s="1372"/>
    </row>
    <row r="36" spans="1:28" x14ac:dyDescent="0.2">
      <c r="C36" s="1370"/>
      <c r="D36" s="1370"/>
      <c r="E36" s="1370"/>
      <c r="F36" s="1370"/>
      <c r="G36" s="1370"/>
      <c r="H36" s="1370"/>
      <c r="I36" s="1370"/>
      <c r="J36" s="1370"/>
      <c r="K36" s="1370"/>
      <c r="L36" s="1370"/>
      <c r="M36" s="1370"/>
      <c r="N36" s="1370"/>
      <c r="O36" s="1370"/>
      <c r="P36" s="1370"/>
      <c r="Q36" s="1370"/>
      <c r="R36" s="1370"/>
      <c r="S36" s="1370"/>
      <c r="T36" s="1370"/>
      <c r="U36" s="1370"/>
      <c r="V36" s="1370"/>
      <c r="W36" s="1370"/>
      <c r="X36" s="1370"/>
      <c r="Z36" s="1371"/>
      <c r="AA36" s="1371"/>
    </row>
    <row r="37" spans="1:28" x14ac:dyDescent="0.2">
      <c r="C37" s="1370"/>
      <c r="D37" s="1370"/>
      <c r="E37" s="1370"/>
      <c r="F37" s="1370"/>
      <c r="G37" s="1370"/>
      <c r="H37" s="1370"/>
      <c r="I37" s="1370"/>
      <c r="J37" s="1370"/>
      <c r="K37" s="1370"/>
      <c r="L37" s="1370"/>
      <c r="M37" s="1370"/>
      <c r="N37" s="1370"/>
      <c r="O37" s="1370"/>
      <c r="P37" s="1370"/>
      <c r="Q37" s="1370"/>
      <c r="R37" s="1370"/>
      <c r="S37" s="1370"/>
      <c r="T37" s="1370"/>
      <c r="U37" s="1370"/>
      <c r="V37" s="1370"/>
      <c r="W37" s="1370"/>
      <c r="X37" s="1370"/>
      <c r="Z37" s="1372"/>
      <c r="AA37" s="1372"/>
    </row>
    <row r="38" spans="1:28" x14ac:dyDescent="0.2">
      <c r="C38" s="1370"/>
      <c r="D38" s="1370"/>
      <c r="E38" s="1370"/>
      <c r="F38" s="1370"/>
      <c r="G38" s="1370"/>
      <c r="H38" s="1370"/>
      <c r="I38" s="1370"/>
      <c r="J38" s="1370"/>
      <c r="K38" s="1370"/>
      <c r="L38" s="1370"/>
      <c r="M38" s="1370"/>
      <c r="N38" s="1370"/>
      <c r="O38" s="1370"/>
      <c r="P38" s="1370"/>
      <c r="Q38" s="1370"/>
      <c r="R38" s="1370"/>
      <c r="S38" s="1370"/>
      <c r="T38" s="1370"/>
      <c r="U38" s="1370"/>
      <c r="V38" s="1370"/>
      <c r="W38" s="1370"/>
      <c r="X38" s="1370"/>
      <c r="Z38" s="1371"/>
      <c r="AA38" s="1371"/>
    </row>
    <row r="39" spans="1:28" x14ac:dyDescent="0.2">
      <c r="C39" s="1370"/>
      <c r="D39" s="1370"/>
      <c r="E39" s="1370"/>
      <c r="F39" s="1370"/>
      <c r="G39" s="1370"/>
      <c r="H39" s="1370"/>
      <c r="I39" s="1370"/>
      <c r="J39" s="1370"/>
      <c r="K39" s="1370"/>
      <c r="L39" s="1370"/>
      <c r="M39" s="1370"/>
      <c r="N39" s="1370"/>
      <c r="O39" s="1370"/>
      <c r="P39" s="1370"/>
      <c r="Q39" s="1370"/>
      <c r="R39" s="1370"/>
      <c r="S39" s="1370"/>
      <c r="T39" s="1370"/>
      <c r="U39" s="1370"/>
      <c r="V39" s="1370"/>
      <c r="W39" s="1370"/>
      <c r="X39" s="1370"/>
      <c r="Z39" s="1372"/>
      <c r="AA39" s="1372"/>
    </row>
    <row r="40" spans="1:28" x14ac:dyDescent="0.2">
      <c r="C40" s="1370"/>
      <c r="D40" s="1370"/>
      <c r="E40" s="1370"/>
      <c r="F40" s="1370"/>
      <c r="G40" s="1370"/>
      <c r="H40" s="1370"/>
      <c r="I40" s="1370"/>
      <c r="J40" s="1370"/>
      <c r="K40" s="1370"/>
      <c r="L40" s="1370"/>
      <c r="M40" s="1370"/>
      <c r="N40" s="1370"/>
      <c r="O40" s="1370"/>
      <c r="P40" s="1370"/>
      <c r="Q40" s="1370"/>
      <c r="R40" s="1370"/>
      <c r="S40" s="1370"/>
      <c r="T40" s="1370"/>
      <c r="U40" s="1370"/>
      <c r="V40" s="1370"/>
      <c r="W40" s="1370"/>
      <c r="X40" s="1370"/>
      <c r="Z40" s="1371"/>
      <c r="AA40" s="1371"/>
    </row>
    <row r="41" spans="1:28" ht="13.5" thickBot="1" x14ac:dyDescent="0.25">
      <c r="C41" s="225"/>
      <c r="D41" s="225"/>
      <c r="E41" s="225"/>
      <c r="F41" s="225"/>
      <c r="G41" s="225"/>
      <c r="H41" s="225"/>
      <c r="I41" s="225"/>
      <c r="J41" s="225"/>
      <c r="K41" s="225"/>
      <c r="L41" s="225"/>
      <c r="M41" s="225"/>
      <c r="N41" s="225"/>
      <c r="O41" s="225"/>
      <c r="P41" s="225"/>
      <c r="Q41" s="225"/>
      <c r="R41" s="225"/>
      <c r="S41" s="225"/>
      <c r="T41" s="225"/>
      <c r="U41" s="225"/>
      <c r="V41" s="225"/>
      <c r="W41" s="225"/>
      <c r="X41" s="225"/>
      <c r="Z41" s="224"/>
      <c r="AA41" s="102"/>
    </row>
    <row r="42" spans="1:28" ht="13.5" thickBot="1" x14ac:dyDescent="0.25">
      <c r="C42" s="39"/>
      <c r="D42" s="39"/>
      <c r="E42" s="39"/>
      <c r="F42" s="39"/>
      <c r="G42" s="39"/>
      <c r="H42" s="39"/>
      <c r="I42" s="39"/>
      <c r="J42" s="39"/>
      <c r="K42" s="39"/>
      <c r="L42" s="39"/>
      <c r="M42" s="39"/>
      <c r="N42" s="39"/>
      <c r="O42" s="39"/>
      <c r="P42" s="39"/>
      <c r="Q42" s="39"/>
      <c r="R42" s="39"/>
      <c r="S42" s="39"/>
      <c r="T42" s="39"/>
      <c r="U42" s="39"/>
      <c r="V42" s="39"/>
      <c r="W42" s="39"/>
      <c r="X42" s="39"/>
      <c r="Y42" s="239" t="s">
        <v>174</v>
      </c>
      <c r="Z42" s="1373"/>
      <c r="AA42" s="1374"/>
    </row>
    <row r="43" spans="1:28" ht="33" customHeight="1" x14ac:dyDescent="0.2">
      <c r="A43" s="1369"/>
      <c r="B43" s="1369"/>
      <c r="C43" s="1369"/>
      <c r="D43" s="1369"/>
      <c r="E43" s="1369"/>
      <c r="F43" s="1369"/>
      <c r="G43" s="1369"/>
      <c r="H43" s="1369"/>
      <c r="K43" s="1369"/>
      <c r="L43" s="1369"/>
      <c r="M43" s="1369"/>
      <c r="N43" s="1369"/>
      <c r="O43" s="1369"/>
      <c r="P43" s="1369"/>
      <c r="Q43" s="1369"/>
      <c r="R43" s="1369"/>
      <c r="T43" s="1369"/>
      <c r="U43" s="1369"/>
      <c r="V43" s="1369"/>
      <c r="W43" s="1369"/>
      <c r="X43" s="1369"/>
      <c r="Y43" s="1369"/>
      <c r="Z43" s="1369"/>
      <c r="AA43" s="1369"/>
    </row>
    <row r="44" spans="1:28" ht="12.75" customHeight="1" x14ac:dyDescent="0.2">
      <c r="A44" s="1366" t="s">
        <v>371</v>
      </c>
      <c r="B44" s="1366"/>
      <c r="C44" s="1366"/>
      <c r="D44" s="1366"/>
      <c r="E44" s="1366"/>
      <c r="F44" s="1366"/>
      <c r="G44" s="1366"/>
      <c r="H44" s="1366"/>
      <c r="K44" s="1366" t="s">
        <v>372</v>
      </c>
      <c r="L44" s="1366"/>
      <c r="M44" s="1366"/>
      <c r="N44" s="1366"/>
      <c r="O44" s="1366"/>
      <c r="P44" s="1366"/>
      <c r="Q44" s="1366"/>
      <c r="R44" s="1366"/>
      <c r="T44" s="1367" t="s">
        <v>373</v>
      </c>
      <c r="U44" s="1367"/>
      <c r="V44" s="1367"/>
      <c r="W44" s="1367"/>
      <c r="X44" s="1367"/>
      <c r="Y44" s="1367"/>
      <c r="Z44" s="1367"/>
      <c r="AA44" s="1367"/>
    </row>
    <row r="45" spans="1:28" ht="12.75" customHeight="1" x14ac:dyDescent="0.2">
      <c r="A45" s="1368" t="s">
        <v>374</v>
      </c>
      <c r="B45" s="1368"/>
      <c r="C45" s="1368"/>
      <c r="D45" s="1368"/>
      <c r="E45" s="1368"/>
      <c r="F45" s="1368"/>
      <c r="G45" s="1368"/>
      <c r="H45" s="1368"/>
      <c r="K45" s="1368" t="s">
        <v>374</v>
      </c>
      <c r="L45" s="1368"/>
      <c r="M45" s="1368"/>
      <c r="N45" s="1368"/>
      <c r="O45" s="1368"/>
      <c r="P45" s="1368"/>
      <c r="Q45" s="1368"/>
      <c r="R45" s="1368"/>
      <c r="T45" s="1368" t="s">
        <v>374</v>
      </c>
      <c r="U45" s="1368"/>
      <c r="V45" s="1368"/>
      <c r="W45" s="1368"/>
      <c r="X45" s="1368"/>
      <c r="Y45" s="1368"/>
      <c r="Z45" s="1368"/>
      <c r="AA45" s="1368"/>
    </row>
    <row r="46" spans="1:28" ht="15" customHeight="1" thickBot="1" x14ac:dyDescent="0.25">
      <c r="A46" s="115"/>
      <c r="C46" s="54"/>
      <c r="D46" s="28"/>
      <c r="E46" s="28"/>
      <c r="F46" s="28"/>
      <c r="G46" s="28"/>
      <c r="H46" s="28"/>
      <c r="I46" s="28"/>
      <c r="J46" s="361"/>
      <c r="K46" s="28"/>
      <c r="L46" s="28"/>
      <c r="M46" s="28"/>
      <c r="N46" s="28"/>
      <c r="O46" s="28"/>
      <c r="P46" s="28"/>
      <c r="Q46" s="28"/>
      <c r="R46" s="28"/>
      <c r="S46" s="28"/>
      <c r="T46" s="28"/>
      <c r="U46" s="28"/>
      <c r="V46" s="54"/>
      <c r="W46" s="28"/>
      <c r="X46" s="28"/>
      <c r="Y46" s="28"/>
      <c r="Z46" s="28"/>
      <c r="AA46" s="28"/>
    </row>
    <row r="47" spans="1:28" x14ac:dyDescent="0.2">
      <c r="A47" s="1360" t="s">
        <v>375</v>
      </c>
      <c r="B47" s="1361"/>
      <c r="C47" s="1361"/>
      <c r="D47" s="1361"/>
      <c r="E47" s="1362"/>
      <c r="F47" s="412" t="s">
        <v>159</v>
      </c>
      <c r="G47" s="413"/>
      <c r="H47" s="413"/>
      <c r="I47" s="413"/>
      <c r="J47" s="413" t="s">
        <v>376</v>
      </c>
      <c r="K47" s="413"/>
      <c r="L47" s="413"/>
      <c r="M47" s="413"/>
      <c r="N47" s="413"/>
      <c r="O47" s="413"/>
      <c r="P47" s="413"/>
      <c r="Q47" s="413"/>
      <c r="R47" s="413"/>
      <c r="S47" s="413"/>
      <c r="T47" s="413"/>
      <c r="U47" s="413"/>
      <c r="V47" s="413"/>
      <c r="W47" s="413"/>
      <c r="X47" s="413"/>
      <c r="Y47" s="413"/>
      <c r="Z47" s="408"/>
      <c r="AA47" s="413"/>
      <c r="AB47" s="414"/>
    </row>
    <row r="48" spans="1:28" ht="13.5" thickBot="1" x14ac:dyDescent="0.25">
      <c r="A48" s="1363"/>
      <c r="B48" s="1364"/>
      <c r="C48" s="1364"/>
      <c r="D48" s="1364"/>
      <c r="E48" s="1365"/>
      <c r="F48" s="415" t="s">
        <v>163</v>
      </c>
      <c r="G48" s="416"/>
      <c r="H48" s="417"/>
      <c r="I48" s="417"/>
      <c r="J48" s="416" t="s">
        <v>377</v>
      </c>
      <c r="K48" s="416"/>
      <c r="L48" s="416"/>
      <c r="M48" s="416"/>
      <c r="N48" s="416"/>
      <c r="O48" s="416"/>
      <c r="P48" s="416"/>
      <c r="Q48" s="416"/>
      <c r="R48" s="416"/>
      <c r="S48" s="416"/>
      <c r="T48" s="416"/>
      <c r="U48" s="416"/>
      <c r="V48" s="416"/>
      <c r="W48" s="416"/>
      <c r="X48" s="416"/>
      <c r="Y48" s="416"/>
      <c r="Z48" s="416"/>
      <c r="AA48" s="416"/>
      <c r="AB48" s="418"/>
    </row>
  </sheetData>
  <mergeCells count="62">
    <mergeCell ref="D3:N3"/>
    <mergeCell ref="W3:AB3"/>
    <mergeCell ref="Z4:AA7"/>
    <mergeCell ref="C9:X9"/>
    <mergeCell ref="Z9:AA9"/>
    <mergeCell ref="C10:X10"/>
    <mergeCell ref="Z10:AA10"/>
    <mergeCell ref="C11:X11"/>
    <mergeCell ref="Z11:AA11"/>
    <mergeCell ref="C12:X12"/>
    <mergeCell ref="Z12:AA12"/>
    <mergeCell ref="C13:X13"/>
    <mergeCell ref="Z13:AA13"/>
    <mergeCell ref="C14:X14"/>
    <mergeCell ref="Z14:AA14"/>
    <mergeCell ref="C15:X15"/>
    <mergeCell ref="Z15:AA15"/>
    <mergeCell ref="C16:X16"/>
    <mergeCell ref="Z16:AA16"/>
    <mergeCell ref="C17:X17"/>
    <mergeCell ref="Z17:AA17"/>
    <mergeCell ref="C22:X22"/>
    <mergeCell ref="Z22:AA22"/>
    <mergeCell ref="C23:X23"/>
    <mergeCell ref="Z23:AA23"/>
    <mergeCell ref="C24:X24"/>
    <mergeCell ref="Z24:AA24"/>
    <mergeCell ref="C25:X25"/>
    <mergeCell ref="Z25:AA25"/>
    <mergeCell ref="C26:X26"/>
    <mergeCell ref="Z26:AA26"/>
    <mergeCell ref="C27:X27"/>
    <mergeCell ref="Z27:AA27"/>
    <mergeCell ref="C28:X28"/>
    <mergeCell ref="Z28:AA28"/>
    <mergeCell ref="C29:X29"/>
    <mergeCell ref="Z29:AA29"/>
    <mergeCell ref="C30:X30"/>
    <mergeCell ref="Z30:AA30"/>
    <mergeCell ref="C35:X35"/>
    <mergeCell ref="Z35:AA35"/>
    <mergeCell ref="A43:H43"/>
    <mergeCell ref="K43:R43"/>
    <mergeCell ref="T43:AA43"/>
    <mergeCell ref="C36:X36"/>
    <mergeCell ref="Z36:AA36"/>
    <mergeCell ref="C37:X37"/>
    <mergeCell ref="Z37:AA37"/>
    <mergeCell ref="C38:X38"/>
    <mergeCell ref="Z38:AA38"/>
    <mergeCell ref="C39:X39"/>
    <mergeCell ref="Z39:AA39"/>
    <mergeCell ref="C40:X40"/>
    <mergeCell ref="Z40:AA40"/>
    <mergeCell ref="Z42:AA42"/>
    <mergeCell ref="A47:E48"/>
    <mergeCell ref="A44:H44"/>
    <mergeCell ref="K44:R44"/>
    <mergeCell ref="T44:AA44"/>
    <mergeCell ref="A45:H45"/>
    <mergeCell ref="K45:R45"/>
    <mergeCell ref="T45:AA45"/>
  </mergeCells>
  <conditionalFormatting sqref="D3:N3">
    <cfRule type="cellIs" dxfId="26" priority="1" operator="equal">
      <formula>0</formula>
    </cfRule>
  </conditionalFormatting>
  <dataValidations count="2">
    <dataValidation type="list" allowBlank="1" showInputMessage="1" showErrorMessage="1" sqref="Z42:AA42" xr:uid="{00000000-0002-0000-1200-000000000000}">
      <formula1>PASSFAIL</formula1>
    </dataValidation>
    <dataValidation type="list" allowBlank="1" showInputMessage="1" showErrorMessage="1" sqref="Z9:AA17 Z22:AA30 Z35:AA40" xr:uid="{00000000-0002-0000-1200-000001000000}">
      <formula1>Check</formula1>
    </dataValidation>
  </dataValidations>
  <printOptions horizontalCentered="1"/>
  <pageMargins left="0.6" right="0.6" top="0.5" bottom="0.75" header="0.5" footer="0.4"/>
  <pageSetup orientation="portrait" r:id="rId1"/>
  <headerFooter alignWithMargins="0">
    <oddFooter>&amp;L&amp;"Arial,Bold"Radiologic Technologist's Section&amp;R&amp;"Arial,Italic"&amp;8&amp;F</oddFooter>
  </headerFooter>
  <ignoredErrors>
    <ignoredError sqref="A7 A20 A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M30"/>
  <sheetViews>
    <sheetView showGridLines="0" topLeftCell="A9" zoomScale="150" zoomScaleNormal="150" zoomScalePageLayoutView="120" workbookViewId="0">
      <selection sqref="A1:D1"/>
    </sheetView>
  </sheetViews>
  <sheetFormatPr defaultColWidth="8.7109375" defaultRowHeight="12.75" x14ac:dyDescent="0.2"/>
  <cols>
    <col min="1" max="1" width="2.7109375" customWidth="1"/>
    <col min="2" max="2" width="35.85546875" customWidth="1"/>
    <col min="3" max="3" width="17.85546875" customWidth="1"/>
    <col min="4" max="4" width="40" customWidth="1"/>
    <col min="5" max="5" width="2.7109375" customWidth="1"/>
    <col min="6" max="6" width="3.28515625" customWidth="1"/>
    <col min="7" max="7" width="4.85546875" customWidth="1"/>
    <col min="8" max="29" width="3.28515625" customWidth="1"/>
    <col min="30" max="30" width="0.42578125" customWidth="1"/>
    <col min="31" max="37" width="3.28515625" customWidth="1"/>
  </cols>
  <sheetData>
    <row r="1" spans="1:9" s="295" customFormat="1" ht="24.75" customHeight="1" x14ac:dyDescent="0.35">
      <c r="A1" s="786" t="s">
        <v>15</v>
      </c>
      <c r="B1" s="786"/>
      <c r="C1" s="786"/>
      <c r="D1" s="786"/>
      <c r="E1" s="294"/>
    </row>
    <row r="2" spans="1:9" s="22" customFormat="1" ht="24.75" customHeight="1" x14ac:dyDescent="0.35">
      <c r="A2" s="786" t="s">
        <v>16</v>
      </c>
      <c r="B2" s="786"/>
      <c r="C2" s="786"/>
      <c r="D2" s="786"/>
    </row>
    <row r="3" spans="1:9" s="22" customFormat="1" ht="16.5" customHeight="1" x14ac:dyDescent="0.35">
      <c r="A3" s="365"/>
      <c r="B3" s="365"/>
      <c r="C3" s="365"/>
      <c r="D3" s="365"/>
    </row>
    <row r="4" spans="1:9" s="47" customFormat="1" ht="15" customHeight="1" x14ac:dyDescent="0.2">
      <c r="B4" s="303" t="s">
        <v>17</v>
      </c>
    </row>
    <row r="5" spans="1:9" s="22" customFormat="1" ht="16.5" customHeight="1" thickBot="1" x14ac:dyDescent="0.25">
      <c r="B5" s="254" t="s">
        <v>18</v>
      </c>
      <c r="C5" s="255" t="s">
        <v>19</v>
      </c>
      <c r="D5" s="255" t="s">
        <v>20</v>
      </c>
      <c r="F5" s="115"/>
    </row>
    <row r="6" spans="1:9" ht="15" customHeight="1" x14ac:dyDescent="0.2">
      <c r="A6" s="171" t="s">
        <v>21</v>
      </c>
      <c r="B6" s="138" t="s">
        <v>22</v>
      </c>
      <c r="C6" s="173" t="s">
        <v>23</v>
      </c>
      <c r="D6" s="36" t="s">
        <v>24</v>
      </c>
      <c r="E6" s="22"/>
      <c r="I6" s="115"/>
    </row>
    <row r="7" spans="1:9" ht="15" customHeight="1" x14ac:dyDescent="0.2">
      <c r="A7" s="171" t="s">
        <v>25</v>
      </c>
      <c r="B7" s="138" t="s">
        <v>26</v>
      </c>
      <c r="C7" s="173" t="s">
        <v>27</v>
      </c>
      <c r="D7" s="36" t="s">
        <v>24</v>
      </c>
      <c r="E7" s="22"/>
    </row>
    <row r="8" spans="1:9" ht="15" customHeight="1" x14ac:dyDescent="0.2">
      <c r="A8" s="171" t="s">
        <v>28</v>
      </c>
      <c r="B8" s="138" t="s">
        <v>29</v>
      </c>
      <c r="C8" s="173" t="s">
        <v>30</v>
      </c>
      <c r="D8" s="36" t="s">
        <v>31</v>
      </c>
      <c r="E8" s="22"/>
    </row>
    <row r="9" spans="1:9" ht="15" customHeight="1" x14ac:dyDescent="0.2">
      <c r="A9" s="171" t="s">
        <v>32</v>
      </c>
      <c r="B9" s="138" t="s">
        <v>33</v>
      </c>
      <c r="C9" s="173" t="s">
        <v>30</v>
      </c>
      <c r="D9" s="36" t="s">
        <v>24</v>
      </c>
      <c r="E9" s="22"/>
    </row>
    <row r="10" spans="1:9" ht="15" customHeight="1" x14ac:dyDescent="0.2">
      <c r="A10" s="171" t="s">
        <v>34</v>
      </c>
      <c r="B10" s="138" t="s">
        <v>35</v>
      </c>
      <c r="C10" s="173" t="s">
        <v>30</v>
      </c>
      <c r="D10" s="36" t="s">
        <v>36</v>
      </c>
      <c r="E10" s="22"/>
    </row>
    <row r="11" spans="1:9" ht="15" customHeight="1" x14ac:dyDescent="0.2">
      <c r="A11" s="171" t="s">
        <v>37</v>
      </c>
      <c r="B11" s="138" t="s">
        <v>38</v>
      </c>
      <c r="C11" s="36" t="s">
        <v>39</v>
      </c>
      <c r="D11" s="36" t="s">
        <v>36</v>
      </c>
      <c r="E11" s="22"/>
    </row>
    <row r="12" spans="1:9" ht="15" customHeight="1" x14ac:dyDescent="0.2">
      <c r="A12" s="171" t="s">
        <v>40</v>
      </c>
      <c r="B12" s="138" t="s">
        <v>41</v>
      </c>
      <c r="C12" s="36" t="s">
        <v>42</v>
      </c>
      <c r="D12" s="36" t="s">
        <v>43</v>
      </c>
      <c r="E12" s="22"/>
    </row>
    <row r="13" spans="1:9" ht="15" customHeight="1" x14ac:dyDescent="0.2">
      <c r="A13" s="171" t="s">
        <v>44</v>
      </c>
      <c r="B13" s="395" t="s">
        <v>45</v>
      </c>
      <c r="C13" s="36" t="s">
        <v>46</v>
      </c>
      <c r="D13" s="36" t="s">
        <v>46</v>
      </c>
      <c r="E13" s="22"/>
    </row>
    <row r="14" spans="1:9" ht="15" customHeight="1" x14ac:dyDescent="0.2">
      <c r="A14" s="171" t="s">
        <v>47</v>
      </c>
      <c r="B14" s="138" t="s">
        <v>48</v>
      </c>
      <c r="C14" s="36" t="s">
        <v>42</v>
      </c>
      <c r="D14" s="36" t="s">
        <v>49</v>
      </c>
      <c r="E14" s="22"/>
    </row>
    <row r="15" spans="1:9" ht="15" customHeight="1" x14ac:dyDescent="0.2">
      <c r="A15" s="171" t="s">
        <v>50</v>
      </c>
      <c r="B15" s="138" t="s">
        <v>51</v>
      </c>
      <c r="C15" s="36" t="s">
        <v>39</v>
      </c>
      <c r="D15" s="36" t="s">
        <v>49</v>
      </c>
      <c r="E15" s="22"/>
    </row>
    <row r="16" spans="1:9" ht="15" customHeight="1" x14ac:dyDescent="0.2">
      <c r="A16" s="171"/>
      <c r="B16" s="138"/>
      <c r="C16" s="36"/>
      <c r="D16" s="36"/>
      <c r="E16" s="22"/>
    </row>
    <row r="17" spans="1:13" x14ac:dyDescent="0.2">
      <c r="A17" s="101"/>
      <c r="B17" s="785" t="s">
        <v>52</v>
      </c>
      <c r="C17" s="785"/>
      <c r="D17" s="785"/>
      <c r="E17" s="22"/>
      <c r="F17" s="22"/>
      <c r="G17" s="22"/>
      <c r="H17" s="22"/>
      <c r="I17" s="51"/>
      <c r="J17" s="209"/>
    </row>
    <row r="18" spans="1:13" ht="51" customHeight="1" x14ac:dyDescent="0.2">
      <c r="A18" s="101"/>
      <c r="B18" s="785" t="s">
        <v>53</v>
      </c>
      <c r="C18" s="785"/>
      <c r="D18" s="785"/>
      <c r="E18" s="22"/>
      <c r="F18" s="22"/>
      <c r="G18" s="22"/>
      <c r="H18" s="22"/>
      <c r="I18" s="51"/>
      <c r="J18" s="209"/>
    </row>
    <row r="19" spans="1:13" s="22" customFormat="1" ht="17.100000000000001" customHeight="1" thickBot="1" x14ac:dyDescent="0.25">
      <c r="B19" s="256" t="s">
        <v>54</v>
      </c>
      <c r="C19" s="57"/>
      <c r="D19" s="57"/>
      <c r="I19" s="51"/>
      <c r="J19" s="51"/>
    </row>
    <row r="20" spans="1:13" ht="15" customHeight="1" x14ac:dyDescent="0.2">
      <c r="A20" s="44"/>
      <c r="B20" s="138" t="s">
        <v>55</v>
      </c>
      <c r="C20" s="22"/>
      <c r="D20" s="22"/>
      <c r="E20" s="22"/>
      <c r="F20" s="22"/>
      <c r="G20" s="22"/>
      <c r="H20" s="22"/>
      <c r="I20" s="115"/>
      <c r="J20" s="209"/>
      <c r="M20" s="138"/>
    </row>
    <row r="21" spans="1:13" ht="15" customHeight="1" x14ac:dyDescent="0.2">
      <c r="A21" s="44"/>
      <c r="B21" s="138" t="s">
        <v>56</v>
      </c>
      <c r="C21" s="20"/>
      <c r="D21" s="22"/>
      <c r="H21" s="98"/>
      <c r="I21" s="209"/>
      <c r="J21" s="209"/>
    </row>
    <row r="22" spans="1:13" s="22" customFormat="1" ht="17.100000000000001" customHeight="1" thickBot="1" x14ac:dyDescent="0.25">
      <c r="A22" s="296"/>
      <c r="B22" s="297" t="s">
        <v>57</v>
      </c>
      <c r="C22" s="298"/>
      <c r="D22" s="298"/>
    </row>
    <row r="23" spans="1:13" ht="27" customHeight="1" x14ac:dyDescent="0.2">
      <c r="A23" s="61"/>
      <c r="B23" s="787" t="s">
        <v>58</v>
      </c>
      <c r="C23" s="787"/>
      <c r="D23" s="787"/>
    </row>
    <row r="24" spans="1:13" ht="15" customHeight="1" x14ac:dyDescent="0.2">
      <c r="A24" s="61"/>
      <c r="B24" s="784" t="s">
        <v>59</v>
      </c>
      <c r="C24" s="784"/>
      <c r="D24" s="784"/>
    </row>
    <row r="25" spans="1:13" ht="15" customHeight="1" x14ac:dyDescent="0.2">
      <c r="A25" s="61"/>
      <c r="B25" s="784" t="s">
        <v>60</v>
      </c>
      <c r="C25" s="784"/>
      <c r="D25" s="784"/>
    </row>
    <row r="26" spans="1:13" ht="15" customHeight="1" x14ac:dyDescent="0.2">
      <c r="A26" s="61"/>
      <c r="B26" s="784" t="s">
        <v>61</v>
      </c>
      <c r="C26" s="784"/>
      <c r="D26" s="784"/>
    </row>
    <row r="27" spans="1:13" ht="15" customHeight="1" x14ac:dyDescent="0.2">
      <c r="A27" s="61"/>
      <c r="B27" s="784" t="s">
        <v>62</v>
      </c>
      <c r="C27" s="784"/>
      <c r="D27" s="784"/>
    </row>
    <row r="28" spans="1:13" ht="15" customHeight="1" x14ac:dyDescent="0.2">
      <c r="A28" s="61"/>
    </row>
    <row r="29" spans="1:13" ht="12" customHeight="1" x14ac:dyDescent="0.25">
      <c r="A29" s="44"/>
      <c r="B29" s="58"/>
    </row>
    <row r="30" spans="1:13" ht="15" customHeight="1" x14ac:dyDescent="0.2">
      <c r="A30" s="79"/>
      <c r="B30" s="138"/>
      <c r="C30" s="138"/>
    </row>
  </sheetData>
  <mergeCells count="9">
    <mergeCell ref="B27:D27"/>
    <mergeCell ref="B17:D17"/>
    <mergeCell ref="B18:D18"/>
    <mergeCell ref="A1:D1"/>
    <mergeCell ref="B23:D23"/>
    <mergeCell ref="B24:D24"/>
    <mergeCell ref="A2:D2"/>
    <mergeCell ref="B26:D26"/>
    <mergeCell ref="B25:D25"/>
  </mergeCells>
  <phoneticPr fontId="3" type="noConversion"/>
  <printOptions horizontalCentered="1"/>
  <pageMargins left="0.6" right="0.6" top="0.5" bottom="0.75" header="0.5" footer="0.4"/>
  <pageSetup scale="95" orientation="portrait" r:id="rId1"/>
  <headerFooter alignWithMargins="0">
    <oddFooter>&amp;L&amp;"Arial,Bold"Radiologic Technologist's Section&amp;R&amp;"Arial,Italic"&amp;8&amp;F</oddFooter>
  </headerFooter>
  <ignoredErrors>
    <ignoredError sqref="A8:A11 A6:A7"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rgb="FF00B0F0"/>
  </sheetPr>
  <dimension ref="A1:J28"/>
  <sheetViews>
    <sheetView showGridLines="0" showZeros="0" topLeftCell="A13" zoomScale="130" zoomScaleNormal="130" zoomScalePageLayoutView="120" workbookViewId="0">
      <selection activeCell="B23" sqref="B23:C23"/>
    </sheetView>
  </sheetViews>
  <sheetFormatPr defaultColWidth="9.140625" defaultRowHeight="9" x14ac:dyDescent="0.15"/>
  <cols>
    <col min="1" max="1" width="20.7109375" style="1" customWidth="1"/>
    <col min="2" max="2" width="12.42578125" style="2" customWidth="1"/>
    <col min="3" max="3" width="2.7109375" style="2" customWidth="1"/>
    <col min="4" max="7" width="14.42578125" style="2" customWidth="1"/>
    <col min="8" max="16384" width="9.140625" style="1"/>
  </cols>
  <sheetData>
    <row r="1" spans="1:10" s="32" customFormat="1" ht="24.75" customHeight="1" x14ac:dyDescent="0.35">
      <c r="A1" s="208" t="s">
        <v>378</v>
      </c>
      <c r="B1" s="31"/>
      <c r="C1" s="31"/>
      <c r="D1" s="31"/>
      <c r="E1" s="31"/>
      <c r="F1" s="31"/>
      <c r="G1" s="49" t="s">
        <v>379</v>
      </c>
      <c r="J1" s="11"/>
    </row>
    <row r="2" spans="1:10" s="9" customFormat="1" ht="15" customHeight="1" x14ac:dyDescent="0.2">
      <c r="B2" s="10"/>
      <c r="C2" s="10"/>
      <c r="D2" s="10"/>
      <c r="E2" s="10"/>
      <c r="F2" s="10"/>
      <c r="G2" s="258"/>
    </row>
    <row r="3" spans="1:10" s="9" customFormat="1" ht="15" customHeight="1" x14ac:dyDescent="0.2">
      <c r="A3" s="225" t="s">
        <v>118</v>
      </c>
      <c r="B3" s="369" t="str">
        <f>Facility</f>
        <v>SurgiCenter</v>
      </c>
      <c r="C3" s="369"/>
      <c r="D3" s="369"/>
      <c r="E3" s="225" t="s">
        <v>224</v>
      </c>
      <c r="F3" s="313" t="str">
        <f>RmID</f>
        <v>Biopsy</v>
      </c>
      <c r="G3" s="378"/>
      <c r="H3" s="20"/>
      <c r="I3" s="20"/>
      <c r="J3" s="7"/>
    </row>
    <row r="4" spans="1:10" s="9" customFormat="1" ht="21" customHeight="1" x14ac:dyDescent="0.2">
      <c r="A4" s="225" t="s">
        <v>133</v>
      </c>
      <c r="B4" s="398">
        <f>SBBAPID</f>
        <v>12001</v>
      </c>
      <c r="C4" s="347" t="s">
        <v>121</v>
      </c>
      <c r="D4" s="348">
        <f>SBBAPRm</f>
        <v>1</v>
      </c>
      <c r="E4" s="10"/>
      <c r="F4" s="10"/>
      <c r="G4"/>
      <c r="H4"/>
      <c r="I4"/>
    </row>
    <row r="5" spans="1:10" s="9" customFormat="1" ht="21" customHeight="1" x14ac:dyDescent="0.2">
      <c r="A5" s="225" t="s">
        <v>122</v>
      </c>
      <c r="B5" s="369" t="str">
        <f>CONCATENATE(MFR," ",MOD)</f>
        <v>Hologic Affirm</v>
      </c>
      <c r="C5" s="369"/>
      <c r="D5" s="369"/>
      <c r="E5" s="312" t="s">
        <v>123</v>
      </c>
      <c r="F5" s="314"/>
      <c r="G5" s="403"/>
      <c r="H5" s="51"/>
      <c r="I5" s="51"/>
    </row>
    <row r="6" spans="1:10" s="9" customFormat="1" ht="15" customHeight="1" thickBot="1" x14ac:dyDescent="0.25">
      <c r="B6" s="82"/>
      <c r="C6" s="82"/>
      <c r="D6" s="12"/>
      <c r="E6" s="12"/>
      <c r="F6" s="12"/>
    </row>
    <row r="7" spans="1:10" s="9" customFormat="1" ht="13.5" customHeight="1" x14ac:dyDescent="0.2">
      <c r="A7" s="1387" t="s">
        <v>380</v>
      </c>
      <c r="B7" s="228" t="s">
        <v>381</v>
      </c>
      <c r="C7" s="1412"/>
      <c r="D7" s="1412"/>
      <c r="E7" s="229"/>
      <c r="F7" s="229"/>
      <c r="G7" s="230"/>
    </row>
    <row r="8" spans="1:10" s="9" customFormat="1" ht="13.5" customHeight="1" x14ac:dyDescent="0.2">
      <c r="A8" s="1388"/>
      <c r="B8" s="739" t="s">
        <v>382</v>
      </c>
      <c r="C8" s="740"/>
      <c r="D8" s="740"/>
      <c r="E8" s="740"/>
      <c r="F8" s="740"/>
      <c r="G8" s="741"/>
    </row>
    <row r="9" spans="1:10" s="9" customFormat="1" ht="13.5" customHeight="1" thickBot="1" x14ac:dyDescent="0.25">
      <c r="A9" s="1389"/>
      <c r="B9" s="1396" t="s">
        <v>383</v>
      </c>
      <c r="C9" s="1397"/>
      <c r="D9" s="1398"/>
      <c r="E9" s="1398"/>
      <c r="F9" s="1398"/>
      <c r="G9" s="1399"/>
    </row>
    <row r="10" spans="1:10" s="9" customFormat="1" ht="15" customHeight="1" thickBot="1" x14ac:dyDescent="0.25">
      <c r="B10" s="190"/>
      <c r="C10" s="190"/>
      <c r="D10" s="10"/>
      <c r="E10" s="10"/>
      <c r="F10" s="10"/>
    </row>
    <row r="11" spans="1:10" s="7" customFormat="1" ht="30" customHeight="1" x14ac:dyDescent="0.2">
      <c r="A11" s="393" t="s">
        <v>170</v>
      </c>
      <c r="B11" s="742"/>
      <c r="C11" s="743"/>
      <c r="D11" s="1390"/>
      <c r="E11" s="1390"/>
      <c r="F11" s="1390"/>
      <c r="G11" s="1391"/>
    </row>
    <row r="12" spans="1:10" s="7" customFormat="1" ht="30" customHeight="1" x14ac:dyDescent="0.2">
      <c r="A12" s="392" t="s">
        <v>305</v>
      </c>
      <c r="B12" s="1400"/>
      <c r="C12" s="1401"/>
      <c r="D12" s="260"/>
      <c r="E12" s="260"/>
      <c r="F12" s="260"/>
      <c r="G12" s="261"/>
    </row>
    <row r="13" spans="1:10" s="7" customFormat="1" ht="30" customHeight="1" thickBot="1" x14ac:dyDescent="0.25">
      <c r="A13" s="392" t="s">
        <v>185</v>
      </c>
      <c r="B13" s="1402"/>
      <c r="C13" s="1403"/>
      <c r="D13" s="193"/>
      <c r="E13" s="193"/>
      <c r="F13" s="193"/>
      <c r="G13" s="259"/>
    </row>
    <row r="14" spans="1:10" s="8" customFormat="1" ht="24.75" customHeight="1" x14ac:dyDescent="0.2">
      <c r="A14" s="192" t="s">
        <v>384</v>
      </c>
      <c r="B14" s="1392"/>
      <c r="C14" s="1393"/>
      <c r="D14" s="1394"/>
      <c r="E14" s="1394"/>
      <c r="F14" s="1394"/>
      <c r="G14" s="1395"/>
    </row>
    <row r="15" spans="1:10" s="8" customFormat="1" ht="30" customHeight="1" x14ac:dyDescent="0.2">
      <c r="A15" s="517"/>
      <c r="B15" s="1404"/>
      <c r="C15" s="1405"/>
      <c r="D15" s="231"/>
      <c r="E15" s="231"/>
      <c r="F15" s="231"/>
      <c r="G15" s="232"/>
      <c r="H15" s="40"/>
      <c r="I15" s="40"/>
    </row>
    <row r="16" spans="1:10" s="8" customFormat="1" ht="30" customHeight="1" x14ac:dyDescent="0.2">
      <c r="A16" s="262"/>
      <c r="B16" s="1406"/>
      <c r="C16" s="1407"/>
      <c r="D16" s="231"/>
      <c r="E16" s="231"/>
      <c r="F16" s="231"/>
      <c r="G16" s="232"/>
      <c r="H16" s="40"/>
      <c r="I16" s="40"/>
    </row>
    <row r="17" spans="1:9" s="8" customFormat="1" ht="30" customHeight="1" x14ac:dyDescent="0.2">
      <c r="A17" s="262"/>
      <c r="B17" s="1406"/>
      <c r="C17" s="1407"/>
      <c r="D17" s="231"/>
      <c r="E17" s="231"/>
      <c r="F17" s="231"/>
      <c r="G17" s="232"/>
      <c r="H17" s="40"/>
      <c r="I17" s="40"/>
    </row>
    <row r="18" spans="1:9" s="8" customFormat="1" ht="30" customHeight="1" x14ac:dyDescent="0.2">
      <c r="A18" s="262"/>
      <c r="B18" s="1406"/>
      <c r="C18" s="1407"/>
      <c r="D18" s="231"/>
      <c r="E18" s="231"/>
      <c r="F18" s="231"/>
      <c r="G18" s="232"/>
      <c r="H18" s="40"/>
      <c r="I18" s="40"/>
    </row>
    <row r="19" spans="1:9" s="8" customFormat="1" ht="30" customHeight="1" x14ac:dyDescent="0.2">
      <c r="A19" s="262"/>
      <c r="B19" s="1406"/>
      <c r="C19" s="1407"/>
      <c r="D19" s="231"/>
      <c r="E19" s="231"/>
      <c r="F19" s="231"/>
      <c r="G19" s="232"/>
      <c r="H19" s="40"/>
      <c r="I19" s="40"/>
    </row>
    <row r="20" spans="1:9" s="8" customFormat="1" ht="30" customHeight="1" x14ac:dyDescent="0.2">
      <c r="A20" s="262"/>
      <c r="B20" s="1406"/>
      <c r="C20" s="1407"/>
      <c r="D20" s="231"/>
      <c r="E20" s="231"/>
      <c r="F20" s="231"/>
      <c r="G20" s="232"/>
      <c r="H20" s="40"/>
      <c r="I20" s="40"/>
    </row>
    <row r="21" spans="1:9" s="8" customFormat="1" ht="30" customHeight="1" x14ac:dyDescent="0.2">
      <c r="A21" s="262"/>
      <c r="B21" s="1410"/>
      <c r="C21" s="1411"/>
      <c r="D21" s="233"/>
      <c r="E21" s="233"/>
      <c r="F21" s="233"/>
      <c r="G21" s="232"/>
      <c r="H21" s="40"/>
      <c r="I21" s="40"/>
    </row>
    <row r="22" spans="1:9" s="8" customFormat="1" ht="30" customHeight="1" x14ac:dyDescent="0.2">
      <c r="A22" s="262"/>
      <c r="B22" s="1410"/>
      <c r="C22" s="1411"/>
      <c r="D22" s="233"/>
      <c r="E22" s="233"/>
      <c r="F22" s="233"/>
      <c r="G22" s="232"/>
      <c r="H22" s="40"/>
      <c r="I22" s="40"/>
    </row>
    <row r="23" spans="1:9" s="8" customFormat="1" ht="30" customHeight="1" x14ac:dyDescent="0.2">
      <c r="A23" s="263"/>
      <c r="B23" s="1410"/>
      <c r="C23" s="1411"/>
      <c r="D23" s="234"/>
      <c r="E23" s="234"/>
      <c r="F23" s="234"/>
      <c r="G23" s="235"/>
      <c r="H23" s="40"/>
      <c r="I23" s="40"/>
    </row>
    <row r="24" spans="1:9" s="8" customFormat="1" ht="30" customHeight="1" thickBot="1" x14ac:dyDescent="0.25">
      <c r="A24" s="264"/>
      <c r="B24" s="1408"/>
      <c r="C24" s="1409"/>
      <c r="D24" s="236"/>
      <c r="E24" s="236"/>
      <c r="F24" s="236"/>
      <c r="G24" s="237"/>
      <c r="H24" s="40"/>
      <c r="I24" s="40"/>
    </row>
    <row r="25" spans="1:9" s="8" customFormat="1" ht="21" customHeight="1" x14ac:dyDescent="0.2">
      <c r="A25" s="144"/>
      <c r="B25" s="40"/>
      <c r="C25" s="40"/>
      <c r="D25" s="40"/>
      <c r="E25" s="150"/>
      <c r="F25" s="151" t="s">
        <v>255</v>
      </c>
      <c r="G25" s="152" t="s">
        <v>256</v>
      </c>
      <c r="H25" s="40"/>
      <c r="I25" s="40"/>
    </row>
    <row r="26" spans="1:9" s="8" customFormat="1" ht="14.25" customHeight="1" thickBot="1" x14ac:dyDescent="0.25">
      <c r="A26" s="6"/>
      <c r="B26" s="64"/>
      <c r="C26" s="64"/>
      <c r="D26" s="64"/>
      <c r="E26" s="64"/>
      <c r="F26" s="64"/>
      <c r="G26" s="34"/>
      <c r="H26" s="40"/>
      <c r="I26" s="40"/>
    </row>
    <row r="27" spans="1:9" s="9" customFormat="1" ht="13.5" customHeight="1" x14ac:dyDescent="0.2">
      <c r="A27" s="1385" t="s">
        <v>158</v>
      </c>
      <c r="B27" s="167" t="s">
        <v>159</v>
      </c>
      <c r="C27" s="1381" t="s">
        <v>385</v>
      </c>
      <c r="D27" s="1381"/>
      <c r="E27" s="1381"/>
      <c r="F27" s="1381"/>
      <c r="G27" s="1382"/>
    </row>
    <row r="28" spans="1:9" s="9" customFormat="1" ht="13.5" customHeight="1" thickBot="1" x14ac:dyDescent="0.25">
      <c r="A28" s="1386"/>
      <c r="B28" s="168" t="s">
        <v>319</v>
      </c>
      <c r="C28" s="1383" t="s">
        <v>386</v>
      </c>
      <c r="D28" s="1383"/>
      <c r="E28" s="1383"/>
      <c r="F28" s="1383"/>
      <c r="G28" s="1384"/>
    </row>
  </sheetData>
  <mergeCells count="21">
    <mergeCell ref="B20:C20"/>
    <mergeCell ref="B21:C21"/>
    <mergeCell ref="B22:C22"/>
    <mergeCell ref="B23:C23"/>
    <mergeCell ref="C7:D7"/>
    <mergeCell ref="C27:G27"/>
    <mergeCell ref="C28:G28"/>
    <mergeCell ref="A27:A28"/>
    <mergeCell ref="A7:A9"/>
    <mergeCell ref="B11:G11"/>
    <mergeCell ref="B14:G14"/>
    <mergeCell ref="B9:G9"/>
    <mergeCell ref="B8:G8"/>
    <mergeCell ref="B12:C12"/>
    <mergeCell ref="B13:C13"/>
    <mergeCell ref="B15:C15"/>
    <mergeCell ref="B16:C16"/>
    <mergeCell ref="B17:C17"/>
    <mergeCell ref="B18:C18"/>
    <mergeCell ref="B24:C24"/>
    <mergeCell ref="B19:C19"/>
  </mergeCells>
  <phoneticPr fontId="3" type="noConversion"/>
  <dataValidations count="2">
    <dataValidation type="list" allowBlank="1" sqref="F5" xr:uid="{00000000-0002-0000-0C00-000000000000}">
      <formula1>DMDBT</formula1>
    </dataValidation>
    <dataValidation type="list" allowBlank="1" sqref="V3:W3 G3:I3" xr:uid="{00000000-0002-0000-0C00-000002000000}">
      <formula1>DMDBTONLY</formula1>
    </dataValidation>
  </dataValidations>
  <printOptions horizontalCentered="1"/>
  <pageMargins left="0.6" right="0.6" top="0.5" bottom="0.75" header="0.5" footer="0.4"/>
  <pageSetup orientation="portrait" r:id="rId1"/>
  <headerFooter alignWithMargins="0">
    <oddFooter>&amp;L&amp;"Arial,Bold"Radiologic Technologist's Section&amp;R&amp;"Arial,Italic"&amp;8&amp;F</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A0560CC-86D1-47EC-BC96-9DCE118703A9}">
          <x14:formula1>
            <xm:f>DD!$A$2:$A$3</xm:f>
          </x14:formula1>
          <xm:sqref>B15:G24</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B7167-067A-4BFE-9FFF-C0F4D355C982}">
  <sheetPr>
    <tabColor rgb="FF00B0F0"/>
  </sheetPr>
  <dimension ref="A1:CO54"/>
  <sheetViews>
    <sheetView showGridLines="0" topLeftCell="A4" zoomScale="130" zoomScaleNormal="130" zoomScaleSheetLayoutView="130" zoomScalePageLayoutView="120" workbookViewId="0">
      <selection activeCell="AC20" sqref="AC20"/>
    </sheetView>
  </sheetViews>
  <sheetFormatPr defaultColWidth="9.140625" defaultRowHeight="16.5" customHeight="1" x14ac:dyDescent="0.2"/>
  <cols>
    <col min="1" max="5" width="3" style="280" customWidth="1"/>
    <col min="6" max="7" width="3.28515625" style="280" customWidth="1"/>
    <col min="8" max="8" width="2.7109375" style="280" customWidth="1"/>
    <col min="9" max="10" width="3.28515625" style="280" customWidth="1"/>
    <col min="11" max="11" width="4.28515625" style="280" customWidth="1"/>
    <col min="12" max="12" width="3.28515625" style="280" customWidth="1"/>
    <col min="13" max="13" width="6.85546875" style="280" customWidth="1"/>
    <col min="14" max="14" width="4.7109375" style="280" customWidth="1"/>
    <col min="15" max="15" width="7.140625" style="280" customWidth="1"/>
    <col min="16" max="16" width="4.7109375" style="280" customWidth="1"/>
    <col min="17" max="17" width="8.42578125" style="280" customWidth="1"/>
    <col min="18" max="18" width="4.7109375" style="280" customWidth="1"/>
    <col min="19" max="19" width="9.5703125" style="280" customWidth="1"/>
    <col min="20" max="20" width="4.7109375" style="280" customWidth="1"/>
    <col min="21" max="23" width="2.7109375" style="280" customWidth="1"/>
    <col min="24" max="24" width="3.28515625" style="280" customWidth="1"/>
    <col min="25" max="26" width="1" style="213" customWidth="1"/>
    <col min="27" max="93" width="8.7109375" style="213" customWidth="1"/>
    <col min="94" max="16384" width="9.140625" style="280"/>
  </cols>
  <sheetData>
    <row r="1" spans="1:35" s="273" customFormat="1" ht="24.75" customHeight="1" x14ac:dyDescent="0.35">
      <c r="A1" s="270" t="s">
        <v>387</v>
      </c>
      <c r="B1" s="271"/>
      <c r="C1" s="271"/>
      <c r="D1" s="271"/>
      <c r="E1" s="271"/>
      <c r="F1" s="271"/>
      <c r="G1" s="271"/>
      <c r="H1" s="271"/>
      <c r="I1" s="271"/>
      <c r="J1" s="271"/>
      <c r="K1" s="271"/>
      <c r="L1" s="271"/>
      <c r="M1" s="271"/>
      <c r="N1" s="271"/>
      <c r="O1" s="271"/>
      <c r="P1" s="271"/>
      <c r="Q1" s="271"/>
      <c r="R1" s="271"/>
      <c r="S1" s="271"/>
      <c r="T1" s="271"/>
      <c r="U1" s="271"/>
      <c r="V1" s="271"/>
      <c r="W1" s="272" t="s">
        <v>388</v>
      </c>
      <c r="X1" s="272"/>
      <c r="Y1" s="213"/>
      <c r="Z1" s="213"/>
      <c r="AA1" s="213"/>
      <c r="AB1" s="213"/>
      <c r="AC1" s="115"/>
    </row>
    <row r="2" spans="1:35" s="274" customFormat="1" ht="18" customHeight="1" x14ac:dyDescent="0.3">
      <c r="B2" s="438" t="s">
        <v>389</v>
      </c>
      <c r="AE2" s="213"/>
      <c r="AF2" s="213"/>
      <c r="AG2" s="213"/>
      <c r="AH2" s="213"/>
    </row>
    <row r="3" spans="1:35" s="274" customFormat="1" ht="18" customHeight="1" x14ac:dyDescent="0.25">
      <c r="B3" s="319" t="s">
        <v>390</v>
      </c>
      <c r="F3" s="213"/>
      <c r="G3" s="213"/>
      <c r="H3" s="213"/>
      <c r="I3" s="213"/>
      <c r="J3" s="213"/>
      <c r="K3" s="320"/>
      <c r="L3" s="320"/>
      <c r="M3" s="320"/>
      <c r="N3" s="320"/>
      <c r="O3" s="321"/>
      <c r="P3" s="321"/>
      <c r="Q3" s="577"/>
      <c r="R3" s="577"/>
      <c r="S3" s="320"/>
      <c r="T3" s="577"/>
      <c r="U3" s="320"/>
      <c r="V3" s="320"/>
      <c r="W3" s="213"/>
      <c r="X3" s="213"/>
      <c r="Y3" s="213"/>
      <c r="Z3" s="213"/>
      <c r="AA3" s="213"/>
      <c r="AB3" s="213"/>
      <c r="AD3" s="213"/>
      <c r="AE3" s="213"/>
      <c r="AF3" s="213"/>
      <c r="AG3" s="213"/>
      <c r="AH3" s="213"/>
      <c r="AI3" s="213"/>
    </row>
    <row r="4" spans="1:35" s="274" customFormat="1" ht="18" customHeight="1" x14ac:dyDescent="0.2">
      <c r="B4" s="324" t="s">
        <v>391</v>
      </c>
      <c r="F4" s="213"/>
      <c r="G4" s="213"/>
      <c r="H4" s="213"/>
      <c r="I4" s="213"/>
      <c r="J4" s="213"/>
      <c r="K4" s="322"/>
      <c r="L4" s="322"/>
      <c r="M4" s="322"/>
      <c r="N4" s="322"/>
      <c r="O4" s="323"/>
      <c r="P4" s="323"/>
      <c r="Q4" s="576"/>
      <c r="R4" s="576"/>
      <c r="S4" s="322"/>
      <c r="T4" s="576"/>
      <c r="U4" s="322"/>
      <c r="V4" s="322"/>
      <c r="W4" s="213"/>
      <c r="X4" s="213"/>
      <c r="Y4" s="213"/>
      <c r="Z4" s="213"/>
      <c r="AA4" s="213"/>
      <c r="AB4" s="213"/>
      <c r="AD4" s="213"/>
      <c r="AE4" s="213"/>
      <c r="AF4" s="213"/>
      <c r="AG4" s="213"/>
      <c r="AH4" s="213"/>
      <c r="AI4" s="213"/>
    </row>
    <row r="5" spans="1:35" s="274" customFormat="1" ht="18" customHeight="1" x14ac:dyDescent="0.2">
      <c r="B5" s="324" t="s">
        <v>392</v>
      </c>
      <c r="F5" s="213"/>
      <c r="G5" s="213"/>
      <c r="H5" s="213"/>
      <c r="I5" s="213"/>
      <c r="J5" s="213"/>
      <c r="K5" s="322"/>
      <c r="L5" s="322"/>
      <c r="M5" s="322"/>
      <c r="N5" s="322"/>
      <c r="O5" s="323"/>
      <c r="P5" s="323"/>
      <c r="Q5" s="576"/>
      <c r="R5" s="576"/>
      <c r="S5" s="322"/>
      <c r="T5" s="576"/>
      <c r="U5" s="322"/>
      <c r="V5" s="322"/>
      <c r="W5" s="213"/>
      <c r="X5" s="213"/>
      <c r="Y5" s="213"/>
      <c r="Z5" s="213"/>
      <c r="AA5" s="213"/>
      <c r="AB5" s="213"/>
      <c r="AD5" s="213"/>
      <c r="AE5" s="213"/>
      <c r="AF5" s="213"/>
      <c r="AG5" s="213"/>
      <c r="AH5" s="213"/>
      <c r="AI5" s="213"/>
    </row>
    <row r="6" spans="1:35" s="274" customFormat="1" ht="18" customHeight="1" x14ac:dyDescent="0.2">
      <c r="B6" s="324" t="s">
        <v>393</v>
      </c>
      <c r="K6" s="322"/>
      <c r="L6" s="322"/>
      <c r="M6" s="322"/>
      <c r="N6" s="322"/>
      <c r="O6" s="323"/>
      <c r="P6" s="323"/>
      <c r="Q6" s="576"/>
      <c r="R6" s="576"/>
      <c r="S6" s="322"/>
      <c r="T6" s="576"/>
      <c r="U6" s="322"/>
      <c r="V6" s="322"/>
      <c r="W6" s="213"/>
      <c r="X6" s="213"/>
      <c r="Y6" s="213"/>
      <c r="Z6" s="213"/>
      <c r="AA6" s="213"/>
      <c r="AB6" s="213"/>
      <c r="AD6" s="213"/>
      <c r="AE6" s="213"/>
      <c r="AF6" s="213"/>
      <c r="AG6" s="213"/>
      <c r="AH6" s="213"/>
      <c r="AI6" s="213"/>
    </row>
    <row r="7" spans="1:35" s="274" customFormat="1" ht="18" customHeight="1" x14ac:dyDescent="0.2">
      <c r="B7" s="324" t="s">
        <v>394</v>
      </c>
      <c r="K7" s="322"/>
      <c r="L7" s="322"/>
      <c r="M7" s="322"/>
      <c r="N7" s="322"/>
      <c r="O7" s="323"/>
      <c r="P7" s="323"/>
      <c r="Q7" s="576"/>
      <c r="R7" s="576"/>
      <c r="S7" s="322"/>
      <c r="T7" s="576"/>
      <c r="U7" s="322"/>
      <c r="V7" s="322"/>
      <c r="W7" s="213"/>
      <c r="X7" s="213"/>
      <c r="Y7" s="213"/>
      <c r="Z7" s="213"/>
      <c r="AA7" s="213"/>
      <c r="AB7" s="213"/>
      <c r="AD7" s="213"/>
      <c r="AE7" s="213"/>
      <c r="AF7" s="213"/>
      <c r="AG7" s="213"/>
      <c r="AH7" s="213"/>
      <c r="AI7" s="213"/>
    </row>
    <row r="8" spans="1:35" s="274" customFormat="1" ht="15" customHeight="1" thickBot="1" x14ac:dyDescent="0.4">
      <c r="A8" s="271"/>
      <c r="E8" s="411"/>
      <c r="F8" s="411"/>
      <c r="G8" s="411"/>
      <c r="H8" s="411"/>
      <c r="I8" s="411"/>
      <c r="J8" s="411"/>
      <c r="K8" s="411"/>
      <c r="L8" s="411"/>
      <c r="M8" s="411"/>
      <c r="N8" s="481"/>
      <c r="X8" s="213"/>
      <c r="Y8" s="213"/>
      <c r="Z8" s="213"/>
      <c r="AA8" s="213"/>
      <c r="AB8" s="213"/>
      <c r="AD8" s="213"/>
      <c r="AE8" s="213"/>
      <c r="AF8" s="213"/>
      <c r="AG8" s="213"/>
      <c r="AH8" s="213"/>
      <c r="AI8" s="213"/>
    </row>
    <row r="9" spans="1:35" s="274" customFormat="1" ht="12" customHeight="1" thickBot="1" x14ac:dyDescent="0.25">
      <c r="A9" s="911" t="s">
        <v>226</v>
      </c>
      <c r="B9" s="911"/>
      <c r="C9" s="911"/>
      <c r="D9" s="911"/>
      <c r="E9" s="911"/>
      <c r="F9" s="1432" t="s">
        <v>395</v>
      </c>
      <c r="G9" s="1433"/>
      <c r="H9" s="1433"/>
      <c r="I9" s="1433"/>
      <c r="J9" s="1433"/>
      <c r="K9" s="1433"/>
      <c r="L9" s="1433"/>
      <c r="M9" s="1433"/>
      <c r="N9" s="1433"/>
      <c r="O9" s="1433"/>
      <c r="P9" s="1433"/>
      <c r="Q9" s="1433"/>
      <c r="R9" s="1433"/>
      <c r="S9" s="1433"/>
      <c r="T9" s="1433"/>
      <c r="U9" s="1433"/>
      <c r="V9" s="1433"/>
      <c r="W9" s="1434"/>
      <c r="X9" s="213"/>
      <c r="Y9" s="213"/>
      <c r="Z9" s="213"/>
      <c r="AA9" s="213"/>
      <c r="AB9" s="213"/>
      <c r="AD9" s="213"/>
      <c r="AE9" s="213"/>
      <c r="AF9" s="213"/>
      <c r="AG9" s="213"/>
      <c r="AH9" s="213"/>
      <c r="AI9" s="213"/>
    </row>
    <row r="10" spans="1:35" s="274" customFormat="1" ht="12" customHeight="1" thickBot="1" x14ac:dyDescent="0.25">
      <c r="A10" s="911"/>
      <c r="B10" s="911"/>
      <c r="C10" s="911"/>
      <c r="D10" s="911"/>
      <c r="E10" s="911"/>
      <c r="F10" s="1425" t="s">
        <v>396</v>
      </c>
      <c r="G10" s="1426"/>
      <c r="H10" s="1426"/>
      <c r="I10" s="1426"/>
      <c r="J10" s="1426"/>
      <c r="K10" s="1426"/>
      <c r="L10" s="1426"/>
      <c r="M10" s="1426"/>
      <c r="N10" s="1426"/>
      <c r="O10" s="1426"/>
      <c r="P10" s="1426"/>
      <c r="Q10" s="1426"/>
      <c r="R10" s="1426"/>
      <c r="S10" s="1426"/>
      <c r="T10" s="1426"/>
      <c r="U10" s="1426"/>
      <c r="V10" s="1426"/>
      <c r="W10" s="1427"/>
      <c r="X10" s="213"/>
      <c r="Y10" s="213"/>
      <c r="Z10" s="213"/>
      <c r="AA10" s="213"/>
      <c r="AB10" s="213"/>
      <c r="AD10" s="213"/>
      <c r="AE10" s="213"/>
      <c r="AF10" s="213"/>
      <c r="AG10" s="213"/>
      <c r="AH10" s="213"/>
      <c r="AI10" s="213"/>
    </row>
    <row r="11" spans="1:35" s="274" customFormat="1" ht="12" customHeight="1" thickBot="1" x14ac:dyDescent="0.25">
      <c r="A11" s="911"/>
      <c r="B11" s="911"/>
      <c r="C11" s="911"/>
      <c r="D11" s="911"/>
      <c r="E11" s="911"/>
      <c r="F11" s="1425" t="s">
        <v>397</v>
      </c>
      <c r="G11" s="1426"/>
      <c r="H11" s="1426"/>
      <c r="I11" s="1426"/>
      <c r="J11" s="1426"/>
      <c r="K11" s="1426"/>
      <c r="L11" s="1426"/>
      <c r="M11" s="1426"/>
      <c r="N11" s="1426"/>
      <c r="O11" s="1426"/>
      <c r="P11" s="1426"/>
      <c r="Q11" s="1426"/>
      <c r="R11" s="1426"/>
      <c r="S11" s="1426"/>
      <c r="T11" s="1426"/>
      <c r="U11" s="1426"/>
      <c r="V11" s="1426"/>
      <c r="W11" s="1427"/>
      <c r="X11" s="213"/>
      <c r="Y11" s="213"/>
      <c r="Z11" s="213"/>
      <c r="AA11" s="213"/>
      <c r="AB11" s="213"/>
      <c r="AD11" s="213"/>
      <c r="AE11" s="213"/>
      <c r="AF11" s="213"/>
      <c r="AG11" s="213"/>
      <c r="AH11" s="213"/>
      <c r="AI11" s="213"/>
    </row>
    <row r="12" spans="1:35" s="274" customFormat="1" ht="12" customHeight="1" thickBot="1" x14ac:dyDescent="0.25">
      <c r="A12" s="1431"/>
      <c r="B12" s="1431"/>
      <c r="C12" s="1431"/>
      <c r="D12" s="1431"/>
      <c r="E12" s="1431"/>
      <c r="F12" s="1428" t="s">
        <v>398</v>
      </c>
      <c r="G12" s="1429"/>
      <c r="H12" s="1429"/>
      <c r="I12" s="1429"/>
      <c r="J12" s="1429"/>
      <c r="K12" s="1429"/>
      <c r="L12" s="1429"/>
      <c r="M12" s="1429"/>
      <c r="N12" s="1429"/>
      <c r="O12" s="1429"/>
      <c r="P12" s="1429"/>
      <c r="Q12" s="1429"/>
      <c r="R12" s="1429"/>
      <c r="S12" s="1429"/>
      <c r="T12" s="1429"/>
      <c r="U12" s="1429"/>
      <c r="V12" s="1429"/>
      <c r="W12" s="1430"/>
      <c r="X12" s="213"/>
      <c r="Y12" s="213"/>
      <c r="Z12" s="213"/>
      <c r="AA12" s="213"/>
      <c r="AB12" s="213"/>
      <c r="AD12" s="213"/>
      <c r="AE12" s="213"/>
      <c r="AF12" s="213"/>
      <c r="AG12" s="213"/>
      <c r="AH12" s="213"/>
      <c r="AI12" s="213"/>
    </row>
    <row r="13" spans="1:35" s="274" customFormat="1" ht="7.5" customHeight="1" x14ac:dyDescent="0.2">
      <c r="A13" s="277"/>
      <c r="B13" s="213"/>
      <c r="C13" s="213"/>
      <c r="D13" s="213"/>
      <c r="X13" s="213"/>
      <c r="Y13" s="213"/>
      <c r="Z13" s="213"/>
      <c r="AA13" s="213"/>
      <c r="AB13" s="213"/>
      <c r="AE13" s="213"/>
      <c r="AF13" s="213"/>
      <c r="AG13" s="213"/>
      <c r="AH13" s="213"/>
      <c r="AI13" s="213"/>
    </row>
    <row r="14" spans="1:35" s="274" customFormat="1" ht="28.5" customHeight="1" x14ac:dyDescent="0.2">
      <c r="A14" s="278"/>
      <c r="B14" s="624" t="s">
        <v>399</v>
      </c>
      <c r="F14" s="1424" t="s">
        <v>400</v>
      </c>
      <c r="G14" s="1424"/>
      <c r="H14" s="1424"/>
      <c r="I14" s="1424"/>
      <c r="J14" s="1424"/>
      <c r="K14" s="1424"/>
      <c r="L14" s="1424"/>
      <c r="M14" s="1424"/>
      <c r="N14" s="1424"/>
      <c r="O14" s="1424"/>
      <c r="P14" s="1424"/>
      <c r="Q14" s="1424"/>
      <c r="R14" s="1424"/>
      <c r="S14" s="1424"/>
      <c r="T14" s="1424"/>
      <c r="U14" s="1424"/>
      <c r="V14" s="1424"/>
      <c r="W14" s="1424"/>
      <c r="X14" s="619"/>
      <c r="Y14" s="619"/>
      <c r="Z14" s="619"/>
      <c r="AA14" s="619"/>
      <c r="AB14" s="619"/>
      <c r="AC14" s="619"/>
      <c r="AE14" s="213"/>
      <c r="AF14" s="213"/>
      <c r="AG14" s="213"/>
      <c r="AH14" s="213"/>
      <c r="AI14" s="213"/>
    </row>
    <row r="15" spans="1:35" s="285" customFormat="1" ht="9" customHeight="1" x14ac:dyDescent="0.2">
      <c r="B15" s="419"/>
      <c r="C15" s="286"/>
      <c r="F15" s="419"/>
      <c r="J15" s="420"/>
      <c r="P15" s="287"/>
      <c r="Q15" s="275"/>
      <c r="R15" s="420"/>
      <c r="W15" s="288"/>
      <c r="Y15" s="289"/>
      <c r="Z15" s="289"/>
      <c r="AA15" s="289"/>
      <c r="AB15" s="290"/>
      <c r="AC15" s="289"/>
      <c r="AE15" s="287"/>
      <c r="AF15" s="287"/>
      <c r="AG15" s="287"/>
      <c r="AH15" s="287"/>
      <c r="AI15" s="287"/>
    </row>
    <row r="16" spans="1:35" s="285" customFormat="1" ht="45" customHeight="1" x14ac:dyDescent="0.2">
      <c r="A16" s="625"/>
      <c r="B16" s="626" t="s">
        <v>401</v>
      </c>
      <c r="C16" s="627"/>
      <c r="D16" s="625"/>
      <c r="E16" s="625"/>
      <c r="F16" s="628"/>
      <c r="G16" s="625"/>
      <c r="H16" s="625"/>
      <c r="I16" s="625"/>
      <c r="J16" s="629"/>
      <c r="K16" s="625"/>
      <c r="L16" s="625"/>
      <c r="M16" s="630" t="s">
        <v>402</v>
      </c>
      <c r="N16" s="631"/>
      <c r="O16" s="630" t="s">
        <v>403</v>
      </c>
      <c r="P16" s="632"/>
      <c r="Q16" s="677" t="s">
        <v>589</v>
      </c>
      <c r="R16" s="633"/>
      <c r="S16" s="678" t="s">
        <v>443</v>
      </c>
      <c r="T16" s="634"/>
      <c r="V16" s="287"/>
      <c r="W16" s="287"/>
      <c r="X16" s="287"/>
      <c r="Y16" s="287"/>
      <c r="Z16" s="287"/>
      <c r="AA16" s="287"/>
      <c r="AB16" s="287"/>
      <c r="AC16" s="287"/>
    </row>
    <row r="17" spans="2:29" s="285" customFormat="1" ht="14.1" customHeight="1" x14ac:dyDescent="0.2">
      <c r="B17" s="437" t="s">
        <v>404</v>
      </c>
      <c r="C17" s="286"/>
      <c r="F17" s="419"/>
      <c r="J17" s="420"/>
      <c r="M17" s="559"/>
      <c r="O17" s="559"/>
      <c r="P17" s="275"/>
      <c r="Q17" s="559"/>
      <c r="S17" s="559"/>
      <c r="U17" s="287"/>
      <c r="V17" s="287"/>
      <c r="W17" s="287"/>
      <c r="X17" s="287"/>
      <c r="Y17" s="287"/>
      <c r="Z17" s="287"/>
      <c r="AA17" s="287"/>
      <c r="AB17" s="287"/>
      <c r="AC17" s="287"/>
    </row>
    <row r="18" spans="2:29" s="285" customFormat="1" ht="14.1" customHeight="1" x14ac:dyDescent="0.2">
      <c r="B18" s="437" t="s">
        <v>405</v>
      </c>
      <c r="C18" s="286"/>
      <c r="F18" s="419"/>
      <c r="J18" s="420"/>
      <c r="M18" s="559"/>
      <c r="O18" s="559"/>
      <c r="P18" s="275"/>
      <c r="Q18" s="559"/>
      <c r="S18" s="559"/>
      <c r="U18" s="290"/>
      <c r="V18" s="289"/>
      <c r="X18" s="287"/>
      <c r="Y18" s="287"/>
      <c r="Z18" s="287"/>
      <c r="AA18" s="287"/>
      <c r="AB18" s="287"/>
    </row>
    <row r="19" spans="2:29" s="285" customFormat="1" ht="14.1" customHeight="1" x14ac:dyDescent="0.2">
      <c r="B19" s="437" t="s">
        <v>406</v>
      </c>
      <c r="C19" s="286"/>
      <c r="F19" s="419"/>
      <c r="J19" s="420"/>
      <c r="M19" s="559"/>
      <c r="O19" s="559"/>
      <c r="P19" s="275"/>
      <c r="Q19" s="559"/>
      <c r="S19" s="559"/>
      <c r="U19" s="290"/>
      <c r="V19" s="289"/>
      <c r="X19" s="287"/>
      <c r="Y19" s="287"/>
      <c r="Z19" s="287"/>
      <c r="AA19" s="287"/>
      <c r="AB19" s="287"/>
    </row>
    <row r="20" spans="2:29" s="285" customFormat="1" ht="14.1" customHeight="1" x14ac:dyDescent="0.2">
      <c r="B20" s="437" t="s">
        <v>407</v>
      </c>
      <c r="C20" s="286"/>
      <c r="F20" s="419"/>
      <c r="J20" s="420"/>
      <c r="M20" s="559"/>
      <c r="O20" s="559"/>
      <c r="P20" s="275"/>
      <c r="Q20" s="559"/>
      <c r="S20" s="559"/>
      <c r="U20" s="290"/>
      <c r="V20" s="289"/>
      <c r="X20" s="287"/>
      <c r="Y20" s="287"/>
      <c r="Z20" s="287"/>
      <c r="AA20" s="287"/>
      <c r="AB20" s="287"/>
    </row>
    <row r="21" spans="2:29" s="285" customFormat="1" ht="14.1" customHeight="1" x14ac:dyDescent="0.2">
      <c r="B21" s="437" t="s">
        <v>408</v>
      </c>
      <c r="C21" s="286"/>
      <c r="F21" s="419"/>
      <c r="J21" s="420"/>
      <c r="M21" s="559"/>
      <c r="O21" s="559"/>
      <c r="P21" s="275"/>
      <c r="Q21" s="559"/>
      <c r="S21" s="559"/>
      <c r="U21" s="290"/>
      <c r="V21" s="289"/>
      <c r="X21" s="287"/>
      <c r="Y21" s="287"/>
      <c r="Z21" s="287"/>
      <c r="AA21" s="287"/>
      <c r="AB21" s="287"/>
    </row>
    <row r="22" spans="2:29" s="285" customFormat="1" ht="14.1" customHeight="1" x14ac:dyDescent="0.2">
      <c r="B22" s="437" t="s">
        <v>409</v>
      </c>
      <c r="C22" s="286"/>
      <c r="F22" s="419"/>
      <c r="J22" s="420"/>
      <c r="M22" s="559"/>
      <c r="O22" s="559"/>
      <c r="P22" s="275"/>
      <c r="Q22" s="559"/>
      <c r="S22" s="559"/>
      <c r="U22" s="290"/>
      <c r="V22" s="289"/>
      <c r="X22" s="287"/>
      <c r="Y22" s="287"/>
      <c r="Z22" s="287"/>
      <c r="AA22" s="287"/>
      <c r="AB22" s="287"/>
    </row>
    <row r="23" spans="2:29" s="285" customFormat="1" ht="14.1" customHeight="1" x14ac:dyDescent="0.2">
      <c r="B23" s="437" t="s">
        <v>410</v>
      </c>
      <c r="C23" s="286"/>
      <c r="F23" s="419"/>
      <c r="J23" s="420"/>
      <c r="M23" s="559"/>
      <c r="O23" s="559"/>
      <c r="P23" s="275"/>
      <c r="Q23" s="559"/>
      <c r="S23" s="559"/>
      <c r="U23" s="290"/>
      <c r="V23" s="289"/>
      <c r="X23" s="287"/>
      <c r="Y23" s="287"/>
      <c r="Z23" s="287"/>
      <c r="AA23" s="287"/>
      <c r="AB23" s="287"/>
    </row>
    <row r="24" spans="2:29" s="285" customFormat="1" ht="14.1" customHeight="1" x14ac:dyDescent="0.2">
      <c r="B24" s="437" t="s">
        <v>411</v>
      </c>
      <c r="C24" s="286"/>
      <c r="F24" s="419"/>
      <c r="J24" s="420"/>
      <c r="M24" s="559"/>
      <c r="O24" s="559"/>
      <c r="P24" s="275"/>
      <c r="Q24" s="559"/>
      <c r="S24" s="559"/>
      <c r="U24" s="290"/>
      <c r="V24" s="289"/>
      <c r="X24" s="287"/>
      <c r="Y24" s="287"/>
      <c r="Z24" s="287"/>
      <c r="AA24" s="287"/>
      <c r="AB24" s="287"/>
    </row>
    <row r="25" spans="2:29" s="285" customFormat="1" ht="14.1" customHeight="1" x14ac:dyDescent="0.2">
      <c r="B25" s="437" t="s">
        <v>412</v>
      </c>
      <c r="C25" s="286"/>
      <c r="F25" s="419"/>
      <c r="J25" s="420"/>
      <c r="M25" s="559"/>
      <c r="O25" s="559"/>
      <c r="P25" s="275"/>
      <c r="Q25" s="559"/>
      <c r="S25" s="559"/>
      <c r="U25" s="290"/>
      <c r="V25" s="289"/>
      <c r="X25" s="287"/>
      <c r="Y25" s="287"/>
      <c r="Z25" s="287"/>
      <c r="AA25" s="287"/>
      <c r="AB25" s="287"/>
    </row>
    <row r="26" spans="2:29" s="285" customFormat="1" ht="14.1" customHeight="1" x14ac:dyDescent="0.2">
      <c r="B26" s="437" t="s">
        <v>413</v>
      </c>
      <c r="C26" s="286"/>
      <c r="F26" s="419"/>
      <c r="J26" s="420"/>
      <c r="M26" s="559"/>
      <c r="O26" s="559"/>
      <c r="P26" s="275"/>
      <c r="Q26" s="559"/>
      <c r="S26" s="559"/>
      <c r="U26" s="290"/>
      <c r="V26" s="289"/>
      <c r="X26" s="287"/>
      <c r="Y26" s="287"/>
      <c r="Z26" s="287"/>
      <c r="AA26" s="287"/>
      <c r="AB26" s="287"/>
    </row>
    <row r="27" spans="2:29" s="285" customFormat="1" ht="14.1" customHeight="1" x14ac:dyDescent="0.2">
      <c r="B27" s="437" t="s">
        <v>414</v>
      </c>
      <c r="C27" s="286"/>
      <c r="F27" s="419"/>
      <c r="J27" s="420"/>
      <c r="M27" s="559"/>
      <c r="O27" s="559"/>
      <c r="P27" s="275"/>
      <c r="Q27" s="559"/>
      <c r="S27" s="559"/>
      <c r="U27" s="290"/>
      <c r="V27" s="289"/>
      <c r="X27" s="287"/>
      <c r="Y27" s="287"/>
      <c r="Z27" s="287"/>
      <c r="AA27" s="287"/>
      <c r="AB27" s="287"/>
    </row>
    <row r="28" spans="2:29" s="285" customFormat="1" ht="14.1" customHeight="1" x14ac:dyDescent="0.2">
      <c r="B28" s="437" t="s">
        <v>415</v>
      </c>
      <c r="C28" s="286"/>
      <c r="F28" s="419"/>
      <c r="J28" s="420"/>
      <c r="M28" s="559"/>
      <c r="O28" s="559"/>
      <c r="P28" s="275"/>
      <c r="Q28" s="559"/>
      <c r="S28" s="559"/>
      <c r="U28" s="290"/>
      <c r="V28" s="289"/>
      <c r="X28" s="287"/>
      <c r="Y28" s="287"/>
      <c r="Z28" s="287"/>
      <c r="AA28" s="287"/>
      <c r="AB28" s="287"/>
    </row>
    <row r="29" spans="2:29" s="285" customFormat="1" ht="14.1" customHeight="1" x14ac:dyDescent="0.2">
      <c r="B29" s="437" t="s">
        <v>416</v>
      </c>
      <c r="C29" s="286"/>
      <c r="F29" s="419"/>
      <c r="J29" s="420"/>
      <c r="M29" s="559"/>
      <c r="O29" s="559"/>
      <c r="P29" s="275"/>
      <c r="Q29" s="559"/>
      <c r="S29" s="559"/>
      <c r="U29" s="290"/>
      <c r="V29" s="289"/>
      <c r="X29" s="287"/>
      <c r="Y29" s="287"/>
      <c r="Z29" s="287"/>
      <c r="AA29" s="287"/>
      <c r="AB29" s="287"/>
    </row>
    <row r="30" spans="2:29" s="285" customFormat="1" ht="14.1" customHeight="1" x14ac:dyDescent="0.2">
      <c r="B30" s="437" t="s">
        <v>417</v>
      </c>
      <c r="C30" s="286"/>
      <c r="F30" s="419"/>
      <c r="J30" s="420"/>
      <c r="M30" s="559"/>
      <c r="O30" s="559"/>
      <c r="P30" s="275"/>
      <c r="Q30" s="559"/>
      <c r="S30" s="559"/>
      <c r="U30" s="290"/>
      <c r="V30" s="289"/>
      <c r="X30" s="287"/>
      <c r="Y30" s="287"/>
      <c r="Z30" s="287"/>
      <c r="AA30" s="287"/>
      <c r="AB30" s="287"/>
    </row>
    <row r="31" spans="2:29" s="285" customFormat="1" ht="8.25" customHeight="1" x14ac:dyDescent="0.2">
      <c r="B31" s="421"/>
      <c r="C31" s="286"/>
      <c r="F31" s="419"/>
      <c r="J31" s="420"/>
      <c r="O31" s="287"/>
      <c r="P31" s="275"/>
      <c r="Q31" s="420"/>
      <c r="U31" s="289"/>
      <c r="V31" s="290"/>
      <c r="W31" s="289"/>
      <c r="Y31" s="287"/>
      <c r="Z31" s="287"/>
      <c r="AA31" s="287"/>
      <c r="AB31" s="287"/>
    </row>
    <row r="32" spans="2:29" s="285" customFormat="1" ht="15.75" x14ac:dyDescent="0.25">
      <c r="B32" s="423" t="s">
        <v>418</v>
      </c>
      <c r="C32" s="286"/>
      <c r="F32" s="419"/>
      <c r="J32" s="420"/>
      <c r="M32" s="526" t="s">
        <v>419</v>
      </c>
      <c r="O32" s="287"/>
      <c r="P32" s="275"/>
      <c r="Q32" s="526" t="s">
        <v>420</v>
      </c>
      <c r="U32" s="289"/>
      <c r="V32" s="290"/>
      <c r="W32" s="289"/>
      <c r="Y32" s="287"/>
      <c r="Z32" s="287"/>
      <c r="AA32" s="287"/>
      <c r="AB32" s="287"/>
    </row>
    <row r="33" spans="1:28" s="285" customFormat="1" ht="14.1" customHeight="1" x14ac:dyDescent="0.2">
      <c r="B33" s="437" t="s">
        <v>421</v>
      </c>
      <c r="C33" s="286"/>
      <c r="F33" s="419"/>
      <c r="J33" s="420"/>
      <c r="M33" s="559"/>
      <c r="O33" s="287"/>
      <c r="P33" s="275"/>
      <c r="Q33" s="559"/>
      <c r="U33" s="289"/>
      <c r="V33" s="290"/>
      <c r="W33" s="289"/>
      <c r="Y33" s="287"/>
      <c r="Z33" s="287"/>
      <c r="AA33" s="287"/>
      <c r="AB33" s="287"/>
    </row>
    <row r="34" spans="1:28" s="285" customFormat="1" ht="14.1" customHeight="1" x14ac:dyDescent="0.2">
      <c r="B34" s="437" t="s">
        <v>422</v>
      </c>
      <c r="C34" s="286"/>
      <c r="F34" s="419"/>
      <c r="J34" s="420"/>
      <c r="M34" s="559"/>
      <c r="O34" s="287"/>
      <c r="P34" s="275"/>
      <c r="Q34" s="559"/>
      <c r="U34" s="289"/>
      <c r="V34" s="290"/>
      <c r="W34" s="289"/>
      <c r="Y34" s="287"/>
      <c r="Z34" s="287"/>
      <c r="AA34" s="287"/>
      <c r="AB34" s="287"/>
    </row>
    <row r="35" spans="1:28" s="285" customFormat="1" ht="14.1" customHeight="1" x14ac:dyDescent="0.2">
      <c r="B35" s="437" t="s">
        <v>423</v>
      </c>
      <c r="C35" s="286"/>
      <c r="F35" s="419"/>
      <c r="J35" s="420"/>
      <c r="M35" s="559"/>
      <c r="O35" s="287"/>
      <c r="P35" s="275"/>
      <c r="Q35" s="559"/>
      <c r="U35" s="289"/>
      <c r="V35" s="290"/>
      <c r="W35" s="289"/>
      <c r="Y35" s="287"/>
      <c r="Z35" s="287"/>
      <c r="AA35" s="287"/>
      <c r="AB35" s="287"/>
    </row>
    <row r="36" spans="1:28" s="285" customFormat="1" ht="14.1" customHeight="1" x14ac:dyDescent="0.2">
      <c r="B36" s="437" t="s">
        <v>424</v>
      </c>
      <c r="C36" s="286"/>
      <c r="F36" s="419"/>
      <c r="J36" s="420"/>
      <c r="M36" s="559"/>
      <c r="O36" s="287"/>
      <c r="P36" s="275"/>
      <c r="Q36" s="559"/>
      <c r="U36" s="289"/>
      <c r="V36" s="290"/>
      <c r="W36" s="289"/>
    </row>
    <row r="37" spans="1:28" s="285" customFormat="1" ht="14.1" customHeight="1" x14ac:dyDescent="0.2">
      <c r="B37" s="437" t="s">
        <v>425</v>
      </c>
      <c r="C37" s="286"/>
      <c r="F37" s="419"/>
      <c r="J37" s="420"/>
      <c r="M37" s="559"/>
      <c r="O37" s="287"/>
      <c r="P37" s="275"/>
      <c r="Q37" s="559"/>
      <c r="U37" s="289"/>
      <c r="V37" s="290"/>
      <c r="W37" s="289"/>
    </row>
    <row r="38" spans="1:28" s="285" customFormat="1" ht="9" customHeight="1" x14ac:dyDescent="0.2">
      <c r="B38" s="421"/>
      <c r="C38" s="286"/>
      <c r="F38" s="419"/>
      <c r="J38" s="420"/>
      <c r="M38" s="419"/>
      <c r="O38" s="287"/>
      <c r="P38" s="275"/>
      <c r="Q38" s="419"/>
      <c r="U38" s="289"/>
      <c r="V38" s="290"/>
      <c r="W38" s="289"/>
    </row>
    <row r="39" spans="1:28" s="285" customFormat="1" ht="12" customHeight="1" x14ac:dyDescent="0.2">
      <c r="B39" s="421"/>
      <c r="C39" s="286"/>
      <c r="F39" s="419"/>
      <c r="J39" s="420"/>
      <c r="L39" s="622"/>
      <c r="M39" s="526" t="s">
        <v>426</v>
      </c>
      <c r="N39" s="622"/>
      <c r="O39" s="287"/>
      <c r="Q39" s="442" t="s">
        <v>427</v>
      </c>
      <c r="R39" s="635"/>
      <c r="U39" s="289"/>
      <c r="V39" s="290"/>
      <c r="W39" s="289"/>
    </row>
    <row r="40" spans="1:28" s="285" customFormat="1" ht="12" customHeight="1" x14ac:dyDescent="0.2">
      <c r="B40" s="422" t="s">
        <v>428</v>
      </c>
      <c r="C40" s="286"/>
      <c r="F40" s="419"/>
      <c r="J40" s="420"/>
      <c r="M40" s="559"/>
      <c r="O40" s="287"/>
      <c r="P40" s="275"/>
      <c r="Q40" s="623"/>
      <c r="U40" s="289"/>
      <c r="V40" s="290"/>
      <c r="W40" s="289"/>
    </row>
    <row r="41" spans="1:28" s="274" customFormat="1" ht="10.5" customHeight="1" x14ac:dyDescent="0.2">
      <c r="A41" s="278"/>
      <c r="B41" s="421"/>
      <c r="N41" s="213"/>
      <c r="O41" s="275"/>
      <c r="P41" s="275"/>
      <c r="Q41" s="281"/>
      <c r="R41" s="281"/>
      <c r="S41" s="283"/>
      <c r="T41" s="276"/>
      <c r="U41" s="276"/>
      <c r="V41" s="276"/>
      <c r="W41" s="276"/>
    </row>
    <row r="42" spans="1:28" s="274" customFormat="1" ht="12" customHeight="1" thickBot="1" x14ac:dyDescent="0.25">
      <c r="A42" s="284" t="s">
        <v>429</v>
      </c>
      <c r="B42" s="282"/>
      <c r="N42" s="213"/>
      <c r="O42" s="275"/>
      <c r="P42" s="275"/>
      <c r="Q42" s="281"/>
      <c r="R42" s="281"/>
      <c r="S42" s="283"/>
      <c r="T42" s="276"/>
      <c r="U42" s="276"/>
      <c r="V42" s="276"/>
      <c r="W42" s="276"/>
    </row>
    <row r="43" spans="1:28" s="285" customFormat="1" ht="12" customHeight="1" x14ac:dyDescent="0.2">
      <c r="A43" s="291"/>
      <c r="B43" s="292"/>
      <c r="C43" s="293"/>
      <c r="D43" s="293"/>
      <c r="E43" s="293"/>
      <c r="F43" s="293"/>
      <c r="G43" s="293"/>
      <c r="H43" s="293"/>
      <c r="I43" s="293"/>
      <c r="J43" s="293"/>
      <c r="K43" s="1422"/>
      <c r="L43" s="1422"/>
      <c r="M43" s="1422"/>
      <c r="N43" s="1422"/>
      <c r="O43" s="1422"/>
      <c r="P43" s="1422"/>
      <c r="Q43" s="1422"/>
      <c r="R43" s="1422"/>
      <c r="S43" s="1422"/>
      <c r="T43" s="425"/>
      <c r="U43" s="1422"/>
      <c r="V43" s="1422"/>
      <c r="W43" s="1423"/>
    </row>
    <row r="44" spans="1:28" s="274" customFormat="1" ht="12" customHeight="1" x14ac:dyDescent="0.2">
      <c r="A44" s="1420"/>
      <c r="B44" s="1421"/>
      <c r="C44" s="1421"/>
      <c r="D44" s="1421"/>
      <c r="E44" s="1421"/>
      <c r="F44" s="1421"/>
      <c r="G44" s="1421"/>
      <c r="H44" s="1421"/>
      <c r="I44" s="1421"/>
      <c r="J44" s="1421"/>
      <c r="K44" s="1415"/>
      <c r="L44" s="1415"/>
      <c r="M44" s="1415"/>
      <c r="N44" s="1415"/>
      <c r="O44" s="1415"/>
      <c r="P44" s="1415"/>
      <c r="Q44" s="1415"/>
      <c r="R44" s="1415"/>
      <c r="S44" s="1415"/>
      <c r="T44" s="560"/>
      <c r="U44" s="1415"/>
      <c r="V44" s="1415"/>
      <c r="W44" s="1416"/>
    </row>
    <row r="45" spans="1:28" s="274" customFormat="1" ht="12" customHeight="1" x14ac:dyDescent="0.2">
      <c r="A45" s="561"/>
      <c r="B45" s="1414"/>
      <c r="C45" s="1414"/>
      <c r="D45" s="1414"/>
      <c r="E45" s="1414"/>
      <c r="F45" s="1414"/>
      <c r="G45" s="1414"/>
      <c r="H45" s="1414"/>
      <c r="I45" s="1414"/>
      <c r="J45" s="1414"/>
      <c r="K45" s="1415"/>
      <c r="L45" s="1415"/>
      <c r="M45" s="1415"/>
      <c r="N45" s="1415"/>
      <c r="O45" s="1415"/>
      <c r="P45" s="1415"/>
      <c r="Q45" s="1415"/>
      <c r="R45" s="1415"/>
      <c r="S45" s="1415"/>
      <c r="T45" s="560"/>
      <c r="U45" s="1415"/>
      <c r="V45" s="1415"/>
      <c r="W45" s="1416"/>
    </row>
    <row r="46" spans="1:28" s="274" customFormat="1" ht="12" customHeight="1" x14ac:dyDescent="0.2">
      <c r="A46" s="561"/>
      <c r="B46" s="562"/>
      <c r="C46" s="1414"/>
      <c r="D46" s="1414"/>
      <c r="E46" s="1414"/>
      <c r="F46" s="1414"/>
      <c r="G46" s="1414"/>
      <c r="H46" s="1414"/>
      <c r="I46" s="1414"/>
      <c r="J46" s="1414"/>
      <c r="K46" s="1415"/>
      <c r="L46" s="1415"/>
      <c r="M46" s="1415"/>
      <c r="N46" s="1415"/>
      <c r="O46" s="1415"/>
      <c r="P46" s="1415"/>
      <c r="Q46" s="1415"/>
      <c r="R46" s="1415"/>
      <c r="S46" s="1415"/>
      <c r="T46" s="560"/>
      <c r="U46" s="1415"/>
      <c r="V46" s="1415"/>
      <c r="W46" s="1416"/>
    </row>
    <row r="47" spans="1:28" s="274" customFormat="1" ht="12" customHeight="1" thickBot="1" x14ac:dyDescent="0.25">
      <c r="A47" s="591"/>
      <c r="B47" s="1417"/>
      <c r="C47" s="1417"/>
      <c r="D47" s="1417"/>
      <c r="E47" s="1417"/>
      <c r="F47" s="1417"/>
      <c r="G47" s="1417"/>
      <c r="H47" s="1417"/>
      <c r="I47" s="1417"/>
      <c r="J47" s="1417"/>
      <c r="K47" s="1418"/>
      <c r="L47" s="1418"/>
      <c r="M47" s="1418"/>
      <c r="N47" s="1418"/>
      <c r="O47" s="1418"/>
      <c r="P47" s="1418"/>
      <c r="Q47" s="1418"/>
      <c r="R47" s="1418"/>
      <c r="S47" s="1418"/>
      <c r="T47" s="575"/>
      <c r="U47" s="1418"/>
      <c r="V47" s="1418"/>
      <c r="W47" s="1419"/>
    </row>
    <row r="48" spans="1:28" s="274" customFormat="1" ht="12" customHeight="1" x14ac:dyDescent="0.2">
      <c r="B48" s="286"/>
      <c r="C48" s="279"/>
      <c r="N48" s="213"/>
      <c r="O48" s="275"/>
      <c r="P48" s="275"/>
      <c r="Q48" s="281"/>
      <c r="R48" s="281"/>
      <c r="S48" s="283"/>
      <c r="T48" s="276"/>
      <c r="U48" s="276"/>
      <c r="V48" s="290"/>
      <c r="W48" s="276"/>
    </row>
    <row r="49" spans="1:23" s="274" customFormat="1" ht="12" customHeight="1" x14ac:dyDescent="0.25">
      <c r="A49" s="424" t="s">
        <v>430</v>
      </c>
      <c r="B49" s="424"/>
      <c r="C49" s="279"/>
      <c r="K49" s="320"/>
      <c r="L49" s="320"/>
      <c r="M49" s="320"/>
      <c r="N49" s="321"/>
      <c r="O49" s="321"/>
      <c r="P49" s="320"/>
      <c r="Q49" s="320"/>
      <c r="R49" s="320"/>
      <c r="S49" s="320"/>
      <c r="T49" s="320"/>
      <c r="U49" s="276"/>
      <c r="V49" s="276"/>
      <c r="W49" s="276"/>
    </row>
    <row r="51" spans="1:23" ht="39.75" customHeight="1" x14ac:dyDescent="0.2">
      <c r="A51" s="1413" t="s">
        <v>431</v>
      </c>
      <c r="B51" s="1413"/>
      <c r="C51" s="1413"/>
      <c r="D51" s="1413"/>
      <c r="E51" s="1413"/>
      <c r="F51" s="1413"/>
      <c r="G51" s="1413"/>
      <c r="H51" s="1413"/>
      <c r="I51" s="1413"/>
      <c r="J51" s="1413"/>
      <c r="K51" s="1413"/>
      <c r="L51" s="1413"/>
      <c r="M51" s="1413"/>
      <c r="N51" s="1413"/>
      <c r="O51" s="1413"/>
      <c r="P51" s="1413"/>
      <c r="Q51" s="1413"/>
      <c r="R51" s="1413"/>
      <c r="S51" s="1413"/>
      <c r="T51" s="1413"/>
      <c r="U51" s="1413"/>
      <c r="V51" s="1413"/>
      <c r="W51" s="1413"/>
    </row>
    <row r="54" spans="1:23" ht="16.5" customHeight="1" x14ac:dyDescent="0.2">
      <c r="A54" s="428"/>
    </row>
  </sheetData>
  <mergeCells count="31">
    <mergeCell ref="F10:W10"/>
    <mergeCell ref="F12:W12"/>
    <mergeCell ref="A9:E12"/>
    <mergeCell ref="F9:W9"/>
    <mergeCell ref="F11:W11"/>
    <mergeCell ref="K43:M43"/>
    <mergeCell ref="N43:P43"/>
    <mergeCell ref="Q43:S43"/>
    <mergeCell ref="U43:W43"/>
    <mergeCell ref="F14:W14"/>
    <mergeCell ref="B45:J45"/>
    <mergeCell ref="K45:M45"/>
    <mergeCell ref="N45:P45"/>
    <mergeCell ref="Q45:S45"/>
    <mergeCell ref="U45:W45"/>
    <mergeCell ref="A44:J44"/>
    <mergeCell ref="K44:M44"/>
    <mergeCell ref="N44:P44"/>
    <mergeCell ref="Q44:S44"/>
    <mergeCell ref="U44:W44"/>
    <mergeCell ref="A51:W51"/>
    <mergeCell ref="C46:J46"/>
    <mergeCell ref="K46:M46"/>
    <mergeCell ref="N46:P46"/>
    <mergeCell ref="Q46:S46"/>
    <mergeCell ref="U46:W46"/>
    <mergeCell ref="B47:J47"/>
    <mergeCell ref="K47:M47"/>
    <mergeCell ref="N47:P47"/>
    <mergeCell ref="Q47:S47"/>
    <mergeCell ref="U47:W47"/>
  </mergeCells>
  <dataValidations count="3">
    <dataValidation allowBlank="1" sqref="B16:B40" xr:uid="{B994EE9D-C375-4F08-A7F7-407AE6816234}"/>
    <dataValidation type="list" allowBlank="1" sqref="M40 Q33:Q38 M33:M38 M17:M30 O17:O30 S17:S30 Q17:Q30 B15 K44:W46" xr:uid="{46404007-28D2-4532-9DC7-6715B78ABF0A}">
      <formula1>Check</formula1>
    </dataValidation>
    <dataValidation type="list" allowBlank="1" showInputMessage="1" showErrorMessage="1" sqref="F15:F40 Q31 J15:J40 R15" xr:uid="{5760B943-81D6-4B4F-A446-8B27D0D43794}">
      <formula1>Check</formula1>
    </dataValidation>
  </dataValidations>
  <printOptions horizontalCentered="1"/>
  <pageMargins left="0.6" right="0.6" top="0.5" bottom="0.75" header="0.5" footer="0.4"/>
  <pageSetup orientation="portrait" r:id="rId1"/>
  <headerFooter alignWithMargins="0">
    <oddFooter>&amp;L&amp;"Arial,Bold"Radiologic Technologist's Section&amp;R&amp;"Arial,Italic"&amp;8&amp;F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9CD14-CEA8-492A-83AE-DAE445493D7E}">
  <sheetPr>
    <tabColor rgb="FF00B0F0"/>
    <pageSetUpPr fitToPage="1"/>
  </sheetPr>
  <dimension ref="A1:CN54"/>
  <sheetViews>
    <sheetView showGridLines="0" topLeftCell="A3" zoomScale="130" zoomScaleNormal="130" zoomScaleSheetLayoutView="100" zoomScalePageLayoutView="120" workbookViewId="0">
      <selection activeCell="Z16" sqref="Z16"/>
    </sheetView>
  </sheetViews>
  <sheetFormatPr defaultColWidth="9.140625" defaultRowHeight="16.5" customHeight="1" x14ac:dyDescent="0.2"/>
  <cols>
    <col min="1" max="5" width="3" style="280" customWidth="1"/>
    <col min="6" max="7" width="3.28515625" style="280" customWidth="1"/>
    <col min="8" max="8" width="2.7109375" style="280" customWidth="1"/>
    <col min="9" max="10" width="3.28515625" style="280" customWidth="1"/>
    <col min="11" max="11" width="4.28515625" style="280" customWidth="1"/>
    <col min="12" max="12" width="3.28515625" style="280" customWidth="1"/>
    <col min="13" max="13" width="6.85546875" style="280" customWidth="1"/>
    <col min="14" max="14" width="4.7109375" style="280" customWidth="1"/>
    <col min="15" max="15" width="7.140625" style="280" customWidth="1"/>
    <col min="16" max="16" width="4.7109375" style="280" customWidth="1"/>
    <col min="17" max="17" width="8.42578125" style="280" customWidth="1"/>
    <col min="18" max="18" width="4.7109375" style="280" customWidth="1"/>
    <col min="19" max="19" width="9.5703125" style="280" customWidth="1"/>
    <col min="20" max="23" width="3.28515625" style="280" customWidth="1"/>
    <col min="24" max="25" width="1" style="213" customWidth="1"/>
    <col min="26" max="92" width="8.7109375" style="213" customWidth="1"/>
    <col min="93" max="16384" width="9.140625" style="280"/>
  </cols>
  <sheetData>
    <row r="1" spans="1:28" s="273" customFormat="1" ht="24.75" customHeight="1" x14ac:dyDescent="0.35">
      <c r="A1" s="270" t="s">
        <v>387</v>
      </c>
      <c r="B1" s="271"/>
      <c r="C1" s="271"/>
      <c r="D1" s="271"/>
      <c r="E1" s="271"/>
      <c r="F1" s="271"/>
      <c r="G1" s="271"/>
      <c r="H1" s="271"/>
      <c r="I1" s="271"/>
      <c r="J1" s="271"/>
      <c r="K1" s="271"/>
      <c r="L1" s="271"/>
      <c r="M1" s="271"/>
      <c r="N1" s="271"/>
      <c r="O1" s="271"/>
      <c r="P1" s="271"/>
      <c r="Q1" s="271"/>
      <c r="R1" s="271"/>
      <c r="S1" s="271"/>
      <c r="T1" s="271"/>
      <c r="U1" s="271"/>
      <c r="V1" s="272" t="s">
        <v>388</v>
      </c>
      <c r="W1" s="272"/>
      <c r="X1" s="213"/>
      <c r="Y1" s="213"/>
      <c r="Z1" s="213"/>
      <c r="AA1" s="213"/>
      <c r="AB1" s="115"/>
    </row>
    <row r="2" spans="1:28" s="274" customFormat="1" ht="21.75" customHeight="1" x14ac:dyDescent="0.3">
      <c r="B2" s="438" t="s">
        <v>432</v>
      </c>
      <c r="X2" s="213"/>
      <c r="Y2" s="213"/>
      <c r="Z2" s="213"/>
      <c r="AA2" s="213"/>
      <c r="AB2" s="11"/>
    </row>
    <row r="3" spans="1:28" s="274" customFormat="1" ht="21" customHeight="1" x14ac:dyDescent="0.25">
      <c r="B3" s="319" t="s">
        <v>433</v>
      </c>
      <c r="F3" s="213"/>
      <c r="G3" s="213"/>
      <c r="H3" s="213"/>
      <c r="I3" s="213"/>
      <c r="J3" s="213"/>
      <c r="K3" s="320"/>
      <c r="L3" s="320"/>
      <c r="M3" s="320"/>
      <c r="N3" s="321"/>
      <c r="O3" s="321"/>
      <c r="P3" s="320"/>
      <c r="Q3" s="320"/>
      <c r="R3" s="320"/>
      <c r="S3" s="320"/>
      <c r="T3" s="213"/>
      <c r="U3" s="213"/>
      <c r="W3" s="213"/>
      <c r="X3" s="213"/>
      <c r="Y3" s="213"/>
      <c r="Z3" s="213"/>
      <c r="AA3" s="213"/>
      <c r="AB3" s="213"/>
    </row>
    <row r="4" spans="1:28" s="274" customFormat="1" ht="21" customHeight="1" x14ac:dyDescent="0.25">
      <c r="B4" s="319" t="s">
        <v>434</v>
      </c>
      <c r="F4" s="213"/>
      <c r="G4" s="213"/>
      <c r="H4" s="213"/>
      <c r="I4" s="213"/>
      <c r="J4" s="213"/>
      <c r="K4" s="322"/>
      <c r="L4" s="322"/>
      <c r="M4" s="322"/>
      <c r="N4" s="323"/>
      <c r="O4" s="323"/>
      <c r="P4" s="322"/>
      <c r="Q4" s="322"/>
      <c r="R4" s="322"/>
      <c r="S4" s="322"/>
      <c r="T4" s="213"/>
      <c r="U4" s="213"/>
      <c r="W4" s="213"/>
      <c r="X4" s="213"/>
      <c r="Y4" s="213"/>
      <c r="Z4" s="213"/>
      <c r="AA4" s="213"/>
      <c r="AB4" s="213"/>
    </row>
    <row r="5" spans="1:28" s="274" customFormat="1" ht="21" customHeight="1" x14ac:dyDescent="0.25">
      <c r="B5" s="319" t="s">
        <v>392</v>
      </c>
      <c r="F5" s="213"/>
      <c r="G5" s="213"/>
      <c r="H5" s="213"/>
      <c r="I5" s="213"/>
      <c r="J5" s="213"/>
      <c r="K5" s="322"/>
      <c r="L5" s="322"/>
      <c r="M5" s="322"/>
      <c r="N5" s="323"/>
      <c r="O5" s="323"/>
      <c r="P5" s="322"/>
      <c r="Q5" s="322"/>
      <c r="R5" s="322"/>
      <c r="S5" s="322"/>
      <c r="T5" s="213"/>
      <c r="U5" s="213"/>
      <c r="W5" s="213"/>
      <c r="X5" s="213"/>
      <c r="Y5" s="213"/>
      <c r="Z5" s="213"/>
      <c r="AA5" s="213"/>
      <c r="AB5" s="213"/>
    </row>
    <row r="6" spans="1:28" s="274" customFormat="1" ht="15" customHeight="1" thickBot="1" x14ac:dyDescent="0.4">
      <c r="A6" s="271"/>
      <c r="E6" s="411"/>
      <c r="F6" s="411"/>
      <c r="G6" s="411"/>
      <c r="H6" s="411"/>
      <c r="I6" s="411"/>
      <c r="J6" s="411"/>
      <c r="K6" s="411"/>
      <c r="L6" s="411"/>
      <c r="M6" s="411"/>
      <c r="W6" s="213"/>
      <c r="X6" s="213"/>
      <c r="Y6" s="213"/>
      <c r="Z6" s="213"/>
      <c r="AA6" s="213"/>
      <c r="AB6" s="213"/>
    </row>
    <row r="7" spans="1:28" s="274" customFormat="1" ht="12" customHeight="1" x14ac:dyDescent="0.2">
      <c r="A7" s="911" t="s">
        <v>226</v>
      </c>
      <c r="B7" s="912"/>
      <c r="C7" s="912"/>
      <c r="D7" s="912"/>
      <c r="E7" s="913"/>
      <c r="F7" s="1433" t="s">
        <v>435</v>
      </c>
      <c r="G7" s="1433"/>
      <c r="H7" s="1433"/>
      <c r="I7" s="1433"/>
      <c r="J7" s="1433"/>
      <c r="K7" s="1433"/>
      <c r="L7" s="1433"/>
      <c r="M7" s="1433"/>
      <c r="N7" s="1433"/>
      <c r="O7" s="1433"/>
      <c r="P7" s="1433"/>
      <c r="Q7" s="1433"/>
      <c r="R7" s="1433"/>
      <c r="S7" s="1433"/>
      <c r="T7" s="1433"/>
      <c r="U7" s="1433"/>
      <c r="V7" s="1440"/>
      <c r="W7" s="213"/>
      <c r="X7" s="213"/>
      <c r="Y7" s="213"/>
      <c r="Z7" s="213"/>
      <c r="AA7" s="213"/>
      <c r="AB7" s="213"/>
    </row>
    <row r="8" spans="1:28" s="274" customFormat="1" ht="12" customHeight="1" x14ac:dyDescent="0.2">
      <c r="A8" s="914"/>
      <c r="B8" s="915"/>
      <c r="C8" s="915"/>
      <c r="D8" s="915"/>
      <c r="E8" s="1003"/>
      <c r="F8" s="289" t="s">
        <v>398</v>
      </c>
      <c r="G8" s="289"/>
      <c r="H8" s="289"/>
      <c r="I8" s="289"/>
      <c r="J8" s="289"/>
      <c r="K8" s="289"/>
      <c r="L8" s="289"/>
      <c r="M8" s="289"/>
      <c r="N8" s="289"/>
      <c r="O8" s="289"/>
      <c r="P8" s="289"/>
      <c r="Q8" s="289"/>
      <c r="R8" s="289"/>
      <c r="S8" s="289"/>
      <c r="T8" s="289"/>
      <c r="U8" s="289"/>
      <c r="V8" s="427"/>
      <c r="W8" s="213"/>
      <c r="X8" s="213"/>
      <c r="Y8" s="213"/>
      <c r="Z8" s="213"/>
      <c r="AA8" s="213"/>
      <c r="AB8" s="213"/>
    </row>
    <row r="9" spans="1:28" s="274" customFormat="1" ht="12" customHeight="1" x14ac:dyDescent="0.2">
      <c r="A9" s="914"/>
      <c r="B9" s="915"/>
      <c r="C9" s="915"/>
      <c r="D9" s="915"/>
      <c r="E9" s="1003"/>
      <c r="F9" s="289" t="s">
        <v>436</v>
      </c>
      <c r="G9" s="289"/>
      <c r="H9" s="289"/>
      <c r="I9" s="289"/>
      <c r="J9" s="289"/>
      <c r="K9" s="289"/>
      <c r="L9" s="289"/>
      <c r="M9" s="289"/>
      <c r="N9" s="289"/>
      <c r="O9" s="289"/>
      <c r="P9" s="289"/>
      <c r="Q9" s="289"/>
      <c r="R9" s="289"/>
      <c r="S9" s="289"/>
      <c r="T9" s="289"/>
      <c r="U9" s="289"/>
      <c r="V9" s="427"/>
      <c r="W9" s="213"/>
      <c r="X9" s="213"/>
      <c r="Y9" s="213"/>
      <c r="Z9" s="213"/>
      <c r="AA9" s="213"/>
      <c r="AB9" s="213"/>
    </row>
    <row r="10" spans="1:28" s="274" customFormat="1" ht="12" customHeight="1" thickBot="1" x14ac:dyDescent="0.25">
      <c r="A10" s="1437"/>
      <c r="B10" s="1438"/>
      <c r="C10" s="1438"/>
      <c r="D10" s="1438"/>
      <c r="E10" s="1439"/>
      <c r="F10" s="1429" t="s">
        <v>437</v>
      </c>
      <c r="G10" s="1429"/>
      <c r="H10" s="1429"/>
      <c r="I10" s="1429"/>
      <c r="J10" s="1429"/>
      <c r="K10" s="1429"/>
      <c r="L10" s="1429"/>
      <c r="M10" s="1429"/>
      <c r="N10" s="1429"/>
      <c r="O10" s="1429"/>
      <c r="P10" s="1429"/>
      <c r="Q10" s="1429"/>
      <c r="R10" s="1429"/>
      <c r="S10" s="1429"/>
      <c r="T10" s="1429"/>
      <c r="U10" s="1429"/>
      <c r="V10" s="1430"/>
      <c r="W10" s="213"/>
      <c r="X10" s="213"/>
      <c r="Y10" s="213"/>
      <c r="Z10" s="213"/>
      <c r="AA10" s="213"/>
      <c r="AB10" s="213"/>
    </row>
    <row r="11" spans="1:28" s="274" customFormat="1" ht="7.5" customHeight="1" x14ac:dyDescent="0.2">
      <c r="A11" s="277"/>
      <c r="B11" s="213"/>
      <c r="C11" s="213"/>
      <c r="D11" s="213"/>
      <c r="X11" s="213"/>
      <c r="Y11" s="213"/>
      <c r="Z11" s="213"/>
      <c r="AA11" s="213"/>
      <c r="AB11" s="213"/>
    </row>
    <row r="12" spans="1:28" s="274" customFormat="1" ht="21" customHeight="1" x14ac:dyDescent="0.2">
      <c r="A12" s="278"/>
      <c r="B12" s="621" t="s">
        <v>399</v>
      </c>
      <c r="F12" s="1424" t="s">
        <v>438</v>
      </c>
      <c r="G12" s="1424"/>
      <c r="H12" s="1424"/>
      <c r="I12" s="1424"/>
      <c r="J12" s="1424"/>
      <c r="K12" s="1424"/>
      <c r="L12" s="1424"/>
      <c r="M12" s="1424"/>
      <c r="N12" s="1424"/>
      <c r="O12" s="1424"/>
      <c r="P12" s="1424"/>
      <c r="Q12" s="1424"/>
      <c r="R12" s="1424"/>
      <c r="S12" s="1424"/>
      <c r="T12" s="1424"/>
      <c r="U12" s="1424"/>
      <c r="V12" s="1424"/>
      <c r="X12" s="213"/>
      <c r="Y12" s="213"/>
      <c r="Z12" s="213"/>
      <c r="AA12" s="213"/>
      <c r="AB12" s="213"/>
    </row>
    <row r="13" spans="1:28" s="274" customFormat="1" ht="21" customHeight="1" thickBot="1" x14ac:dyDescent="0.25">
      <c r="A13" s="278"/>
      <c r="B13" s="621" t="s">
        <v>439</v>
      </c>
      <c r="F13" s="611"/>
      <c r="G13" s="1435"/>
      <c r="H13" s="1435"/>
      <c r="I13" s="1435"/>
      <c r="J13" s="1435"/>
      <c r="K13" s="1435"/>
      <c r="L13" s="1441" t="s">
        <v>440</v>
      </c>
      <c r="M13" s="1441"/>
      <c r="N13" s="1442"/>
      <c r="O13" s="1442"/>
      <c r="P13" s="1442"/>
      <c r="Q13" s="620"/>
      <c r="R13" s="426"/>
      <c r="S13" s="426"/>
      <c r="T13" s="426"/>
      <c r="U13" s="426"/>
      <c r="V13" s="426"/>
      <c r="X13" s="213"/>
      <c r="Y13" s="213"/>
      <c r="Z13" s="213"/>
      <c r="AA13" s="213"/>
      <c r="AB13" s="213"/>
    </row>
    <row r="14" spans="1:28" s="274" customFormat="1" ht="21" customHeight="1" thickBot="1" x14ac:dyDescent="0.25">
      <c r="A14" s="278"/>
      <c r="B14" s="621" t="s">
        <v>441</v>
      </c>
      <c r="F14" s="426"/>
      <c r="G14" s="426"/>
      <c r="H14" s="426"/>
      <c r="I14" s="1436"/>
      <c r="J14" s="1436"/>
      <c r="K14" s="1436"/>
      <c r="L14" s="1436"/>
      <c r="M14" s="426"/>
      <c r="N14" s="426"/>
      <c r="O14" s="426"/>
      <c r="P14" s="426"/>
      <c r="Q14" s="426"/>
      <c r="R14" s="426"/>
      <c r="S14" s="426"/>
      <c r="T14" s="426"/>
      <c r="U14" s="426"/>
      <c r="V14" s="426"/>
      <c r="X14" s="213"/>
      <c r="Y14" s="213"/>
      <c r="Z14" s="213"/>
      <c r="AA14" s="213"/>
      <c r="AB14" s="213"/>
    </row>
    <row r="15" spans="1:28" s="285" customFormat="1" ht="12" customHeight="1" x14ac:dyDescent="0.2">
      <c r="B15" s="419"/>
      <c r="C15" s="286"/>
      <c r="F15" s="419"/>
      <c r="J15" s="420"/>
      <c r="O15" s="287"/>
      <c r="P15" s="275"/>
      <c r="Q15" s="420"/>
      <c r="T15" s="289"/>
      <c r="U15" s="290"/>
      <c r="V15" s="289"/>
      <c r="X15" s="287"/>
      <c r="Y15" s="287"/>
      <c r="Z15" s="287"/>
      <c r="AA15" s="287"/>
      <c r="AB15" s="287"/>
    </row>
    <row r="16" spans="1:28" s="285" customFormat="1" ht="45" customHeight="1" x14ac:dyDescent="0.2">
      <c r="A16" s="625"/>
      <c r="B16" s="626" t="s">
        <v>401</v>
      </c>
      <c r="C16" s="627"/>
      <c r="D16" s="625"/>
      <c r="E16" s="625"/>
      <c r="F16" s="628"/>
      <c r="G16" s="625"/>
      <c r="H16" s="625"/>
      <c r="I16" s="625"/>
      <c r="J16" s="629"/>
      <c r="K16" s="625"/>
      <c r="L16" s="625"/>
      <c r="M16" s="630" t="s">
        <v>402</v>
      </c>
      <c r="N16" s="631"/>
      <c r="O16" s="630" t="s">
        <v>403</v>
      </c>
      <c r="P16" s="632"/>
      <c r="Q16" s="678" t="s">
        <v>442</v>
      </c>
      <c r="R16" s="633"/>
      <c r="S16" s="678" t="s">
        <v>443</v>
      </c>
      <c r="T16" s="289"/>
      <c r="U16" s="287"/>
      <c r="V16" s="287"/>
      <c r="W16" s="287"/>
      <c r="X16" s="287"/>
      <c r="Y16" s="287"/>
      <c r="Z16" s="287"/>
      <c r="AA16" s="287"/>
      <c r="AB16" s="287"/>
    </row>
    <row r="17" spans="2:28" s="285" customFormat="1" ht="14.1" customHeight="1" x14ac:dyDescent="0.2">
      <c r="B17" s="437" t="s">
        <v>404</v>
      </c>
      <c r="C17" s="286"/>
      <c r="F17" s="419"/>
      <c r="J17" s="420"/>
      <c r="M17" s="559"/>
      <c r="O17" s="559"/>
      <c r="P17" s="275"/>
      <c r="Q17" s="559"/>
      <c r="S17" s="559"/>
      <c r="T17" s="289"/>
      <c r="U17" s="287"/>
      <c r="V17" s="287"/>
      <c r="W17" s="287"/>
      <c r="X17" s="287"/>
      <c r="Y17" s="287"/>
      <c r="Z17" s="287"/>
      <c r="AA17" s="287"/>
      <c r="AB17" s="287"/>
    </row>
    <row r="18" spans="2:28" s="285" customFormat="1" ht="14.1" customHeight="1" x14ac:dyDescent="0.2">
      <c r="B18" s="437" t="s">
        <v>405</v>
      </c>
      <c r="C18" s="286"/>
      <c r="F18" s="419"/>
      <c r="J18" s="420"/>
      <c r="M18" s="559"/>
      <c r="O18" s="559"/>
      <c r="P18" s="275"/>
      <c r="Q18" s="559"/>
      <c r="S18" s="559"/>
      <c r="T18" s="289"/>
      <c r="U18" s="289"/>
      <c r="W18" s="287"/>
      <c r="X18" s="287"/>
      <c r="Y18" s="287"/>
      <c r="Z18" s="287"/>
      <c r="AA18" s="287"/>
    </row>
    <row r="19" spans="2:28" s="285" customFormat="1" ht="14.1" customHeight="1" x14ac:dyDescent="0.2">
      <c r="B19" s="437" t="s">
        <v>406</v>
      </c>
      <c r="C19" s="286"/>
      <c r="F19" s="419"/>
      <c r="J19" s="420"/>
      <c r="M19" s="559"/>
      <c r="O19" s="559"/>
      <c r="P19" s="275"/>
      <c r="Q19" s="559"/>
      <c r="S19" s="559"/>
      <c r="T19" s="289"/>
      <c r="U19" s="289"/>
      <c r="W19" s="287"/>
      <c r="X19" s="287"/>
      <c r="Y19" s="287"/>
      <c r="Z19" s="287"/>
      <c r="AA19" s="287"/>
    </row>
    <row r="20" spans="2:28" s="285" customFormat="1" ht="14.1" customHeight="1" x14ac:dyDescent="0.2">
      <c r="B20" s="437" t="s">
        <v>407</v>
      </c>
      <c r="C20" s="286"/>
      <c r="F20" s="419"/>
      <c r="J20" s="420"/>
      <c r="M20" s="559"/>
      <c r="O20" s="559"/>
      <c r="P20" s="275"/>
      <c r="Q20" s="559"/>
      <c r="S20" s="559"/>
      <c r="T20" s="289"/>
      <c r="U20" s="289"/>
      <c r="W20" s="287"/>
      <c r="X20" s="287"/>
      <c r="Y20" s="287"/>
      <c r="Z20" s="287"/>
      <c r="AA20" s="287"/>
    </row>
    <row r="21" spans="2:28" s="285" customFormat="1" ht="14.1" customHeight="1" x14ac:dyDescent="0.2">
      <c r="B21" s="437" t="s">
        <v>408</v>
      </c>
      <c r="C21" s="286"/>
      <c r="F21" s="419"/>
      <c r="J21" s="420"/>
      <c r="M21" s="559"/>
      <c r="O21" s="559"/>
      <c r="P21" s="275"/>
      <c r="Q21" s="559"/>
      <c r="S21" s="559"/>
      <c r="T21" s="289"/>
      <c r="U21" s="289"/>
      <c r="W21" s="287"/>
      <c r="X21" s="287"/>
      <c r="Y21" s="287"/>
      <c r="Z21" s="287"/>
      <c r="AA21" s="287"/>
    </row>
    <row r="22" spans="2:28" s="285" customFormat="1" ht="14.1" customHeight="1" x14ac:dyDescent="0.2">
      <c r="B22" s="437" t="s">
        <v>409</v>
      </c>
      <c r="C22" s="286"/>
      <c r="F22" s="419"/>
      <c r="J22" s="420"/>
      <c r="M22" s="559"/>
      <c r="O22" s="559"/>
      <c r="P22" s="275"/>
      <c r="Q22" s="559"/>
      <c r="S22" s="559"/>
      <c r="T22" s="289"/>
      <c r="U22" s="289"/>
      <c r="W22" s="287"/>
      <c r="X22" s="287"/>
      <c r="Y22" s="287"/>
      <c r="Z22" s="287"/>
      <c r="AA22" s="287"/>
    </row>
    <row r="23" spans="2:28" s="285" customFormat="1" ht="14.1" customHeight="1" x14ac:dyDescent="0.2">
      <c r="B23" s="437" t="s">
        <v>410</v>
      </c>
      <c r="C23" s="286"/>
      <c r="F23" s="419"/>
      <c r="J23" s="420"/>
      <c r="M23" s="559"/>
      <c r="O23" s="559"/>
      <c r="P23" s="275"/>
      <c r="Q23" s="559"/>
      <c r="S23" s="559"/>
      <c r="T23" s="289"/>
      <c r="U23" s="289"/>
      <c r="W23" s="287"/>
      <c r="X23" s="287"/>
      <c r="Y23" s="287"/>
      <c r="Z23" s="287"/>
      <c r="AA23" s="287"/>
    </row>
    <row r="24" spans="2:28" s="285" customFormat="1" ht="14.1" customHeight="1" x14ac:dyDescent="0.2">
      <c r="B24" s="437" t="s">
        <v>411</v>
      </c>
      <c r="C24" s="286"/>
      <c r="F24" s="419"/>
      <c r="J24" s="420"/>
      <c r="M24" s="559"/>
      <c r="O24" s="559"/>
      <c r="P24" s="275"/>
      <c r="Q24" s="559"/>
      <c r="S24" s="559"/>
      <c r="T24" s="289"/>
      <c r="U24" s="289"/>
      <c r="W24" s="287"/>
      <c r="X24" s="287"/>
      <c r="Y24" s="287"/>
      <c r="Z24" s="287"/>
      <c r="AA24" s="287"/>
    </row>
    <row r="25" spans="2:28" s="285" customFormat="1" ht="14.1" customHeight="1" x14ac:dyDescent="0.2">
      <c r="B25" s="437" t="s">
        <v>412</v>
      </c>
      <c r="C25" s="286"/>
      <c r="F25" s="419"/>
      <c r="J25" s="420"/>
      <c r="M25" s="559"/>
      <c r="O25" s="559"/>
      <c r="P25" s="275"/>
      <c r="Q25" s="559"/>
      <c r="S25" s="559"/>
      <c r="T25" s="289"/>
      <c r="U25" s="289"/>
      <c r="W25" s="287"/>
      <c r="X25" s="287"/>
      <c r="Y25" s="287"/>
      <c r="Z25" s="287"/>
      <c r="AA25" s="287"/>
    </row>
    <row r="26" spans="2:28" s="285" customFormat="1" ht="14.1" customHeight="1" x14ac:dyDescent="0.2">
      <c r="B26" s="437" t="s">
        <v>413</v>
      </c>
      <c r="C26" s="286"/>
      <c r="F26" s="419"/>
      <c r="J26" s="420"/>
      <c r="M26" s="559"/>
      <c r="O26" s="559"/>
      <c r="P26" s="275"/>
      <c r="Q26" s="559"/>
      <c r="S26" s="559"/>
      <c r="T26" s="289"/>
      <c r="U26" s="289"/>
      <c r="W26" s="287"/>
      <c r="X26" s="287"/>
      <c r="Y26" s="287"/>
      <c r="Z26" s="287"/>
      <c r="AA26" s="287"/>
    </row>
    <row r="27" spans="2:28" s="285" customFormat="1" ht="14.1" customHeight="1" x14ac:dyDescent="0.2">
      <c r="B27" s="437" t="s">
        <v>414</v>
      </c>
      <c r="C27" s="286"/>
      <c r="F27" s="419"/>
      <c r="J27" s="420"/>
      <c r="M27" s="559"/>
      <c r="O27" s="559"/>
      <c r="P27" s="275"/>
      <c r="Q27" s="559"/>
      <c r="S27" s="559"/>
      <c r="T27" s="289"/>
      <c r="U27" s="289"/>
      <c r="W27" s="287"/>
      <c r="X27" s="287"/>
      <c r="Y27" s="287"/>
      <c r="Z27" s="287"/>
      <c r="AA27" s="287"/>
    </row>
    <row r="28" spans="2:28" s="285" customFormat="1" ht="14.1" customHeight="1" x14ac:dyDescent="0.2">
      <c r="B28" s="437" t="s">
        <v>415</v>
      </c>
      <c r="C28" s="286"/>
      <c r="F28" s="419"/>
      <c r="J28" s="420"/>
      <c r="M28" s="559"/>
      <c r="O28" s="559"/>
      <c r="P28" s="275"/>
      <c r="Q28" s="559"/>
      <c r="S28" s="559"/>
      <c r="T28" s="289"/>
      <c r="U28" s="289"/>
      <c r="W28" s="287"/>
      <c r="X28" s="287"/>
      <c r="Y28" s="287"/>
      <c r="Z28" s="287"/>
      <c r="AA28" s="287"/>
    </row>
    <row r="29" spans="2:28" s="285" customFormat="1" ht="14.1" customHeight="1" x14ac:dyDescent="0.2">
      <c r="B29" s="437" t="s">
        <v>416</v>
      </c>
      <c r="C29" s="286"/>
      <c r="F29" s="419"/>
      <c r="J29" s="420"/>
      <c r="M29" s="559"/>
      <c r="O29" s="559"/>
      <c r="P29" s="275"/>
      <c r="Q29" s="559"/>
      <c r="S29" s="559"/>
      <c r="T29" s="289"/>
      <c r="U29" s="289"/>
      <c r="W29" s="287"/>
      <c r="X29" s="287"/>
      <c r="Y29" s="287"/>
      <c r="Z29" s="287"/>
      <c r="AA29" s="287"/>
    </row>
    <row r="30" spans="2:28" s="285" customFormat="1" ht="14.1" customHeight="1" x14ac:dyDescent="0.2">
      <c r="B30" s="437" t="s">
        <v>417</v>
      </c>
      <c r="C30" s="286"/>
      <c r="F30" s="419"/>
      <c r="J30" s="420"/>
      <c r="M30" s="559"/>
      <c r="O30" s="559"/>
      <c r="P30" s="275"/>
      <c r="Q30" s="559"/>
      <c r="S30" s="559"/>
      <c r="T30" s="289"/>
      <c r="U30" s="289"/>
      <c r="W30" s="287"/>
      <c r="X30" s="287"/>
      <c r="Y30" s="287"/>
      <c r="Z30" s="287"/>
      <c r="AA30" s="287"/>
    </row>
    <row r="31" spans="2:28" s="285" customFormat="1" ht="12" customHeight="1" x14ac:dyDescent="0.2">
      <c r="B31" s="421"/>
      <c r="C31" s="286"/>
      <c r="F31" s="419"/>
      <c r="J31" s="420"/>
      <c r="O31" s="287"/>
      <c r="P31" s="275"/>
      <c r="Q31" s="420"/>
      <c r="T31" s="289"/>
      <c r="U31" s="290"/>
      <c r="V31" s="289"/>
      <c r="X31" s="287"/>
      <c r="Y31" s="287"/>
      <c r="Z31" s="287"/>
      <c r="AA31" s="287"/>
    </row>
    <row r="32" spans="2:28" s="285" customFormat="1" ht="12" customHeight="1" x14ac:dyDescent="0.2">
      <c r="B32" s="422" t="s">
        <v>418</v>
      </c>
      <c r="C32" s="286"/>
      <c r="F32" s="419"/>
      <c r="J32" s="420"/>
      <c r="M32" s="526" t="s">
        <v>419</v>
      </c>
      <c r="O32" s="287"/>
      <c r="P32" s="275"/>
      <c r="Q32" s="526" t="s">
        <v>420</v>
      </c>
      <c r="T32" s="289"/>
      <c r="U32" s="290"/>
      <c r="V32" s="289"/>
      <c r="X32" s="287"/>
      <c r="Y32" s="287"/>
      <c r="Z32" s="287"/>
      <c r="AA32" s="287"/>
    </row>
    <row r="33" spans="1:27" s="285" customFormat="1" ht="14.1" customHeight="1" x14ac:dyDescent="0.2">
      <c r="B33" s="437" t="s">
        <v>421</v>
      </c>
      <c r="C33" s="286"/>
      <c r="F33" s="419"/>
      <c r="J33" s="420"/>
      <c r="M33" s="559"/>
      <c r="O33" s="287"/>
      <c r="P33" s="275"/>
      <c r="Q33" s="559"/>
      <c r="T33" s="289"/>
      <c r="U33" s="290"/>
      <c r="V33" s="289"/>
      <c r="X33" s="287"/>
      <c r="Y33" s="287"/>
      <c r="Z33" s="287"/>
      <c r="AA33" s="287"/>
    </row>
    <row r="34" spans="1:27" s="285" customFormat="1" ht="14.1" customHeight="1" x14ac:dyDescent="0.2">
      <c r="B34" s="437" t="s">
        <v>422</v>
      </c>
      <c r="C34" s="286"/>
      <c r="F34" s="419"/>
      <c r="J34" s="420"/>
      <c r="M34" s="559"/>
      <c r="O34" s="287"/>
      <c r="P34" s="275"/>
      <c r="Q34" s="559"/>
      <c r="T34" s="289"/>
      <c r="U34" s="290"/>
      <c r="V34" s="289"/>
      <c r="X34" s="287"/>
      <c r="Y34" s="287"/>
      <c r="Z34" s="287"/>
      <c r="AA34" s="287"/>
    </row>
    <row r="35" spans="1:27" s="285" customFormat="1" ht="14.1" customHeight="1" x14ac:dyDescent="0.2">
      <c r="B35" s="437" t="s">
        <v>423</v>
      </c>
      <c r="C35" s="286"/>
      <c r="F35" s="419"/>
      <c r="J35" s="420"/>
      <c r="M35" s="559"/>
      <c r="O35" s="287"/>
      <c r="P35" s="275"/>
      <c r="Q35" s="559"/>
      <c r="T35" s="289"/>
      <c r="U35" s="290"/>
      <c r="V35" s="289"/>
      <c r="X35" s="287"/>
      <c r="Y35" s="287"/>
      <c r="Z35" s="287"/>
      <c r="AA35" s="287"/>
    </row>
    <row r="36" spans="1:27" s="285" customFormat="1" ht="14.1" customHeight="1" x14ac:dyDescent="0.2">
      <c r="B36" s="437" t="s">
        <v>424</v>
      </c>
      <c r="C36" s="286"/>
      <c r="F36" s="419"/>
      <c r="J36" s="420"/>
      <c r="M36" s="559"/>
      <c r="O36" s="287"/>
      <c r="P36" s="275"/>
      <c r="Q36" s="559"/>
      <c r="T36" s="289"/>
      <c r="U36" s="290"/>
      <c r="V36" s="289"/>
    </row>
    <row r="37" spans="1:27" s="285" customFormat="1" ht="14.1" customHeight="1" x14ac:dyDescent="0.2">
      <c r="B37" s="437" t="s">
        <v>425</v>
      </c>
      <c r="C37" s="286"/>
      <c r="F37" s="419"/>
      <c r="J37" s="420"/>
      <c r="M37" s="559"/>
      <c r="O37" s="287"/>
      <c r="P37" s="275"/>
      <c r="Q37" s="559"/>
      <c r="T37" s="289"/>
      <c r="U37" s="290"/>
      <c r="V37" s="289"/>
    </row>
    <row r="38" spans="1:27" s="285" customFormat="1" ht="12" customHeight="1" x14ac:dyDescent="0.2">
      <c r="B38" s="421"/>
      <c r="C38" s="286"/>
      <c r="F38" s="419"/>
      <c r="J38" s="420"/>
      <c r="M38" s="419"/>
      <c r="O38" s="287"/>
      <c r="P38" s="275"/>
      <c r="Q38" s="419"/>
      <c r="T38" s="289"/>
      <c r="U38" s="290"/>
      <c r="V38" s="289"/>
    </row>
    <row r="39" spans="1:27" s="285" customFormat="1" ht="12" customHeight="1" x14ac:dyDescent="0.2">
      <c r="B39" s="421"/>
      <c r="C39" s="286"/>
      <c r="F39" s="419"/>
      <c r="J39" s="420"/>
      <c r="L39" s="622"/>
      <c r="M39" s="526" t="s">
        <v>426</v>
      </c>
      <c r="N39" s="622"/>
      <c r="O39" s="287"/>
      <c r="Q39" s="442" t="s">
        <v>427</v>
      </c>
      <c r="R39" s="635"/>
      <c r="T39" s="289"/>
      <c r="U39" s="290"/>
      <c r="V39" s="289"/>
    </row>
    <row r="40" spans="1:27" s="285" customFormat="1" ht="12" customHeight="1" x14ac:dyDescent="0.2">
      <c r="B40" s="422" t="s">
        <v>428</v>
      </c>
      <c r="C40" s="286"/>
      <c r="F40" s="419"/>
      <c r="J40" s="420"/>
      <c r="M40" s="559"/>
      <c r="O40" s="287"/>
      <c r="P40" s="275"/>
      <c r="Q40" s="623"/>
      <c r="T40" s="289"/>
      <c r="U40" s="290"/>
      <c r="V40" s="289"/>
    </row>
    <row r="41" spans="1:27" s="274" customFormat="1" ht="12" customHeight="1" x14ac:dyDescent="0.2">
      <c r="A41" s="278"/>
      <c r="B41" s="421"/>
      <c r="N41" s="213"/>
      <c r="O41" s="275"/>
      <c r="P41" s="275"/>
      <c r="Q41" s="281"/>
      <c r="R41" s="281"/>
      <c r="S41" s="283"/>
      <c r="T41" s="276"/>
      <c r="U41" s="276"/>
      <c r="V41" s="276"/>
    </row>
    <row r="42" spans="1:27" s="274" customFormat="1" ht="12" customHeight="1" thickBot="1" x14ac:dyDescent="0.25">
      <c r="A42" s="284" t="s">
        <v>429</v>
      </c>
      <c r="B42" s="282"/>
      <c r="N42" s="213"/>
      <c r="O42" s="275"/>
      <c r="P42" s="275"/>
      <c r="Q42" s="281"/>
      <c r="R42" s="281"/>
      <c r="S42" s="283"/>
      <c r="T42" s="276"/>
      <c r="U42" s="276"/>
      <c r="V42" s="276"/>
    </row>
    <row r="43" spans="1:27" s="285" customFormat="1" ht="12" customHeight="1" x14ac:dyDescent="0.2">
      <c r="A43" s="291"/>
      <c r="B43" s="292"/>
      <c r="C43" s="293"/>
      <c r="D43" s="293"/>
      <c r="E43" s="293"/>
      <c r="F43" s="293"/>
      <c r="G43" s="293"/>
      <c r="H43" s="293"/>
      <c r="I43" s="293"/>
      <c r="J43" s="293"/>
      <c r="K43" s="1422"/>
      <c r="L43" s="1422"/>
      <c r="M43" s="1422"/>
      <c r="N43" s="1422"/>
      <c r="O43" s="1422"/>
      <c r="P43" s="1422"/>
      <c r="Q43" s="1422"/>
      <c r="R43" s="1422"/>
      <c r="S43" s="1422"/>
      <c r="T43" s="425"/>
      <c r="U43" s="1422"/>
      <c r="V43" s="1423"/>
    </row>
    <row r="44" spans="1:27" s="274" customFormat="1" ht="12" customHeight="1" x14ac:dyDescent="0.2">
      <c r="A44" s="1420"/>
      <c r="B44" s="1421"/>
      <c r="C44" s="1421"/>
      <c r="D44" s="1421"/>
      <c r="E44" s="1421"/>
      <c r="F44" s="1421"/>
      <c r="G44" s="1421"/>
      <c r="H44" s="1421"/>
      <c r="I44" s="1421"/>
      <c r="J44" s="1421"/>
      <c r="K44" s="1415"/>
      <c r="L44" s="1415"/>
      <c r="M44" s="1415"/>
      <c r="N44" s="1415"/>
      <c r="O44" s="1415"/>
      <c r="P44" s="1415"/>
      <c r="Q44" s="1415"/>
      <c r="R44" s="1415"/>
      <c r="S44" s="1415"/>
      <c r="T44" s="560"/>
      <c r="U44" s="1415"/>
      <c r="V44" s="1416"/>
    </row>
    <row r="45" spans="1:27" s="274" customFormat="1" ht="12" customHeight="1" x14ac:dyDescent="0.2">
      <c r="A45" s="561"/>
      <c r="B45" s="1414"/>
      <c r="C45" s="1414"/>
      <c r="D45" s="1414"/>
      <c r="E45" s="1414"/>
      <c r="F45" s="1414"/>
      <c r="G45" s="1414"/>
      <c r="H45" s="1414"/>
      <c r="I45" s="1414"/>
      <c r="J45" s="1414"/>
      <c r="K45" s="1415"/>
      <c r="L45" s="1415"/>
      <c r="M45" s="1415"/>
      <c r="N45" s="1415"/>
      <c r="O45" s="1415"/>
      <c r="P45" s="1415"/>
      <c r="Q45" s="1415"/>
      <c r="R45" s="1415"/>
      <c r="S45" s="1415"/>
      <c r="T45" s="560"/>
      <c r="U45" s="1415"/>
      <c r="V45" s="1416"/>
    </row>
    <row r="46" spans="1:27" s="274" customFormat="1" ht="12" customHeight="1" x14ac:dyDescent="0.2">
      <c r="A46" s="561"/>
      <c r="B46" s="562"/>
      <c r="C46" s="1414"/>
      <c r="D46" s="1414"/>
      <c r="E46" s="1414"/>
      <c r="F46" s="1414"/>
      <c r="G46" s="1414"/>
      <c r="H46" s="1414"/>
      <c r="I46" s="1414"/>
      <c r="J46" s="1414"/>
      <c r="K46" s="1415"/>
      <c r="L46" s="1415"/>
      <c r="M46" s="1415"/>
      <c r="N46" s="1415"/>
      <c r="O46" s="1415"/>
      <c r="P46" s="1415"/>
      <c r="Q46" s="1415"/>
      <c r="R46" s="1415"/>
      <c r="S46" s="1415"/>
      <c r="T46" s="560"/>
      <c r="U46" s="1415"/>
      <c r="V46" s="1416"/>
    </row>
    <row r="47" spans="1:27" s="274" customFormat="1" ht="12" customHeight="1" x14ac:dyDescent="0.2">
      <c r="A47" s="561"/>
      <c r="B47" s="562"/>
      <c r="C47" s="1414"/>
      <c r="D47" s="1414"/>
      <c r="E47" s="1414"/>
      <c r="F47" s="1414"/>
      <c r="G47" s="1414"/>
      <c r="H47" s="1414"/>
      <c r="I47" s="1414"/>
      <c r="J47" s="1414"/>
      <c r="K47" s="1415"/>
      <c r="L47" s="1415"/>
      <c r="M47" s="1415"/>
      <c r="N47" s="1415"/>
      <c r="O47" s="1415"/>
      <c r="P47" s="1415"/>
      <c r="Q47" s="1415"/>
      <c r="R47" s="1415"/>
      <c r="S47" s="1415"/>
      <c r="T47" s="560"/>
      <c r="U47" s="1415"/>
      <c r="V47" s="1416"/>
    </row>
    <row r="48" spans="1:27" s="274" customFormat="1" ht="12" customHeight="1" x14ac:dyDescent="0.2">
      <c r="A48" s="561"/>
      <c r="B48" s="562"/>
      <c r="C48" s="1414"/>
      <c r="D48" s="1414"/>
      <c r="E48" s="1414"/>
      <c r="F48" s="1414"/>
      <c r="G48" s="1414"/>
      <c r="H48" s="1414"/>
      <c r="I48" s="1414"/>
      <c r="J48" s="1414"/>
      <c r="K48" s="1415"/>
      <c r="L48" s="1415"/>
      <c r="M48" s="1415"/>
      <c r="N48" s="1415"/>
      <c r="O48" s="1415"/>
      <c r="P48" s="1415"/>
      <c r="Q48" s="1415"/>
      <c r="R48" s="1415"/>
      <c r="S48" s="1415"/>
      <c r="T48" s="560"/>
      <c r="U48" s="1415"/>
      <c r="V48" s="1416"/>
    </row>
    <row r="49" spans="1:22" s="274" customFormat="1" ht="12" customHeight="1" thickBot="1" x14ac:dyDescent="0.25">
      <c r="A49" s="591"/>
      <c r="B49" s="1417"/>
      <c r="C49" s="1417"/>
      <c r="D49" s="1417"/>
      <c r="E49" s="1417"/>
      <c r="F49" s="1417"/>
      <c r="G49" s="1417"/>
      <c r="H49" s="1417"/>
      <c r="I49" s="1417"/>
      <c r="J49" s="1417"/>
      <c r="K49" s="1418"/>
      <c r="L49" s="1418"/>
      <c r="M49" s="1418"/>
      <c r="N49" s="1418"/>
      <c r="O49" s="1418"/>
      <c r="P49" s="1418"/>
      <c r="Q49" s="1418"/>
      <c r="R49" s="1418"/>
      <c r="S49" s="1418"/>
      <c r="T49" s="575"/>
      <c r="U49" s="1418"/>
      <c r="V49" s="1419"/>
    </row>
    <row r="50" spans="1:22" s="274" customFormat="1" ht="12" customHeight="1" x14ac:dyDescent="0.2">
      <c r="B50" s="286"/>
      <c r="C50" s="279"/>
      <c r="N50" s="213"/>
      <c r="O50" s="275"/>
      <c r="P50" s="275"/>
      <c r="Q50" s="281"/>
      <c r="R50" s="281"/>
      <c r="S50" s="283"/>
      <c r="T50" s="276"/>
      <c r="U50" s="290"/>
      <c r="V50" s="276"/>
    </row>
    <row r="51" spans="1:22" s="274" customFormat="1" ht="12" customHeight="1" x14ac:dyDescent="0.25">
      <c r="A51" s="424" t="s">
        <v>430</v>
      </c>
      <c r="B51" s="424"/>
      <c r="C51" s="279"/>
      <c r="K51" s="320"/>
      <c r="L51" s="320"/>
      <c r="M51" s="320"/>
      <c r="N51" s="321"/>
      <c r="O51" s="321"/>
      <c r="P51" s="320"/>
      <c r="Q51" s="320"/>
      <c r="R51" s="320"/>
      <c r="S51" s="320"/>
      <c r="T51" s="276"/>
      <c r="U51" s="276"/>
      <c r="V51" s="276"/>
    </row>
    <row r="53" spans="1:22" ht="40.5" customHeight="1" x14ac:dyDescent="0.2">
      <c r="A53" s="1413" t="s">
        <v>431</v>
      </c>
      <c r="B53" s="1413"/>
      <c r="C53" s="1413"/>
      <c r="D53" s="1413"/>
      <c r="E53" s="1413"/>
      <c r="F53" s="1413"/>
      <c r="G53" s="1413"/>
      <c r="H53" s="1413"/>
      <c r="I53" s="1413"/>
      <c r="J53" s="1413"/>
      <c r="K53" s="1413"/>
      <c r="L53" s="1413"/>
      <c r="M53" s="1413"/>
      <c r="N53" s="1413"/>
      <c r="O53" s="1413"/>
      <c r="P53" s="1413"/>
      <c r="Q53" s="1413"/>
      <c r="R53" s="1413"/>
      <c r="S53" s="1413"/>
      <c r="T53" s="1413"/>
      <c r="U53" s="1413"/>
      <c r="V53" s="1413"/>
    </row>
    <row r="54" spans="1:22" ht="16.5" customHeight="1" x14ac:dyDescent="0.2">
      <c r="A54" s="428"/>
    </row>
  </sheetData>
  <mergeCells count="43">
    <mergeCell ref="I14:L14"/>
    <mergeCell ref="A7:E10"/>
    <mergeCell ref="F7:V7"/>
    <mergeCell ref="F10:V10"/>
    <mergeCell ref="F12:V12"/>
    <mergeCell ref="L13:M13"/>
    <mergeCell ref="N13:P13"/>
    <mergeCell ref="U43:V43"/>
    <mergeCell ref="A44:J44"/>
    <mergeCell ref="K44:M44"/>
    <mergeCell ref="N44:P44"/>
    <mergeCell ref="Q44:S44"/>
    <mergeCell ref="U44:V44"/>
    <mergeCell ref="K43:M43"/>
    <mergeCell ref="N43:P43"/>
    <mergeCell ref="Q43:S43"/>
    <mergeCell ref="Q47:S47"/>
    <mergeCell ref="U45:V45"/>
    <mergeCell ref="C46:J46"/>
    <mergeCell ref="K46:M46"/>
    <mergeCell ref="N46:P46"/>
    <mergeCell ref="Q46:S46"/>
    <mergeCell ref="U46:V46"/>
    <mergeCell ref="B45:J45"/>
    <mergeCell ref="K45:M45"/>
    <mergeCell ref="N45:P45"/>
    <mergeCell ref="Q45:S45"/>
    <mergeCell ref="A53:V53"/>
    <mergeCell ref="U49:V49"/>
    <mergeCell ref="G13:K13"/>
    <mergeCell ref="B49:J49"/>
    <mergeCell ref="K49:M49"/>
    <mergeCell ref="N49:P49"/>
    <mergeCell ref="Q49:S49"/>
    <mergeCell ref="U47:V47"/>
    <mergeCell ref="C48:J48"/>
    <mergeCell ref="K48:M48"/>
    <mergeCell ref="N48:P48"/>
    <mergeCell ref="Q48:S48"/>
    <mergeCell ref="U48:V48"/>
    <mergeCell ref="C47:J47"/>
    <mergeCell ref="K47:M47"/>
    <mergeCell ref="N47:P47"/>
  </mergeCells>
  <dataValidations count="3">
    <dataValidation type="list" allowBlank="1" showInputMessage="1" showErrorMessage="1" sqref="Q15 Q31 F15:F40 J15:J40" xr:uid="{E9119064-E9DC-4621-9A8A-C98462D12C02}">
      <formula1>Check</formula1>
    </dataValidation>
    <dataValidation type="list" allowBlank="1" sqref="M40 Q33:Q38 M33:M38 M17:M30 O17:O30 S17:S30 Q17:Q30 K44:V48" xr:uid="{6845ACE5-8543-4B17-8297-09261D6D7C7D}">
      <formula1>Check</formula1>
    </dataValidation>
    <dataValidation allowBlank="1" sqref="B16 B15 B17:B40" xr:uid="{15C5388B-7042-4A05-A93B-3BB75854D3DF}"/>
  </dataValidations>
  <printOptions horizontalCentered="1"/>
  <pageMargins left="0.6" right="0.6" top="0.5" bottom="0.75" header="0.5" footer="0.4"/>
  <pageSetup scale="95" fitToWidth="0" orientation="portrait" r:id="rId1"/>
  <headerFooter alignWithMargins="0">
    <oddFooter>&amp;L&amp;"Arial,Bold"Radiologic Technologist's Section&amp;R&amp;"Arial,Italic"&amp;8&amp;F</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1">
    <tabColor rgb="FF00B0F0"/>
  </sheetPr>
  <dimension ref="A1:M29"/>
  <sheetViews>
    <sheetView showGridLines="0" showZeros="0" topLeftCell="A13" zoomScale="130" zoomScaleNormal="130" zoomScalePageLayoutView="120" workbookViewId="0">
      <selection activeCell="F14" sqref="F14:F19"/>
    </sheetView>
  </sheetViews>
  <sheetFormatPr defaultColWidth="9.140625" defaultRowHeight="12.75" x14ac:dyDescent="0.2"/>
  <cols>
    <col min="1" max="1" width="12.42578125" style="1" customWidth="1"/>
    <col min="2" max="6" width="10" style="2" customWidth="1"/>
    <col min="7" max="8" width="10" style="1" customWidth="1"/>
    <col min="9" max="9" width="10" customWidth="1"/>
    <col min="10" max="11" width="5.42578125" style="1" customWidth="1"/>
    <col min="12" max="16384" width="9.140625" style="1"/>
  </cols>
  <sheetData>
    <row r="1" spans="1:13" s="32" customFormat="1" ht="24.75" customHeight="1" x14ac:dyDescent="0.35">
      <c r="A1" s="208" t="s">
        <v>444</v>
      </c>
      <c r="B1" s="33"/>
      <c r="C1" s="33"/>
      <c r="D1" s="33"/>
      <c r="E1" s="33"/>
      <c r="F1" s="33"/>
      <c r="I1" s="49" t="s">
        <v>39</v>
      </c>
      <c r="M1" s="11"/>
    </row>
    <row r="2" spans="1:13" s="18" customFormat="1" ht="25.5" customHeight="1" x14ac:dyDescent="0.3">
      <c r="A2" s="524" t="s">
        <v>445</v>
      </c>
      <c r="B2" s="17"/>
      <c r="C2" s="17"/>
      <c r="D2" s="17"/>
      <c r="E2" s="17"/>
      <c r="F2" s="17"/>
      <c r="G2" s="7"/>
      <c r="H2" s="7"/>
      <c r="I2"/>
      <c r="J2" s="7"/>
      <c r="K2" s="7"/>
      <c r="L2" s="7"/>
      <c r="M2" s="7"/>
    </row>
    <row r="3" spans="1:13" s="18" customFormat="1" ht="21" customHeight="1" x14ac:dyDescent="0.2">
      <c r="A3" s="7"/>
      <c r="B3" s="7"/>
      <c r="C3" s="121" t="s">
        <v>446</v>
      </c>
      <c r="D3" s="336"/>
      <c r="E3" s="7"/>
      <c r="F3" s="7"/>
      <c r="G3" s="7"/>
      <c r="H3" s="7"/>
      <c r="I3" s="7"/>
      <c r="J3" s="7"/>
      <c r="K3" s="7"/>
      <c r="L3" s="7"/>
      <c r="M3" s="7"/>
    </row>
    <row r="4" spans="1:13" s="18" customFormat="1" ht="21" customHeight="1" x14ac:dyDescent="0.2">
      <c r="A4" s="7"/>
      <c r="B4" s="7"/>
      <c r="C4" s="121" t="s">
        <v>447</v>
      </c>
      <c r="D4" s="337"/>
      <c r="E4" s="7"/>
      <c r="F4" s="7"/>
      <c r="G4" s="7"/>
      <c r="H4" s="7"/>
      <c r="I4" s="7"/>
      <c r="J4" s="7"/>
      <c r="K4" s="7"/>
      <c r="L4" s="7"/>
      <c r="M4" s="7"/>
    </row>
    <row r="5" spans="1:13" s="18" customFormat="1" ht="15" customHeight="1" thickBot="1" x14ac:dyDescent="0.25">
      <c r="A5" s="19"/>
      <c r="B5" s="355"/>
      <c r="C5" s="13"/>
      <c r="D5" s="13"/>
      <c r="E5" s="13"/>
      <c r="F5" s="7"/>
      <c r="G5" s="7"/>
      <c r="H5"/>
      <c r="I5" s="7"/>
      <c r="J5" s="7"/>
      <c r="K5" s="7"/>
      <c r="L5" s="7"/>
      <c r="M5" s="7"/>
    </row>
    <row r="6" spans="1:13" s="18" customFormat="1" ht="12" customHeight="1" x14ac:dyDescent="0.2">
      <c r="A6" s="1445" t="s">
        <v>448</v>
      </c>
      <c r="B6" s="1456" t="s">
        <v>449</v>
      </c>
      <c r="C6" s="1457"/>
      <c r="D6" s="1457"/>
      <c r="E6" s="1457"/>
      <c r="F6" s="1457"/>
      <c r="G6" s="1457"/>
      <c r="H6" s="1457"/>
      <c r="I6" s="1458"/>
      <c r="J6" s="7"/>
      <c r="K6" s="7"/>
      <c r="L6" s="183"/>
      <c r="M6" s="7"/>
    </row>
    <row r="7" spans="1:13" s="18" customFormat="1" ht="12" customHeight="1" x14ac:dyDescent="0.2">
      <c r="A7" s="1446"/>
      <c r="B7" s="196" t="s">
        <v>450</v>
      </c>
      <c r="C7" s="184"/>
      <c r="D7" s="184"/>
      <c r="E7" s="184"/>
      <c r="F7" s="184"/>
      <c r="G7" s="184"/>
      <c r="H7" s="5"/>
      <c r="I7" s="185"/>
      <c r="J7" s="7"/>
      <c r="K7" s="7"/>
      <c r="L7" s="7"/>
      <c r="M7" s="7"/>
    </row>
    <row r="8" spans="1:13" s="18" customFormat="1" ht="12" customHeight="1" x14ac:dyDescent="0.2">
      <c r="A8" s="1446"/>
      <c r="B8" s="196" t="s">
        <v>451</v>
      </c>
      <c r="C8" s="23"/>
      <c r="D8" s="23"/>
      <c r="E8" s="23"/>
      <c r="F8" s="23"/>
      <c r="G8" s="23"/>
      <c r="H8" s="5"/>
      <c r="I8" s="356"/>
      <c r="J8" s="7"/>
      <c r="K8" s="7"/>
      <c r="L8" s="7"/>
      <c r="M8" s="186"/>
    </row>
    <row r="9" spans="1:13" s="18" customFormat="1" ht="12" customHeight="1" x14ac:dyDescent="0.2">
      <c r="A9" s="1446"/>
      <c r="B9" s="196" t="s">
        <v>452</v>
      </c>
      <c r="C9" s="23"/>
      <c r="D9" s="23"/>
      <c r="E9" s="23"/>
      <c r="F9" s="23"/>
      <c r="G9" s="23"/>
      <c r="H9" s="5"/>
      <c r="I9" s="356"/>
      <c r="J9" s="7"/>
      <c r="K9" s="7"/>
      <c r="L9" s="7"/>
      <c r="M9" s="7"/>
    </row>
    <row r="10" spans="1:13" s="18" customFormat="1" ht="12" customHeight="1" thickBot="1" x14ac:dyDescent="0.25">
      <c r="A10" s="1447"/>
      <c r="B10" s="187" t="s">
        <v>453</v>
      </c>
      <c r="C10" s="357"/>
      <c r="D10" s="357"/>
      <c r="E10" s="357"/>
      <c r="F10" s="357"/>
      <c r="G10" s="357"/>
      <c r="H10" s="358"/>
      <c r="I10" s="359"/>
      <c r="J10" s="7"/>
      <c r="K10" s="7"/>
      <c r="L10" s="7"/>
      <c r="M10" s="7"/>
    </row>
    <row r="11" spans="1:13" s="18" customFormat="1" ht="15" customHeight="1" thickBot="1" x14ac:dyDescent="0.25">
      <c r="A11" s="7"/>
      <c r="B11" s="360"/>
      <c r="C11" s="7"/>
      <c r="D11" s="7"/>
      <c r="E11" s="7"/>
      <c r="F11" s="7"/>
      <c r="G11" s="7"/>
      <c r="H11" s="7"/>
      <c r="I11"/>
      <c r="J11" s="7"/>
      <c r="K11" s="7"/>
      <c r="L11" s="7"/>
      <c r="M11" s="7"/>
    </row>
    <row r="12" spans="1:13" s="18" customFormat="1" ht="12" customHeight="1" x14ac:dyDescent="0.2">
      <c r="A12" s="188"/>
      <c r="B12" s="1448" t="s">
        <v>454</v>
      </c>
      <c r="C12" s="1449"/>
      <c r="D12" s="1449"/>
      <c r="E12" s="1450"/>
      <c r="F12" s="735" t="s">
        <v>455</v>
      </c>
      <c r="G12" s="735"/>
      <c r="H12" s="735"/>
      <c r="I12" s="736"/>
      <c r="J12" s="7"/>
      <c r="K12" s="7"/>
      <c r="L12" s="7"/>
      <c r="M12" s="7"/>
    </row>
    <row r="13" spans="1:13" s="7" customFormat="1" ht="36.75" customHeight="1" thickBot="1" x14ac:dyDescent="0.25">
      <c r="A13" s="170"/>
      <c r="B13" s="563" t="s">
        <v>456</v>
      </c>
      <c r="C13" s="564" t="s">
        <v>457</v>
      </c>
      <c r="D13" s="564" t="s">
        <v>349</v>
      </c>
      <c r="E13" s="592" t="s">
        <v>458</v>
      </c>
      <c r="F13" s="565" t="s">
        <v>459</v>
      </c>
      <c r="G13" s="564" t="s">
        <v>457</v>
      </c>
      <c r="H13" s="564" t="s">
        <v>349</v>
      </c>
      <c r="I13" s="566" t="s">
        <v>458</v>
      </c>
    </row>
    <row r="14" spans="1:13" s="8" customFormat="1" ht="21" customHeight="1" x14ac:dyDescent="0.2">
      <c r="A14" s="393" t="s">
        <v>229</v>
      </c>
      <c r="B14" s="189"/>
      <c r="C14" s="189"/>
      <c r="D14" s="641" t="e">
        <f>C14/B14</f>
        <v>#DIV/0!</v>
      </c>
      <c r="E14" s="665"/>
      <c r="F14" s="1468">
        <f>SUM(B14:B19)</f>
        <v>0</v>
      </c>
      <c r="G14" s="1465">
        <f>SUM(C14:C19)</f>
        <v>0</v>
      </c>
      <c r="H14" s="1459" t="e">
        <f>G14/F14</f>
        <v>#DIV/0!</v>
      </c>
      <c r="I14" s="1462"/>
    </row>
    <row r="15" spans="1:13" s="8" customFormat="1" ht="21" customHeight="1" x14ac:dyDescent="0.2">
      <c r="A15" s="392" t="s">
        <v>230</v>
      </c>
      <c r="B15" s="130"/>
      <c r="C15" s="130"/>
      <c r="D15" s="642" t="e">
        <f t="shared" ref="D15:D25" si="0">C15/B15</f>
        <v>#DIV/0!</v>
      </c>
      <c r="E15" s="666"/>
      <c r="F15" s="1469"/>
      <c r="G15" s="1466"/>
      <c r="H15" s="1460"/>
      <c r="I15" s="1463"/>
    </row>
    <row r="16" spans="1:13" s="8" customFormat="1" ht="21" customHeight="1" x14ac:dyDescent="0.2">
      <c r="A16" s="392" t="s">
        <v>231</v>
      </c>
      <c r="B16" s="131"/>
      <c r="C16" s="131"/>
      <c r="D16" s="643" t="e">
        <f t="shared" si="0"/>
        <v>#DIV/0!</v>
      </c>
      <c r="E16" s="667"/>
      <c r="F16" s="1469"/>
      <c r="G16" s="1466"/>
      <c r="H16" s="1460"/>
      <c r="I16" s="1463"/>
    </row>
    <row r="17" spans="1:11" s="8" customFormat="1" ht="21" customHeight="1" x14ac:dyDescent="0.2">
      <c r="A17" s="392" t="s">
        <v>232</v>
      </c>
      <c r="B17" s="593"/>
      <c r="C17" s="593"/>
      <c r="D17" s="644" t="e">
        <f t="shared" si="0"/>
        <v>#DIV/0!</v>
      </c>
      <c r="E17" s="668"/>
      <c r="F17" s="1469"/>
      <c r="G17" s="1466"/>
      <c r="H17" s="1460"/>
      <c r="I17" s="1463"/>
    </row>
    <row r="18" spans="1:11" s="8" customFormat="1" ht="21" customHeight="1" x14ac:dyDescent="0.2">
      <c r="A18" s="392" t="s">
        <v>233</v>
      </c>
      <c r="B18" s="130"/>
      <c r="C18" s="130"/>
      <c r="D18" s="642" t="e">
        <f t="shared" si="0"/>
        <v>#DIV/0!</v>
      </c>
      <c r="E18" s="666"/>
      <c r="F18" s="1469"/>
      <c r="G18" s="1466"/>
      <c r="H18" s="1460"/>
      <c r="I18" s="1463"/>
    </row>
    <row r="19" spans="1:11" s="8" customFormat="1" ht="21" customHeight="1" x14ac:dyDescent="0.2">
      <c r="A19" s="392" t="s">
        <v>234</v>
      </c>
      <c r="B19" s="131"/>
      <c r="C19" s="131"/>
      <c r="D19" s="643" t="e">
        <f t="shared" si="0"/>
        <v>#DIV/0!</v>
      </c>
      <c r="E19" s="667"/>
      <c r="F19" s="1470"/>
      <c r="G19" s="1467"/>
      <c r="H19" s="1461"/>
      <c r="I19" s="1464"/>
    </row>
    <row r="20" spans="1:11" s="8" customFormat="1" ht="21" customHeight="1" x14ac:dyDescent="0.2">
      <c r="A20" s="392" t="s">
        <v>235</v>
      </c>
      <c r="B20" s="594"/>
      <c r="C20" s="594"/>
      <c r="D20" s="645" t="e">
        <f t="shared" si="0"/>
        <v>#DIV/0!</v>
      </c>
      <c r="E20" s="669"/>
      <c r="F20" s="1469">
        <f>SUM(B20:B25)</f>
        <v>0</v>
      </c>
      <c r="G20" s="1466">
        <f>SUM(C20:C25)</f>
        <v>0</v>
      </c>
      <c r="H20" s="1473" t="e">
        <f>G20/F20</f>
        <v>#DIV/0!</v>
      </c>
      <c r="I20" s="1471"/>
    </row>
    <row r="21" spans="1:11" s="8" customFormat="1" ht="21" customHeight="1" x14ac:dyDescent="0.2">
      <c r="A21" s="392" t="s">
        <v>236</v>
      </c>
      <c r="B21" s="132"/>
      <c r="C21" s="132"/>
      <c r="D21" s="646" t="e">
        <f t="shared" si="0"/>
        <v>#DIV/0!</v>
      </c>
      <c r="E21" s="670"/>
      <c r="F21" s="1469"/>
      <c r="G21" s="1466"/>
      <c r="H21" s="1460"/>
      <c r="I21" s="1463"/>
    </row>
    <row r="22" spans="1:11" s="8" customFormat="1" ht="21" customHeight="1" x14ac:dyDescent="0.2">
      <c r="A22" s="392" t="s">
        <v>237</v>
      </c>
      <c r="B22" s="133"/>
      <c r="C22" s="133"/>
      <c r="D22" s="647" t="e">
        <f t="shared" si="0"/>
        <v>#DIV/0!</v>
      </c>
      <c r="E22" s="671"/>
      <c r="F22" s="1469"/>
      <c r="G22" s="1466"/>
      <c r="H22" s="1460"/>
      <c r="I22" s="1463"/>
    </row>
    <row r="23" spans="1:11" s="8" customFormat="1" ht="21" customHeight="1" x14ac:dyDescent="0.2">
      <c r="A23" s="392" t="s">
        <v>238</v>
      </c>
      <c r="B23" s="107"/>
      <c r="C23" s="107"/>
      <c r="D23" s="648" t="e">
        <f t="shared" si="0"/>
        <v>#DIV/0!</v>
      </c>
      <c r="E23" s="672"/>
      <c r="F23" s="1469"/>
      <c r="G23" s="1466"/>
      <c r="H23" s="1460"/>
      <c r="I23" s="1463"/>
    </row>
    <row r="24" spans="1:11" s="8" customFormat="1" ht="21" customHeight="1" x14ac:dyDescent="0.2">
      <c r="A24" s="392" t="s">
        <v>239</v>
      </c>
      <c r="B24" s="132"/>
      <c r="C24" s="132"/>
      <c r="D24" s="646" t="e">
        <f t="shared" si="0"/>
        <v>#DIV/0!</v>
      </c>
      <c r="E24" s="670"/>
      <c r="F24" s="1469"/>
      <c r="G24" s="1466"/>
      <c r="H24" s="1460"/>
      <c r="I24" s="1463"/>
    </row>
    <row r="25" spans="1:11" s="8" customFormat="1" ht="21" customHeight="1" thickBot="1" x14ac:dyDescent="0.25">
      <c r="A25" s="139" t="s">
        <v>240</v>
      </c>
      <c r="B25" s="110"/>
      <c r="C25" s="110"/>
      <c r="D25" s="649" t="e">
        <f t="shared" si="0"/>
        <v>#DIV/0!</v>
      </c>
      <c r="E25" s="673"/>
      <c r="F25" s="1476"/>
      <c r="G25" s="1475"/>
      <c r="H25" s="1474"/>
      <c r="I25" s="1472"/>
    </row>
    <row r="26" spans="1:11" s="22" customFormat="1" ht="15" customHeight="1" x14ac:dyDescent="0.2">
      <c r="B26" s="153" t="s">
        <v>460</v>
      </c>
      <c r="H26" s="151" t="s">
        <v>255</v>
      </c>
      <c r="I26" s="152" t="s">
        <v>256</v>
      </c>
      <c r="J26" s="117"/>
      <c r="K26" s="66"/>
    </row>
    <row r="27" spans="1:11" customFormat="1" ht="15" customHeight="1" thickBot="1" x14ac:dyDescent="0.25"/>
    <row r="28" spans="1:11" customFormat="1" ht="36" customHeight="1" x14ac:dyDescent="0.2">
      <c r="A28" s="1443" t="s">
        <v>158</v>
      </c>
      <c r="B28" s="440" t="s">
        <v>461</v>
      </c>
      <c r="C28" s="166"/>
      <c r="D28" s="1451" t="s">
        <v>462</v>
      </c>
      <c r="E28" s="1451"/>
      <c r="F28" s="1451"/>
      <c r="G28" s="1451"/>
      <c r="H28" s="1451"/>
      <c r="I28" s="1452"/>
    </row>
    <row r="29" spans="1:11" customFormat="1" ht="27" customHeight="1" thickBot="1" x14ac:dyDescent="0.25">
      <c r="A29" s="1444"/>
      <c r="B29" s="441" t="s">
        <v>163</v>
      </c>
      <c r="C29" s="169"/>
      <c r="D29" s="1453" t="s">
        <v>463</v>
      </c>
      <c r="E29" s="1454"/>
      <c r="F29" s="1454"/>
      <c r="G29" s="1454"/>
      <c r="H29" s="1454"/>
      <c r="I29" s="1455"/>
    </row>
  </sheetData>
  <mergeCells count="15">
    <mergeCell ref="A28:A29"/>
    <mergeCell ref="A6:A10"/>
    <mergeCell ref="B12:E12"/>
    <mergeCell ref="F12:I12"/>
    <mergeCell ref="D28:I28"/>
    <mergeCell ref="D29:I29"/>
    <mergeCell ref="B6:I6"/>
    <mergeCell ref="H14:H19"/>
    <mergeCell ref="I14:I19"/>
    <mergeCell ref="G14:G19"/>
    <mergeCell ref="F14:F19"/>
    <mergeCell ref="I20:I25"/>
    <mergeCell ref="H20:H25"/>
    <mergeCell ref="G20:G25"/>
    <mergeCell ref="F20:F25"/>
  </mergeCells>
  <phoneticPr fontId="3" type="noConversion"/>
  <conditionalFormatting sqref="E14">
    <cfRule type="expression" dxfId="25" priority="6" stopIfTrue="1">
      <formula>ISERROR(E14:E22)</formula>
    </cfRule>
  </conditionalFormatting>
  <conditionalFormatting sqref="E15">
    <cfRule type="expression" dxfId="24" priority="7" stopIfTrue="1">
      <formula>ISERROR(E15:E25)</formula>
    </cfRule>
  </conditionalFormatting>
  <conditionalFormatting sqref="E16">
    <cfRule type="expression" dxfId="23" priority="43" stopIfTrue="1">
      <formula>ISERROR(E16:E25)</formula>
    </cfRule>
  </conditionalFormatting>
  <conditionalFormatting sqref="E17:E20">
    <cfRule type="expression" dxfId="22" priority="9" stopIfTrue="1">
      <formula>ISERROR(E17:E25)</formula>
    </cfRule>
  </conditionalFormatting>
  <conditionalFormatting sqref="E21">
    <cfRule type="expression" dxfId="21" priority="10" stopIfTrue="1">
      <formula>ISERROR(E21:E28)</formula>
    </cfRule>
  </conditionalFormatting>
  <conditionalFormatting sqref="E22">
    <cfRule type="expression" dxfId="20" priority="27" stopIfTrue="1">
      <formula>ISERROR(E22:E25)</formula>
    </cfRule>
  </conditionalFormatting>
  <conditionalFormatting sqref="E23">
    <cfRule type="expression" dxfId="19" priority="35" stopIfTrue="1">
      <formula>ISERROR(E23:E25)</formula>
    </cfRule>
  </conditionalFormatting>
  <conditionalFormatting sqref="E24">
    <cfRule type="expression" dxfId="18" priority="36" stopIfTrue="1">
      <formula>ISERROR(E24:E25)</formula>
    </cfRule>
  </conditionalFormatting>
  <conditionalFormatting sqref="E25">
    <cfRule type="expression" dxfId="17" priority="66" stopIfTrue="1">
      <formula>ISERROR(E25:E25)</formula>
    </cfRule>
  </conditionalFormatting>
  <conditionalFormatting sqref="G14">
    <cfRule type="expression" dxfId="16" priority="11" stopIfTrue="1">
      <formula>ISERROR(G14:G25)</formula>
    </cfRule>
  </conditionalFormatting>
  <conditionalFormatting sqref="G20">
    <cfRule type="expression" dxfId="15" priority="1" stopIfTrue="1">
      <formula>ISERROR(G20:G31)</formula>
    </cfRule>
  </conditionalFormatting>
  <conditionalFormatting sqref="H14 D14:D25 H20">
    <cfRule type="containsErrors" dxfId="14" priority="2">
      <formula>ISERROR(D14)</formula>
    </cfRule>
  </conditionalFormatting>
  <conditionalFormatting sqref="I14">
    <cfRule type="expression" dxfId="13" priority="3" stopIfTrue="1">
      <formula>ISERROR(I14:I22)</formula>
    </cfRule>
  </conditionalFormatting>
  <conditionalFormatting sqref="I20">
    <cfRule type="expression" dxfId="12" priority="29" stopIfTrue="1">
      <formula>ISERROR(I20:I25)</formula>
    </cfRule>
  </conditionalFormatting>
  <dataValidations count="1">
    <dataValidation type="list" allowBlank="1" showInputMessage="1" showErrorMessage="1" sqref="E14:E25 I14 I20" xr:uid="{00000000-0002-0000-0D00-000000000000}">
      <formula1>PASSFAIL</formula1>
    </dataValidation>
  </dataValidations>
  <printOptions horizontalCentered="1"/>
  <pageMargins left="0.6" right="0.6" top="0.5" bottom="0.75" header="0.5" footer="0.4"/>
  <pageSetup orientation="portrait" r:id="rId1"/>
  <headerFooter alignWithMargins="0">
    <oddFooter>&amp;L&amp;"Arial,Bold"Radiologic Technologist's Section&amp;R&amp;"Arial,Italic"&amp;8&amp;F</oddFooter>
  </headerFooter>
  <ignoredErrors>
    <ignoredError sqref="D14 D15:D25 H14 H20" evalError="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00B0F0"/>
  </sheetPr>
  <dimension ref="A1:AB43"/>
  <sheetViews>
    <sheetView showGridLines="0" zoomScale="130" zoomScaleNormal="130" zoomScalePageLayoutView="120" workbookViewId="0">
      <selection activeCell="G31" sqref="G31"/>
    </sheetView>
  </sheetViews>
  <sheetFormatPr defaultColWidth="9.140625" defaultRowHeight="12.75" x14ac:dyDescent="0.2"/>
  <cols>
    <col min="1" max="1" width="13.42578125" style="1" customWidth="1"/>
    <col min="2" max="2" width="17.28515625" style="1" customWidth="1"/>
    <col min="3" max="3" width="15.7109375" style="2" customWidth="1"/>
    <col min="4" max="5" width="8.42578125" style="2" customWidth="1"/>
    <col min="6" max="6" width="14.42578125" style="2" customWidth="1"/>
    <col min="7" max="7" width="14.7109375" style="2" customWidth="1"/>
    <col min="8" max="8" width="1.7109375" customWidth="1"/>
    <col min="9" max="28" width="8.7109375" customWidth="1"/>
    <col min="29" max="16384" width="9.140625" style="1"/>
  </cols>
  <sheetData>
    <row r="1" spans="1:12" s="32" customFormat="1" ht="24.75" customHeight="1" x14ac:dyDescent="0.35">
      <c r="A1" s="208" t="s">
        <v>444</v>
      </c>
      <c r="C1" s="33"/>
      <c r="D1" s="33"/>
      <c r="E1" s="33"/>
      <c r="F1" s="33"/>
      <c r="G1" s="49"/>
      <c r="H1"/>
      <c r="I1"/>
      <c r="J1"/>
      <c r="K1"/>
    </row>
    <row r="2" spans="1:12" s="7" customFormat="1" ht="21" customHeight="1" x14ac:dyDescent="0.3">
      <c r="A2" s="524" t="s">
        <v>464</v>
      </c>
      <c r="B2" s="16"/>
      <c r="C2" s="17"/>
      <c r="D2" s="17"/>
      <c r="E2" s="17"/>
      <c r="F2" s="17"/>
      <c r="G2" s="17"/>
      <c r="H2"/>
      <c r="I2"/>
      <c r="J2"/>
      <c r="K2" s="11"/>
      <c r="L2" s="639"/>
    </row>
    <row r="3" spans="1:12" s="7" customFormat="1" ht="18.95" customHeight="1" x14ac:dyDescent="0.2">
      <c r="A3"/>
      <c r="B3" s="121" t="s">
        <v>446</v>
      </c>
      <c r="C3" s="336"/>
      <c r="D3"/>
      <c r="E3"/>
      <c r="H3"/>
      <c r="I3"/>
      <c r="J3"/>
      <c r="K3"/>
    </row>
    <row r="4" spans="1:12" s="7" customFormat="1" ht="18.95" customHeight="1" x14ac:dyDescent="0.2">
      <c r="A4"/>
      <c r="B4" s="121" t="s">
        <v>447</v>
      </c>
      <c r="C4" s="337"/>
      <c r="D4"/>
      <c r="E4"/>
      <c r="H4"/>
      <c r="I4"/>
      <c r="J4"/>
      <c r="K4"/>
    </row>
    <row r="5" spans="1:12" s="7" customFormat="1" ht="15" customHeight="1" thickBot="1" x14ac:dyDescent="0.3">
      <c r="B5"/>
      <c r="C5" s="21"/>
      <c r="D5" s="21"/>
      <c r="H5"/>
      <c r="I5"/>
      <c r="J5"/>
      <c r="K5"/>
    </row>
    <row r="6" spans="1:12" s="7" customFormat="1" ht="12" customHeight="1" x14ac:dyDescent="0.2">
      <c r="A6" s="689" t="s">
        <v>448</v>
      </c>
      <c r="B6" s="691"/>
      <c r="C6" s="1492" t="s">
        <v>465</v>
      </c>
      <c r="D6" s="1493"/>
      <c r="E6" s="1493"/>
      <c r="F6" s="1493"/>
      <c r="G6" s="1494"/>
      <c r="H6"/>
      <c r="I6"/>
      <c r="J6"/>
      <c r="K6"/>
    </row>
    <row r="7" spans="1:12" s="7" customFormat="1" ht="12" customHeight="1" x14ac:dyDescent="0.2">
      <c r="A7" s="692"/>
      <c r="B7" s="694"/>
      <c r="C7" s="1495" t="s">
        <v>466</v>
      </c>
      <c r="D7" s="1496"/>
      <c r="E7" s="1496"/>
      <c r="F7" s="1496"/>
      <c r="G7" s="1497"/>
      <c r="H7"/>
      <c r="I7"/>
      <c r="J7"/>
      <c r="K7"/>
    </row>
    <row r="8" spans="1:12" s="7" customFormat="1" ht="12" customHeight="1" thickBot="1" x14ac:dyDescent="0.25">
      <c r="A8" s="695"/>
      <c r="B8" s="697"/>
      <c r="C8" s="1498" t="s">
        <v>467</v>
      </c>
      <c r="D8" s="1499"/>
      <c r="E8" s="1499"/>
      <c r="F8" s="1499"/>
      <c r="G8" s="1500"/>
      <c r="H8"/>
      <c r="I8"/>
      <c r="J8"/>
      <c r="K8"/>
    </row>
    <row r="9" spans="1:12" s="7" customFormat="1" ht="9" customHeight="1" thickBot="1" x14ac:dyDescent="0.25">
      <c r="C9" s="360"/>
      <c r="D9" s="360"/>
      <c r="F9" s="17"/>
      <c r="G9" s="17"/>
      <c r="H9"/>
      <c r="I9"/>
      <c r="J9"/>
      <c r="K9"/>
    </row>
    <row r="10" spans="1:12" s="7" customFormat="1" ht="21" customHeight="1" thickBot="1" x14ac:dyDescent="0.25">
      <c r="A10" s="1516" t="s">
        <v>468</v>
      </c>
      <c r="B10" s="1516"/>
      <c r="C10" s="1516"/>
      <c r="D10" s="1516"/>
      <c r="E10" s="1516"/>
      <c r="F10" s="1517"/>
      <c r="G10" s="638"/>
      <c r="H10"/>
      <c r="I10"/>
      <c r="J10"/>
      <c r="K10"/>
    </row>
    <row r="11" spans="1:12" s="7" customFormat="1" ht="9" customHeight="1" thickBot="1" x14ac:dyDescent="0.25">
      <c r="C11" s="360"/>
      <c r="D11" s="360"/>
      <c r="F11" s="126"/>
      <c r="G11" s="126"/>
      <c r="H11"/>
      <c r="I11"/>
      <c r="J11"/>
      <c r="K11"/>
    </row>
    <row r="12" spans="1:12" s="7" customFormat="1" ht="27.75" customHeight="1" thickBot="1" x14ac:dyDescent="0.25">
      <c r="A12" s="1505" t="s">
        <v>469</v>
      </c>
      <c r="B12" s="1506"/>
      <c r="C12" s="1502" t="s">
        <v>470</v>
      </c>
      <c r="D12" s="1503"/>
      <c r="E12" s="1504"/>
      <c r="F12" s="181" t="s">
        <v>471</v>
      </c>
      <c r="G12" s="182" t="s">
        <v>349</v>
      </c>
      <c r="H12"/>
      <c r="I12"/>
      <c r="J12"/>
      <c r="K12"/>
    </row>
    <row r="13" spans="1:12" s="7" customFormat="1" ht="20.100000000000001" customHeight="1" x14ac:dyDescent="0.2">
      <c r="A13" s="1507" t="s">
        <v>472</v>
      </c>
      <c r="B13" s="1508"/>
      <c r="C13" s="1501"/>
      <c r="D13" s="1501"/>
      <c r="E13" s="1501"/>
      <c r="F13" s="197"/>
      <c r="G13" s="198"/>
      <c r="H13"/>
      <c r="I13"/>
      <c r="J13"/>
      <c r="K13"/>
    </row>
    <row r="14" spans="1:12" s="7" customFormat="1" ht="20.100000000000001" customHeight="1" x14ac:dyDescent="0.2">
      <c r="A14" s="1509" t="s">
        <v>473</v>
      </c>
      <c r="B14" s="1510"/>
      <c r="C14" s="1489"/>
      <c r="D14" s="1489"/>
      <c r="E14" s="1489"/>
      <c r="F14" s="191"/>
      <c r="G14" s="650" t="e">
        <f t="shared" ref="G14:G32" si="0">F14/$G$10</f>
        <v>#DIV/0!</v>
      </c>
      <c r="H14" s="22"/>
      <c r="I14" s="22"/>
      <c r="J14"/>
      <c r="K14"/>
    </row>
    <row r="15" spans="1:12" s="7" customFormat="1" ht="20.100000000000001" customHeight="1" x14ac:dyDescent="0.2">
      <c r="A15" s="723" t="s">
        <v>474</v>
      </c>
      <c r="B15" s="725"/>
      <c r="C15" s="1491"/>
      <c r="D15" s="1491"/>
      <c r="E15" s="1491"/>
      <c r="F15" s="130"/>
      <c r="G15" s="650" t="e">
        <f t="shared" ref="G15:G16" si="1">F15/$G$10</f>
        <v>#DIV/0!</v>
      </c>
      <c r="H15" s="22"/>
      <c r="I15" s="22"/>
      <c r="J15"/>
      <c r="K15"/>
    </row>
    <row r="16" spans="1:12" s="7" customFormat="1" ht="20.100000000000001" customHeight="1" x14ac:dyDescent="0.2">
      <c r="A16" s="723" t="s">
        <v>475</v>
      </c>
      <c r="B16" s="725"/>
      <c r="C16" s="1491"/>
      <c r="D16" s="1491"/>
      <c r="E16" s="1491"/>
      <c r="F16" s="130"/>
      <c r="G16" s="650" t="e">
        <f t="shared" si="1"/>
        <v>#DIV/0!</v>
      </c>
      <c r="H16" s="22"/>
      <c r="I16" s="22"/>
      <c r="J16"/>
      <c r="K16"/>
    </row>
    <row r="17" spans="1:16" s="7" customFormat="1" ht="20.100000000000001" customHeight="1" x14ac:dyDescent="0.2">
      <c r="A17" s="729" t="s">
        <v>476</v>
      </c>
      <c r="B17" s="731"/>
      <c r="C17" s="1481"/>
      <c r="D17" s="1481"/>
      <c r="E17" s="1481"/>
      <c r="F17" s="247"/>
      <c r="G17" s="651" t="e">
        <f>F17/$G$10</f>
        <v>#DIV/0!</v>
      </c>
      <c r="H17" s="22"/>
      <c r="I17" s="22"/>
      <c r="J17"/>
      <c r="K17"/>
      <c r="L17"/>
      <c r="M17"/>
      <c r="N17"/>
      <c r="O17"/>
      <c r="P17"/>
    </row>
    <row r="18" spans="1:16" s="7" customFormat="1" ht="20.100000000000001" customHeight="1" x14ac:dyDescent="0.2">
      <c r="A18" s="1511" t="s">
        <v>477</v>
      </c>
      <c r="B18" s="1512"/>
      <c r="C18" s="1490"/>
      <c r="D18" s="1490"/>
      <c r="E18" s="1490"/>
      <c r="F18" s="248"/>
      <c r="G18" s="246"/>
      <c r="H18" s="22"/>
      <c r="I18" s="22"/>
      <c r="J18"/>
      <c r="K18"/>
      <c r="L18"/>
      <c r="M18"/>
      <c r="N18"/>
      <c r="O18"/>
      <c r="P18"/>
    </row>
    <row r="19" spans="1:16" s="7" customFormat="1" ht="20.100000000000001" customHeight="1" x14ac:dyDescent="0.2">
      <c r="A19" s="1509" t="s">
        <v>478</v>
      </c>
      <c r="B19" s="1510"/>
      <c r="C19" s="1489"/>
      <c r="D19" s="1489"/>
      <c r="E19" s="1489"/>
      <c r="F19" s="191"/>
      <c r="G19" s="650" t="e">
        <f t="shared" ref="G19" si="2">F19/$G$10</f>
        <v>#DIV/0!</v>
      </c>
      <c r="H19" s="22"/>
      <c r="I19" s="22"/>
      <c r="J19"/>
      <c r="K19"/>
      <c r="L19"/>
      <c r="M19"/>
      <c r="N19"/>
      <c r="O19"/>
      <c r="P19"/>
    </row>
    <row r="20" spans="1:16" s="7" customFormat="1" ht="20.100000000000001" customHeight="1" x14ac:dyDescent="0.2">
      <c r="A20" s="723" t="s">
        <v>479</v>
      </c>
      <c r="B20" s="725"/>
      <c r="C20" s="1491"/>
      <c r="D20" s="1491"/>
      <c r="E20" s="1491"/>
      <c r="F20" s="130"/>
      <c r="G20" s="650" t="e">
        <f t="shared" si="0"/>
        <v>#DIV/0!</v>
      </c>
      <c r="H20" s="22"/>
      <c r="I20" s="22"/>
      <c r="J20"/>
      <c r="K20"/>
      <c r="L20"/>
      <c r="M20"/>
      <c r="N20"/>
      <c r="O20"/>
      <c r="P20"/>
    </row>
    <row r="21" spans="1:16" s="7" customFormat="1" ht="20.100000000000001" customHeight="1" x14ac:dyDescent="0.2">
      <c r="A21" s="723" t="s">
        <v>480</v>
      </c>
      <c r="B21" s="725"/>
      <c r="C21" s="1491"/>
      <c r="D21" s="1491"/>
      <c r="E21" s="1491"/>
      <c r="F21" s="130"/>
      <c r="G21" s="650" t="e">
        <f t="shared" si="0"/>
        <v>#DIV/0!</v>
      </c>
      <c r="H21" s="22"/>
      <c r="I21" s="22"/>
      <c r="J21"/>
      <c r="K21"/>
      <c r="L21"/>
      <c r="M21"/>
      <c r="N21"/>
      <c r="O21"/>
      <c r="P21"/>
    </row>
    <row r="22" spans="1:16" s="7" customFormat="1" ht="20.100000000000001" customHeight="1" x14ac:dyDescent="0.2">
      <c r="A22" s="723" t="s">
        <v>481</v>
      </c>
      <c r="B22" s="725"/>
      <c r="C22" s="1482"/>
      <c r="D22" s="1482"/>
      <c r="E22" s="1482"/>
      <c r="F22" s="132"/>
      <c r="G22" s="650" t="e">
        <f t="shared" si="0"/>
        <v>#DIV/0!</v>
      </c>
      <c r="H22" s="22"/>
      <c r="I22" s="22"/>
      <c r="J22"/>
      <c r="K22"/>
      <c r="L22"/>
      <c r="M22"/>
      <c r="N22"/>
      <c r="O22"/>
      <c r="P22"/>
    </row>
    <row r="23" spans="1:16" s="7" customFormat="1" ht="20.100000000000001" customHeight="1" x14ac:dyDescent="0.2">
      <c r="A23" s="723" t="s">
        <v>482</v>
      </c>
      <c r="B23" s="725"/>
      <c r="C23" s="1482"/>
      <c r="D23" s="1482"/>
      <c r="E23" s="1482"/>
      <c r="F23" s="132"/>
      <c r="G23" s="650" t="e">
        <f t="shared" si="0"/>
        <v>#DIV/0!</v>
      </c>
      <c r="H23" s="22"/>
      <c r="I23" s="22"/>
      <c r="J23"/>
      <c r="K23"/>
      <c r="L23"/>
      <c r="M23"/>
      <c r="N23"/>
      <c r="O23"/>
      <c r="P23"/>
    </row>
    <row r="24" spans="1:16" s="7" customFormat="1" ht="20.100000000000001" customHeight="1" x14ac:dyDescent="0.2">
      <c r="A24" s="729" t="s">
        <v>483</v>
      </c>
      <c r="B24" s="731"/>
      <c r="C24" s="1481"/>
      <c r="D24" s="1481"/>
      <c r="E24" s="1481"/>
      <c r="F24" s="247"/>
      <c r="G24" s="651"/>
      <c r="H24" s="22"/>
      <c r="I24" s="22"/>
      <c r="J24"/>
      <c r="K24"/>
      <c r="L24"/>
      <c r="M24"/>
      <c r="N24"/>
      <c r="O24"/>
      <c r="P24"/>
    </row>
    <row r="25" spans="1:16" s="7" customFormat="1" ht="20.100000000000001" customHeight="1" x14ac:dyDescent="0.2">
      <c r="A25" s="729" t="s">
        <v>484</v>
      </c>
      <c r="B25" s="731"/>
      <c r="C25" s="1481"/>
      <c r="D25" s="1481"/>
      <c r="E25" s="1481"/>
      <c r="F25" s="247"/>
      <c r="G25" s="651"/>
      <c r="H25" s="22"/>
      <c r="I25" s="22"/>
      <c r="J25"/>
      <c r="K25"/>
      <c r="L25"/>
      <c r="M25"/>
      <c r="N25"/>
      <c r="O25"/>
      <c r="P25"/>
    </row>
    <row r="26" spans="1:16" s="7" customFormat="1" ht="20.100000000000001" customHeight="1" x14ac:dyDescent="0.2">
      <c r="A26" s="729" t="s">
        <v>485</v>
      </c>
      <c r="B26" s="731"/>
      <c r="C26" s="1481"/>
      <c r="D26" s="1481"/>
      <c r="E26" s="1481"/>
      <c r="F26" s="247"/>
      <c r="G26" s="651" t="e">
        <f>F26/$G$10</f>
        <v>#DIV/0!</v>
      </c>
      <c r="H26" s="22"/>
      <c r="I26" s="22"/>
      <c r="J26"/>
      <c r="K26"/>
      <c r="L26"/>
      <c r="M26"/>
      <c r="N26"/>
      <c r="O26"/>
      <c r="P26"/>
    </row>
    <row r="27" spans="1:16" s="7" customFormat="1" ht="20.100000000000001" customHeight="1" x14ac:dyDescent="0.2">
      <c r="A27" s="1511" t="s">
        <v>486</v>
      </c>
      <c r="B27" s="1512"/>
      <c r="C27" s="1490"/>
      <c r="D27" s="1490"/>
      <c r="E27" s="1490"/>
      <c r="F27" s="248"/>
      <c r="G27" s="246"/>
      <c r="H27" s="22"/>
      <c r="I27" s="22"/>
      <c r="J27"/>
      <c r="K27"/>
      <c r="L27"/>
      <c r="M27"/>
      <c r="N27"/>
      <c r="O27"/>
      <c r="P27"/>
    </row>
    <row r="28" spans="1:16" s="7" customFormat="1" ht="20.100000000000001" customHeight="1" x14ac:dyDescent="0.2">
      <c r="A28" s="1509" t="s">
        <v>487</v>
      </c>
      <c r="B28" s="1510"/>
      <c r="C28" s="1480"/>
      <c r="D28" s="1480"/>
      <c r="E28" s="1480"/>
      <c r="F28" s="202"/>
      <c r="G28" s="652" t="e">
        <f t="shared" si="0"/>
        <v>#DIV/0!</v>
      </c>
      <c r="H28"/>
      <c r="I28"/>
      <c r="J28"/>
      <c r="K28"/>
      <c r="L28"/>
      <c r="M28"/>
      <c r="N28"/>
      <c r="O28"/>
      <c r="P28"/>
    </row>
    <row r="29" spans="1:16" s="7" customFormat="1" ht="20.100000000000001" customHeight="1" x14ac:dyDescent="0.2">
      <c r="A29" s="723" t="s">
        <v>488</v>
      </c>
      <c r="B29" s="725"/>
      <c r="C29" s="1482"/>
      <c r="D29" s="1482"/>
      <c r="E29" s="1482"/>
      <c r="F29" s="71"/>
      <c r="G29" s="652" t="e">
        <f t="shared" si="0"/>
        <v>#DIV/0!</v>
      </c>
      <c r="H29"/>
      <c r="I29"/>
      <c r="J29"/>
      <c r="K29"/>
      <c r="L29"/>
      <c r="M29"/>
      <c r="N29"/>
      <c r="O29"/>
      <c r="P29"/>
    </row>
    <row r="30" spans="1:16" s="7" customFormat="1" ht="20.100000000000001" customHeight="1" x14ac:dyDescent="0.2">
      <c r="A30" s="729" t="s">
        <v>489</v>
      </c>
      <c r="B30" s="731"/>
      <c r="C30" s="1482"/>
      <c r="D30" s="1482"/>
      <c r="E30" s="1482"/>
      <c r="F30" s="199"/>
      <c r="G30" s="653"/>
      <c r="H30"/>
      <c r="I30"/>
      <c r="J30"/>
      <c r="K30"/>
      <c r="L30"/>
      <c r="M30"/>
      <c r="N30"/>
      <c r="O30"/>
      <c r="P30"/>
    </row>
    <row r="31" spans="1:16" s="7" customFormat="1" ht="20.100000000000001" customHeight="1" x14ac:dyDescent="0.2">
      <c r="A31" s="729" t="s">
        <v>490</v>
      </c>
      <c r="B31" s="731"/>
      <c r="C31" s="1482"/>
      <c r="D31" s="1482"/>
      <c r="E31" s="1482"/>
      <c r="F31" s="199"/>
      <c r="G31" s="653"/>
      <c r="H31"/>
      <c r="I31"/>
      <c r="J31"/>
      <c r="K31"/>
      <c r="L31"/>
      <c r="M31"/>
      <c r="N31"/>
      <c r="O31"/>
      <c r="P31"/>
    </row>
    <row r="32" spans="1:16" s="7" customFormat="1" ht="20.100000000000001" customHeight="1" x14ac:dyDescent="0.2">
      <c r="A32" s="729" t="s">
        <v>491</v>
      </c>
      <c r="B32" s="731"/>
      <c r="C32" s="1481"/>
      <c r="D32" s="1481"/>
      <c r="E32" s="1481"/>
      <c r="F32" s="199"/>
      <c r="G32" s="654" t="e">
        <f t="shared" si="0"/>
        <v>#DIV/0!</v>
      </c>
      <c r="H32"/>
      <c r="I32"/>
      <c r="J32"/>
      <c r="K32"/>
      <c r="L32"/>
      <c r="M32"/>
      <c r="N32"/>
      <c r="O32"/>
      <c r="P32"/>
    </row>
    <row r="33" spans="1:16" s="7" customFormat="1" ht="20.100000000000001" customHeight="1" x14ac:dyDescent="0.2">
      <c r="A33" s="1511" t="s">
        <v>492</v>
      </c>
      <c r="B33" s="1512"/>
      <c r="C33" s="1490"/>
      <c r="D33" s="1490"/>
      <c r="E33" s="1490"/>
      <c r="F33" s="200"/>
      <c r="G33" s="201"/>
      <c r="H33"/>
      <c r="I33"/>
      <c r="J33"/>
      <c r="K33"/>
      <c r="L33"/>
      <c r="M33"/>
      <c r="N33"/>
      <c r="O33"/>
      <c r="P33"/>
    </row>
    <row r="34" spans="1:16" customFormat="1" ht="19.5" customHeight="1" x14ac:dyDescent="0.2">
      <c r="A34" s="1518" t="s">
        <v>493</v>
      </c>
      <c r="B34" s="1519"/>
      <c r="C34" s="1486"/>
      <c r="D34" s="1487"/>
      <c r="E34" s="1488"/>
      <c r="F34" s="362"/>
      <c r="G34" s="1477" t="s">
        <v>494</v>
      </c>
    </row>
    <row r="35" spans="1:16" customFormat="1" ht="19.5" customHeight="1" x14ac:dyDescent="0.2">
      <c r="A35" s="1518" t="s">
        <v>495</v>
      </c>
      <c r="B35" s="1519"/>
      <c r="C35" s="1486"/>
      <c r="D35" s="1487"/>
      <c r="E35" s="1488"/>
      <c r="F35" s="363"/>
      <c r="G35" s="1478"/>
    </row>
    <row r="36" spans="1:16" customFormat="1" ht="19.5" customHeight="1" x14ac:dyDescent="0.2">
      <c r="A36" s="1520"/>
      <c r="B36" s="1521"/>
      <c r="C36" s="1483"/>
      <c r="D36" s="1484"/>
      <c r="E36" s="1485"/>
      <c r="F36" s="363"/>
      <c r="G36" s="1478"/>
    </row>
    <row r="37" spans="1:16" customFormat="1" ht="19.5" customHeight="1" thickBot="1" x14ac:dyDescent="0.25">
      <c r="A37" s="1522"/>
      <c r="B37" s="1523"/>
      <c r="C37" s="1483"/>
      <c r="D37" s="1484"/>
      <c r="E37" s="1485"/>
      <c r="F37" s="363"/>
      <c r="G37" s="1479"/>
    </row>
    <row r="38" spans="1:16" customFormat="1" ht="19.5" customHeight="1" thickBot="1" x14ac:dyDescent="0.25">
      <c r="A38" s="1513" t="s">
        <v>496</v>
      </c>
      <c r="B38" s="1514"/>
      <c r="C38" s="1514"/>
      <c r="D38" s="1514"/>
      <c r="E38" s="1515"/>
      <c r="F38" s="655">
        <f>SUM(F13:F32)</f>
        <v>0</v>
      </c>
      <c r="G38" s="656" t="e">
        <f>F38/G10</f>
        <v>#DIV/0!</v>
      </c>
    </row>
    <row r="39" spans="1:16" customFormat="1" ht="15" customHeight="1" x14ac:dyDescent="0.2">
      <c r="C39" s="83"/>
      <c r="D39" s="83"/>
    </row>
    <row r="40" spans="1:16" customFormat="1" x14ac:dyDescent="0.2">
      <c r="C40" s="83"/>
      <c r="D40" s="83"/>
    </row>
    <row r="41" spans="1:16" customFormat="1" x14ac:dyDescent="0.2">
      <c r="C41" s="83"/>
      <c r="D41" s="83"/>
    </row>
    <row r="42" spans="1:16" customFormat="1" x14ac:dyDescent="0.2">
      <c r="C42" s="83"/>
      <c r="D42" s="83"/>
    </row>
    <row r="43" spans="1:16" customFormat="1" x14ac:dyDescent="0.2">
      <c r="C43" s="83"/>
      <c r="D43" s="83"/>
    </row>
  </sheetData>
  <mergeCells count="59">
    <mergeCell ref="A31:B31"/>
    <mergeCell ref="C30:E30"/>
    <mergeCell ref="C31:E31"/>
    <mergeCell ref="C24:E24"/>
    <mergeCell ref="A25:B25"/>
    <mergeCell ref="A26:B26"/>
    <mergeCell ref="C25:E25"/>
    <mergeCell ref="A30:B30"/>
    <mergeCell ref="A38:E38"/>
    <mergeCell ref="A6:B8"/>
    <mergeCell ref="A10:F10"/>
    <mergeCell ref="A34:B34"/>
    <mergeCell ref="A35:B35"/>
    <mergeCell ref="A36:B36"/>
    <mergeCell ref="A37:B37"/>
    <mergeCell ref="A27:B27"/>
    <mergeCell ref="A32:B32"/>
    <mergeCell ref="A29:B29"/>
    <mergeCell ref="A28:B28"/>
    <mergeCell ref="A33:B33"/>
    <mergeCell ref="A20:B20"/>
    <mergeCell ref="A21:B21"/>
    <mergeCell ref="A22:B22"/>
    <mergeCell ref="A24:B24"/>
    <mergeCell ref="A23:B23"/>
    <mergeCell ref="A12:B12"/>
    <mergeCell ref="A13:B13"/>
    <mergeCell ref="A14:B14"/>
    <mergeCell ref="A15:B15"/>
    <mergeCell ref="A16:B16"/>
    <mergeCell ref="A17:B17"/>
    <mergeCell ref="A18:B18"/>
    <mergeCell ref="A19:B19"/>
    <mergeCell ref="C20:E20"/>
    <mergeCell ref="C18:E18"/>
    <mergeCell ref="C13:E13"/>
    <mergeCell ref="C14:E14"/>
    <mergeCell ref="C12:E12"/>
    <mergeCell ref="C6:G6"/>
    <mergeCell ref="C7:G7"/>
    <mergeCell ref="C8:G8"/>
    <mergeCell ref="C15:E15"/>
    <mergeCell ref="C16:E16"/>
    <mergeCell ref="G34:G37"/>
    <mergeCell ref="C28:E28"/>
    <mergeCell ref="C17:E17"/>
    <mergeCell ref="C22:E22"/>
    <mergeCell ref="C23:E23"/>
    <mergeCell ref="C37:E37"/>
    <mergeCell ref="C34:E34"/>
    <mergeCell ref="C26:E26"/>
    <mergeCell ref="C29:E29"/>
    <mergeCell ref="C32:E32"/>
    <mergeCell ref="C19:E19"/>
    <mergeCell ref="C27:E27"/>
    <mergeCell ref="C33:E33"/>
    <mergeCell ref="C35:E35"/>
    <mergeCell ref="C36:E36"/>
    <mergeCell ref="C21:E21"/>
  </mergeCells>
  <phoneticPr fontId="3" type="noConversion"/>
  <conditionalFormatting sqref="F38:G38 G14:G17 G19:G26 G28:G32">
    <cfRule type="containsErrors" dxfId="11" priority="103">
      <formula>ISERROR(F14)</formula>
    </cfRule>
  </conditionalFormatting>
  <conditionalFormatting sqref="G10 F38">
    <cfRule type="cellIs" dxfId="10" priority="1" operator="equal">
      <formula>0</formula>
    </cfRule>
  </conditionalFormatting>
  <conditionalFormatting sqref="G13">
    <cfRule type="expression" dxfId="9" priority="102" stopIfTrue="1">
      <formula>ISERROR(G13:G32)</formula>
    </cfRule>
  </conditionalFormatting>
  <conditionalFormatting sqref="G18">
    <cfRule type="expression" dxfId="8" priority="87" stopIfTrue="1">
      <formula>ISERROR(G18:G37)</formula>
    </cfRule>
  </conditionalFormatting>
  <conditionalFormatting sqref="G27">
    <cfRule type="expression" dxfId="7" priority="5" stopIfTrue="1">
      <formula>ISERROR(G27:G44)</formula>
    </cfRule>
  </conditionalFormatting>
  <conditionalFormatting sqref="G33">
    <cfRule type="expression" dxfId="6" priority="4" stopIfTrue="1">
      <formula>ISERROR(G33:G48)</formula>
    </cfRule>
  </conditionalFormatting>
  <printOptions horizontalCentered="1"/>
  <pageMargins left="0.6" right="0.6" top="0.5" bottom="0.75" header="0.5" footer="0.4"/>
  <pageSetup orientation="portrait" r:id="rId1"/>
  <headerFooter alignWithMargins="0">
    <oddFooter>&amp;L&amp;"Arial,Bold"Radiologic Technologist's Section&amp;R&amp;"Arial,Italic"&amp;8&amp;F</oddFooter>
  </headerFooter>
  <ignoredErrors>
    <ignoredError sqref="G14:G17 G26 G32 G38 G19:G23 G28:G29" evalError="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theme="8"/>
  </sheetPr>
  <dimension ref="A1:AG37"/>
  <sheetViews>
    <sheetView showGridLines="0" showZeros="0" topLeftCell="A7" zoomScale="130" zoomScaleNormal="130" zoomScalePageLayoutView="120" workbookViewId="0">
      <selection activeCell="J17" sqref="J17"/>
    </sheetView>
  </sheetViews>
  <sheetFormatPr defaultColWidth="9.140625" defaultRowHeight="12.75" x14ac:dyDescent="0.2"/>
  <cols>
    <col min="1" max="1" width="12.42578125" style="1" customWidth="1"/>
    <col min="2" max="2" width="12.85546875" style="1" customWidth="1"/>
    <col min="3" max="4" width="8.85546875" style="2" customWidth="1"/>
    <col min="5" max="18" width="3.28515625" style="2" customWidth="1"/>
    <col min="19" max="19" width="3" style="2" customWidth="1"/>
    <col min="20" max="20" width="2.85546875" style="2" customWidth="1"/>
    <col min="21" max="23" width="3.28515625" style="2" customWidth="1"/>
    <col min="24" max="33" width="8.7109375" customWidth="1"/>
    <col min="34" max="16384" width="9.140625" style="1"/>
  </cols>
  <sheetData>
    <row r="1" spans="1:26" s="32" customFormat="1" ht="24.75" customHeight="1" x14ac:dyDescent="0.35">
      <c r="A1" s="208" t="s">
        <v>444</v>
      </c>
      <c r="B1" s="208"/>
      <c r="C1" s="33"/>
      <c r="D1" s="33"/>
      <c r="E1" s="33"/>
      <c r="F1" s="33"/>
      <c r="G1" s="33"/>
      <c r="H1" s="33"/>
      <c r="I1" s="33"/>
      <c r="J1" s="33"/>
      <c r="K1" s="33"/>
      <c r="L1" s="33"/>
      <c r="M1" s="33"/>
      <c r="N1" s="33"/>
      <c r="O1" s="33"/>
      <c r="P1" s="33"/>
      <c r="Q1" s="33"/>
      <c r="R1" s="33"/>
      <c r="S1" s="33"/>
      <c r="T1" s="33"/>
      <c r="U1" s="49"/>
      <c r="V1" s="33"/>
      <c r="W1" s="33"/>
      <c r="X1"/>
      <c r="Y1"/>
      <c r="Z1"/>
    </row>
    <row r="2" spans="1:26" s="7" customFormat="1" ht="25.5" customHeight="1" x14ac:dyDescent="0.3">
      <c r="A2" s="524" t="s">
        <v>497</v>
      </c>
      <c r="B2" s="16"/>
      <c r="C2" s="17"/>
      <c r="D2" s="17"/>
      <c r="E2" s="17"/>
      <c r="F2" s="17"/>
      <c r="G2" s="17"/>
      <c r="H2" s="17"/>
      <c r="I2" s="17"/>
      <c r="J2" s="17"/>
      <c r="K2" s="17"/>
      <c r="L2" s="17"/>
      <c r="M2" s="17"/>
      <c r="N2" s="17"/>
      <c r="O2" s="17"/>
      <c r="P2" s="17"/>
      <c r="Q2" s="17"/>
      <c r="R2" s="17"/>
      <c r="S2" s="17"/>
      <c r="T2" s="17"/>
      <c r="U2" s="17"/>
      <c r="V2" s="17"/>
      <c r="W2" s="17"/>
      <c r="X2"/>
      <c r="Y2"/>
      <c r="Z2" s="11"/>
    </row>
    <row r="3" spans="1:26" s="7" customFormat="1" ht="21" customHeight="1" x14ac:dyDescent="0.25">
      <c r="A3"/>
      <c r="B3" s="121" t="s">
        <v>446</v>
      </c>
      <c r="C3" s="1379" t="str">
        <f>IF(LEN('10. Repeat Analysis - Tally'!C3),'10. Repeat Analysis - Tally'!C3,"")</f>
        <v/>
      </c>
      <c r="D3" s="1379"/>
      <c r="E3" s="1379"/>
      <c r="F3" s="1379"/>
      <c r="G3"/>
      <c r="H3"/>
      <c r="I3"/>
      <c r="J3" s="21"/>
      <c r="V3" s="21"/>
      <c r="W3" s="21"/>
      <c r="X3" s="21"/>
      <c r="Y3" s="21"/>
    </row>
    <row r="4" spans="1:26" s="7" customFormat="1" ht="21" customHeight="1" x14ac:dyDescent="0.2">
      <c r="A4"/>
      <c r="B4" s="121" t="s">
        <v>447</v>
      </c>
      <c r="C4" s="1379" t="str">
        <f>IF(LEN('10. Repeat Analysis - Tally'!C4),'10. Repeat Analysis - Tally'!C4,"")</f>
        <v/>
      </c>
      <c r="D4" s="1379"/>
      <c r="E4" s="1379"/>
      <c r="F4" s="1379"/>
      <c r="G4"/>
      <c r="H4"/>
      <c r="I4"/>
      <c r="J4" s="24"/>
      <c r="V4" s="24"/>
      <c r="W4" s="24"/>
      <c r="X4" s="24"/>
      <c r="Y4" s="24"/>
    </row>
    <row r="5" spans="1:26" s="7" customFormat="1" ht="15" customHeight="1" thickBot="1" x14ac:dyDescent="0.3">
      <c r="A5" s="21"/>
      <c r="B5" s="21"/>
      <c r="D5" s="43"/>
      <c r="E5" s="59"/>
      <c r="F5" s="59"/>
      <c r="G5" s="59"/>
      <c r="H5" s="59"/>
      <c r="I5" s="59"/>
      <c r="J5" s="59"/>
      <c r="L5" s="59"/>
      <c r="M5" s="43"/>
      <c r="N5" s="59"/>
      <c r="P5" s="59"/>
      <c r="Q5" s="59"/>
      <c r="R5" s="59"/>
      <c r="S5" s="59"/>
      <c r="T5" s="59"/>
      <c r="U5" s="59"/>
      <c r="W5"/>
      <c r="X5"/>
      <c r="Y5"/>
      <c r="Z5"/>
    </row>
    <row r="6" spans="1:26" s="7" customFormat="1" ht="12" customHeight="1" x14ac:dyDescent="0.2">
      <c r="A6" s="689" t="s">
        <v>448</v>
      </c>
      <c r="B6" s="691"/>
      <c r="C6" s="1524" t="s">
        <v>498</v>
      </c>
      <c r="D6" s="1525"/>
      <c r="E6" s="1525"/>
      <c r="F6" s="1525"/>
      <c r="G6" s="1525"/>
      <c r="H6" s="1525"/>
      <c r="I6" s="1525"/>
      <c r="J6" s="1525"/>
      <c r="K6" s="1525"/>
      <c r="L6" s="1525"/>
      <c r="M6" s="1525"/>
      <c r="N6" s="1525"/>
      <c r="O6" s="1525"/>
      <c r="P6" s="1525"/>
      <c r="Q6" s="1525"/>
      <c r="R6" s="1525"/>
      <c r="S6" s="1525"/>
      <c r="T6" s="1526"/>
      <c r="V6" s="126"/>
      <c r="W6" s="126"/>
      <c r="X6"/>
      <c r="Y6"/>
      <c r="Z6"/>
    </row>
    <row r="7" spans="1:26" s="7" customFormat="1" ht="12" customHeight="1" x14ac:dyDescent="0.2">
      <c r="A7" s="692"/>
      <c r="B7" s="694"/>
      <c r="C7" s="739" t="s">
        <v>499</v>
      </c>
      <c r="D7" s="740"/>
      <c r="E7" s="740"/>
      <c r="F7" s="740"/>
      <c r="G7" s="740"/>
      <c r="H7" s="740"/>
      <c r="I7" s="740"/>
      <c r="J7" s="740"/>
      <c r="K7" s="740"/>
      <c r="L7" s="740"/>
      <c r="M7" s="740"/>
      <c r="N7" s="740"/>
      <c r="O7" s="740"/>
      <c r="P7" s="740"/>
      <c r="Q7" s="740"/>
      <c r="R7" s="740"/>
      <c r="S7" s="740"/>
      <c r="T7" s="741"/>
      <c r="V7" s="22"/>
      <c r="W7" s="22"/>
      <c r="X7"/>
      <c r="Y7"/>
      <c r="Z7"/>
    </row>
    <row r="8" spans="1:26" s="7" customFormat="1" ht="22.5" customHeight="1" thickBot="1" x14ac:dyDescent="0.25">
      <c r="A8" s="695"/>
      <c r="B8" s="697"/>
      <c r="C8" s="1535" t="s">
        <v>500</v>
      </c>
      <c r="D8" s="1536"/>
      <c r="E8" s="1536"/>
      <c r="F8" s="1536"/>
      <c r="G8" s="1536"/>
      <c r="H8" s="1536"/>
      <c r="I8" s="1536"/>
      <c r="J8" s="1536"/>
      <c r="K8" s="1536"/>
      <c r="L8" s="1536"/>
      <c r="M8" s="1536"/>
      <c r="N8" s="1536"/>
      <c r="O8" s="1536"/>
      <c r="P8" s="1536"/>
      <c r="Q8" s="1536"/>
      <c r="R8" s="1536"/>
      <c r="S8" s="1536"/>
      <c r="T8" s="1537"/>
      <c r="V8" s="117"/>
      <c r="W8" s="117"/>
      <c r="X8"/>
      <c r="Y8"/>
      <c r="Z8"/>
    </row>
    <row r="9" spans="1:26" s="7" customFormat="1" ht="15" customHeight="1" thickBot="1" x14ac:dyDescent="0.25">
      <c r="C9" s="360"/>
      <c r="X9"/>
      <c r="Y9"/>
      <c r="Z9"/>
    </row>
    <row r="10" spans="1:26" s="7" customFormat="1" ht="15" customHeight="1" x14ac:dyDescent="0.2">
      <c r="A10" s="1543" t="s">
        <v>501</v>
      </c>
      <c r="B10" s="1544"/>
      <c r="C10" s="1529" t="s">
        <v>502</v>
      </c>
      <c r="D10" s="1532" t="s">
        <v>503</v>
      </c>
      <c r="E10" s="1527" t="s">
        <v>473</v>
      </c>
      <c r="F10" s="1527" t="s">
        <v>474</v>
      </c>
      <c r="G10" s="1527" t="s">
        <v>475</v>
      </c>
      <c r="H10" s="1527" t="s">
        <v>504</v>
      </c>
      <c r="I10" s="1527" t="s">
        <v>505</v>
      </c>
      <c r="J10" s="1527" t="s">
        <v>506</v>
      </c>
      <c r="K10" s="1527" t="s">
        <v>480</v>
      </c>
      <c r="L10" s="1527" t="s">
        <v>481</v>
      </c>
      <c r="M10" s="1527" t="s">
        <v>482</v>
      </c>
      <c r="N10" s="1527" t="s">
        <v>483</v>
      </c>
      <c r="O10" s="1527" t="s">
        <v>487</v>
      </c>
      <c r="P10" s="1527" t="s">
        <v>488</v>
      </c>
      <c r="Q10" s="1527" t="s">
        <v>491</v>
      </c>
      <c r="R10" s="1527"/>
      <c r="S10" s="1527"/>
      <c r="T10" s="1538"/>
      <c r="X10"/>
      <c r="Y10"/>
      <c r="Z10"/>
    </row>
    <row r="11" spans="1:26" s="7" customFormat="1" ht="15" customHeight="1" x14ac:dyDescent="0.2">
      <c r="A11" s="1545"/>
      <c r="B11" s="717"/>
      <c r="C11" s="1530"/>
      <c r="D11" s="1533"/>
      <c r="E11" s="1528"/>
      <c r="F11" s="1528"/>
      <c r="G11" s="1528"/>
      <c r="H11" s="1528"/>
      <c r="I11" s="1528"/>
      <c r="J11" s="1528"/>
      <c r="K11" s="1528"/>
      <c r="L11" s="1528"/>
      <c r="M11" s="1528"/>
      <c r="N11" s="1528"/>
      <c r="O11" s="1528"/>
      <c r="P11" s="1528"/>
      <c r="Q11" s="1528"/>
      <c r="R11" s="1528"/>
      <c r="S11" s="1528"/>
      <c r="T11" s="1539"/>
      <c r="X11"/>
      <c r="Y11"/>
      <c r="Z11"/>
    </row>
    <row r="12" spans="1:26" s="7" customFormat="1" ht="15" customHeight="1" x14ac:dyDescent="0.2">
      <c r="A12" s="1545"/>
      <c r="B12" s="717"/>
      <c r="C12" s="1530"/>
      <c r="D12" s="1533"/>
      <c r="E12" s="1528"/>
      <c r="F12" s="1528"/>
      <c r="G12" s="1528"/>
      <c r="H12" s="1528"/>
      <c r="I12" s="1528"/>
      <c r="J12" s="1528"/>
      <c r="K12" s="1528"/>
      <c r="L12" s="1528"/>
      <c r="M12" s="1528"/>
      <c r="N12" s="1528"/>
      <c r="O12" s="1528"/>
      <c r="P12" s="1528"/>
      <c r="Q12" s="1528"/>
      <c r="R12" s="1528"/>
      <c r="S12" s="1528"/>
      <c r="T12" s="1539"/>
      <c r="X12"/>
      <c r="Y12"/>
      <c r="Z12"/>
    </row>
    <row r="13" spans="1:26" s="7" customFormat="1" ht="15" customHeight="1" x14ac:dyDescent="0.2">
      <c r="A13" s="1545"/>
      <c r="B13" s="717"/>
      <c r="C13" s="1530"/>
      <c r="D13" s="1533"/>
      <c r="E13" s="1528"/>
      <c r="F13" s="1528"/>
      <c r="G13" s="1528"/>
      <c r="H13" s="1528"/>
      <c r="I13" s="1528"/>
      <c r="J13" s="1528"/>
      <c r="K13" s="1528"/>
      <c r="L13" s="1528"/>
      <c r="M13" s="1528"/>
      <c r="N13" s="1528"/>
      <c r="O13" s="1528"/>
      <c r="P13" s="1528"/>
      <c r="Q13" s="1528"/>
      <c r="R13" s="1528"/>
      <c r="S13" s="1528"/>
      <c r="T13" s="1539"/>
      <c r="X13"/>
      <c r="Y13"/>
      <c r="Z13"/>
    </row>
    <row r="14" spans="1:26" s="7" customFormat="1" ht="15" customHeight="1" x14ac:dyDescent="0.2">
      <c r="A14" s="1545"/>
      <c r="B14" s="717"/>
      <c r="C14" s="1530"/>
      <c r="D14" s="1533"/>
      <c r="E14" s="1540"/>
      <c r="F14" s="1540"/>
      <c r="G14" s="1540"/>
      <c r="H14" s="1540"/>
      <c r="I14" s="1540"/>
      <c r="J14" s="1528"/>
      <c r="K14" s="1528"/>
      <c r="L14" s="1528"/>
      <c r="M14" s="1528"/>
      <c r="N14" s="1528"/>
      <c r="O14" s="1528"/>
      <c r="P14" s="1528"/>
      <c r="Q14" s="1528"/>
      <c r="R14" s="1528"/>
      <c r="S14" s="1528"/>
      <c r="T14" s="1539"/>
      <c r="X14"/>
      <c r="Y14"/>
      <c r="Z14"/>
    </row>
    <row r="15" spans="1:26" s="7" customFormat="1" ht="15" customHeight="1" thickBot="1" x14ac:dyDescent="0.25">
      <c r="A15" s="1546"/>
      <c r="B15" s="1547"/>
      <c r="C15" s="1531"/>
      <c r="D15" s="1534"/>
      <c r="E15" s="1540"/>
      <c r="F15" s="1540"/>
      <c r="G15" s="1540"/>
      <c r="H15" s="1540"/>
      <c r="I15" s="1540"/>
      <c r="J15" s="1528"/>
      <c r="K15" s="1528"/>
      <c r="L15" s="1528"/>
      <c r="M15" s="1528"/>
      <c r="N15" s="1528"/>
      <c r="O15" s="1528"/>
      <c r="P15" s="1528"/>
      <c r="Q15" s="1528"/>
      <c r="R15" s="1528"/>
      <c r="S15" s="1528"/>
      <c r="T15" s="1539"/>
      <c r="U15" s="177"/>
      <c r="V15"/>
      <c r="W15"/>
      <c r="X15"/>
      <c r="Y15"/>
      <c r="Z15"/>
    </row>
    <row r="16" spans="1:26" s="7" customFormat="1" ht="21" customHeight="1" x14ac:dyDescent="0.2">
      <c r="A16" s="1548"/>
      <c r="B16" s="1549"/>
      <c r="C16" s="226"/>
      <c r="D16" s="661">
        <f>SUM(E16:Q16)</f>
        <v>0</v>
      </c>
      <c r="E16" s="178"/>
      <c r="F16" s="179"/>
      <c r="G16" s="179"/>
      <c r="H16" s="179"/>
      <c r="I16" s="179"/>
      <c r="J16" s="179"/>
      <c r="K16" s="179"/>
      <c r="L16" s="179"/>
      <c r="M16" s="179"/>
      <c r="N16" s="179"/>
      <c r="O16" s="179"/>
      <c r="P16" s="179"/>
      <c r="Q16" s="179"/>
      <c r="R16" s="179"/>
      <c r="S16" s="179"/>
      <c r="T16" s="180"/>
      <c r="U16" s="173"/>
      <c r="V16"/>
      <c r="W16"/>
      <c r="X16"/>
      <c r="Y16"/>
      <c r="Z16"/>
    </row>
    <row r="17" spans="1:20" s="7" customFormat="1" ht="21" customHeight="1" x14ac:dyDescent="0.2">
      <c r="A17" s="1541"/>
      <c r="B17" s="1542"/>
      <c r="C17" s="26"/>
      <c r="D17" s="662">
        <f>SUM(E17:Q17)</f>
        <v>0</v>
      </c>
      <c r="E17" s="124"/>
      <c r="F17" s="106"/>
      <c r="G17" s="106"/>
      <c r="H17" s="106"/>
      <c r="I17" s="106"/>
      <c r="J17" s="106"/>
      <c r="K17" s="106"/>
      <c r="L17" s="106"/>
      <c r="M17" s="106"/>
      <c r="N17" s="106"/>
      <c r="O17" s="106"/>
      <c r="P17" s="106"/>
      <c r="Q17" s="106"/>
      <c r="R17" s="106"/>
      <c r="S17" s="106"/>
      <c r="T17" s="111"/>
    </row>
    <row r="18" spans="1:20" s="7" customFormat="1" ht="21" customHeight="1" x14ac:dyDescent="0.2">
      <c r="A18" s="1541"/>
      <c r="B18" s="1542"/>
      <c r="C18" s="26"/>
      <c r="D18" s="662">
        <f t="shared" ref="D18:D30" si="0">SUM(E18:Q18)</f>
        <v>0</v>
      </c>
      <c r="E18" s="124"/>
      <c r="F18" s="106"/>
      <c r="G18" s="106"/>
      <c r="H18" s="106"/>
      <c r="I18" s="106"/>
      <c r="J18" s="106"/>
      <c r="K18" s="106"/>
      <c r="L18" s="106"/>
      <c r="M18" s="106"/>
      <c r="N18" s="106"/>
      <c r="O18" s="106"/>
      <c r="P18" s="106"/>
      <c r="Q18" s="106"/>
      <c r="R18" s="106"/>
      <c r="S18" s="106"/>
      <c r="T18" s="111"/>
    </row>
    <row r="19" spans="1:20" s="7" customFormat="1" ht="21" customHeight="1" x14ac:dyDescent="0.2">
      <c r="A19" s="1541"/>
      <c r="B19" s="1542"/>
      <c r="C19" s="26"/>
      <c r="D19" s="662">
        <f t="shared" si="0"/>
        <v>0</v>
      </c>
      <c r="E19" s="124"/>
      <c r="F19" s="106"/>
      <c r="G19" s="106"/>
      <c r="H19" s="106"/>
      <c r="I19" s="106"/>
      <c r="J19" s="106"/>
      <c r="K19" s="106"/>
      <c r="L19" s="106"/>
      <c r="M19" s="106"/>
      <c r="N19" s="106"/>
      <c r="O19" s="106"/>
      <c r="P19" s="106"/>
      <c r="Q19" s="106"/>
      <c r="R19" s="106"/>
      <c r="S19" s="106"/>
      <c r="T19" s="111"/>
    </row>
    <row r="20" spans="1:20" s="7" customFormat="1" ht="21" customHeight="1" x14ac:dyDescent="0.2">
      <c r="A20" s="1541"/>
      <c r="B20" s="1542"/>
      <c r="C20" s="26"/>
      <c r="D20" s="662">
        <f t="shared" si="0"/>
        <v>0</v>
      </c>
      <c r="E20" s="124"/>
      <c r="F20" s="106"/>
      <c r="G20" s="106"/>
      <c r="H20" s="106"/>
      <c r="I20" s="106"/>
      <c r="J20" s="106"/>
      <c r="K20" s="106"/>
      <c r="L20" s="106"/>
      <c r="M20" s="106"/>
      <c r="N20" s="106"/>
      <c r="O20" s="106"/>
      <c r="P20" s="106"/>
      <c r="Q20" s="106"/>
      <c r="R20" s="106"/>
      <c r="S20" s="106"/>
      <c r="T20" s="111"/>
    </row>
    <row r="21" spans="1:20" s="7" customFormat="1" ht="21" customHeight="1" x14ac:dyDescent="0.2">
      <c r="A21" s="1541"/>
      <c r="B21" s="1542"/>
      <c r="C21" s="26"/>
      <c r="D21" s="662">
        <f t="shared" si="0"/>
        <v>0</v>
      </c>
      <c r="E21" s="124"/>
      <c r="F21" s="106"/>
      <c r="G21" s="106"/>
      <c r="H21" s="106"/>
      <c r="I21" s="106"/>
      <c r="J21" s="106"/>
      <c r="K21" s="106"/>
      <c r="L21" s="106"/>
      <c r="M21" s="106"/>
      <c r="N21" s="106"/>
      <c r="O21" s="106"/>
      <c r="P21" s="106"/>
      <c r="Q21" s="106"/>
      <c r="R21" s="106"/>
      <c r="S21" s="106"/>
      <c r="T21" s="111"/>
    </row>
    <row r="22" spans="1:20" s="7" customFormat="1" ht="21" customHeight="1" x14ac:dyDescent="0.2">
      <c r="A22" s="1541"/>
      <c r="B22" s="1542"/>
      <c r="C22" s="26"/>
      <c r="D22" s="662">
        <f t="shared" si="0"/>
        <v>0</v>
      </c>
      <c r="E22" s="124"/>
      <c r="F22" s="106"/>
      <c r="G22" s="106"/>
      <c r="H22" s="106"/>
      <c r="I22" s="106"/>
      <c r="J22" s="106"/>
      <c r="K22" s="106"/>
      <c r="L22" s="106"/>
      <c r="M22" s="106"/>
      <c r="N22" s="106"/>
      <c r="O22" s="106"/>
      <c r="P22" s="106"/>
      <c r="Q22" s="106"/>
      <c r="R22" s="106"/>
      <c r="S22" s="106"/>
      <c r="T22" s="111"/>
    </row>
    <row r="23" spans="1:20" s="7" customFormat="1" ht="21" customHeight="1" x14ac:dyDescent="0.2">
      <c r="A23" s="1541"/>
      <c r="B23" s="1542"/>
      <c r="C23" s="72"/>
      <c r="D23" s="662">
        <f t="shared" si="0"/>
        <v>0</v>
      </c>
      <c r="E23" s="134"/>
      <c r="F23" s="70"/>
      <c r="G23" s="106"/>
      <c r="H23" s="106"/>
      <c r="I23" s="106"/>
      <c r="J23" s="106"/>
      <c r="K23" s="106"/>
      <c r="L23" s="106"/>
      <c r="M23" s="106"/>
      <c r="N23" s="106"/>
      <c r="O23" s="106"/>
      <c r="P23" s="106"/>
      <c r="Q23" s="106"/>
      <c r="R23" s="106"/>
      <c r="S23" s="106"/>
      <c r="T23" s="111"/>
    </row>
    <row r="24" spans="1:20" s="7" customFormat="1" ht="21" customHeight="1" x14ac:dyDescent="0.2">
      <c r="A24" s="1541"/>
      <c r="B24" s="1542"/>
      <c r="C24" s="72"/>
      <c r="D24" s="662">
        <f t="shared" si="0"/>
        <v>0</v>
      </c>
      <c r="E24" s="134"/>
      <c r="F24" s="70"/>
      <c r="G24" s="106"/>
      <c r="H24" s="106"/>
      <c r="I24" s="106"/>
      <c r="J24" s="106"/>
      <c r="K24" s="106"/>
      <c r="L24" s="106"/>
      <c r="M24" s="106"/>
      <c r="N24" s="106"/>
      <c r="O24" s="106"/>
      <c r="P24" s="106"/>
      <c r="Q24" s="106"/>
      <c r="R24" s="106"/>
      <c r="S24" s="106"/>
      <c r="T24" s="111"/>
    </row>
    <row r="25" spans="1:20" s="7" customFormat="1" ht="21" customHeight="1" x14ac:dyDescent="0.2">
      <c r="A25" s="1541"/>
      <c r="B25" s="1542"/>
      <c r="C25" s="72"/>
      <c r="D25" s="662">
        <f t="shared" si="0"/>
        <v>0</v>
      </c>
      <c r="E25" s="134"/>
      <c r="F25" s="70"/>
      <c r="G25" s="106"/>
      <c r="H25" s="106"/>
      <c r="I25" s="106"/>
      <c r="J25" s="106"/>
      <c r="K25" s="106"/>
      <c r="L25" s="106"/>
      <c r="M25" s="106"/>
      <c r="N25" s="106"/>
      <c r="O25" s="106"/>
      <c r="P25" s="106"/>
      <c r="Q25" s="106"/>
      <c r="R25" s="106"/>
      <c r="S25" s="106"/>
      <c r="T25" s="111"/>
    </row>
    <row r="26" spans="1:20" s="7" customFormat="1" ht="21" customHeight="1" x14ac:dyDescent="0.2">
      <c r="A26" s="1541"/>
      <c r="B26" s="1552"/>
      <c r="C26" s="72"/>
      <c r="D26" s="662">
        <f t="shared" si="0"/>
        <v>0</v>
      </c>
      <c r="E26" s="134"/>
      <c r="F26" s="70"/>
      <c r="G26" s="106"/>
      <c r="H26" s="106"/>
      <c r="I26" s="106"/>
      <c r="J26" s="106"/>
      <c r="K26" s="106"/>
      <c r="L26" s="106"/>
      <c r="M26" s="106"/>
      <c r="N26" s="106"/>
      <c r="O26" s="106"/>
      <c r="P26" s="106"/>
      <c r="Q26" s="106"/>
      <c r="R26" s="106"/>
      <c r="S26" s="106"/>
      <c r="T26" s="111"/>
    </row>
    <row r="27" spans="1:20" s="7" customFormat="1" ht="21" customHeight="1" x14ac:dyDescent="0.2">
      <c r="A27" s="1541"/>
      <c r="B27" s="1552"/>
      <c r="C27" s="72"/>
      <c r="D27" s="662">
        <f t="shared" si="0"/>
        <v>0</v>
      </c>
      <c r="E27" s="134"/>
      <c r="F27" s="70"/>
      <c r="G27" s="106"/>
      <c r="H27" s="106"/>
      <c r="I27" s="106"/>
      <c r="J27" s="106"/>
      <c r="K27" s="106"/>
      <c r="L27" s="106"/>
      <c r="M27" s="106"/>
      <c r="N27" s="106"/>
      <c r="O27" s="106"/>
      <c r="P27" s="106"/>
      <c r="Q27" s="106"/>
      <c r="R27" s="106"/>
      <c r="S27" s="106"/>
      <c r="T27" s="111"/>
    </row>
    <row r="28" spans="1:20" s="7" customFormat="1" ht="21" customHeight="1" x14ac:dyDescent="0.2">
      <c r="A28" s="1541"/>
      <c r="B28" s="1552"/>
      <c r="C28" s="72"/>
      <c r="D28" s="662">
        <f t="shared" si="0"/>
        <v>0</v>
      </c>
      <c r="E28" s="134"/>
      <c r="F28" s="70"/>
      <c r="G28" s="106"/>
      <c r="H28" s="106"/>
      <c r="I28" s="106"/>
      <c r="J28" s="106"/>
      <c r="K28" s="106"/>
      <c r="L28" s="106"/>
      <c r="M28" s="106"/>
      <c r="N28" s="106"/>
      <c r="O28" s="106"/>
      <c r="P28" s="106"/>
      <c r="Q28" s="106"/>
      <c r="R28" s="106"/>
      <c r="S28" s="106"/>
      <c r="T28" s="111"/>
    </row>
    <row r="29" spans="1:20" customFormat="1" ht="21" customHeight="1" x14ac:dyDescent="0.2">
      <c r="A29" s="1541"/>
      <c r="B29" s="1552"/>
      <c r="C29" s="137"/>
      <c r="D29" s="662">
        <f t="shared" si="0"/>
        <v>0</v>
      </c>
      <c r="E29" s="135"/>
      <c r="F29" s="77"/>
      <c r="G29" s="77"/>
      <c r="H29" s="77"/>
      <c r="I29" s="77"/>
      <c r="J29" s="77"/>
      <c r="K29" s="77"/>
      <c r="L29" s="77"/>
      <c r="M29" s="77"/>
      <c r="N29" s="77"/>
      <c r="O29" s="77"/>
      <c r="P29" s="77"/>
      <c r="Q29" s="77"/>
      <c r="R29" s="77"/>
      <c r="S29" s="77"/>
      <c r="T29" s="112"/>
    </row>
    <row r="30" spans="1:20" customFormat="1" ht="21" customHeight="1" x14ac:dyDescent="0.2">
      <c r="A30" s="1541"/>
      <c r="B30" s="1552"/>
      <c r="C30" s="137"/>
      <c r="D30" s="662">
        <f t="shared" si="0"/>
        <v>0</v>
      </c>
      <c r="E30" s="135"/>
      <c r="F30" s="77"/>
      <c r="G30" s="77"/>
      <c r="H30" s="77"/>
      <c r="I30" s="77"/>
      <c r="J30" s="77"/>
      <c r="K30" s="77"/>
      <c r="L30" s="77"/>
      <c r="M30" s="77"/>
      <c r="N30" s="77"/>
      <c r="O30" s="77"/>
      <c r="P30" s="77"/>
      <c r="Q30" s="77"/>
      <c r="R30" s="77"/>
      <c r="S30" s="77"/>
      <c r="T30" s="112"/>
    </row>
    <row r="31" spans="1:20" customFormat="1" ht="21" customHeight="1" thickBot="1" x14ac:dyDescent="0.25">
      <c r="A31" s="1553"/>
      <c r="B31" s="1554"/>
      <c r="C31" s="227"/>
      <c r="D31" s="663">
        <f>SUM(E31:R31)</f>
        <v>0</v>
      </c>
      <c r="E31" s="136"/>
      <c r="F31" s="78"/>
      <c r="G31" s="78"/>
      <c r="H31" s="78"/>
      <c r="I31" s="78"/>
      <c r="J31" s="78"/>
      <c r="K31" s="78"/>
      <c r="L31" s="78"/>
      <c r="M31" s="78"/>
      <c r="N31" s="78"/>
      <c r="O31" s="78"/>
      <c r="P31" s="78"/>
      <c r="Q31" s="78"/>
      <c r="R31" s="78"/>
      <c r="S31" s="78"/>
      <c r="T31" s="113"/>
    </row>
    <row r="32" spans="1:20" customFormat="1" ht="21" customHeight="1" thickBot="1" x14ac:dyDescent="0.25">
      <c r="A32" s="1550" t="s">
        <v>507</v>
      </c>
      <c r="B32" s="1551"/>
      <c r="C32" s="612">
        <f t="shared" ref="C32:R32" si="1">SUM(C16:C31)</f>
        <v>0</v>
      </c>
      <c r="D32" s="613">
        <f t="shared" si="1"/>
        <v>0</v>
      </c>
      <c r="E32" s="614">
        <f t="shared" si="1"/>
        <v>0</v>
      </c>
      <c r="F32" s="615">
        <f t="shared" si="1"/>
        <v>0</v>
      </c>
      <c r="G32" s="615">
        <f t="shared" si="1"/>
        <v>0</v>
      </c>
      <c r="H32" s="615">
        <f t="shared" si="1"/>
        <v>0</v>
      </c>
      <c r="I32" s="615">
        <f t="shared" si="1"/>
        <v>0</v>
      </c>
      <c r="J32" s="615">
        <f t="shared" si="1"/>
        <v>0</v>
      </c>
      <c r="K32" s="615">
        <f t="shared" si="1"/>
        <v>0</v>
      </c>
      <c r="L32" s="615">
        <f t="shared" si="1"/>
        <v>0</v>
      </c>
      <c r="M32" s="615">
        <f t="shared" si="1"/>
        <v>0</v>
      </c>
      <c r="N32" s="615">
        <f t="shared" si="1"/>
        <v>0</v>
      </c>
      <c r="O32" s="615">
        <f t="shared" si="1"/>
        <v>0</v>
      </c>
      <c r="P32" s="615">
        <f t="shared" si="1"/>
        <v>0</v>
      </c>
      <c r="Q32" s="615">
        <f t="shared" si="1"/>
        <v>0</v>
      </c>
      <c r="R32" s="615">
        <f t="shared" si="1"/>
        <v>0</v>
      </c>
      <c r="S32" s="615">
        <f t="shared" ref="S32" si="2">SUM(S16:S31)</f>
        <v>0</v>
      </c>
      <c r="T32" s="616">
        <f>SUM(T16:T31)</f>
        <v>0</v>
      </c>
    </row>
    <row r="33" spans="3:3" customFormat="1" x14ac:dyDescent="0.2">
      <c r="C33" s="83"/>
    </row>
    <row r="34" spans="3:3" customFormat="1" x14ac:dyDescent="0.2">
      <c r="C34" s="83"/>
    </row>
    <row r="35" spans="3:3" customFormat="1" x14ac:dyDescent="0.2">
      <c r="C35" s="83"/>
    </row>
    <row r="36" spans="3:3" customFormat="1" x14ac:dyDescent="0.2">
      <c r="C36" s="83"/>
    </row>
    <row r="37" spans="3:3" customFormat="1" x14ac:dyDescent="0.2">
      <c r="C37" s="83"/>
    </row>
  </sheetData>
  <mergeCells count="42">
    <mergeCell ref="A32:B32"/>
    <mergeCell ref="C3:F3"/>
    <mergeCell ref="C4:F4"/>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6:B8"/>
    <mergeCell ref="A10:B15"/>
    <mergeCell ref="A16:B16"/>
    <mergeCell ref="E10:E15"/>
    <mergeCell ref="I10:I15"/>
    <mergeCell ref="H10:H15"/>
    <mergeCell ref="G10:G15"/>
    <mergeCell ref="F10:F15"/>
    <mergeCell ref="C6:T6"/>
    <mergeCell ref="C7:T7"/>
    <mergeCell ref="J10:J15"/>
    <mergeCell ref="N10:N15"/>
    <mergeCell ref="K10:K15"/>
    <mergeCell ref="S10:S15"/>
    <mergeCell ref="R10:R15"/>
    <mergeCell ref="Q10:Q15"/>
    <mergeCell ref="P10:P15"/>
    <mergeCell ref="O10:O15"/>
    <mergeCell ref="C10:C15"/>
    <mergeCell ref="D10:D15"/>
    <mergeCell ref="C8:T8"/>
    <mergeCell ref="M10:M15"/>
    <mergeCell ref="L10:L15"/>
    <mergeCell ref="T10:T15"/>
  </mergeCells>
  <phoneticPr fontId="3" type="noConversion"/>
  <printOptions horizontalCentered="1"/>
  <pageMargins left="0.6" right="0.6" top="0.5" bottom="0.75" header="0.5" footer="0.4"/>
  <pageSetup orientation="portrait" r:id="rId1"/>
  <headerFooter alignWithMargins="0">
    <oddFooter>&amp;L&amp;"Arial,Bold"Radiologic Technologist's Section&amp;R&amp;"Arial,Italic"&amp;8&amp;F</oddFooter>
  </headerFooter>
  <ignoredErrors>
    <ignoredError sqref="J32 S32"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00B0F0"/>
  </sheetPr>
  <dimension ref="A1:AK48"/>
  <sheetViews>
    <sheetView showGridLines="0" zoomScale="130" zoomScaleNormal="130" zoomScalePageLayoutView="120" workbookViewId="0">
      <selection sqref="A1:AC1"/>
    </sheetView>
  </sheetViews>
  <sheetFormatPr defaultColWidth="8.7109375" defaultRowHeight="16.5" customHeight="1" x14ac:dyDescent="0.2"/>
  <cols>
    <col min="1" max="1" width="3.42578125" customWidth="1"/>
    <col min="2" max="29" width="3.140625" customWidth="1"/>
    <col min="30" max="30" width="0.7109375" customWidth="1"/>
    <col min="31" max="31" width="3.28515625" customWidth="1"/>
  </cols>
  <sheetData>
    <row r="1" spans="1:37" s="46" customFormat="1" ht="24.75" customHeight="1" x14ac:dyDescent="0.35">
      <c r="A1" s="786" t="s">
        <v>55</v>
      </c>
      <c r="B1" s="786"/>
      <c r="C1" s="786"/>
      <c r="D1" s="786"/>
      <c r="E1" s="786"/>
      <c r="F1" s="786"/>
      <c r="G1" s="786"/>
      <c r="H1" s="786"/>
      <c r="I1" s="786"/>
      <c r="J1" s="786"/>
      <c r="K1" s="786"/>
      <c r="L1" s="786"/>
      <c r="M1" s="786"/>
      <c r="N1" s="786"/>
      <c r="O1" s="786"/>
      <c r="P1" s="786"/>
      <c r="Q1" s="786"/>
      <c r="R1" s="786"/>
      <c r="S1" s="786"/>
      <c r="T1" s="786"/>
      <c r="U1" s="786"/>
      <c r="V1" s="786"/>
      <c r="W1" s="786"/>
      <c r="X1" s="786"/>
      <c r="Y1" s="786"/>
      <c r="Z1" s="786"/>
      <c r="AA1" s="786"/>
      <c r="AB1" s="786"/>
      <c r="AC1" s="786"/>
      <c r="AK1"/>
    </row>
    <row r="2" spans="1:37" s="22" customFormat="1" ht="15.75" customHeight="1" x14ac:dyDescent="0.2"/>
    <row r="3" spans="1:37" s="22" customFormat="1" ht="18.75" customHeight="1" x14ac:dyDescent="0.25">
      <c r="A3" s="47"/>
      <c r="B3" s="47"/>
      <c r="C3" s="21" t="s">
        <v>118</v>
      </c>
      <c r="D3" s="1190" t="str">
        <f>Facility</f>
        <v>SurgiCenter</v>
      </c>
      <c r="E3" s="1190"/>
      <c r="F3" s="1190"/>
      <c r="G3" s="1190"/>
      <c r="H3" s="1190"/>
      <c r="I3" s="1190"/>
      <c r="J3" s="1190"/>
      <c r="K3" s="1190"/>
      <c r="L3" s="1190"/>
      <c r="M3" s="1190"/>
      <c r="N3" s="1190"/>
      <c r="O3" s="1190"/>
      <c r="P3" s="45"/>
      <c r="Q3" s="20"/>
      <c r="R3" s="20"/>
      <c r="S3" s="20"/>
      <c r="T3" s="20"/>
      <c r="U3" s="430" t="s">
        <v>529</v>
      </c>
      <c r="V3" s="1557">
        <f>SBBAPID</f>
        <v>12001</v>
      </c>
      <c r="W3" s="1557"/>
      <c r="X3" s="1557"/>
      <c r="Y3" s="1557"/>
      <c r="Z3" s="1557"/>
      <c r="AA3" s="210" t="s">
        <v>121</v>
      </c>
      <c r="AB3" s="1556">
        <f>SBBAPRm</f>
        <v>1</v>
      </c>
      <c r="AC3" s="1556"/>
    </row>
    <row r="4" spans="1:37" s="22" customFormat="1" ht="18.75" customHeight="1" x14ac:dyDescent="0.2">
      <c r="A4" s="1559" t="s">
        <v>530</v>
      </c>
      <c r="B4" s="1559"/>
      <c r="C4" s="1559"/>
      <c r="D4" s="1559"/>
      <c r="E4" s="1559"/>
      <c r="F4" s="1559"/>
      <c r="G4" s="1190" t="str">
        <f>RmID</f>
        <v>Biopsy</v>
      </c>
      <c r="H4" s="1190"/>
      <c r="I4" s="1190"/>
      <c r="J4" s="1190"/>
      <c r="K4" s="1190"/>
      <c r="L4" s="1190"/>
      <c r="M4" s="1190"/>
      <c r="N4" s="1190"/>
      <c r="O4" s="1190"/>
      <c r="T4" s="1559" t="s">
        <v>171</v>
      </c>
      <c r="U4" s="1559"/>
      <c r="V4" s="1379"/>
      <c r="W4" s="1379"/>
      <c r="X4" s="1379"/>
      <c r="Y4" s="1379"/>
      <c r="Z4" s="1379"/>
      <c r="AA4" s="1379"/>
      <c r="AB4" s="1379"/>
      <c r="AC4" s="1379"/>
      <c r="AE4" s="103"/>
    </row>
    <row r="5" spans="1:37" s="22" customFormat="1" ht="15" customHeight="1" x14ac:dyDescent="0.2">
      <c r="A5" s="81"/>
      <c r="V5" s="115"/>
      <c r="AB5" s="36"/>
    </row>
    <row r="6" spans="1:37" s="22" customFormat="1" ht="14.1" customHeight="1" x14ac:dyDescent="0.2">
      <c r="A6" s="1560" t="s">
        <v>531</v>
      </c>
      <c r="B6" s="1561"/>
      <c r="C6" s="1561"/>
      <c r="D6" s="1561"/>
      <c r="E6" s="1561"/>
      <c r="F6" s="1561"/>
      <c r="G6" s="1561"/>
      <c r="H6" s="1561"/>
      <c r="I6" s="1561"/>
      <c r="J6" s="1562"/>
      <c r="K6" s="1562"/>
      <c r="L6" s="1562"/>
      <c r="M6" s="1562"/>
      <c r="N6" s="1562"/>
      <c r="O6" s="1562"/>
      <c r="P6" s="1562"/>
      <c r="Q6" s="1562"/>
      <c r="R6" s="1562"/>
      <c r="S6" s="1562"/>
      <c r="T6" s="1562"/>
      <c r="U6" s="1562"/>
      <c r="V6" s="1562"/>
      <c r="W6" s="1562"/>
      <c r="X6" s="1562"/>
      <c r="Y6" s="1562"/>
      <c r="Z6" s="1562"/>
      <c r="AA6" s="1562"/>
      <c r="AB6" s="1562"/>
      <c r="AC6" s="1563"/>
    </row>
    <row r="7" spans="1:37" s="22" customFormat="1" ht="9.75" customHeight="1" x14ac:dyDescent="0.2">
      <c r="A7" s="81"/>
      <c r="E7" s="20"/>
      <c r="F7" s="48"/>
    </row>
    <row r="8" spans="1:37" s="22" customFormat="1" ht="14.1" customHeight="1" x14ac:dyDescent="0.2">
      <c r="A8" s="88" t="s">
        <v>532</v>
      </c>
      <c r="E8" s="20"/>
      <c r="H8" s="1378"/>
      <c r="I8" s="1378"/>
      <c r="J8" s="1378"/>
      <c r="K8" s="1378"/>
      <c r="L8" s="1378"/>
      <c r="M8" s="1378"/>
      <c r="N8" s="1378"/>
      <c r="O8" s="1378"/>
      <c r="P8" s="1378"/>
      <c r="Q8" s="1378"/>
      <c r="R8" s="1378"/>
      <c r="S8" s="1378"/>
      <c r="T8" s="1378"/>
      <c r="U8" s="1378"/>
      <c r="V8" s="1378"/>
      <c r="W8" s="1378"/>
      <c r="X8" s="1378"/>
      <c r="Y8" s="1378"/>
      <c r="Z8" s="1378"/>
      <c r="AA8" s="1378"/>
      <c r="AB8" s="1378"/>
      <c r="AC8" s="1378"/>
    </row>
    <row r="9" spans="1:37" s="22" customFormat="1" ht="14.1" customHeight="1" x14ac:dyDescent="0.2">
      <c r="A9" s="81"/>
      <c r="E9" s="20"/>
      <c r="H9" s="1378"/>
      <c r="I9" s="1378"/>
      <c r="J9" s="1378"/>
      <c r="K9" s="1378"/>
      <c r="L9" s="1378"/>
      <c r="M9" s="1378"/>
      <c r="N9" s="1378"/>
      <c r="O9" s="1378"/>
      <c r="P9" s="1378"/>
      <c r="Q9" s="1378"/>
      <c r="R9" s="1378"/>
      <c r="S9" s="1378"/>
      <c r="T9" s="1378"/>
      <c r="U9" s="1378"/>
      <c r="V9" s="1378"/>
      <c r="W9" s="1378"/>
      <c r="X9" s="1378"/>
      <c r="Y9" s="1378"/>
      <c r="Z9" s="1378"/>
      <c r="AA9" s="1378"/>
      <c r="AB9" s="1378"/>
      <c r="AC9" s="1378"/>
    </row>
    <row r="10" spans="1:37" s="22" customFormat="1" ht="14.1" customHeight="1" x14ac:dyDescent="0.2">
      <c r="A10" s="81"/>
      <c r="E10" s="20"/>
      <c r="H10" s="1378"/>
      <c r="I10" s="1378"/>
      <c r="J10" s="1378"/>
      <c r="K10" s="1378"/>
      <c r="L10" s="1378"/>
      <c r="M10" s="1378"/>
      <c r="N10" s="1378"/>
      <c r="O10" s="1378"/>
      <c r="P10" s="1378"/>
      <c r="Q10" s="1378"/>
      <c r="R10" s="1378"/>
      <c r="S10" s="1378"/>
      <c r="T10" s="1378"/>
      <c r="U10" s="1378"/>
      <c r="V10" s="1378"/>
      <c r="W10" s="1378"/>
      <c r="X10" s="1378"/>
      <c r="Y10" s="1378"/>
      <c r="Z10" s="1378"/>
      <c r="AA10" s="1378"/>
      <c r="AB10" s="1378"/>
      <c r="AC10" s="1378"/>
    </row>
    <row r="11" spans="1:37" s="22" customFormat="1" ht="14.1" customHeight="1" x14ac:dyDescent="0.2">
      <c r="A11" s="81"/>
      <c r="E11" s="20"/>
      <c r="H11" s="1378"/>
      <c r="I11" s="1378"/>
      <c r="J11" s="1378"/>
      <c r="K11" s="1378"/>
      <c r="L11" s="1378"/>
      <c r="M11" s="1378"/>
      <c r="N11" s="1378"/>
      <c r="O11" s="1378"/>
      <c r="P11" s="1378"/>
      <c r="Q11" s="1378"/>
      <c r="R11" s="1378"/>
      <c r="S11" s="1378"/>
      <c r="T11" s="1378"/>
      <c r="U11" s="1378"/>
      <c r="V11" s="1378"/>
      <c r="W11" s="1378"/>
      <c r="X11" s="1378"/>
      <c r="Y11" s="1378"/>
      <c r="Z11" s="1378"/>
      <c r="AA11" s="1378"/>
      <c r="AB11" s="1378"/>
      <c r="AC11" s="1378"/>
    </row>
    <row r="12" spans="1:37" s="22" customFormat="1" ht="14.1" customHeight="1" x14ac:dyDescent="0.2">
      <c r="A12" s="81"/>
      <c r="E12" s="20"/>
      <c r="H12" s="1378"/>
      <c r="I12" s="1378"/>
      <c r="J12" s="1378"/>
      <c r="K12" s="1378"/>
      <c r="L12" s="1378"/>
      <c r="M12" s="1378"/>
      <c r="N12" s="1378"/>
      <c r="O12" s="1378"/>
      <c r="P12" s="1378"/>
      <c r="Q12" s="1378"/>
      <c r="R12" s="1378"/>
      <c r="S12" s="1378"/>
      <c r="T12" s="1378"/>
      <c r="U12" s="1378"/>
      <c r="V12" s="1378"/>
      <c r="W12" s="1378"/>
      <c r="X12" s="1378"/>
      <c r="Y12" s="1378"/>
      <c r="Z12" s="1378"/>
      <c r="AA12" s="1378"/>
      <c r="AB12" s="1378"/>
      <c r="AC12" s="1378"/>
    </row>
    <row r="13" spans="1:37" s="22" customFormat="1" ht="14.1" customHeight="1" x14ac:dyDescent="0.2">
      <c r="A13" s="81"/>
      <c r="E13" s="20"/>
      <c r="H13" s="1378"/>
      <c r="I13" s="1378"/>
      <c r="J13" s="1378"/>
      <c r="K13" s="1378"/>
      <c r="L13" s="1378"/>
      <c r="M13" s="1378"/>
      <c r="N13" s="1378"/>
      <c r="O13" s="1378"/>
      <c r="P13" s="1378"/>
      <c r="Q13" s="1378"/>
      <c r="R13" s="1378"/>
      <c r="S13" s="1378"/>
      <c r="T13" s="1378"/>
      <c r="U13" s="1378"/>
      <c r="V13" s="1378"/>
      <c r="W13" s="1378"/>
      <c r="X13" s="1378"/>
      <c r="Y13" s="1378"/>
      <c r="Z13" s="1378"/>
      <c r="AA13" s="1378"/>
      <c r="AB13" s="1378"/>
      <c r="AC13" s="1378"/>
    </row>
    <row r="14" spans="1:37" s="22" customFormat="1" ht="13.5" customHeight="1" x14ac:dyDescent="0.2">
      <c r="A14" s="81"/>
      <c r="E14" s="20"/>
      <c r="H14" s="1378"/>
      <c r="I14" s="1378"/>
      <c r="J14" s="1378"/>
      <c r="K14" s="1378"/>
      <c r="L14" s="1378"/>
      <c r="M14" s="1378"/>
      <c r="N14" s="1378"/>
      <c r="O14" s="1378"/>
      <c r="P14" s="1378"/>
      <c r="Q14" s="1378"/>
      <c r="R14" s="1378"/>
      <c r="S14" s="1378"/>
      <c r="T14" s="1378"/>
      <c r="U14" s="1378"/>
      <c r="V14" s="1378"/>
      <c r="W14" s="1378"/>
      <c r="X14" s="1378"/>
      <c r="Y14" s="1378"/>
      <c r="Z14" s="1378"/>
      <c r="AA14" s="1378"/>
      <c r="AB14" s="1378"/>
      <c r="AC14" s="1378"/>
    </row>
    <row r="15" spans="1:37" s="22" customFormat="1" ht="14.1" customHeight="1" x14ac:dyDescent="0.2">
      <c r="A15" s="81"/>
      <c r="E15" s="20"/>
      <c r="H15" s="1378"/>
      <c r="I15" s="1378"/>
      <c r="J15" s="1378"/>
      <c r="K15" s="1378"/>
      <c r="L15" s="1378"/>
      <c r="M15" s="1378"/>
      <c r="N15" s="1378"/>
      <c r="O15" s="1378"/>
      <c r="P15" s="1378"/>
      <c r="Q15" s="1378"/>
      <c r="R15" s="1378"/>
      <c r="S15" s="1378"/>
      <c r="T15" s="1378"/>
      <c r="U15" s="1378"/>
      <c r="V15" s="1378"/>
      <c r="W15" s="1378"/>
      <c r="X15" s="1378"/>
      <c r="Y15" s="1378"/>
      <c r="Z15" s="1378"/>
      <c r="AA15" s="1378"/>
      <c r="AB15" s="1378"/>
      <c r="AC15" s="1378"/>
    </row>
    <row r="16" spans="1:37" s="22" customFormat="1" ht="14.1" customHeight="1" x14ac:dyDescent="0.2">
      <c r="A16" s="81"/>
      <c r="E16" s="20"/>
      <c r="H16" s="1378"/>
      <c r="I16" s="1378"/>
      <c r="J16" s="1378"/>
      <c r="K16" s="1378"/>
      <c r="L16" s="1378"/>
      <c r="M16" s="1378"/>
      <c r="N16" s="1378"/>
      <c r="O16" s="1378"/>
      <c r="P16" s="1378"/>
      <c r="Q16" s="1378"/>
      <c r="R16" s="1378"/>
      <c r="S16" s="1378"/>
      <c r="T16" s="1378"/>
      <c r="U16" s="1378"/>
      <c r="V16" s="1378"/>
      <c r="W16" s="1378"/>
      <c r="X16" s="1378"/>
      <c r="Y16" s="1378"/>
      <c r="Z16" s="1378"/>
      <c r="AA16" s="1378"/>
      <c r="AB16" s="1558"/>
      <c r="AC16" s="1378"/>
    </row>
    <row r="17" spans="1:29" s="22" customFormat="1" ht="13.5" customHeight="1" x14ac:dyDescent="0.2">
      <c r="A17" s="81"/>
      <c r="E17" s="20"/>
      <c r="H17" s="1378"/>
      <c r="I17" s="1378"/>
      <c r="J17" s="1378"/>
      <c r="K17" s="1378"/>
      <c r="L17" s="1378"/>
      <c r="M17" s="1378"/>
      <c r="N17" s="1378"/>
      <c r="O17" s="1378"/>
      <c r="P17" s="1378"/>
      <c r="Q17" s="1378"/>
      <c r="R17" s="1378"/>
      <c r="S17" s="1378"/>
      <c r="T17" s="1378"/>
      <c r="U17" s="1378"/>
      <c r="V17" s="1378"/>
      <c r="W17" s="1378"/>
      <c r="X17" s="1378"/>
      <c r="Y17" s="1378"/>
      <c r="Z17" s="1378"/>
      <c r="AA17" s="1378"/>
      <c r="AB17" s="1378"/>
      <c r="AC17" s="1378"/>
    </row>
    <row r="18" spans="1:29" s="22" customFormat="1" ht="14.1" customHeight="1" x14ac:dyDescent="0.2">
      <c r="A18" s="81"/>
      <c r="E18" s="20"/>
      <c r="H18" s="1378"/>
      <c r="I18" s="1378"/>
      <c r="J18" s="1378"/>
      <c r="K18" s="1378"/>
      <c r="L18" s="1378"/>
      <c r="M18" s="1378"/>
      <c r="N18" s="1378"/>
      <c r="O18" s="1378"/>
      <c r="P18" s="1378"/>
      <c r="Q18" s="1378"/>
      <c r="R18" s="1378"/>
      <c r="S18" s="1378"/>
      <c r="T18" s="1378"/>
      <c r="U18" s="1378"/>
      <c r="V18" s="1378"/>
      <c r="W18" s="1378"/>
      <c r="X18" s="1378"/>
      <c r="Y18" s="1378"/>
      <c r="Z18" s="1378"/>
      <c r="AA18" s="1378"/>
      <c r="AB18" s="1378"/>
      <c r="AC18" s="1378"/>
    </row>
    <row r="19" spans="1:29" s="22" customFormat="1" ht="13.5" customHeight="1" x14ac:dyDescent="0.2">
      <c r="A19" s="81"/>
      <c r="E19" s="20"/>
      <c r="H19" s="1378"/>
      <c r="I19" s="1378"/>
      <c r="J19" s="1378"/>
      <c r="K19" s="1378"/>
      <c r="L19" s="1378"/>
      <c r="M19" s="1378"/>
      <c r="N19" s="1378"/>
      <c r="O19" s="1378"/>
      <c r="P19" s="1378"/>
      <c r="Q19" s="1378"/>
      <c r="R19" s="1378"/>
      <c r="S19" s="1378"/>
      <c r="T19" s="1378"/>
      <c r="U19" s="1378"/>
      <c r="V19" s="1378"/>
      <c r="W19" s="1378"/>
      <c r="X19" s="1378"/>
      <c r="Y19" s="1378"/>
      <c r="Z19" s="1378"/>
      <c r="AA19" s="1378"/>
      <c r="AB19" s="1378"/>
      <c r="AC19" s="1378"/>
    </row>
    <row r="20" spans="1:29" s="22" customFormat="1" ht="14.1" customHeight="1" x14ac:dyDescent="0.2">
      <c r="A20" s="81"/>
      <c r="E20" s="20"/>
      <c r="H20" s="1378"/>
      <c r="I20" s="1378"/>
      <c r="J20" s="1378"/>
      <c r="K20" s="1378"/>
      <c r="L20" s="1378"/>
      <c r="M20" s="1378"/>
      <c r="N20" s="1378"/>
      <c r="O20" s="1378"/>
      <c r="P20" s="1378"/>
      <c r="Q20" s="1378"/>
      <c r="R20" s="1378"/>
      <c r="S20" s="1378"/>
      <c r="T20" s="1378"/>
      <c r="U20" s="1378"/>
      <c r="V20" s="1378"/>
      <c r="W20" s="1378"/>
      <c r="X20" s="1378"/>
      <c r="Y20" s="1378"/>
      <c r="Z20" s="1378"/>
      <c r="AA20" s="1558"/>
      <c r="AB20" s="1378"/>
      <c r="AC20" s="1378"/>
    </row>
    <row r="21" spans="1:29" s="22" customFormat="1" ht="14.1" customHeight="1" x14ac:dyDescent="0.2">
      <c r="A21" s="81"/>
      <c r="E21" s="20"/>
      <c r="H21" s="1378"/>
      <c r="I21" s="1378"/>
      <c r="J21" s="1378"/>
      <c r="K21" s="1378"/>
      <c r="L21" s="1378"/>
      <c r="M21" s="1378"/>
      <c r="N21" s="1378"/>
      <c r="O21" s="1378"/>
      <c r="P21" s="1378"/>
      <c r="Q21" s="1378"/>
      <c r="R21" s="1378"/>
      <c r="S21" s="1378"/>
      <c r="T21" s="1378"/>
      <c r="U21" s="1378"/>
      <c r="V21" s="1378"/>
      <c r="W21" s="1378"/>
      <c r="X21" s="1378"/>
      <c r="Y21" s="1378"/>
      <c r="Z21" s="1378"/>
      <c r="AA21" s="1378"/>
      <c r="AB21" s="1378"/>
      <c r="AC21" s="1378"/>
    </row>
    <row r="22" spans="1:29" s="22" customFormat="1" ht="13.5" customHeight="1" x14ac:dyDescent="0.2">
      <c r="A22" s="81"/>
      <c r="E22" s="20"/>
      <c r="H22" s="1378"/>
      <c r="I22" s="1378"/>
      <c r="J22" s="1378"/>
      <c r="K22" s="1378"/>
      <c r="L22" s="1378"/>
      <c r="M22" s="1378"/>
      <c r="N22" s="1378"/>
      <c r="O22" s="1378"/>
      <c r="P22" s="1378"/>
      <c r="Q22" s="1378"/>
      <c r="R22" s="1378"/>
      <c r="S22" s="1378"/>
      <c r="T22" s="1378"/>
      <c r="U22" s="1378"/>
      <c r="V22" s="1378"/>
      <c r="W22" s="1378"/>
      <c r="X22" s="1378"/>
      <c r="Y22" s="1378"/>
      <c r="Z22" s="1378"/>
      <c r="AA22" s="1378"/>
      <c r="AB22" s="1378"/>
      <c r="AC22" s="1378"/>
    </row>
    <row r="23" spans="1:29" s="22" customFormat="1" ht="14.1" customHeight="1" x14ac:dyDescent="0.2">
      <c r="A23" s="81"/>
      <c r="E23" s="20"/>
      <c r="H23" s="1378"/>
      <c r="I23" s="1378"/>
      <c r="J23" s="1378"/>
      <c r="K23" s="1378"/>
      <c r="L23" s="1378"/>
      <c r="M23" s="1378"/>
      <c r="N23" s="1378"/>
      <c r="O23" s="1378"/>
      <c r="P23" s="1378"/>
      <c r="Q23" s="1378"/>
      <c r="R23" s="1378"/>
      <c r="S23" s="1378"/>
      <c r="T23" s="1378"/>
      <c r="U23" s="1378"/>
      <c r="V23" s="1378"/>
      <c r="W23" s="1378"/>
      <c r="X23" s="1378"/>
      <c r="Y23" s="1378"/>
      <c r="Z23" s="1378"/>
      <c r="AA23" s="1378"/>
      <c r="AB23" s="1378"/>
      <c r="AC23" s="1378"/>
    </row>
    <row r="24" spans="1:29" s="22" customFormat="1" ht="9.75" customHeight="1" x14ac:dyDescent="0.2">
      <c r="A24" s="81"/>
      <c r="E24" s="20"/>
      <c r="F24" s="48"/>
    </row>
    <row r="25" spans="1:29" s="22" customFormat="1" ht="14.1" customHeight="1" x14ac:dyDescent="0.2">
      <c r="A25" s="88" t="s">
        <v>533</v>
      </c>
      <c r="E25" s="20"/>
      <c r="F25" s="48"/>
      <c r="J25" s="128" t="s">
        <v>534</v>
      </c>
      <c r="K25" s="129"/>
      <c r="L25" s="129"/>
      <c r="M25" s="45"/>
      <c r="N25" s="45"/>
      <c r="U25" s="128" t="s">
        <v>535</v>
      </c>
      <c r="V25" s="51"/>
      <c r="W25" s="51"/>
      <c r="Y25" s="51"/>
      <c r="Z25" s="51"/>
      <c r="AA25" s="51"/>
    </row>
    <row r="26" spans="1:29" s="22" customFormat="1" ht="14.1" customHeight="1" x14ac:dyDescent="0.2">
      <c r="A26" s="1555" t="s">
        <v>536</v>
      </c>
      <c r="B26" s="1555"/>
      <c r="C26" s="1555"/>
      <c r="D26" s="1555"/>
      <c r="E26" s="1555"/>
      <c r="F26" s="1555"/>
      <c r="G26" s="1555"/>
      <c r="J26" s="1378"/>
      <c r="K26" s="1378"/>
      <c r="L26" s="1378"/>
      <c r="M26" s="1378"/>
      <c r="N26" s="1378"/>
      <c r="O26" s="1378"/>
      <c r="P26" s="1378"/>
      <c r="Q26" s="1378"/>
      <c r="U26" s="1378"/>
      <c r="V26" s="1378"/>
      <c r="W26" s="1378"/>
      <c r="X26" s="1378"/>
      <c r="Y26" s="1378"/>
      <c r="Z26" s="1378"/>
      <c r="AA26" s="1378"/>
    </row>
    <row r="27" spans="1:29" s="22" customFormat="1" ht="14.1" customHeight="1" x14ac:dyDescent="0.2">
      <c r="A27" s="1555"/>
      <c r="B27" s="1555"/>
      <c r="C27" s="1555"/>
      <c r="D27" s="1555"/>
      <c r="E27" s="1555"/>
      <c r="F27" s="1555"/>
      <c r="G27" s="1555"/>
      <c r="J27" s="1378"/>
      <c r="K27" s="1378"/>
      <c r="L27" s="1378"/>
      <c r="M27" s="1378"/>
      <c r="N27" s="1378"/>
      <c r="O27" s="1378"/>
      <c r="P27" s="1378"/>
      <c r="Q27" s="1378"/>
      <c r="U27" s="1378"/>
      <c r="V27" s="1378"/>
      <c r="W27" s="1378"/>
      <c r="X27" s="1378"/>
      <c r="Y27" s="1378"/>
      <c r="Z27" s="1378"/>
      <c r="AA27" s="1378"/>
    </row>
    <row r="28" spans="1:29" s="22" customFormat="1" ht="14.1" customHeight="1" x14ac:dyDescent="0.2">
      <c r="J28" s="1378"/>
      <c r="K28" s="1378"/>
      <c r="L28" s="1378"/>
      <c r="M28" s="1378"/>
      <c r="N28" s="1378"/>
      <c r="O28" s="1378"/>
      <c r="P28" s="1378"/>
      <c r="Q28" s="1378"/>
      <c r="U28" s="1378"/>
      <c r="V28" s="1378"/>
      <c r="W28" s="1378"/>
      <c r="X28" s="1378"/>
      <c r="Y28" s="1378"/>
      <c r="Z28" s="1378"/>
      <c r="AA28" s="1558"/>
    </row>
    <row r="29" spans="1:29" s="22" customFormat="1" ht="9.75" customHeight="1" x14ac:dyDescent="0.2"/>
    <row r="30" spans="1:29" s="22" customFormat="1" ht="14.1" customHeight="1" x14ac:dyDescent="0.2">
      <c r="A30" s="45" t="s">
        <v>537</v>
      </c>
      <c r="H30" s="1378"/>
      <c r="I30" s="1378"/>
      <c r="J30" s="1378"/>
      <c r="K30" s="1378"/>
      <c r="L30" s="1378"/>
      <c r="M30" s="1378"/>
      <c r="N30" s="1378"/>
      <c r="O30" s="1378"/>
      <c r="P30" s="1378"/>
      <c r="Q30" s="1378"/>
      <c r="R30" s="1378"/>
      <c r="S30" s="1378"/>
      <c r="T30" s="1378"/>
      <c r="U30" s="1378"/>
      <c r="V30" s="1378"/>
      <c r="W30" s="1378"/>
      <c r="X30" s="1378"/>
      <c r="Y30" s="1378"/>
      <c r="Z30" s="1378"/>
      <c r="AA30" s="1558"/>
      <c r="AB30" s="1378"/>
      <c r="AC30" s="1378"/>
    </row>
    <row r="31" spans="1:29" s="22" customFormat="1" ht="14.1" customHeight="1" x14ac:dyDescent="0.2">
      <c r="H31" s="1378"/>
      <c r="I31" s="1378"/>
      <c r="J31" s="1378"/>
      <c r="K31" s="1378"/>
      <c r="L31" s="1378"/>
      <c r="M31" s="1378"/>
      <c r="N31" s="1378"/>
      <c r="O31" s="1378"/>
      <c r="P31" s="1378"/>
      <c r="Q31" s="1378"/>
      <c r="R31" s="1378"/>
      <c r="S31" s="1378"/>
      <c r="T31" s="1378"/>
      <c r="U31" s="1378"/>
      <c r="V31" s="1378"/>
      <c r="W31" s="1378"/>
      <c r="X31" s="1378"/>
      <c r="Y31" s="1378"/>
      <c r="Z31" s="1378"/>
      <c r="AA31" s="1378"/>
      <c r="AB31" s="1378"/>
      <c r="AC31" s="1378"/>
    </row>
    <row r="32" spans="1:29" s="22" customFormat="1" ht="14.1" customHeight="1" x14ac:dyDescent="0.2">
      <c r="H32" s="1378"/>
      <c r="I32" s="1378"/>
      <c r="J32" s="1378"/>
      <c r="K32" s="1378"/>
      <c r="L32" s="1378"/>
      <c r="M32" s="1378"/>
      <c r="N32" s="1378"/>
      <c r="O32" s="1378"/>
      <c r="P32" s="1378"/>
      <c r="Q32" s="1378"/>
      <c r="R32" s="1378"/>
      <c r="S32" s="1378"/>
      <c r="T32" s="1378"/>
      <c r="U32" s="1378"/>
      <c r="V32" s="1378"/>
      <c r="W32" s="1378"/>
      <c r="X32" s="1378"/>
      <c r="Y32" s="1378"/>
      <c r="Z32" s="1378"/>
      <c r="AA32" s="1558"/>
      <c r="AB32" s="1378"/>
      <c r="AC32" s="1378"/>
    </row>
    <row r="33" spans="1:29" s="22" customFormat="1" ht="14.1" customHeight="1" x14ac:dyDescent="0.2">
      <c r="H33" s="1378"/>
      <c r="I33" s="1378"/>
      <c r="J33" s="1378"/>
      <c r="K33" s="1378"/>
      <c r="L33" s="1378"/>
      <c r="M33" s="1378"/>
      <c r="N33" s="1378"/>
      <c r="O33" s="1378"/>
      <c r="P33" s="1378"/>
      <c r="Q33" s="1378"/>
      <c r="R33" s="1378"/>
      <c r="S33" s="1378"/>
      <c r="T33" s="1378"/>
      <c r="U33" s="1378"/>
      <c r="V33" s="1378"/>
      <c r="W33" s="1378"/>
      <c r="X33" s="1378"/>
      <c r="Y33" s="1378"/>
      <c r="Z33" s="1378"/>
      <c r="AA33" s="1378"/>
      <c r="AB33" s="1378"/>
      <c r="AC33" s="1378"/>
    </row>
    <row r="34" spans="1:29" s="22" customFormat="1" ht="14.1" customHeight="1" x14ac:dyDescent="0.2">
      <c r="H34" s="1378"/>
      <c r="I34" s="1378"/>
      <c r="J34" s="1378"/>
      <c r="K34" s="1378"/>
      <c r="L34" s="1378"/>
      <c r="M34" s="1378"/>
      <c r="N34" s="1378"/>
      <c r="O34" s="1378"/>
      <c r="P34" s="1378"/>
      <c r="Q34" s="1378"/>
      <c r="R34" s="1378"/>
      <c r="S34" s="1378"/>
      <c r="T34" s="1378"/>
      <c r="U34" s="1378"/>
      <c r="V34" s="1378"/>
      <c r="W34" s="1378"/>
      <c r="X34" s="1378"/>
      <c r="Y34" s="1378"/>
      <c r="Z34" s="1378"/>
      <c r="AA34" s="1558"/>
      <c r="AB34" s="1378"/>
      <c r="AC34" s="1378"/>
    </row>
    <row r="35" spans="1:29" s="22" customFormat="1" ht="14.1" customHeight="1" x14ac:dyDescent="0.2">
      <c r="A35" s="62"/>
      <c r="B35" s="62"/>
      <c r="C35" s="62"/>
      <c r="D35" s="62"/>
      <c r="H35" s="1378"/>
      <c r="I35" s="1378"/>
      <c r="J35" s="1378"/>
      <c r="K35" s="1378"/>
      <c r="L35" s="1378"/>
      <c r="M35" s="1378"/>
      <c r="N35" s="1378"/>
      <c r="O35" s="1378"/>
      <c r="P35" s="1378"/>
      <c r="Q35" s="1378"/>
      <c r="R35" s="1378"/>
      <c r="S35" s="1378"/>
      <c r="T35" s="1378"/>
      <c r="U35" s="1378"/>
      <c r="V35" s="1378"/>
      <c r="W35" s="1378"/>
      <c r="X35" s="1378"/>
      <c r="Y35" s="1378"/>
      <c r="Z35" s="1378"/>
      <c r="AA35" s="1378"/>
      <c r="AB35" s="1378"/>
      <c r="AC35" s="1378"/>
    </row>
    <row r="36" spans="1:29" s="22" customFormat="1" ht="14.1" customHeight="1" x14ac:dyDescent="0.2">
      <c r="H36" s="1378"/>
      <c r="I36" s="1378"/>
      <c r="J36" s="1378"/>
      <c r="K36" s="1378"/>
      <c r="L36" s="1378"/>
      <c r="M36" s="1378"/>
      <c r="N36" s="1378"/>
      <c r="O36" s="1378"/>
      <c r="P36" s="1378"/>
      <c r="Q36" s="1378"/>
      <c r="R36" s="1378"/>
      <c r="S36" s="1378"/>
      <c r="T36" s="1378"/>
      <c r="U36" s="1378"/>
      <c r="V36" s="1378"/>
      <c r="W36" s="1378"/>
      <c r="X36" s="1378"/>
      <c r="Y36" s="1378"/>
      <c r="Z36" s="1378"/>
      <c r="AA36" s="1558"/>
      <c r="AB36" s="1378"/>
      <c r="AC36" s="1378"/>
    </row>
    <row r="37" spans="1:29" s="22" customFormat="1" ht="14.1" customHeight="1" x14ac:dyDescent="0.2">
      <c r="H37" s="1378"/>
      <c r="I37" s="1378"/>
      <c r="J37" s="1378"/>
      <c r="K37" s="1378"/>
      <c r="L37" s="1378"/>
      <c r="M37" s="1378"/>
      <c r="N37" s="1378"/>
      <c r="O37" s="1378"/>
      <c r="P37" s="1378"/>
      <c r="Q37" s="1378"/>
      <c r="R37" s="1378"/>
      <c r="S37" s="1378"/>
      <c r="T37" s="1378"/>
      <c r="U37" s="1378"/>
      <c r="V37" s="1378"/>
      <c r="W37" s="1378"/>
      <c r="X37" s="1378"/>
      <c r="Y37" s="1378"/>
      <c r="Z37" s="1378"/>
      <c r="AA37" s="1378"/>
      <c r="AB37" s="1378"/>
      <c r="AC37" s="1378"/>
    </row>
    <row r="38" spans="1:29" s="22" customFormat="1" ht="14.1" customHeight="1" x14ac:dyDescent="0.2">
      <c r="H38" s="1378"/>
      <c r="I38" s="1378"/>
      <c r="J38" s="1378"/>
      <c r="K38" s="1378"/>
      <c r="L38" s="1378"/>
      <c r="M38" s="1378"/>
      <c r="N38" s="1378"/>
      <c r="O38" s="1378"/>
      <c r="P38" s="1378"/>
      <c r="Q38" s="1378"/>
      <c r="R38" s="1378"/>
      <c r="S38" s="1378"/>
      <c r="T38" s="1378"/>
      <c r="U38" s="1378"/>
      <c r="V38" s="1378"/>
      <c r="W38" s="1378"/>
      <c r="X38" s="1378"/>
      <c r="Y38" s="1378"/>
      <c r="Z38" s="1378"/>
      <c r="AA38" s="1558"/>
      <c r="AB38" s="1378"/>
      <c r="AC38" s="1378"/>
    </row>
    <row r="39" spans="1:29" s="22" customFormat="1" ht="14.1" customHeight="1" x14ac:dyDescent="0.2">
      <c r="A39" s="62"/>
      <c r="B39" s="62"/>
      <c r="C39" s="62"/>
      <c r="D39" s="62"/>
      <c r="H39" s="1378"/>
      <c r="I39" s="1378"/>
      <c r="J39" s="1378"/>
      <c r="K39" s="1378"/>
      <c r="L39" s="1378"/>
      <c r="M39" s="1378"/>
      <c r="N39" s="1378"/>
      <c r="O39" s="1378"/>
      <c r="P39" s="1378"/>
      <c r="Q39" s="1378"/>
      <c r="R39" s="1378"/>
      <c r="S39" s="1378"/>
      <c r="T39" s="1378"/>
      <c r="U39" s="1378"/>
      <c r="V39" s="1378"/>
      <c r="W39" s="1378"/>
      <c r="X39" s="1378"/>
      <c r="Y39" s="1378"/>
      <c r="Z39" s="1378"/>
      <c r="AA39" s="1378"/>
      <c r="AB39" s="1378"/>
      <c r="AC39" s="1378"/>
    </row>
    <row r="40" spans="1:29" s="22" customFormat="1" ht="14.1" customHeight="1" x14ac:dyDescent="0.2">
      <c r="H40" s="1378"/>
      <c r="I40" s="1378"/>
      <c r="J40" s="1378"/>
      <c r="K40" s="1378"/>
      <c r="L40" s="1378"/>
      <c r="M40" s="1378"/>
      <c r="N40" s="1378"/>
      <c r="O40" s="1378"/>
      <c r="P40" s="1378"/>
      <c r="Q40" s="1378"/>
      <c r="R40" s="1378"/>
      <c r="S40" s="1378"/>
      <c r="T40" s="1378"/>
      <c r="U40" s="1378"/>
      <c r="V40" s="1378"/>
      <c r="W40" s="1378"/>
      <c r="X40" s="1378"/>
      <c r="Y40" s="1378"/>
      <c r="Z40" s="1378"/>
      <c r="AA40" s="1558"/>
      <c r="AB40" s="1378"/>
      <c r="AC40" s="1378"/>
    </row>
    <row r="41" spans="1:29" s="22" customFormat="1" ht="14.1" customHeight="1" x14ac:dyDescent="0.2">
      <c r="H41" s="1378"/>
      <c r="I41" s="1378"/>
      <c r="J41" s="1378"/>
      <c r="K41" s="1378"/>
      <c r="L41" s="1378"/>
      <c r="M41" s="1378"/>
      <c r="N41" s="1378"/>
      <c r="O41" s="1378"/>
      <c r="P41" s="1378"/>
      <c r="Q41" s="1378"/>
      <c r="R41" s="1378"/>
      <c r="S41" s="1378"/>
      <c r="T41" s="1378"/>
      <c r="U41" s="1378"/>
      <c r="V41" s="1378"/>
      <c r="W41" s="1378"/>
      <c r="X41" s="1378"/>
      <c r="Y41" s="1378"/>
      <c r="Z41" s="1378"/>
      <c r="AA41" s="1378"/>
      <c r="AB41" s="1378"/>
      <c r="AC41" s="1378"/>
    </row>
    <row r="42" spans="1:29" s="22" customFormat="1" ht="14.1" customHeight="1" x14ac:dyDescent="0.2">
      <c r="A42" s="62"/>
      <c r="B42" s="62"/>
      <c r="C42" s="62"/>
      <c r="D42" s="62"/>
      <c r="H42" s="1378"/>
      <c r="I42" s="1378"/>
      <c r="J42" s="1378"/>
      <c r="K42" s="1378"/>
      <c r="L42" s="1378"/>
      <c r="M42" s="1378"/>
      <c r="N42" s="1378"/>
      <c r="O42" s="1378"/>
      <c r="P42" s="1378"/>
      <c r="Q42" s="1378"/>
      <c r="R42" s="1378"/>
      <c r="S42" s="1378"/>
      <c r="T42" s="1378"/>
      <c r="U42" s="1378"/>
      <c r="V42" s="1378"/>
      <c r="W42" s="1378"/>
      <c r="X42" s="1378"/>
      <c r="Y42" s="1378"/>
      <c r="Z42" s="1378"/>
      <c r="AA42" s="1558"/>
      <c r="AB42" s="1378"/>
      <c r="AC42" s="1378"/>
    </row>
    <row r="43" spans="1:29" s="22" customFormat="1" ht="9.75" customHeight="1" x14ac:dyDescent="0.2">
      <c r="A43" s="62"/>
      <c r="B43" s="62"/>
      <c r="C43" s="62"/>
      <c r="D43" s="62"/>
    </row>
    <row r="44" spans="1:29" s="22" customFormat="1" ht="9.75" customHeight="1" x14ac:dyDescent="0.2">
      <c r="A44" s="62"/>
      <c r="B44" s="62"/>
      <c r="C44" s="62"/>
      <c r="D44" s="62"/>
      <c r="N44" s="712" t="s">
        <v>538</v>
      </c>
      <c r="O44" s="712"/>
      <c r="P44" s="712"/>
      <c r="AA44" s="36"/>
    </row>
    <row r="45" spans="1:29" s="22" customFormat="1" ht="14.1" customHeight="1" x14ac:dyDescent="0.2">
      <c r="A45" s="63" t="s">
        <v>539</v>
      </c>
      <c r="B45" s="62"/>
      <c r="C45" s="62"/>
      <c r="D45" s="62"/>
      <c r="M45" s="45" t="s">
        <v>419</v>
      </c>
      <c r="N45" s="712"/>
      <c r="O45" s="712"/>
      <c r="P45" s="712"/>
      <c r="Q45" s="45" t="s">
        <v>540</v>
      </c>
      <c r="R45" s="45"/>
      <c r="S45"/>
      <c r="U45"/>
      <c r="V45"/>
      <c r="X45"/>
      <c r="Y45"/>
      <c r="Z45"/>
      <c r="AA45"/>
    </row>
    <row r="46" spans="1:29" s="22" customFormat="1" ht="14.1" customHeight="1" x14ac:dyDescent="0.2">
      <c r="A46" s="62"/>
      <c r="B46" s="62"/>
      <c r="C46" s="62"/>
      <c r="D46" s="62"/>
      <c r="K46" s="37" t="s">
        <v>541</v>
      </c>
      <c r="M46" s="558"/>
      <c r="N46" s="36"/>
      <c r="O46" s="558"/>
      <c r="P46" s="36"/>
      <c r="Q46" s="558"/>
      <c r="R46"/>
      <c r="S46"/>
      <c r="V46" s="37" t="s">
        <v>542</v>
      </c>
      <c r="W46" s="1378"/>
      <c r="X46" s="1378"/>
      <c r="Y46" s="1378"/>
      <c r="Z46" s="1378"/>
      <c r="AA46" s="1558"/>
      <c r="AB46" s="1378"/>
      <c r="AC46" s="1378"/>
    </row>
    <row r="47" spans="1:29" s="22" customFormat="1" ht="14.1" customHeight="1" x14ac:dyDescent="0.2">
      <c r="A47" s="62"/>
      <c r="B47" s="62"/>
      <c r="C47" s="62"/>
      <c r="D47" s="62"/>
      <c r="K47" s="37" t="s">
        <v>543</v>
      </c>
      <c r="M47" s="558"/>
      <c r="N47" s="36"/>
      <c r="O47" s="558"/>
      <c r="P47" s="36"/>
      <c r="Q47" s="558"/>
      <c r="R47"/>
      <c r="S47"/>
      <c r="V47" s="37" t="s">
        <v>171</v>
      </c>
      <c r="W47" s="1564"/>
      <c r="X47" s="1564"/>
      <c r="Y47" s="1564"/>
      <c r="Z47" s="1564"/>
      <c r="AA47" s="1564"/>
      <c r="AB47" s="1564"/>
      <c r="AC47" s="1564"/>
    </row>
    <row r="48" spans="1:29" s="22" customFormat="1" ht="14.1" customHeight="1" x14ac:dyDescent="0.2">
      <c r="A48" s="62"/>
      <c r="B48" s="62"/>
      <c r="C48" s="62"/>
      <c r="D48" s="62"/>
      <c r="AA48" s="36"/>
    </row>
  </sheetData>
  <mergeCells count="49">
    <mergeCell ref="H35:AC35"/>
    <mergeCell ref="H41:AC41"/>
    <mergeCell ref="H42:AC42"/>
    <mergeCell ref="W46:AC46"/>
    <mergeCell ref="W47:AC47"/>
    <mergeCell ref="H36:AC36"/>
    <mergeCell ref="H37:AC37"/>
    <mergeCell ref="H38:AC38"/>
    <mergeCell ref="H39:AC39"/>
    <mergeCell ref="H40:AC40"/>
    <mergeCell ref="N44:P45"/>
    <mergeCell ref="H30:AC30"/>
    <mergeCell ref="H31:AC31"/>
    <mergeCell ref="H32:AC32"/>
    <mergeCell ref="H33:AC33"/>
    <mergeCell ref="H34:AC34"/>
    <mergeCell ref="J26:Q26"/>
    <mergeCell ref="U26:AA26"/>
    <mergeCell ref="J27:Q27"/>
    <mergeCell ref="U27:AA27"/>
    <mergeCell ref="J28:Q28"/>
    <mergeCell ref="U28:AA28"/>
    <mergeCell ref="H19:AC19"/>
    <mergeCell ref="H20:AC20"/>
    <mergeCell ref="H21:AC21"/>
    <mergeCell ref="H22:AC22"/>
    <mergeCell ref="H23:AC23"/>
    <mergeCell ref="A1:AC1"/>
    <mergeCell ref="A4:F4"/>
    <mergeCell ref="G4:O4"/>
    <mergeCell ref="T4:U4"/>
    <mergeCell ref="A6:I6"/>
    <mergeCell ref="J6:AC6"/>
    <mergeCell ref="A26:G27"/>
    <mergeCell ref="D3:O3"/>
    <mergeCell ref="AB3:AC3"/>
    <mergeCell ref="V3:Z3"/>
    <mergeCell ref="V4:AC4"/>
    <mergeCell ref="H8:AC8"/>
    <mergeCell ref="H9:AC9"/>
    <mergeCell ref="H10:AC10"/>
    <mergeCell ref="H11:AC11"/>
    <mergeCell ref="H12:AC12"/>
    <mergeCell ref="H13:AC13"/>
    <mergeCell ref="H14:AC14"/>
    <mergeCell ref="H15:AC15"/>
    <mergeCell ref="H16:AC16"/>
    <mergeCell ref="H17:AC17"/>
    <mergeCell ref="H18:AC18"/>
  </mergeCells>
  <phoneticPr fontId="3" type="noConversion"/>
  <conditionalFormatting sqref="D3:O3 V3:Z3">
    <cfRule type="cellIs" dxfId="5" priority="2" operator="equal">
      <formula>0</formula>
    </cfRule>
  </conditionalFormatting>
  <conditionalFormatting sqref="AB3:AC3">
    <cfRule type="cellIs" dxfId="4" priority="1" operator="equal">
      <formula>0</formula>
    </cfRule>
  </conditionalFormatting>
  <dataValidations count="1">
    <dataValidation type="list" allowBlank="1" showInputMessage="1" showErrorMessage="1" sqref="O46:O47 M46:M47 Q46:Q47" xr:uid="{00000000-0002-0000-1500-000000000000}">
      <formula1>Check</formula1>
    </dataValidation>
  </dataValidations>
  <printOptions horizontalCentered="1"/>
  <pageMargins left="0.6" right="0.6" top="0.5" bottom="0.75" header="0.5" footer="0.4"/>
  <pageSetup orientation="portrait" r:id="rId1"/>
  <headerFooter alignWithMargins="0">
    <oddFooter>&amp;L&amp;"Arial,Bold"Radiologic Technologist's Section&amp;R&amp;"Arial,Italic"&amp;8&amp;F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tabColor rgb="FF00B0F0"/>
    <pageSetUpPr fitToPage="1"/>
  </sheetPr>
  <dimension ref="A1:AI30"/>
  <sheetViews>
    <sheetView showGridLines="0" topLeftCell="A6" zoomScale="120" zoomScaleNormal="120" zoomScalePageLayoutView="120" workbookViewId="0">
      <selection sqref="A1:AF1"/>
    </sheetView>
  </sheetViews>
  <sheetFormatPr defaultColWidth="8.7109375" defaultRowHeight="12.75" x14ac:dyDescent="0.2"/>
  <cols>
    <col min="1" max="1" width="20.42578125" style="89" customWidth="1"/>
    <col min="2" max="2" width="7.7109375" style="89" customWidth="1"/>
    <col min="3" max="32" width="3.42578125" style="89" customWidth="1"/>
    <col min="33" max="16384" width="8.7109375" style="89"/>
  </cols>
  <sheetData>
    <row r="1" spans="1:35" ht="24.75" customHeight="1" x14ac:dyDescent="0.35">
      <c r="A1" s="1608" t="s">
        <v>508</v>
      </c>
      <c r="B1" s="1608"/>
      <c r="C1" s="1608"/>
      <c r="D1" s="1608"/>
      <c r="E1" s="1608"/>
      <c r="F1" s="1608"/>
      <c r="G1" s="1608"/>
      <c r="H1" s="1608"/>
      <c r="I1" s="1608"/>
      <c r="J1" s="1608"/>
      <c r="K1" s="1608"/>
      <c r="L1" s="1608"/>
      <c r="M1" s="1608"/>
      <c r="N1" s="1608"/>
      <c r="O1" s="1608"/>
      <c r="P1" s="1608"/>
      <c r="Q1" s="1608"/>
      <c r="R1" s="1608"/>
      <c r="S1" s="1608"/>
      <c r="T1" s="1608"/>
      <c r="U1" s="1608"/>
      <c r="V1" s="1608"/>
      <c r="W1" s="1608"/>
      <c r="X1" s="1608"/>
      <c r="Y1" s="1608"/>
      <c r="Z1" s="1608"/>
      <c r="AA1" s="1608"/>
      <c r="AB1" s="1608"/>
      <c r="AC1" s="1608"/>
      <c r="AD1" s="1608"/>
      <c r="AE1" s="1608"/>
      <c r="AF1" s="1608"/>
      <c r="AI1"/>
    </row>
    <row r="2" spans="1:35" ht="11.25" customHeight="1" x14ac:dyDescent="0.35">
      <c r="A2" s="404"/>
      <c r="B2" s="404"/>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row>
    <row r="3" spans="1:35" s="9" customFormat="1" ht="18.75" customHeight="1" x14ac:dyDescent="0.35">
      <c r="A3" s="340" t="s">
        <v>118</v>
      </c>
      <c r="B3" s="340"/>
      <c r="C3" s="89"/>
      <c r="D3" s="342" t="str">
        <f>Facility</f>
        <v>SurgiCenter</v>
      </c>
      <c r="E3" s="306"/>
      <c r="F3" s="306"/>
      <c r="G3" s="306"/>
      <c r="H3" s="306"/>
      <c r="I3" s="306"/>
      <c r="J3" s="306"/>
      <c r="K3" s="306"/>
      <c r="L3" s="306"/>
      <c r="M3" s="95"/>
      <c r="N3" s="95"/>
      <c r="O3" s="95"/>
      <c r="P3" s="340" t="s">
        <v>119</v>
      </c>
      <c r="Q3" s="95"/>
      <c r="R3" s="95"/>
      <c r="S3" s="95"/>
      <c r="T3" s="342" t="str">
        <f>RmID</f>
        <v>Biopsy</v>
      </c>
      <c r="U3" s="306"/>
      <c r="V3" s="306"/>
      <c r="W3" s="306"/>
      <c r="X3" s="306"/>
      <c r="Y3" s="306"/>
      <c r="Z3" s="306"/>
      <c r="AA3" s="306"/>
      <c r="AB3" s="306"/>
      <c r="AC3" s="404"/>
      <c r="AD3" s="95"/>
      <c r="AE3" s="89"/>
      <c r="AF3" s="89"/>
      <c r="AG3"/>
      <c r="AH3"/>
      <c r="AI3"/>
    </row>
    <row r="4" spans="1:35" ht="18.75" customHeight="1" x14ac:dyDescent="0.2">
      <c r="A4" s="338" t="s">
        <v>509</v>
      </c>
      <c r="B4" s="338"/>
      <c r="C4" s="1609">
        <f>SBBAPID</f>
        <v>12001</v>
      </c>
      <c r="D4" s="1609"/>
      <c r="E4" s="1609"/>
      <c r="F4" s="211" t="s">
        <v>121</v>
      </c>
      <c r="G4" s="1610">
        <f>SBBAPRm</f>
        <v>1</v>
      </c>
      <c r="H4" s="1610"/>
      <c r="K4" s="222"/>
      <c r="L4" s="222"/>
      <c r="M4" s="339"/>
      <c r="N4" s="339"/>
      <c r="O4" s="339"/>
      <c r="P4" s="341"/>
      <c r="Q4" s="339"/>
      <c r="R4" s="91"/>
      <c r="S4" s="122" t="s">
        <v>122</v>
      </c>
      <c r="T4" s="1614" t="str">
        <f>CONCATENATE(MFR," ",MOD)</f>
        <v>Hologic Affirm</v>
      </c>
      <c r="U4" s="1614"/>
      <c r="V4" s="1614"/>
      <c r="W4" s="1614"/>
      <c r="X4" s="1614"/>
      <c r="Y4" s="1614"/>
      <c r="Z4" s="1614"/>
      <c r="AA4" s="1614"/>
      <c r="AB4" s="1614"/>
      <c r="AC4" s="343"/>
      <c r="AD4" s="343"/>
      <c r="AG4" s="99"/>
    </row>
    <row r="5" spans="1:35" ht="18.75" customHeight="1" x14ac:dyDescent="0.2">
      <c r="A5" s="225" t="s">
        <v>123</v>
      </c>
      <c r="B5" s="225"/>
      <c r="C5" s="1190" t="str">
        <f>ImageMode_A</f>
        <v>Stereotactic</v>
      </c>
      <c r="D5" s="1190"/>
      <c r="E5" s="1190"/>
      <c r="F5" s="1190"/>
      <c r="G5" s="344"/>
      <c r="H5" s="344"/>
      <c r="K5" s="339"/>
      <c r="L5" s="339"/>
      <c r="M5" s="339"/>
      <c r="N5" s="339"/>
      <c r="O5" s="339"/>
      <c r="P5" s="341"/>
      <c r="Q5" s="339"/>
      <c r="R5" s="91"/>
      <c r="S5" s="122"/>
      <c r="T5" s="343"/>
      <c r="U5" s="343"/>
      <c r="V5" s="343"/>
      <c r="W5" s="343"/>
      <c r="X5" s="343"/>
      <c r="Y5" s="343"/>
      <c r="Z5" s="343"/>
      <c r="AA5" s="343"/>
      <c r="AB5" s="343"/>
      <c r="AC5" s="343"/>
      <c r="AD5" s="343"/>
      <c r="AG5" s="252"/>
    </row>
    <row r="6" spans="1:35" ht="12" customHeight="1" thickBot="1" x14ac:dyDescent="0.25">
      <c r="A6" s="92"/>
      <c r="B6" s="92"/>
      <c r="C6" s="92"/>
      <c r="D6" s="93"/>
      <c r="E6" s="90"/>
      <c r="F6" s="90"/>
      <c r="G6" s="94"/>
      <c r="H6" s="95"/>
      <c r="I6" s="95"/>
      <c r="J6" s="95"/>
      <c r="K6" s="95"/>
      <c r="L6" s="95"/>
      <c r="M6" s="95"/>
      <c r="N6" s="90"/>
      <c r="O6" s="90"/>
      <c r="P6" s="95"/>
      <c r="Q6" s="95"/>
      <c r="R6" s="95"/>
      <c r="S6" s="95"/>
      <c r="T6" s="95"/>
      <c r="U6" s="95"/>
      <c r="V6" s="95"/>
      <c r="W6" s="92"/>
      <c r="X6" s="95"/>
      <c r="Y6" s="95"/>
      <c r="Z6" s="94"/>
      <c r="AA6" s="96"/>
      <c r="AB6" s="96"/>
    </row>
    <row r="7" spans="1:35" ht="19.5" customHeight="1" x14ac:dyDescent="0.2">
      <c r="A7" s="534"/>
      <c r="B7" s="532" t="s">
        <v>170</v>
      </c>
      <c r="C7" s="1611"/>
      <c r="D7" s="1612"/>
      <c r="E7" s="1612"/>
      <c r="F7" s="1612"/>
      <c r="G7" s="1612"/>
      <c r="H7" s="1612"/>
      <c r="I7" s="1612"/>
      <c r="J7" s="1612"/>
      <c r="K7" s="1612"/>
      <c r="L7" s="1612"/>
      <c r="M7" s="1612"/>
      <c r="N7" s="1612"/>
      <c r="O7" s="1612"/>
      <c r="P7" s="1612"/>
      <c r="Q7" s="1612"/>
      <c r="R7" s="1612"/>
      <c r="S7" s="1612"/>
      <c r="T7" s="1612"/>
      <c r="U7" s="1612"/>
      <c r="V7" s="1612"/>
      <c r="W7" s="1612"/>
      <c r="X7" s="1612"/>
      <c r="Y7" s="1612"/>
      <c r="Z7" s="1612"/>
      <c r="AA7" s="1612"/>
      <c r="AB7" s="1612"/>
      <c r="AC7" s="1612"/>
      <c r="AD7" s="1612"/>
      <c r="AE7" s="1612"/>
      <c r="AF7" s="1613"/>
      <c r="AH7" s="174"/>
    </row>
    <row r="8" spans="1:35" ht="19.5" customHeight="1" x14ac:dyDescent="0.2">
      <c r="A8" s="535"/>
      <c r="B8" s="533" t="s">
        <v>228</v>
      </c>
      <c r="C8" s="1617" t="s">
        <v>229</v>
      </c>
      <c r="D8" s="1617"/>
      <c r="E8" s="1617"/>
      <c r="F8" s="1617"/>
      <c r="G8" s="1617"/>
      <c r="H8" s="1607" t="s">
        <v>230</v>
      </c>
      <c r="I8" s="1607"/>
      <c r="J8" s="1607"/>
      <c r="K8" s="1607"/>
      <c r="L8" s="1607"/>
      <c r="M8" s="1607" t="s">
        <v>231</v>
      </c>
      <c r="N8" s="1607"/>
      <c r="O8" s="1607"/>
      <c r="P8" s="1607"/>
      <c r="Q8" s="1607"/>
      <c r="R8" s="1607" t="s">
        <v>232</v>
      </c>
      <c r="S8" s="1607"/>
      <c r="T8" s="1607"/>
      <c r="U8" s="1607"/>
      <c r="V8" s="1607"/>
      <c r="W8" s="1607" t="s">
        <v>233</v>
      </c>
      <c r="X8" s="1607"/>
      <c r="Y8" s="1607"/>
      <c r="Z8" s="1607"/>
      <c r="AA8" s="1607"/>
      <c r="AB8" s="1615" t="s">
        <v>510</v>
      </c>
      <c r="AC8" s="1615"/>
      <c r="AD8" s="1615"/>
      <c r="AE8" s="1615"/>
      <c r="AF8" s="1616"/>
      <c r="AH8" s="174"/>
    </row>
    <row r="9" spans="1:35" ht="19.5" customHeight="1" x14ac:dyDescent="0.2">
      <c r="A9" s="1565" t="s">
        <v>511</v>
      </c>
      <c r="B9" s="578" t="s">
        <v>512</v>
      </c>
      <c r="C9" s="40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6"/>
    </row>
    <row r="10" spans="1:35" ht="19.5" customHeight="1" x14ac:dyDescent="0.2">
      <c r="A10" s="1566"/>
      <c r="B10" s="529" t="s">
        <v>513</v>
      </c>
      <c r="C10" s="140"/>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2"/>
    </row>
    <row r="11" spans="1:35" ht="19.5" customHeight="1" x14ac:dyDescent="0.2">
      <c r="A11" s="1565" t="s">
        <v>514</v>
      </c>
      <c r="B11" s="578" t="s">
        <v>512</v>
      </c>
      <c r="C11" s="1573"/>
      <c r="D11" s="1567"/>
      <c r="E11" s="1567"/>
      <c r="F11" s="1567"/>
      <c r="G11" s="1567"/>
      <c r="H11" s="1567"/>
      <c r="I11" s="1567"/>
      <c r="J11" s="1567"/>
      <c r="K11" s="1567"/>
      <c r="L11" s="1567"/>
      <c r="M11" s="1567"/>
      <c r="N11" s="1567"/>
      <c r="O11" s="1567"/>
      <c r="P11" s="1567"/>
      <c r="Q11" s="1574"/>
      <c r="R11" s="1567"/>
      <c r="S11" s="1567"/>
      <c r="T11" s="1567"/>
      <c r="U11" s="1567"/>
      <c r="V11" s="1567"/>
      <c r="W11" s="1567"/>
      <c r="X11" s="1567"/>
      <c r="Y11" s="1567"/>
      <c r="Z11" s="1567"/>
      <c r="AA11" s="1567"/>
      <c r="AB11" s="1567"/>
      <c r="AC11" s="1567"/>
      <c r="AD11" s="1567"/>
      <c r="AE11" s="1567"/>
      <c r="AF11" s="1568"/>
      <c r="AG11" s="364"/>
    </row>
    <row r="12" spans="1:35" ht="19.5" customHeight="1" x14ac:dyDescent="0.2">
      <c r="A12" s="1565"/>
      <c r="B12" s="529" t="s">
        <v>513</v>
      </c>
      <c r="C12" s="1569"/>
      <c r="D12" s="1570"/>
      <c r="E12" s="1570"/>
      <c r="F12" s="1570"/>
      <c r="G12" s="1570"/>
      <c r="H12" s="1570"/>
      <c r="I12" s="1570"/>
      <c r="J12" s="1570"/>
      <c r="K12" s="1570"/>
      <c r="L12" s="1570"/>
      <c r="M12" s="1570"/>
      <c r="N12" s="1570"/>
      <c r="O12" s="1570"/>
      <c r="P12" s="1570"/>
      <c r="Q12" s="1571"/>
      <c r="R12" s="1570"/>
      <c r="S12" s="1570"/>
      <c r="T12" s="1570"/>
      <c r="U12" s="1570"/>
      <c r="V12" s="1570"/>
      <c r="W12" s="1570"/>
      <c r="X12" s="1570"/>
      <c r="Y12" s="1570"/>
      <c r="Z12" s="1570"/>
      <c r="AA12" s="1570"/>
      <c r="AB12" s="1570"/>
      <c r="AC12" s="1570"/>
      <c r="AD12" s="1570"/>
      <c r="AE12" s="1570"/>
      <c r="AF12" s="1572"/>
      <c r="AG12" s="364"/>
      <c r="AH12" s="364"/>
      <c r="AI12" s="364"/>
    </row>
    <row r="13" spans="1:35" ht="19.5" customHeight="1" x14ac:dyDescent="0.2">
      <c r="A13" s="1579" t="s">
        <v>515</v>
      </c>
      <c r="B13" s="657" t="s">
        <v>512</v>
      </c>
      <c r="C13" s="1573"/>
      <c r="D13" s="1567"/>
      <c r="E13" s="1567"/>
      <c r="F13" s="1567"/>
      <c r="G13" s="1567"/>
      <c r="H13" s="1567"/>
      <c r="I13" s="1567"/>
      <c r="J13" s="1567"/>
      <c r="K13" s="1567"/>
      <c r="L13" s="1567"/>
      <c r="M13" s="1567"/>
      <c r="N13" s="1567"/>
      <c r="O13" s="1567"/>
      <c r="P13" s="1567"/>
      <c r="Q13" s="1574"/>
      <c r="R13" s="1567"/>
      <c r="S13" s="1567"/>
      <c r="T13" s="1567"/>
      <c r="U13" s="1567"/>
      <c r="V13" s="1567"/>
      <c r="W13" s="1567"/>
      <c r="X13" s="1567"/>
      <c r="Y13" s="1567"/>
      <c r="Z13" s="1567"/>
      <c r="AA13" s="1567"/>
      <c r="AB13" s="1567"/>
      <c r="AC13" s="1567"/>
      <c r="AD13" s="1567"/>
      <c r="AE13" s="1567"/>
      <c r="AF13" s="1568"/>
      <c r="AG13" s="364"/>
      <c r="AH13" s="364"/>
      <c r="AI13" s="364"/>
    </row>
    <row r="14" spans="1:35" ht="19.5" customHeight="1" x14ac:dyDescent="0.2">
      <c r="A14" s="1579"/>
      <c r="B14" s="529" t="s">
        <v>513</v>
      </c>
      <c r="C14" s="1569"/>
      <c r="D14" s="1570"/>
      <c r="E14" s="1570"/>
      <c r="F14" s="1570"/>
      <c r="G14" s="1570"/>
      <c r="H14" s="1570"/>
      <c r="I14" s="1570"/>
      <c r="J14" s="1570"/>
      <c r="K14" s="1570"/>
      <c r="L14" s="1570"/>
      <c r="M14" s="1570"/>
      <c r="N14" s="1570"/>
      <c r="O14" s="1570"/>
      <c r="P14" s="1570"/>
      <c r="Q14" s="1571"/>
      <c r="R14" s="1570"/>
      <c r="S14" s="1570"/>
      <c r="T14" s="1570"/>
      <c r="U14" s="1570"/>
      <c r="V14" s="1570"/>
      <c r="W14" s="1570"/>
      <c r="X14" s="1570"/>
      <c r="Y14" s="1570"/>
      <c r="Z14" s="1570"/>
      <c r="AA14" s="1570"/>
      <c r="AB14" s="1570"/>
      <c r="AC14" s="1570"/>
      <c r="AD14" s="1570"/>
      <c r="AE14" s="1570"/>
      <c r="AF14" s="1572"/>
    </row>
    <row r="15" spans="1:35" ht="19.5" customHeight="1" x14ac:dyDescent="0.2">
      <c r="A15" s="1579" t="s">
        <v>516</v>
      </c>
      <c r="B15" s="578" t="s">
        <v>512</v>
      </c>
      <c r="C15" s="1573"/>
      <c r="D15" s="1567"/>
      <c r="E15" s="1567"/>
      <c r="F15" s="1567"/>
      <c r="G15" s="1567"/>
      <c r="H15" s="1567"/>
      <c r="I15" s="1567"/>
      <c r="J15" s="1567"/>
      <c r="K15" s="1567"/>
      <c r="L15" s="1567"/>
      <c r="M15" s="1567"/>
      <c r="N15" s="1567"/>
      <c r="O15" s="1567"/>
      <c r="P15" s="1567"/>
      <c r="Q15" s="1574"/>
      <c r="R15" s="1567"/>
      <c r="S15" s="1567"/>
      <c r="T15" s="1567"/>
      <c r="U15" s="1567"/>
      <c r="V15" s="1567"/>
      <c r="W15" s="1567"/>
      <c r="X15" s="1567"/>
      <c r="Y15" s="1567"/>
      <c r="Z15" s="1567"/>
      <c r="AA15" s="1567"/>
      <c r="AB15" s="1567"/>
      <c r="AC15" s="1567"/>
      <c r="AD15" s="1567"/>
      <c r="AE15" s="1567"/>
      <c r="AF15" s="1568"/>
    </row>
    <row r="16" spans="1:35" ht="19.5" customHeight="1" x14ac:dyDescent="0.2">
      <c r="A16" s="1579"/>
      <c r="B16" s="529" t="s">
        <v>513</v>
      </c>
      <c r="C16" s="1569"/>
      <c r="D16" s="1570"/>
      <c r="E16" s="1570"/>
      <c r="F16" s="1570"/>
      <c r="G16" s="1570"/>
      <c r="H16" s="1570"/>
      <c r="I16" s="1570"/>
      <c r="J16" s="1570"/>
      <c r="K16" s="1570"/>
      <c r="L16" s="1570"/>
      <c r="M16" s="1570"/>
      <c r="N16" s="1570"/>
      <c r="O16" s="1570"/>
      <c r="P16" s="1570"/>
      <c r="Q16" s="1571"/>
      <c r="R16" s="1570"/>
      <c r="S16" s="1570"/>
      <c r="T16" s="1570"/>
      <c r="U16" s="1570"/>
      <c r="V16" s="1570"/>
      <c r="W16" s="1570"/>
      <c r="X16" s="1570"/>
      <c r="Y16" s="1570"/>
      <c r="Z16" s="1570"/>
      <c r="AA16" s="1570"/>
      <c r="AB16" s="1570"/>
      <c r="AC16" s="1570"/>
      <c r="AD16" s="1570"/>
      <c r="AE16" s="1570"/>
      <c r="AF16" s="1572"/>
    </row>
    <row r="17" spans="1:32" ht="19.5" customHeight="1" x14ac:dyDescent="0.2">
      <c r="A17" s="1565" t="s">
        <v>517</v>
      </c>
      <c r="B17" s="578" t="s">
        <v>512</v>
      </c>
      <c r="C17" s="1582"/>
      <c r="D17" s="1605"/>
      <c r="E17" s="1605"/>
      <c r="F17" s="1605"/>
      <c r="G17" s="1605"/>
      <c r="H17" s="1605"/>
      <c r="I17" s="1605"/>
      <c r="J17" s="1605"/>
      <c r="K17" s="1605"/>
      <c r="L17" s="1605"/>
      <c r="M17" s="1605"/>
      <c r="N17" s="1605"/>
      <c r="O17" s="1605"/>
      <c r="P17" s="1605"/>
      <c r="Q17" s="1580"/>
      <c r="R17" s="1605"/>
      <c r="S17" s="1605"/>
      <c r="T17" s="1605"/>
      <c r="U17" s="1605"/>
      <c r="V17" s="1605"/>
      <c r="W17" s="1605"/>
      <c r="X17" s="1605"/>
      <c r="Y17" s="1605"/>
      <c r="Z17" s="1605"/>
      <c r="AA17" s="1605"/>
      <c r="AB17" s="1605"/>
      <c r="AC17" s="1605"/>
      <c r="AD17" s="1605"/>
      <c r="AE17" s="1605"/>
      <c r="AF17" s="1606"/>
    </row>
    <row r="18" spans="1:32" ht="19.5" customHeight="1" x14ac:dyDescent="0.2">
      <c r="A18" s="1565"/>
      <c r="B18" s="529" t="s">
        <v>513</v>
      </c>
      <c r="C18" s="1569"/>
      <c r="D18" s="1570"/>
      <c r="E18" s="1570"/>
      <c r="F18" s="1570"/>
      <c r="G18" s="1570"/>
      <c r="H18" s="1570"/>
      <c r="I18" s="1570"/>
      <c r="J18" s="1570"/>
      <c r="K18" s="1570"/>
      <c r="L18" s="1570"/>
      <c r="M18" s="1570"/>
      <c r="N18" s="1570"/>
      <c r="O18" s="1570"/>
      <c r="P18" s="1570"/>
      <c r="Q18" s="1571"/>
      <c r="R18" s="1570"/>
      <c r="S18" s="1570"/>
      <c r="T18" s="1570"/>
      <c r="U18" s="1570"/>
      <c r="V18" s="1570"/>
      <c r="W18" s="1570"/>
      <c r="X18" s="1570"/>
      <c r="Y18" s="1570"/>
      <c r="Z18" s="1570"/>
      <c r="AA18" s="1570"/>
      <c r="AB18" s="1570"/>
      <c r="AC18" s="1570"/>
      <c r="AD18" s="1570"/>
      <c r="AE18" s="1570"/>
      <c r="AF18" s="1572"/>
    </row>
    <row r="19" spans="1:32" ht="19.5" customHeight="1" x14ac:dyDescent="0.2">
      <c r="A19" s="1596" t="s">
        <v>518</v>
      </c>
      <c r="B19" s="578" t="s">
        <v>512</v>
      </c>
      <c r="C19" s="1580"/>
      <c r="D19" s="1581"/>
      <c r="E19" s="1581"/>
      <c r="F19" s="1581"/>
      <c r="G19" s="1581"/>
      <c r="H19" s="1581"/>
      <c r="I19" s="1581"/>
      <c r="J19" s="1581"/>
      <c r="K19" s="1581"/>
      <c r="L19" s="1581"/>
      <c r="M19" s="1581"/>
      <c r="N19" s="1581"/>
      <c r="O19" s="1581"/>
      <c r="P19" s="1581"/>
      <c r="Q19" s="1581"/>
      <c r="R19" s="1581"/>
      <c r="S19" s="1581"/>
      <c r="T19" s="1581"/>
      <c r="U19" s="1581"/>
      <c r="V19" s="1581"/>
      <c r="W19" s="1581"/>
      <c r="X19" s="1581"/>
      <c r="Y19" s="1581"/>
      <c r="Z19" s="1581"/>
      <c r="AA19" s="1581"/>
      <c r="AB19" s="1581"/>
      <c r="AC19" s="1581"/>
      <c r="AD19" s="1581"/>
      <c r="AE19" s="1581"/>
      <c r="AF19" s="1583"/>
    </row>
    <row r="20" spans="1:32" ht="19.5" customHeight="1" x14ac:dyDescent="0.2">
      <c r="A20" s="1596"/>
      <c r="B20" s="529" t="s">
        <v>513</v>
      </c>
      <c r="C20" s="1571"/>
      <c r="D20" s="1597"/>
      <c r="E20" s="1597"/>
      <c r="F20" s="1597"/>
      <c r="G20" s="1597"/>
      <c r="H20" s="1597"/>
      <c r="I20" s="1597"/>
      <c r="J20" s="1597"/>
      <c r="K20" s="1597"/>
      <c r="L20" s="1597"/>
      <c r="M20" s="1597"/>
      <c r="N20" s="1597"/>
      <c r="O20" s="1597"/>
      <c r="P20" s="1597"/>
      <c r="Q20" s="1597"/>
      <c r="R20" s="1597"/>
      <c r="S20" s="1597"/>
      <c r="T20" s="1597"/>
      <c r="U20" s="1597"/>
      <c r="V20" s="1597"/>
      <c r="W20" s="1597"/>
      <c r="X20" s="1597"/>
      <c r="Y20" s="1597"/>
      <c r="Z20" s="1597"/>
      <c r="AA20" s="1597"/>
      <c r="AB20" s="1597"/>
      <c r="AC20" s="1597"/>
      <c r="AD20" s="1597"/>
      <c r="AE20" s="1597"/>
      <c r="AF20" s="1598"/>
    </row>
    <row r="21" spans="1:32" ht="19.5" customHeight="1" x14ac:dyDescent="0.2">
      <c r="A21" s="1565" t="s">
        <v>519</v>
      </c>
      <c r="B21" s="550"/>
      <c r="C21" s="579"/>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1"/>
    </row>
    <row r="22" spans="1:32" ht="19.5" customHeight="1" x14ac:dyDescent="0.2">
      <c r="A22" s="1565"/>
      <c r="B22" s="529"/>
      <c r="C22" s="140"/>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2"/>
    </row>
    <row r="23" spans="1:32" ht="19.5" customHeight="1" x14ac:dyDescent="0.2">
      <c r="A23" s="1579" t="s">
        <v>520</v>
      </c>
      <c r="B23" s="551"/>
      <c r="C23" s="1599"/>
      <c r="D23" s="1600"/>
      <c r="E23" s="1600"/>
      <c r="F23" s="1600"/>
      <c r="G23" s="1600"/>
      <c r="H23" s="1600"/>
      <c r="I23" s="1600"/>
      <c r="J23" s="1600"/>
      <c r="K23" s="1600"/>
      <c r="L23" s="1600"/>
      <c r="M23" s="1600"/>
      <c r="N23" s="1600"/>
      <c r="O23" s="1600"/>
      <c r="P23" s="1600"/>
      <c r="Q23" s="1600"/>
      <c r="R23" s="1600"/>
      <c r="S23" s="1600"/>
      <c r="T23" s="1600"/>
      <c r="U23" s="1600"/>
      <c r="V23" s="1600"/>
      <c r="W23" s="1600"/>
      <c r="X23" s="1600"/>
      <c r="Y23" s="1600"/>
      <c r="Z23" s="1600"/>
      <c r="AA23" s="1600"/>
      <c r="AB23" s="1600"/>
      <c r="AC23" s="1600"/>
      <c r="AD23" s="1600"/>
      <c r="AE23" s="1600"/>
      <c r="AF23" s="1601"/>
    </row>
    <row r="24" spans="1:32" ht="19.5" customHeight="1" x14ac:dyDescent="0.2">
      <c r="A24" s="1579"/>
      <c r="B24" s="530"/>
      <c r="C24" s="1602"/>
      <c r="D24" s="1603"/>
      <c r="E24" s="1603"/>
      <c r="F24" s="1603"/>
      <c r="G24" s="1603"/>
      <c r="H24" s="1603"/>
      <c r="I24" s="1603"/>
      <c r="J24" s="1603"/>
      <c r="K24" s="1603"/>
      <c r="L24" s="1603"/>
      <c r="M24" s="1603"/>
      <c r="N24" s="1603"/>
      <c r="O24" s="1603"/>
      <c r="P24" s="1603"/>
      <c r="Q24" s="1603"/>
      <c r="R24" s="1603"/>
      <c r="S24" s="1603"/>
      <c r="T24" s="1603"/>
      <c r="U24" s="1603"/>
      <c r="V24" s="1603"/>
      <c r="W24" s="1603"/>
      <c r="X24" s="1603"/>
      <c r="Y24" s="1603"/>
      <c r="Z24" s="1603"/>
      <c r="AA24" s="1603"/>
      <c r="AB24" s="1603"/>
      <c r="AC24" s="1603"/>
      <c r="AD24" s="1603"/>
      <c r="AE24" s="1603"/>
      <c r="AF24" s="1604"/>
    </row>
    <row r="25" spans="1:32" ht="19.5" customHeight="1" x14ac:dyDescent="0.2">
      <c r="A25" s="1579" t="s">
        <v>521</v>
      </c>
      <c r="B25" s="551"/>
      <c r="C25" s="1580"/>
      <c r="D25" s="1581"/>
      <c r="E25" s="1581"/>
      <c r="F25" s="1581"/>
      <c r="G25" s="1581"/>
      <c r="H25" s="1581"/>
      <c r="I25" s="1581"/>
      <c r="J25" s="1581"/>
      <c r="K25" s="1581"/>
      <c r="L25" s="1581"/>
      <c r="M25" s="1581"/>
      <c r="N25" s="1581"/>
      <c r="O25" s="1581"/>
      <c r="P25" s="1581"/>
      <c r="Q25" s="1582"/>
      <c r="R25" s="1580"/>
      <c r="S25" s="1581"/>
      <c r="T25" s="1581"/>
      <c r="U25" s="1581"/>
      <c r="V25" s="1581"/>
      <c r="W25" s="1581"/>
      <c r="X25" s="1581"/>
      <c r="Y25" s="1581"/>
      <c r="Z25" s="1581"/>
      <c r="AA25" s="1581"/>
      <c r="AB25" s="1581"/>
      <c r="AC25" s="1581"/>
      <c r="AD25" s="1581"/>
      <c r="AE25" s="1581"/>
      <c r="AF25" s="1583"/>
    </row>
    <row r="26" spans="1:32" ht="19.5" customHeight="1" thickBot="1" x14ac:dyDescent="0.25">
      <c r="A26" s="1579"/>
      <c r="B26" s="531"/>
      <c r="C26" s="1584"/>
      <c r="D26" s="1585"/>
      <c r="E26" s="1585"/>
      <c r="F26" s="1585"/>
      <c r="G26" s="1585"/>
      <c r="H26" s="1585"/>
      <c r="I26" s="1585"/>
      <c r="J26" s="1585"/>
      <c r="K26" s="1585"/>
      <c r="L26" s="1585"/>
      <c r="M26" s="1585"/>
      <c r="N26" s="1585"/>
      <c r="O26" s="1585"/>
      <c r="P26" s="1585"/>
      <c r="Q26" s="1586"/>
      <c r="R26" s="1584"/>
      <c r="S26" s="1585"/>
      <c r="T26" s="1585"/>
      <c r="U26" s="1585"/>
      <c r="V26" s="1585"/>
      <c r="W26" s="1585"/>
      <c r="X26" s="1585"/>
      <c r="Y26" s="1585"/>
      <c r="Z26" s="1585"/>
      <c r="AA26" s="1585"/>
      <c r="AB26" s="1585"/>
      <c r="AC26" s="1585"/>
      <c r="AD26" s="1585"/>
      <c r="AE26" s="1585"/>
      <c r="AF26" s="1587"/>
    </row>
    <row r="27" spans="1:32" ht="14.25" customHeight="1" thickBot="1" x14ac:dyDescent="0.25">
      <c r="C27" s="85"/>
    </row>
    <row r="28" spans="1:32" ht="13.5" thickBot="1" x14ac:dyDescent="0.25">
      <c r="A28" s="1588" t="s">
        <v>522</v>
      </c>
      <c r="B28" s="1588"/>
      <c r="C28" s="1589"/>
      <c r="D28" s="1590"/>
      <c r="E28" s="1591"/>
      <c r="F28" s="143"/>
      <c r="G28" s="143"/>
      <c r="H28" s="143"/>
      <c r="I28" s="143"/>
      <c r="J28" s="143"/>
      <c r="K28" s="143"/>
      <c r="L28" s="406" t="s">
        <v>523</v>
      </c>
      <c r="M28" s="1592" t="s">
        <v>512</v>
      </c>
      <c r="N28" s="1593"/>
      <c r="Q28" s="143"/>
      <c r="R28" s="143"/>
      <c r="S28" s="143"/>
      <c r="T28" s="143"/>
      <c r="U28" s="143"/>
      <c r="V28" s="143"/>
      <c r="W28" s="143"/>
      <c r="X28" s="143"/>
      <c r="Y28" s="143"/>
      <c r="Z28" s="143"/>
      <c r="AA28" s="143"/>
      <c r="AB28" s="143"/>
      <c r="AC28" s="406" t="s">
        <v>524</v>
      </c>
      <c r="AD28" s="1594" t="s">
        <v>525</v>
      </c>
      <c r="AE28" s="1595"/>
    </row>
    <row r="29" spans="1:32" ht="15" customHeight="1" thickBot="1" x14ac:dyDescent="0.25">
      <c r="C29" s="118"/>
      <c r="D29" s="364"/>
      <c r="E29" s="364"/>
      <c r="F29" s="364"/>
      <c r="M29" s="1575" t="s">
        <v>526</v>
      </c>
      <c r="N29" s="1576"/>
      <c r="AB29" s="240"/>
      <c r="AD29" s="1577" t="s">
        <v>525</v>
      </c>
      <c r="AE29" s="1578"/>
    </row>
    <row r="30" spans="1:32" ht="15" customHeight="1" x14ac:dyDescent="0.2"/>
  </sheetData>
  <mergeCells count="82">
    <mergeCell ref="M8:Q8"/>
    <mergeCell ref="R8:V8"/>
    <mergeCell ref="W8:AA8"/>
    <mergeCell ref="A1:AF1"/>
    <mergeCell ref="C4:E4"/>
    <mergeCell ref="G4:H4"/>
    <mergeCell ref="C5:F5"/>
    <mergeCell ref="C7:AF7"/>
    <mergeCell ref="T4:AB4"/>
    <mergeCell ref="AB8:AF8"/>
    <mergeCell ref="C8:G8"/>
    <mergeCell ref="H8:L8"/>
    <mergeCell ref="A13:A14"/>
    <mergeCell ref="C13:G13"/>
    <mergeCell ref="H13:L13"/>
    <mergeCell ref="R13:V13"/>
    <mergeCell ref="W13:AA13"/>
    <mergeCell ref="AB13:AF13"/>
    <mergeCell ref="C14:G14"/>
    <mergeCell ref="H14:L14"/>
    <mergeCell ref="M14:Q14"/>
    <mergeCell ref="R14:V14"/>
    <mergeCell ref="W14:AA14"/>
    <mergeCell ref="AB14:AF14"/>
    <mergeCell ref="M13:Q13"/>
    <mergeCell ref="A15:A16"/>
    <mergeCell ref="C15:G15"/>
    <mergeCell ref="H15:L15"/>
    <mergeCell ref="M15:Q15"/>
    <mergeCell ref="R15:V15"/>
    <mergeCell ref="AB15:AF15"/>
    <mergeCell ref="C16:G16"/>
    <mergeCell ref="H16:L16"/>
    <mergeCell ref="M16:Q16"/>
    <mergeCell ref="R16:V16"/>
    <mergeCell ref="W16:AA16"/>
    <mergeCell ref="AB16:AF16"/>
    <mergeCell ref="W15:AA15"/>
    <mergeCell ref="A17:A18"/>
    <mergeCell ref="C17:G17"/>
    <mergeCell ref="H17:L17"/>
    <mergeCell ref="M17:Q17"/>
    <mergeCell ref="R17:V17"/>
    <mergeCell ref="AB17:AF17"/>
    <mergeCell ref="C18:G18"/>
    <mergeCell ref="H18:L18"/>
    <mergeCell ref="M18:Q18"/>
    <mergeCell ref="R18:V18"/>
    <mergeCell ref="W18:AA18"/>
    <mergeCell ref="AB18:AF18"/>
    <mergeCell ref="W17:AA17"/>
    <mergeCell ref="A19:A20"/>
    <mergeCell ref="C19:AF19"/>
    <mergeCell ref="C20:AF20"/>
    <mergeCell ref="A21:A22"/>
    <mergeCell ref="A23:A24"/>
    <mergeCell ref="C23:AF24"/>
    <mergeCell ref="M29:N29"/>
    <mergeCell ref="AD29:AE29"/>
    <mergeCell ref="A25:A26"/>
    <mergeCell ref="C25:Q25"/>
    <mergeCell ref="R25:AF25"/>
    <mergeCell ref="C26:Q26"/>
    <mergeCell ref="R26:AF26"/>
    <mergeCell ref="A28:C28"/>
    <mergeCell ref="D28:E28"/>
    <mergeCell ref="M28:N28"/>
    <mergeCell ref="AD28:AE28"/>
    <mergeCell ref="A9:A10"/>
    <mergeCell ref="W11:AA11"/>
    <mergeCell ref="AB11:AF11"/>
    <mergeCell ref="C12:G12"/>
    <mergeCell ref="H12:L12"/>
    <mergeCell ref="M12:Q12"/>
    <mergeCell ref="R12:V12"/>
    <mergeCell ref="W12:AA12"/>
    <mergeCell ref="AB12:AF12"/>
    <mergeCell ref="A11:A12"/>
    <mergeCell ref="C11:G11"/>
    <mergeCell ref="H11:L11"/>
    <mergeCell ref="M11:Q11"/>
    <mergeCell ref="R11:V11"/>
  </mergeCells>
  <conditionalFormatting sqref="D3:O3 Q3:AB3 AD3 C4 G4:H5 T4:T5">
    <cfRule type="cellIs" dxfId="3" priority="1" operator="equal">
      <formula>0</formula>
    </cfRule>
  </conditionalFormatting>
  <dataValidations count="1">
    <dataValidation type="list" allowBlank="1" sqref="C5:F5" xr:uid="{00000000-0002-0000-1300-000000000000}">
      <formula1>DMDBTALL</formula1>
    </dataValidation>
  </dataValidations>
  <printOptions horizontalCentered="1"/>
  <pageMargins left="0.6" right="0.6" top="0.5" bottom="0.75" header="0.5" footer="0.4"/>
  <pageSetup scale="97" fitToHeight="0" orientation="landscape" r:id="rId1"/>
  <headerFooter alignWithMargins="0">
    <oddFooter>&amp;L&amp;"Arial,Bold"Radiologic Technologist's Section&amp;R&amp;"Arial,Italic"&amp;8&amp;F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0CE92-7DB5-4BB8-A43C-108C7E554594}">
  <sheetPr>
    <tabColor rgb="FF00B0F0"/>
    <pageSetUpPr fitToPage="1"/>
  </sheetPr>
  <dimension ref="A1:AI30"/>
  <sheetViews>
    <sheetView showGridLines="0" zoomScale="120" zoomScaleNormal="120" zoomScalePageLayoutView="120" workbookViewId="0">
      <selection activeCell="C7" sqref="C7:AF7"/>
    </sheetView>
  </sheetViews>
  <sheetFormatPr defaultColWidth="8.7109375" defaultRowHeight="12.75" x14ac:dyDescent="0.2"/>
  <cols>
    <col min="1" max="1" width="20.42578125" style="89" customWidth="1"/>
    <col min="2" max="2" width="7.7109375" style="89" customWidth="1"/>
    <col min="3" max="32" width="3.42578125" style="89" customWidth="1"/>
    <col min="33" max="16384" width="8.7109375" style="89"/>
  </cols>
  <sheetData>
    <row r="1" spans="1:35" ht="24.75" customHeight="1" x14ac:dyDescent="0.35">
      <c r="A1" s="1608" t="s">
        <v>508</v>
      </c>
      <c r="B1" s="1608"/>
      <c r="C1" s="1608"/>
      <c r="D1" s="1608"/>
      <c r="E1" s="1608"/>
      <c r="F1" s="1608"/>
      <c r="G1" s="1608"/>
      <c r="H1" s="1608"/>
      <c r="I1" s="1608"/>
      <c r="J1" s="1608"/>
      <c r="K1" s="1608"/>
      <c r="L1" s="1608"/>
      <c r="M1" s="1608"/>
      <c r="N1" s="1608"/>
      <c r="O1" s="1608"/>
      <c r="P1" s="1608"/>
      <c r="Q1" s="1608"/>
      <c r="R1" s="1608"/>
      <c r="S1" s="1608"/>
      <c r="T1" s="1608"/>
      <c r="U1" s="1608"/>
      <c r="V1" s="1608"/>
      <c r="W1" s="1608"/>
      <c r="X1" s="1608"/>
      <c r="Y1" s="1608"/>
      <c r="Z1" s="1608"/>
      <c r="AA1" s="1608"/>
      <c r="AB1" s="1608"/>
      <c r="AC1" s="1608"/>
      <c r="AD1" s="1608"/>
      <c r="AE1" s="1608"/>
      <c r="AF1" s="1608"/>
      <c r="AI1"/>
    </row>
    <row r="2" spans="1:35" ht="11.25" customHeight="1" x14ac:dyDescent="0.35">
      <c r="A2" s="404"/>
      <c r="B2" s="404"/>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row>
    <row r="3" spans="1:35" s="9" customFormat="1" ht="18.75" customHeight="1" x14ac:dyDescent="0.35">
      <c r="A3" s="340" t="s">
        <v>118</v>
      </c>
      <c r="B3" s="340"/>
      <c r="C3" s="89"/>
      <c r="D3" s="342" t="str">
        <f>Facility</f>
        <v>SurgiCenter</v>
      </c>
      <c r="E3" s="306"/>
      <c r="F3" s="306"/>
      <c r="G3" s="306"/>
      <c r="H3" s="306"/>
      <c r="I3" s="306"/>
      <c r="J3" s="306"/>
      <c r="K3" s="306"/>
      <c r="L3" s="306"/>
      <c r="M3" s="95"/>
      <c r="N3" s="95"/>
      <c r="O3" s="95"/>
      <c r="P3" s="340" t="s">
        <v>119</v>
      </c>
      <c r="Q3" s="95"/>
      <c r="R3" s="95"/>
      <c r="S3" s="95"/>
      <c r="T3" s="342" t="str">
        <f>RmID</f>
        <v>Biopsy</v>
      </c>
      <c r="U3" s="306"/>
      <c r="V3" s="306"/>
      <c r="W3" s="306"/>
      <c r="X3" s="306"/>
      <c r="Y3" s="306"/>
      <c r="Z3" s="306"/>
      <c r="AA3" s="306"/>
      <c r="AB3" s="306"/>
      <c r="AC3" s="404"/>
      <c r="AD3" s="95"/>
      <c r="AE3" s="89"/>
      <c r="AF3" s="89"/>
      <c r="AG3"/>
      <c r="AH3"/>
      <c r="AI3"/>
    </row>
    <row r="4" spans="1:35" ht="18.75" customHeight="1" x14ac:dyDescent="0.2">
      <c r="A4" s="338" t="s">
        <v>509</v>
      </c>
      <c r="B4" s="338"/>
      <c r="C4" s="1609">
        <f>SBBAPID</f>
        <v>12001</v>
      </c>
      <c r="D4" s="1609"/>
      <c r="E4" s="1609"/>
      <c r="F4" s="211" t="s">
        <v>121</v>
      </c>
      <c r="G4" s="1610">
        <f>SBBAPRm</f>
        <v>1</v>
      </c>
      <c r="H4" s="1610"/>
      <c r="K4" s="222"/>
      <c r="L4" s="222"/>
      <c r="M4" s="339"/>
      <c r="N4" s="339"/>
      <c r="O4" s="339"/>
      <c r="P4" s="341"/>
      <c r="Q4" s="339"/>
      <c r="R4" s="91"/>
      <c r="S4" s="122" t="s">
        <v>122</v>
      </c>
      <c r="T4" s="1614" t="str">
        <f>CONCATENATE(MFR," ",MOD)</f>
        <v>Hologic Affirm</v>
      </c>
      <c r="U4" s="1614"/>
      <c r="V4" s="1614"/>
      <c r="W4" s="1614"/>
      <c r="X4" s="1614"/>
      <c r="Y4" s="1614"/>
      <c r="Z4" s="1614"/>
      <c r="AA4" s="1614"/>
      <c r="AB4" s="1614"/>
      <c r="AC4" s="343"/>
      <c r="AD4" s="343"/>
      <c r="AG4" s="99"/>
    </row>
    <row r="5" spans="1:35" ht="18.75" customHeight="1" x14ac:dyDescent="0.2">
      <c r="A5" s="225" t="s">
        <v>123</v>
      </c>
      <c r="B5" s="225"/>
      <c r="C5" s="1190" t="str">
        <f>ImageMode_A</f>
        <v>Stereotactic</v>
      </c>
      <c r="D5" s="1190"/>
      <c r="E5" s="1190"/>
      <c r="F5" s="1190"/>
      <c r="G5" s="344"/>
      <c r="H5" s="344"/>
      <c r="K5" s="339"/>
      <c r="L5" s="339"/>
      <c r="M5" s="339"/>
      <c r="N5" s="339"/>
      <c r="O5" s="339"/>
      <c r="P5" s="341"/>
      <c r="Q5" s="339"/>
      <c r="R5" s="91"/>
      <c r="S5" s="122"/>
      <c r="T5" s="343"/>
      <c r="U5" s="343"/>
      <c r="V5" s="343"/>
      <c r="W5" s="343"/>
      <c r="X5" s="343"/>
      <c r="Y5" s="343"/>
      <c r="Z5" s="343"/>
      <c r="AA5" s="343"/>
      <c r="AB5" s="343"/>
      <c r="AC5" s="343"/>
      <c r="AD5" s="343"/>
      <c r="AG5" s="252"/>
    </row>
    <row r="6" spans="1:35" ht="12" customHeight="1" thickBot="1" x14ac:dyDescent="0.25">
      <c r="A6" s="92"/>
      <c r="B6" s="92"/>
      <c r="C6" s="92"/>
      <c r="D6" s="93"/>
      <c r="E6" s="90"/>
      <c r="F6" s="90"/>
      <c r="G6" s="94"/>
      <c r="H6" s="95"/>
      <c r="I6" s="95"/>
      <c r="J6" s="95"/>
      <c r="K6" s="95"/>
      <c r="L6" s="95"/>
      <c r="M6" s="95"/>
      <c r="N6" s="90"/>
      <c r="O6" s="90"/>
      <c r="P6" s="95"/>
      <c r="Q6" s="95"/>
      <c r="R6" s="95"/>
      <c r="S6" s="95"/>
      <c r="T6" s="95"/>
      <c r="U6" s="95"/>
      <c r="V6" s="95"/>
      <c r="W6" s="92"/>
      <c r="X6" s="95"/>
      <c r="Y6" s="95"/>
      <c r="Z6" s="94"/>
      <c r="AA6" s="96"/>
      <c r="AB6" s="96"/>
    </row>
    <row r="7" spans="1:35" ht="19.5" customHeight="1" x14ac:dyDescent="0.2">
      <c r="A7" s="534"/>
      <c r="B7" s="532" t="s">
        <v>170</v>
      </c>
      <c r="C7" s="1611"/>
      <c r="D7" s="1612"/>
      <c r="E7" s="1612"/>
      <c r="F7" s="1612"/>
      <c r="G7" s="1612"/>
      <c r="H7" s="1612"/>
      <c r="I7" s="1612"/>
      <c r="J7" s="1612"/>
      <c r="K7" s="1612"/>
      <c r="L7" s="1612"/>
      <c r="M7" s="1612"/>
      <c r="N7" s="1612"/>
      <c r="O7" s="1612"/>
      <c r="P7" s="1612"/>
      <c r="Q7" s="1612"/>
      <c r="R7" s="1612"/>
      <c r="S7" s="1612"/>
      <c r="T7" s="1612"/>
      <c r="U7" s="1612"/>
      <c r="V7" s="1612"/>
      <c r="W7" s="1612"/>
      <c r="X7" s="1612"/>
      <c r="Y7" s="1612"/>
      <c r="Z7" s="1612"/>
      <c r="AA7" s="1612"/>
      <c r="AB7" s="1612"/>
      <c r="AC7" s="1612"/>
      <c r="AD7" s="1612"/>
      <c r="AE7" s="1612"/>
      <c r="AF7" s="1613"/>
      <c r="AH7" s="174"/>
    </row>
    <row r="8" spans="1:35" ht="19.5" customHeight="1" x14ac:dyDescent="0.2">
      <c r="A8" s="535"/>
      <c r="B8" s="533" t="s">
        <v>228</v>
      </c>
      <c r="C8" s="1617" t="s">
        <v>527</v>
      </c>
      <c r="D8" s="1617"/>
      <c r="E8" s="1617"/>
      <c r="F8" s="1617"/>
      <c r="G8" s="1617"/>
      <c r="H8" s="1607" t="s">
        <v>236</v>
      </c>
      <c r="I8" s="1607"/>
      <c r="J8" s="1607"/>
      <c r="K8" s="1607"/>
      <c r="L8" s="1607"/>
      <c r="M8" s="1607" t="s">
        <v>528</v>
      </c>
      <c r="N8" s="1607"/>
      <c r="O8" s="1607"/>
      <c r="P8" s="1607"/>
      <c r="Q8" s="1607"/>
      <c r="R8" s="1607" t="s">
        <v>238</v>
      </c>
      <c r="S8" s="1607"/>
      <c r="T8" s="1607"/>
      <c r="U8" s="1607"/>
      <c r="V8" s="1607"/>
      <c r="W8" s="1607" t="s">
        <v>239</v>
      </c>
      <c r="X8" s="1607"/>
      <c r="Y8" s="1607"/>
      <c r="Z8" s="1607"/>
      <c r="AA8" s="1607"/>
      <c r="AB8" s="1615" t="s">
        <v>240</v>
      </c>
      <c r="AC8" s="1615"/>
      <c r="AD8" s="1615"/>
      <c r="AE8" s="1615"/>
      <c r="AF8" s="1616"/>
      <c r="AH8" s="174"/>
    </row>
    <row r="9" spans="1:35" ht="19.5" customHeight="1" x14ac:dyDescent="0.2">
      <c r="A9" s="1565" t="s">
        <v>511</v>
      </c>
      <c r="B9" s="578" t="s">
        <v>512</v>
      </c>
      <c r="C9" s="40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6"/>
    </row>
    <row r="10" spans="1:35" ht="19.5" customHeight="1" x14ac:dyDescent="0.2">
      <c r="A10" s="1566"/>
      <c r="B10" s="529" t="s">
        <v>513</v>
      </c>
      <c r="C10" s="140"/>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2"/>
    </row>
    <row r="11" spans="1:35" ht="19.5" customHeight="1" x14ac:dyDescent="0.2">
      <c r="A11" s="1565" t="s">
        <v>514</v>
      </c>
      <c r="B11" s="578" t="s">
        <v>512</v>
      </c>
      <c r="C11" s="1573"/>
      <c r="D11" s="1567"/>
      <c r="E11" s="1567"/>
      <c r="F11" s="1567"/>
      <c r="G11" s="1567"/>
      <c r="H11" s="1567"/>
      <c r="I11" s="1567"/>
      <c r="J11" s="1567"/>
      <c r="K11" s="1567"/>
      <c r="L11" s="1567"/>
      <c r="M11" s="1567"/>
      <c r="N11" s="1567"/>
      <c r="O11" s="1567"/>
      <c r="P11" s="1567"/>
      <c r="Q11" s="1574"/>
      <c r="R11" s="1567"/>
      <c r="S11" s="1567"/>
      <c r="T11" s="1567"/>
      <c r="U11" s="1567"/>
      <c r="V11" s="1567"/>
      <c r="W11" s="1567"/>
      <c r="X11" s="1567"/>
      <c r="Y11" s="1567"/>
      <c r="Z11" s="1567"/>
      <c r="AA11" s="1567"/>
      <c r="AB11" s="1567"/>
      <c r="AC11" s="1567"/>
      <c r="AD11" s="1567"/>
      <c r="AE11" s="1567"/>
      <c r="AF11" s="1568"/>
      <c r="AG11" s="364"/>
    </row>
    <row r="12" spans="1:35" ht="19.5" customHeight="1" x14ac:dyDescent="0.2">
      <c r="A12" s="1565"/>
      <c r="B12" s="529" t="s">
        <v>513</v>
      </c>
      <c r="C12" s="1569"/>
      <c r="D12" s="1570"/>
      <c r="E12" s="1570"/>
      <c r="F12" s="1570"/>
      <c r="G12" s="1570"/>
      <c r="H12" s="1570"/>
      <c r="I12" s="1570"/>
      <c r="J12" s="1570"/>
      <c r="K12" s="1570"/>
      <c r="L12" s="1570"/>
      <c r="M12" s="1570"/>
      <c r="N12" s="1570"/>
      <c r="O12" s="1570"/>
      <c r="P12" s="1570"/>
      <c r="Q12" s="1571"/>
      <c r="R12" s="1570"/>
      <c r="S12" s="1570"/>
      <c r="T12" s="1570"/>
      <c r="U12" s="1570"/>
      <c r="V12" s="1570"/>
      <c r="W12" s="1570"/>
      <c r="X12" s="1570"/>
      <c r="Y12" s="1570"/>
      <c r="Z12" s="1570"/>
      <c r="AA12" s="1570"/>
      <c r="AB12" s="1570"/>
      <c r="AC12" s="1570"/>
      <c r="AD12" s="1570"/>
      <c r="AE12" s="1570"/>
      <c r="AF12" s="1572"/>
      <c r="AG12" s="364"/>
      <c r="AH12" s="364"/>
      <c r="AI12" s="364"/>
    </row>
    <row r="13" spans="1:35" ht="19.5" customHeight="1" x14ac:dyDescent="0.2">
      <c r="A13" s="1579" t="s">
        <v>515</v>
      </c>
      <c r="B13" s="657" t="s">
        <v>512</v>
      </c>
      <c r="C13" s="1573"/>
      <c r="D13" s="1567"/>
      <c r="E13" s="1567"/>
      <c r="F13" s="1567"/>
      <c r="G13" s="1567"/>
      <c r="H13" s="1567"/>
      <c r="I13" s="1567"/>
      <c r="J13" s="1567"/>
      <c r="K13" s="1567"/>
      <c r="L13" s="1567"/>
      <c r="M13" s="1567"/>
      <c r="N13" s="1567"/>
      <c r="O13" s="1567"/>
      <c r="P13" s="1567"/>
      <c r="Q13" s="1574"/>
      <c r="R13" s="1567"/>
      <c r="S13" s="1567"/>
      <c r="T13" s="1567"/>
      <c r="U13" s="1567"/>
      <c r="V13" s="1567"/>
      <c r="W13" s="1567"/>
      <c r="X13" s="1567"/>
      <c r="Y13" s="1567"/>
      <c r="Z13" s="1567"/>
      <c r="AA13" s="1567"/>
      <c r="AB13" s="1567"/>
      <c r="AC13" s="1567"/>
      <c r="AD13" s="1567"/>
      <c r="AE13" s="1567"/>
      <c r="AF13" s="1568"/>
      <c r="AG13" s="364"/>
      <c r="AH13" s="364"/>
      <c r="AI13" s="364"/>
    </row>
    <row r="14" spans="1:35" ht="19.5" customHeight="1" x14ac:dyDescent="0.2">
      <c r="A14" s="1579"/>
      <c r="B14" s="529" t="s">
        <v>513</v>
      </c>
      <c r="C14" s="1569"/>
      <c r="D14" s="1570"/>
      <c r="E14" s="1570"/>
      <c r="F14" s="1570"/>
      <c r="G14" s="1570"/>
      <c r="H14" s="1570"/>
      <c r="I14" s="1570"/>
      <c r="J14" s="1570"/>
      <c r="K14" s="1570"/>
      <c r="L14" s="1570"/>
      <c r="M14" s="1570"/>
      <c r="N14" s="1570"/>
      <c r="O14" s="1570"/>
      <c r="P14" s="1570"/>
      <c r="Q14" s="1571"/>
      <c r="R14" s="1570"/>
      <c r="S14" s="1570"/>
      <c r="T14" s="1570"/>
      <c r="U14" s="1570"/>
      <c r="V14" s="1570"/>
      <c r="W14" s="1570"/>
      <c r="X14" s="1570"/>
      <c r="Y14" s="1570"/>
      <c r="Z14" s="1570"/>
      <c r="AA14" s="1570"/>
      <c r="AB14" s="1570"/>
      <c r="AC14" s="1570"/>
      <c r="AD14" s="1570"/>
      <c r="AE14" s="1570"/>
      <c r="AF14" s="1572"/>
    </row>
    <row r="15" spans="1:35" ht="19.5" customHeight="1" x14ac:dyDescent="0.2">
      <c r="A15" s="1579" t="s">
        <v>516</v>
      </c>
      <c r="B15" s="578" t="s">
        <v>512</v>
      </c>
      <c r="C15" s="1573"/>
      <c r="D15" s="1567"/>
      <c r="E15" s="1567"/>
      <c r="F15" s="1567"/>
      <c r="G15" s="1567"/>
      <c r="H15" s="1567"/>
      <c r="I15" s="1567"/>
      <c r="J15" s="1567"/>
      <c r="K15" s="1567"/>
      <c r="L15" s="1567"/>
      <c r="M15" s="1567"/>
      <c r="N15" s="1567"/>
      <c r="O15" s="1567"/>
      <c r="P15" s="1567"/>
      <c r="Q15" s="1574"/>
      <c r="R15" s="1567"/>
      <c r="S15" s="1567"/>
      <c r="T15" s="1567"/>
      <c r="U15" s="1567"/>
      <c r="V15" s="1567"/>
      <c r="W15" s="1567"/>
      <c r="X15" s="1567"/>
      <c r="Y15" s="1567"/>
      <c r="Z15" s="1567"/>
      <c r="AA15" s="1567"/>
      <c r="AB15" s="1567"/>
      <c r="AC15" s="1567"/>
      <c r="AD15" s="1567"/>
      <c r="AE15" s="1567"/>
      <c r="AF15" s="1568"/>
    </row>
    <row r="16" spans="1:35" ht="19.5" customHeight="1" x14ac:dyDescent="0.2">
      <c r="A16" s="1579"/>
      <c r="B16" s="529" t="s">
        <v>513</v>
      </c>
      <c r="C16" s="1569"/>
      <c r="D16" s="1570"/>
      <c r="E16" s="1570"/>
      <c r="F16" s="1570"/>
      <c r="G16" s="1570"/>
      <c r="H16" s="1570"/>
      <c r="I16" s="1570"/>
      <c r="J16" s="1570"/>
      <c r="K16" s="1570"/>
      <c r="L16" s="1570"/>
      <c r="M16" s="1570"/>
      <c r="N16" s="1570"/>
      <c r="O16" s="1570"/>
      <c r="P16" s="1570"/>
      <c r="Q16" s="1571"/>
      <c r="R16" s="1570"/>
      <c r="S16" s="1570"/>
      <c r="T16" s="1570"/>
      <c r="U16" s="1570"/>
      <c r="V16" s="1570"/>
      <c r="W16" s="1570"/>
      <c r="X16" s="1570"/>
      <c r="Y16" s="1570"/>
      <c r="Z16" s="1570"/>
      <c r="AA16" s="1570"/>
      <c r="AB16" s="1570"/>
      <c r="AC16" s="1570"/>
      <c r="AD16" s="1570"/>
      <c r="AE16" s="1570"/>
      <c r="AF16" s="1572"/>
    </row>
    <row r="17" spans="1:32" ht="19.5" customHeight="1" x14ac:dyDescent="0.2">
      <c r="A17" s="1565" t="s">
        <v>517</v>
      </c>
      <c r="B17" s="578" t="s">
        <v>512</v>
      </c>
      <c r="C17" s="1582"/>
      <c r="D17" s="1605"/>
      <c r="E17" s="1605"/>
      <c r="F17" s="1605"/>
      <c r="G17" s="1605"/>
      <c r="H17" s="1605"/>
      <c r="I17" s="1605"/>
      <c r="J17" s="1605"/>
      <c r="K17" s="1605"/>
      <c r="L17" s="1605"/>
      <c r="M17" s="1605"/>
      <c r="N17" s="1605"/>
      <c r="O17" s="1605"/>
      <c r="P17" s="1605"/>
      <c r="Q17" s="1580"/>
      <c r="R17" s="1605"/>
      <c r="S17" s="1605"/>
      <c r="T17" s="1605"/>
      <c r="U17" s="1605"/>
      <c r="V17" s="1605"/>
      <c r="W17" s="1605"/>
      <c r="X17" s="1605"/>
      <c r="Y17" s="1605"/>
      <c r="Z17" s="1605"/>
      <c r="AA17" s="1605"/>
      <c r="AB17" s="1605"/>
      <c r="AC17" s="1605"/>
      <c r="AD17" s="1605"/>
      <c r="AE17" s="1605"/>
      <c r="AF17" s="1606"/>
    </row>
    <row r="18" spans="1:32" ht="19.5" customHeight="1" x14ac:dyDescent="0.2">
      <c r="A18" s="1565"/>
      <c r="B18" s="529" t="s">
        <v>513</v>
      </c>
      <c r="C18" s="1569"/>
      <c r="D18" s="1570"/>
      <c r="E18" s="1570"/>
      <c r="F18" s="1570"/>
      <c r="G18" s="1570"/>
      <c r="H18" s="1570"/>
      <c r="I18" s="1570"/>
      <c r="J18" s="1570"/>
      <c r="K18" s="1570"/>
      <c r="L18" s="1570"/>
      <c r="M18" s="1570"/>
      <c r="N18" s="1570"/>
      <c r="O18" s="1570"/>
      <c r="P18" s="1570"/>
      <c r="Q18" s="1571"/>
      <c r="R18" s="1570"/>
      <c r="S18" s="1570"/>
      <c r="T18" s="1570"/>
      <c r="U18" s="1570"/>
      <c r="V18" s="1570"/>
      <c r="W18" s="1570"/>
      <c r="X18" s="1570"/>
      <c r="Y18" s="1570"/>
      <c r="Z18" s="1570"/>
      <c r="AA18" s="1570"/>
      <c r="AB18" s="1570"/>
      <c r="AC18" s="1570"/>
      <c r="AD18" s="1570"/>
      <c r="AE18" s="1570"/>
      <c r="AF18" s="1572"/>
    </row>
    <row r="19" spans="1:32" ht="19.5" customHeight="1" x14ac:dyDescent="0.2">
      <c r="A19" s="1596" t="s">
        <v>518</v>
      </c>
      <c r="B19" s="578" t="s">
        <v>512</v>
      </c>
      <c r="C19" s="1580"/>
      <c r="D19" s="1581"/>
      <c r="E19" s="1581"/>
      <c r="F19" s="1581"/>
      <c r="G19" s="1581"/>
      <c r="H19" s="1581"/>
      <c r="I19" s="1581"/>
      <c r="J19" s="1581"/>
      <c r="K19" s="1581"/>
      <c r="L19" s="1581"/>
      <c r="M19" s="1581"/>
      <c r="N19" s="1581"/>
      <c r="O19" s="1581"/>
      <c r="P19" s="1581"/>
      <c r="Q19" s="1581"/>
      <c r="R19" s="1581"/>
      <c r="S19" s="1581"/>
      <c r="T19" s="1581"/>
      <c r="U19" s="1581"/>
      <c r="V19" s="1581"/>
      <c r="W19" s="1581"/>
      <c r="X19" s="1581"/>
      <c r="Y19" s="1581"/>
      <c r="Z19" s="1581"/>
      <c r="AA19" s="1581"/>
      <c r="AB19" s="1581"/>
      <c r="AC19" s="1581"/>
      <c r="AD19" s="1581"/>
      <c r="AE19" s="1581"/>
      <c r="AF19" s="1583"/>
    </row>
    <row r="20" spans="1:32" ht="19.5" customHeight="1" x14ac:dyDescent="0.2">
      <c r="A20" s="1596"/>
      <c r="B20" s="529" t="s">
        <v>513</v>
      </c>
      <c r="C20" s="1571"/>
      <c r="D20" s="1597"/>
      <c r="E20" s="1597"/>
      <c r="F20" s="1597"/>
      <c r="G20" s="1597"/>
      <c r="H20" s="1597"/>
      <c r="I20" s="1597"/>
      <c r="J20" s="1597"/>
      <c r="K20" s="1597"/>
      <c r="L20" s="1597"/>
      <c r="M20" s="1597"/>
      <c r="N20" s="1597"/>
      <c r="O20" s="1597"/>
      <c r="P20" s="1597"/>
      <c r="Q20" s="1597"/>
      <c r="R20" s="1597"/>
      <c r="S20" s="1597"/>
      <c r="T20" s="1597"/>
      <c r="U20" s="1597"/>
      <c r="V20" s="1597"/>
      <c r="W20" s="1597"/>
      <c r="X20" s="1597"/>
      <c r="Y20" s="1597"/>
      <c r="Z20" s="1597"/>
      <c r="AA20" s="1597"/>
      <c r="AB20" s="1597"/>
      <c r="AC20" s="1597"/>
      <c r="AD20" s="1597"/>
      <c r="AE20" s="1597"/>
      <c r="AF20" s="1598"/>
    </row>
    <row r="21" spans="1:32" ht="19.5" customHeight="1" x14ac:dyDescent="0.2">
      <c r="A21" s="1565" t="s">
        <v>519</v>
      </c>
      <c r="B21" s="550"/>
      <c r="C21" s="579"/>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1"/>
    </row>
    <row r="22" spans="1:32" ht="19.5" customHeight="1" x14ac:dyDescent="0.2">
      <c r="A22" s="1565"/>
      <c r="B22" s="529"/>
      <c r="C22" s="140"/>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2"/>
    </row>
    <row r="23" spans="1:32" ht="19.5" customHeight="1" x14ac:dyDescent="0.2">
      <c r="A23" s="1579" t="s">
        <v>520</v>
      </c>
      <c r="B23" s="551"/>
      <c r="C23" s="1599"/>
      <c r="D23" s="1600"/>
      <c r="E23" s="1600"/>
      <c r="F23" s="1600"/>
      <c r="G23" s="1600"/>
      <c r="H23" s="1600"/>
      <c r="I23" s="1600"/>
      <c r="J23" s="1600"/>
      <c r="K23" s="1600"/>
      <c r="L23" s="1600"/>
      <c r="M23" s="1600"/>
      <c r="N23" s="1600"/>
      <c r="O23" s="1600"/>
      <c r="P23" s="1600"/>
      <c r="Q23" s="1600"/>
      <c r="R23" s="1600"/>
      <c r="S23" s="1600"/>
      <c r="T23" s="1600"/>
      <c r="U23" s="1600"/>
      <c r="V23" s="1600"/>
      <c r="W23" s="1600"/>
      <c r="X23" s="1600"/>
      <c r="Y23" s="1600"/>
      <c r="Z23" s="1600"/>
      <c r="AA23" s="1600"/>
      <c r="AB23" s="1600"/>
      <c r="AC23" s="1600"/>
      <c r="AD23" s="1600"/>
      <c r="AE23" s="1600"/>
      <c r="AF23" s="1601"/>
    </row>
    <row r="24" spans="1:32" ht="19.5" customHeight="1" x14ac:dyDescent="0.2">
      <c r="A24" s="1579"/>
      <c r="B24" s="530"/>
      <c r="C24" s="1602"/>
      <c r="D24" s="1603"/>
      <c r="E24" s="1603"/>
      <c r="F24" s="1603"/>
      <c r="G24" s="1603"/>
      <c r="H24" s="1603"/>
      <c r="I24" s="1603"/>
      <c r="J24" s="1603"/>
      <c r="K24" s="1603"/>
      <c r="L24" s="1603"/>
      <c r="M24" s="1603"/>
      <c r="N24" s="1603"/>
      <c r="O24" s="1603"/>
      <c r="P24" s="1603"/>
      <c r="Q24" s="1603"/>
      <c r="R24" s="1603"/>
      <c r="S24" s="1603"/>
      <c r="T24" s="1603"/>
      <c r="U24" s="1603"/>
      <c r="V24" s="1603"/>
      <c r="W24" s="1603"/>
      <c r="X24" s="1603"/>
      <c r="Y24" s="1603"/>
      <c r="Z24" s="1603"/>
      <c r="AA24" s="1603"/>
      <c r="AB24" s="1603"/>
      <c r="AC24" s="1603"/>
      <c r="AD24" s="1603"/>
      <c r="AE24" s="1603"/>
      <c r="AF24" s="1604"/>
    </row>
    <row r="25" spans="1:32" ht="19.5" customHeight="1" x14ac:dyDescent="0.2">
      <c r="A25" s="1579" t="s">
        <v>521</v>
      </c>
      <c r="B25" s="551"/>
      <c r="C25" s="1580"/>
      <c r="D25" s="1581"/>
      <c r="E25" s="1581"/>
      <c r="F25" s="1581"/>
      <c r="G25" s="1581"/>
      <c r="H25" s="1581"/>
      <c r="I25" s="1581"/>
      <c r="J25" s="1581"/>
      <c r="K25" s="1581"/>
      <c r="L25" s="1581"/>
      <c r="M25" s="1581"/>
      <c r="N25" s="1581"/>
      <c r="O25" s="1581"/>
      <c r="P25" s="1581"/>
      <c r="Q25" s="1582"/>
      <c r="R25" s="1580"/>
      <c r="S25" s="1581"/>
      <c r="T25" s="1581"/>
      <c r="U25" s="1581"/>
      <c r="V25" s="1581"/>
      <c r="W25" s="1581"/>
      <c r="X25" s="1581"/>
      <c r="Y25" s="1581"/>
      <c r="Z25" s="1581"/>
      <c r="AA25" s="1581"/>
      <c r="AB25" s="1581"/>
      <c r="AC25" s="1581"/>
      <c r="AD25" s="1581"/>
      <c r="AE25" s="1581"/>
      <c r="AF25" s="1583"/>
    </row>
    <row r="26" spans="1:32" ht="19.5" customHeight="1" thickBot="1" x14ac:dyDescent="0.25">
      <c r="A26" s="1579"/>
      <c r="B26" s="531"/>
      <c r="C26" s="1584"/>
      <c r="D26" s="1585"/>
      <c r="E26" s="1585"/>
      <c r="F26" s="1585"/>
      <c r="G26" s="1585"/>
      <c r="H26" s="1585"/>
      <c r="I26" s="1585"/>
      <c r="J26" s="1585"/>
      <c r="K26" s="1585"/>
      <c r="L26" s="1585"/>
      <c r="M26" s="1585"/>
      <c r="N26" s="1585"/>
      <c r="O26" s="1585"/>
      <c r="P26" s="1585"/>
      <c r="Q26" s="1586"/>
      <c r="R26" s="1584"/>
      <c r="S26" s="1585"/>
      <c r="T26" s="1585"/>
      <c r="U26" s="1585"/>
      <c r="V26" s="1585"/>
      <c r="W26" s="1585"/>
      <c r="X26" s="1585"/>
      <c r="Y26" s="1585"/>
      <c r="Z26" s="1585"/>
      <c r="AA26" s="1585"/>
      <c r="AB26" s="1585"/>
      <c r="AC26" s="1585"/>
      <c r="AD26" s="1585"/>
      <c r="AE26" s="1585"/>
      <c r="AF26" s="1587"/>
    </row>
    <row r="27" spans="1:32" ht="14.25" customHeight="1" thickBot="1" x14ac:dyDescent="0.25">
      <c r="C27" s="85"/>
    </row>
    <row r="28" spans="1:32" ht="13.5" thickBot="1" x14ac:dyDescent="0.25">
      <c r="A28" s="1588" t="s">
        <v>522</v>
      </c>
      <c r="B28" s="1588"/>
      <c r="C28" s="1589"/>
      <c r="D28" s="1590"/>
      <c r="E28" s="1591"/>
      <c r="F28" s="143"/>
      <c r="G28" s="143"/>
      <c r="H28" s="143"/>
      <c r="I28" s="143"/>
      <c r="J28" s="143"/>
      <c r="K28" s="143"/>
      <c r="L28" s="406" t="s">
        <v>523</v>
      </c>
      <c r="M28" s="1592" t="s">
        <v>512</v>
      </c>
      <c r="N28" s="1593"/>
      <c r="Q28" s="143"/>
      <c r="R28" s="143"/>
      <c r="S28" s="143"/>
      <c r="T28" s="143"/>
      <c r="U28" s="143"/>
      <c r="V28" s="143"/>
      <c r="W28" s="143"/>
      <c r="X28" s="143"/>
      <c r="Y28" s="143"/>
      <c r="Z28" s="143"/>
      <c r="AA28" s="143"/>
      <c r="AB28" s="143"/>
      <c r="AC28" s="406" t="s">
        <v>524</v>
      </c>
      <c r="AD28" s="1594" t="s">
        <v>525</v>
      </c>
      <c r="AE28" s="1595"/>
    </row>
    <row r="29" spans="1:32" ht="15" customHeight="1" thickBot="1" x14ac:dyDescent="0.25">
      <c r="C29" s="118"/>
      <c r="D29" s="364"/>
      <c r="E29" s="364"/>
      <c r="F29" s="364"/>
      <c r="M29" s="1575" t="s">
        <v>526</v>
      </c>
      <c r="N29" s="1576"/>
      <c r="AB29" s="240"/>
      <c r="AD29" s="1577" t="s">
        <v>525</v>
      </c>
      <c r="AE29" s="1578"/>
    </row>
    <row r="30" spans="1:32" ht="15" customHeight="1" x14ac:dyDescent="0.2"/>
  </sheetData>
  <mergeCells count="82">
    <mergeCell ref="AB8:AF8"/>
    <mergeCell ref="A1:AF1"/>
    <mergeCell ref="C4:E4"/>
    <mergeCell ref="G4:H4"/>
    <mergeCell ref="T4:AB4"/>
    <mergeCell ref="C5:F5"/>
    <mergeCell ref="C7:AF7"/>
    <mergeCell ref="C8:G8"/>
    <mergeCell ref="H8:L8"/>
    <mergeCell ref="M8:Q8"/>
    <mergeCell ref="R8:V8"/>
    <mergeCell ref="W8:AA8"/>
    <mergeCell ref="A9:A10"/>
    <mergeCell ref="A11:A12"/>
    <mergeCell ref="C11:G11"/>
    <mergeCell ref="H11:L11"/>
    <mergeCell ref="M11:Q11"/>
    <mergeCell ref="W11:AA11"/>
    <mergeCell ref="AB11:AF11"/>
    <mergeCell ref="C12:G12"/>
    <mergeCell ref="H12:L12"/>
    <mergeCell ref="M12:Q12"/>
    <mergeCell ref="R12:V12"/>
    <mergeCell ref="W12:AA12"/>
    <mergeCell ref="AB12:AF12"/>
    <mergeCell ref="R11:V11"/>
    <mergeCell ref="A13:A14"/>
    <mergeCell ref="C13:G13"/>
    <mergeCell ref="H13:L13"/>
    <mergeCell ref="M13:Q13"/>
    <mergeCell ref="R13:V13"/>
    <mergeCell ref="AB13:AF13"/>
    <mergeCell ref="C14:G14"/>
    <mergeCell ref="H14:L14"/>
    <mergeCell ref="M14:Q14"/>
    <mergeCell ref="R14:V14"/>
    <mergeCell ref="W14:AA14"/>
    <mergeCell ref="AB14:AF14"/>
    <mergeCell ref="W13:AA13"/>
    <mergeCell ref="A15:A16"/>
    <mergeCell ref="C15:G15"/>
    <mergeCell ref="H15:L15"/>
    <mergeCell ref="M15:Q15"/>
    <mergeCell ref="R15:V15"/>
    <mergeCell ref="AB15:AF15"/>
    <mergeCell ref="C16:G16"/>
    <mergeCell ref="H16:L16"/>
    <mergeCell ref="M16:Q16"/>
    <mergeCell ref="R16:V16"/>
    <mergeCell ref="W16:AA16"/>
    <mergeCell ref="AB16:AF16"/>
    <mergeCell ref="W15:AA15"/>
    <mergeCell ref="A17:A18"/>
    <mergeCell ref="C17:G17"/>
    <mergeCell ref="H17:L17"/>
    <mergeCell ref="M17:Q17"/>
    <mergeCell ref="R17:V17"/>
    <mergeCell ref="AB17:AF17"/>
    <mergeCell ref="C18:G18"/>
    <mergeCell ref="H18:L18"/>
    <mergeCell ref="M18:Q18"/>
    <mergeCell ref="R18:V18"/>
    <mergeCell ref="W18:AA18"/>
    <mergeCell ref="AB18:AF18"/>
    <mergeCell ref="W17:AA17"/>
    <mergeCell ref="A19:A20"/>
    <mergeCell ref="C19:AF19"/>
    <mergeCell ref="C20:AF20"/>
    <mergeCell ref="A21:A22"/>
    <mergeCell ref="A23:A24"/>
    <mergeCell ref="C23:AF24"/>
    <mergeCell ref="M29:N29"/>
    <mergeCell ref="AD29:AE29"/>
    <mergeCell ref="A25:A26"/>
    <mergeCell ref="C25:Q25"/>
    <mergeCell ref="R25:AF25"/>
    <mergeCell ref="C26:Q26"/>
    <mergeCell ref="R26:AF26"/>
    <mergeCell ref="A28:C28"/>
    <mergeCell ref="D28:E28"/>
    <mergeCell ref="M28:N28"/>
    <mergeCell ref="AD28:AE28"/>
  </mergeCells>
  <conditionalFormatting sqref="D3:O3 Q3:AB3 AD3 C4 G4:H5 T4:T5">
    <cfRule type="cellIs" dxfId="2" priority="1" operator="equal">
      <formula>0</formula>
    </cfRule>
  </conditionalFormatting>
  <dataValidations count="1">
    <dataValidation type="list" allowBlank="1" sqref="C5:F5" xr:uid="{E7DA6504-3625-4F54-9A05-D01A65D003E7}">
      <formula1>DMDBTALL</formula1>
    </dataValidation>
  </dataValidations>
  <printOptions horizontalCentered="1"/>
  <pageMargins left="0.6" right="0.6" top="0.5" bottom="0.75" header="0.5" footer="0.4"/>
  <pageSetup scale="97" fitToHeight="0" orientation="landscape" r:id="rId1"/>
  <headerFooter alignWithMargins="0">
    <oddFooter>&amp;L&amp;"Arial,Bold"Radiologic Technologist's Section&amp;R&amp;"Arial,Italic"&amp;8&amp;F</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F0264-6A07-474E-BC91-011A5F55D01D}">
  <sheetPr>
    <tabColor rgb="FF00B0F0"/>
  </sheetPr>
  <dimension ref="A1:AK51"/>
  <sheetViews>
    <sheetView showGridLines="0" zoomScale="130" zoomScaleNormal="130" zoomScalePageLayoutView="120" workbookViewId="0">
      <selection activeCell="F14" sqref="F14:AC14"/>
    </sheetView>
  </sheetViews>
  <sheetFormatPr defaultColWidth="8.7109375" defaultRowHeight="16.5" customHeight="1" x14ac:dyDescent="0.2"/>
  <cols>
    <col min="1" max="1" width="3.42578125" customWidth="1"/>
    <col min="2" max="29" width="3.140625" customWidth="1"/>
    <col min="30" max="30" width="0.7109375" customWidth="1"/>
    <col min="31" max="31" width="3.28515625" customWidth="1"/>
  </cols>
  <sheetData>
    <row r="1" spans="1:37" s="46" customFormat="1" ht="24.75" customHeight="1" x14ac:dyDescent="0.35">
      <c r="A1" s="786" t="s">
        <v>55</v>
      </c>
      <c r="B1" s="786"/>
      <c r="C1" s="786"/>
      <c r="D1" s="786"/>
      <c r="E1" s="786"/>
      <c r="F1" s="786"/>
      <c r="G1" s="786"/>
      <c r="H1" s="786"/>
      <c r="I1" s="786"/>
      <c r="J1" s="786"/>
      <c r="K1" s="786"/>
      <c r="L1" s="786"/>
      <c r="M1" s="786"/>
      <c r="N1" s="786"/>
      <c r="O1" s="786"/>
      <c r="P1" s="786"/>
      <c r="Q1" s="786"/>
      <c r="R1" s="786"/>
      <c r="S1" s="786"/>
      <c r="T1" s="786"/>
      <c r="U1" s="786"/>
      <c r="V1" s="786"/>
      <c r="W1" s="786"/>
      <c r="X1" s="786"/>
      <c r="Y1" s="786"/>
      <c r="Z1" s="786"/>
      <c r="AA1" s="786"/>
      <c r="AB1" s="786"/>
      <c r="AC1" s="786"/>
      <c r="AK1"/>
    </row>
    <row r="2" spans="1:37" s="22" customFormat="1" ht="15.75" customHeight="1" x14ac:dyDescent="0.2"/>
    <row r="3" spans="1:37" s="22" customFormat="1" ht="18.75" customHeight="1" x14ac:dyDescent="0.25">
      <c r="A3" s="47"/>
      <c r="B3" s="47"/>
      <c r="C3" s="21" t="s">
        <v>118</v>
      </c>
      <c r="D3" s="1190" t="str">
        <f>Facility</f>
        <v>SurgiCenter</v>
      </c>
      <c r="E3" s="1190"/>
      <c r="F3" s="1190"/>
      <c r="G3" s="1190"/>
      <c r="H3" s="1190"/>
      <c r="I3" s="1190"/>
      <c r="J3" s="1190"/>
      <c r="K3" s="1190"/>
      <c r="L3" s="1190"/>
      <c r="M3" s="1190"/>
      <c r="N3" s="1190"/>
      <c r="O3" s="1190"/>
      <c r="P3" s="45"/>
      <c r="Q3" s="20"/>
      <c r="R3" s="20"/>
      <c r="S3" s="20"/>
      <c r="T3" s="20"/>
      <c r="U3" s="430" t="s">
        <v>529</v>
      </c>
      <c r="V3" s="1557">
        <f>SBBAPID</f>
        <v>12001</v>
      </c>
      <c r="W3" s="1557"/>
      <c r="X3" s="1557"/>
      <c r="Y3" s="1557"/>
      <c r="Z3" s="1557"/>
      <c r="AA3" s="210" t="s">
        <v>121</v>
      </c>
      <c r="AB3" s="1556">
        <f>SBBAPRm</f>
        <v>1</v>
      </c>
      <c r="AC3" s="1556"/>
    </row>
    <row r="4" spans="1:37" s="22" customFormat="1" ht="18.75" customHeight="1" x14ac:dyDescent="0.2">
      <c r="A4" s="1559" t="s">
        <v>530</v>
      </c>
      <c r="B4" s="1559"/>
      <c r="C4" s="1559"/>
      <c r="D4" s="1559"/>
      <c r="E4" s="1559"/>
      <c r="F4" s="1559"/>
      <c r="G4" s="1190" t="str">
        <f>RmID</f>
        <v>Biopsy</v>
      </c>
      <c r="H4" s="1190"/>
      <c r="I4" s="1190"/>
      <c r="J4" s="1190"/>
      <c r="K4" s="1190"/>
      <c r="L4" s="1190"/>
      <c r="M4" s="1190"/>
      <c r="N4" s="1190"/>
      <c r="O4" s="1190"/>
      <c r="T4" s="1559" t="s">
        <v>171</v>
      </c>
      <c r="U4" s="1559"/>
      <c r="V4" s="1379"/>
      <c r="W4" s="1379"/>
      <c r="X4" s="1379"/>
      <c r="Y4" s="1379"/>
      <c r="Z4" s="1379"/>
      <c r="AA4" s="1379"/>
      <c r="AB4" s="1379"/>
      <c r="AC4" s="1379"/>
      <c r="AE4" s="103"/>
    </row>
    <row r="5" spans="1:37" s="22" customFormat="1" ht="15" customHeight="1" x14ac:dyDescent="0.2">
      <c r="A5" s="81"/>
      <c r="V5" s="115"/>
      <c r="AB5" s="36"/>
    </row>
    <row r="6" spans="1:37" s="22" customFormat="1" ht="14.1" customHeight="1" x14ac:dyDescent="0.2">
      <c r="A6" s="1621" t="s">
        <v>544</v>
      </c>
      <c r="B6" s="1622"/>
      <c r="C6" s="1622"/>
      <c r="D6" s="1622"/>
      <c r="E6" s="1622"/>
      <c r="F6" s="1622"/>
      <c r="G6" s="1622"/>
      <c r="H6" s="1622"/>
      <c r="I6" s="1622"/>
      <c r="J6" s="1622"/>
      <c r="K6" s="1622"/>
      <c r="L6" s="1622"/>
      <c r="M6" s="1622"/>
      <c r="N6" s="1622"/>
      <c r="O6" s="1622"/>
      <c r="P6" s="1622"/>
      <c r="Q6" s="1622"/>
      <c r="R6" s="1622"/>
      <c r="S6" s="1622"/>
      <c r="T6" s="1622"/>
      <c r="U6" s="1622"/>
      <c r="V6" s="1622"/>
      <c r="W6" s="1622"/>
      <c r="X6" s="1622"/>
      <c r="Y6" s="1622"/>
      <c r="Z6" s="1622"/>
      <c r="AA6" s="1622"/>
      <c r="AB6" s="1622"/>
      <c r="AC6" s="1623"/>
    </row>
    <row r="7" spans="1:37" s="22" customFormat="1" ht="9.75" customHeight="1" x14ac:dyDescent="0.2">
      <c r="A7" s="81"/>
      <c r="E7" s="20"/>
      <c r="F7" s="48"/>
    </row>
    <row r="8" spans="1:37" s="22" customFormat="1" ht="14.1" customHeight="1" x14ac:dyDescent="0.2">
      <c r="A8" s="1624" t="s">
        <v>171</v>
      </c>
      <c r="B8" s="1624"/>
      <c r="C8" s="1624"/>
      <c r="D8" s="1624"/>
      <c r="E8" s="20"/>
      <c r="F8" s="1625" t="s">
        <v>545</v>
      </c>
      <c r="G8" s="1625"/>
      <c r="H8" s="1625"/>
      <c r="I8" s="1625"/>
      <c r="J8" s="1625"/>
      <c r="K8" s="1625"/>
      <c r="L8" s="1625"/>
      <c r="M8" s="1625"/>
      <c r="N8" s="1625"/>
      <c r="O8" s="1625"/>
      <c r="P8" s="1625"/>
      <c r="Q8" s="1625"/>
      <c r="R8" s="1625"/>
      <c r="S8" s="1625"/>
      <c r="T8" s="1625"/>
      <c r="U8" s="1625"/>
      <c r="V8" s="1625"/>
      <c r="W8" s="1625"/>
      <c r="X8" s="1625"/>
      <c r="Y8" s="1625"/>
      <c r="Z8" s="1625"/>
      <c r="AA8" s="1625"/>
      <c r="AB8" s="1625"/>
      <c r="AC8" s="1625"/>
    </row>
    <row r="9" spans="1:37" s="22" customFormat="1" ht="13.5" customHeight="1" x14ac:dyDescent="0.2">
      <c r="A9" s="1620"/>
      <c r="B9" s="1620"/>
      <c r="C9" s="1620"/>
      <c r="D9" s="1620"/>
      <c r="E9" s="20"/>
      <c r="F9" s="1626"/>
      <c r="G9" s="1626"/>
      <c r="H9" s="1626"/>
      <c r="I9" s="1626"/>
      <c r="J9" s="1626"/>
      <c r="K9" s="1626"/>
      <c r="L9" s="1626"/>
      <c r="M9" s="1626"/>
      <c r="N9" s="1626"/>
      <c r="O9" s="1626"/>
      <c r="P9" s="1626"/>
      <c r="Q9" s="1626"/>
      <c r="R9" s="1626"/>
      <c r="S9" s="1626"/>
      <c r="T9" s="1626"/>
      <c r="U9" s="1626"/>
      <c r="V9" s="1626"/>
      <c r="W9" s="1626"/>
      <c r="X9" s="1626"/>
      <c r="Y9" s="1626"/>
      <c r="Z9" s="1626"/>
      <c r="AA9" s="1626"/>
      <c r="AB9" s="1626"/>
      <c r="AC9" s="1626"/>
    </row>
    <row r="10" spans="1:37" s="22" customFormat="1" ht="13.5" customHeight="1" x14ac:dyDescent="0.2">
      <c r="A10" s="1618"/>
      <c r="B10" s="1618"/>
      <c r="C10" s="1618"/>
      <c r="D10" s="1618"/>
      <c r="E10" s="20"/>
      <c r="F10" s="1619"/>
      <c r="G10" s="1619"/>
      <c r="H10" s="1619"/>
      <c r="I10" s="1619"/>
      <c r="J10" s="1619"/>
      <c r="K10" s="1619"/>
      <c r="L10" s="1619"/>
      <c r="M10" s="1619"/>
      <c r="N10" s="1619"/>
      <c r="O10" s="1619"/>
      <c r="P10" s="1619"/>
      <c r="Q10" s="1619"/>
      <c r="R10" s="1619"/>
      <c r="S10" s="1619"/>
      <c r="T10" s="1619"/>
      <c r="U10" s="1619"/>
      <c r="V10" s="1619"/>
      <c r="W10" s="1619"/>
      <c r="X10" s="1619"/>
      <c r="Y10" s="1619"/>
      <c r="Z10" s="1619"/>
      <c r="AA10" s="1619"/>
      <c r="AB10" s="1619"/>
      <c r="AC10" s="1619"/>
    </row>
    <row r="11" spans="1:37" s="22" customFormat="1" ht="13.5" customHeight="1" x14ac:dyDescent="0.2">
      <c r="A11" s="1618"/>
      <c r="B11" s="1618"/>
      <c r="C11" s="1618"/>
      <c r="D11" s="1618"/>
      <c r="E11" s="20"/>
      <c r="F11" s="1619"/>
      <c r="G11" s="1619"/>
      <c r="H11" s="1619"/>
      <c r="I11" s="1619"/>
      <c r="J11" s="1619"/>
      <c r="K11" s="1619"/>
      <c r="L11" s="1619"/>
      <c r="M11" s="1619"/>
      <c r="N11" s="1619"/>
      <c r="O11" s="1619"/>
      <c r="P11" s="1619"/>
      <c r="Q11" s="1619"/>
      <c r="R11" s="1619"/>
      <c r="S11" s="1619"/>
      <c r="T11" s="1619"/>
      <c r="U11" s="1619"/>
      <c r="V11" s="1619"/>
      <c r="W11" s="1619"/>
      <c r="X11" s="1619"/>
      <c r="Y11" s="1619"/>
      <c r="Z11" s="1619"/>
      <c r="AA11" s="1619"/>
      <c r="AB11" s="1619"/>
      <c r="AC11" s="1619"/>
    </row>
    <row r="12" spans="1:37" s="22" customFormat="1" ht="13.5" customHeight="1" x14ac:dyDescent="0.2">
      <c r="A12" s="1618"/>
      <c r="B12" s="1618"/>
      <c r="C12" s="1618"/>
      <c r="D12" s="1618"/>
      <c r="E12" s="20"/>
    </row>
    <row r="13" spans="1:37" s="22" customFormat="1" ht="13.5" customHeight="1" x14ac:dyDescent="0.2">
      <c r="A13" s="1618"/>
      <c r="B13" s="1618"/>
      <c r="C13" s="1618"/>
      <c r="D13" s="1618"/>
      <c r="E13" s="20"/>
      <c r="F13" s="1619"/>
      <c r="G13" s="1619"/>
      <c r="H13" s="1619"/>
      <c r="I13" s="1619"/>
      <c r="J13" s="1619"/>
      <c r="K13" s="1619"/>
      <c r="L13" s="1619"/>
      <c r="M13" s="1619"/>
      <c r="N13" s="1619"/>
      <c r="O13" s="1619"/>
      <c r="P13" s="1619"/>
      <c r="Q13" s="1619"/>
      <c r="R13" s="1619"/>
      <c r="S13" s="1619"/>
      <c r="T13" s="1619"/>
      <c r="U13" s="1619"/>
      <c r="V13" s="1619"/>
      <c r="W13" s="1619"/>
      <c r="X13" s="1619"/>
      <c r="Y13" s="1619"/>
      <c r="Z13" s="1619"/>
      <c r="AA13" s="1619"/>
      <c r="AB13" s="1619"/>
      <c r="AC13" s="1619"/>
    </row>
    <row r="14" spans="1:37" s="22" customFormat="1" ht="13.5" customHeight="1" x14ac:dyDescent="0.2">
      <c r="A14" s="1618"/>
      <c r="B14" s="1618"/>
      <c r="C14" s="1618"/>
      <c r="D14" s="1618"/>
      <c r="E14" s="20"/>
      <c r="F14" s="1619"/>
      <c r="G14" s="1619"/>
      <c r="H14" s="1619"/>
      <c r="I14" s="1619"/>
      <c r="J14" s="1619"/>
      <c r="K14" s="1619"/>
      <c r="L14" s="1619"/>
      <c r="M14" s="1619"/>
      <c r="N14" s="1619"/>
      <c r="O14" s="1619"/>
      <c r="P14" s="1619"/>
      <c r="Q14" s="1619"/>
      <c r="R14" s="1619"/>
      <c r="S14" s="1619"/>
      <c r="T14" s="1619"/>
      <c r="U14" s="1619"/>
      <c r="V14" s="1619"/>
      <c r="W14" s="1619"/>
      <c r="X14" s="1619"/>
      <c r="Y14" s="1619"/>
      <c r="Z14" s="1619"/>
      <c r="AA14" s="1619"/>
      <c r="AB14" s="1619"/>
      <c r="AC14" s="1619"/>
    </row>
    <row r="15" spans="1:37" s="22" customFormat="1" ht="13.5" customHeight="1" x14ac:dyDescent="0.2">
      <c r="A15" s="1618"/>
      <c r="B15" s="1618"/>
      <c r="C15" s="1618"/>
      <c r="D15" s="1618"/>
      <c r="E15" s="20"/>
      <c r="F15" s="1619"/>
      <c r="G15" s="1619"/>
      <c r="H15" s="1619"/>
      <c r="I15" s="1619"/>
      <c r="J15" s="1619"/>
      <c r="K15" s="1619"/>
      <c r="L15" s="1619"/>
      <c r="M15" s="1619"/>
      <c r="N15" s="1619"/>
      <c r="O15" s="1619"/>
      <c r="P15" s="1619"/>
      <c r="Q15" s="1619"/>
      <c r="R15" s="1619"/>
      <c r="S15" s="1619"/>
      <c r="T15" s="1619"/>
      <c r="U15" s="1619"/>
      <c r="V15" s="1619"/>
      <c r="W15" s="1619"/>
      <c r="X15" s="1619"/>
      <c r="Y15" s="1619"/>
      <c r="Z15" s="1619"/>
      <c r="AA15" s="1619"/>
      <c r="AB15" s="1619"/>
      <c r="AC15" s="1619"/>
    </row>
    <row r="16" spans="1:37" s="22" customFormat="1" ht="13.5" customHeight="1" x14ac:dyDescent="0.2">
      <c r="A16" s="1618"/>
      <c r="B16" s="1618"/>
      <c r="C16" s="1618"/>
      <c r="D16" s="1618"/>
      <c r="E16" s="20"/>
      <c r="F16" s="1619"/>
      <c r="G16" s="1619"/>
      <c r="H16" s="1619"/>
      <c r="I16" s="1619"/>
      <c r="J16" s="1619"/>
      <c r="K16" s="1619"/>
      <c r="L16" s="1619"/>
      <c r="M16" s="1619"/>
      <c r="N16" s="1619"/>
      <c r="O16" s="1619"/>
      <c r="P16" s="1619"/>
      <c r="Q16" s="1619"/>
      <c r="R16" s="1619"/>
      <c r="S16" s="1619"/>
      <c r="T16" s="1619"/>
      <c r="U16" s="1619"/>
      <c r="V16" s="1619"/>
      <c r="W16" s="1619"/>
      <c r="X16" s="1619"/>
      <c r="Y16" s="1619"/>
      <c r="Z16" s="1619"/>
      <c r="AA16" s="1619"/>
      <c r="AB16" s="1619"/>
      <c r="AC16" s="1619"/>
    </row>
    <row r="17" spans="1:29" s="22" customFormat="1" ht="13.5" customHeight="1" x14ac:dyDescent="0.2">
      <c r="A17" s="1618"/>
      <c r="B17" s="1618"/>
      <c r="C17" s="1618"/>
      <c r="D17" s="1618"/>
      <c r="E17" s="20"/>
      <c r="F17" s="1619"/>
      <c r="G17" s="1619"/>
      <c r="H17" s="1619"/>
      <c r="I17" s="1619"/>
      <c r="J17" s="1619"/>
      <c r="K17" s="1619"/>
      <c r="L17" s="1619"/>
      <c r="M17" s="1619"/>
      <c r="N17" s="1619"/>
      <c r="O17" s="1619"/>
      <c r="P17" s="1619"/>
      <c r="Q17" s="1619"/>
      <c r="R17" s="1619"/>
      <c r="S17" s="1619"/>
      <c r="T17" s="1619"/>
      <c r="U17" s="1619"/>
      <c r="V17" s="1619"/>
      <c r="W17" s="1619"/>
      <c r="X17" s="1619"/>
      <c r="Y17" s="1619"/>
      <c r="Z17" s="1619"/>
      <c r="AA17" s="1619"/>
      <c r="AB17" s="1619"/>
      <c r="AC17" s="1619"/>
    </row>
    <row r="18" spans="1:29" s="22" customFormat="1" ht="13.5" customHeight="1" x14ac:dyDescent="0.2">
      <c r="A18" s="1618"/>
      <c r="B18" s="1618"/>
      <c r="C18" s="1618"/>
      <c r="D18" s="1618"/>
      <c r="E18" s="20"/>
      <c r="F18" s="1619"/>
      <c r="G18" s="1619"/>
      <c r="H18" s="1619"/>
      <c r="I18" s="1619"/>
      <c r="J18" s="1619"/>
      <c r="K18" s="1619"/>
      <c r="L18" s="1619"/>
      <c r="M18" s="1619"/>
      <c r="N18" s="1619"/>
      <c r="O18" s="1619"/>
      <c r="P18" s="1619"/>
      <c r="Q18" s="1619"/>
      <c r="R18" s="1619"/>
      <c r="S18" s="1619"/>
      <c r="T18" s="1619"/>
      <c r="U18" s="1619"/>
      <c r="V18" s="1619"/>
      <c r="W18" s="1619"/>
      <c r="X18" s="1619"/>
      <c r="Y18" s="1619"/>
      <c r="Z18" s="1619"/>
      <c r="AA18" s="1619"/>
      <c r="AB18" s="1619"/>
      <c r="AC18" s="1619"/>
    </row>
    <row r="19" spans="1:29" s="22" customFormat="1" ht="13.5" customHeight="1" x14ac:dyDescent="0.2">
      <c r="A19" s="1618"/>
      <c r="B19" s="1618"/>
      <c r="C19" s="1618"/>
      <c r="D19" s="1618"/>
      <c r="E19" s="20"/>
      <c r="F19" s="1619"/>
      <c r="G19" s="1619"/>
      <c r="H19" s="1619"/>
      <c r="I19" s="1619"/>
      <c r="J19" s="1619"/>
      <c r="K19" s="1619"/>
      <c r="L19" s="1619"/>
      <c r="M19" s="1619"/>
      <c r="N19" s="1619"/>
      <c r="O19" s="1619"/>
      <c r="P19" s="1619"/>
      <c r="Q19" s="1619"/>
      <c r="R19" s="1619"/>
      <c r="S19" s="1619"/>
      <c r="T19" s="1619"/>
      <c r="U19" s="1619"/>
      <c r="V19" s="1619"/>
      <c r="W19" s="1619"/>
      <c r="X19" s="1619"/>
      <c r="Y19" s="1619"/>
      <c r="Z19" s="1619"/>
      <c r="AA19" s="1619"/>
      <c r="AB19" s="1619"/>
      <c r="AC19" s="1619"/>
    </row>
    <row r="20" spans="1:29" s="22" customFormat="1" ht="13.5" customHeight="1" x14ac:dyDescent="0.2">
      <c r="A20" s="1618"/>
      <c r="B20" s="1618"/>
      <c r="C20" s="1618"/>
      <c r="D20" s="1618"/>
      <c r="E20" s="20"/>
      <c r="F20" s="1619"/>
      <c r="G20" s="1619"/>
      <c r="H20" s="1619"/>
      <c r="I20" s="1619"/>
      <c r="J20" s="1619"/>
      <c r="K20" s="1619"/>
      <c r="L20" s="1619"/>
      <c r="M20" s="1619"/>
      <c r="N20" s="1619"/>
      <c r="O20" s="1619"/>
      <c r="P20" s="1619"/>
      <c r="Q20" s="1619"/>
      <c r="R20" s="1619"/>
      <c r="S20" s="1619"/>
      <c r="T20" s="1619"/>
      <c r="U20" s="1619"/>
      <c r="V20" s="1619"/>
      <c r="W20" s="1619"/>
      <c r="X20" s="1619"/>
      <c r="Y20" s="1619"/>
      <c r="Z20" s="1619"/>
      <c r="AA20" s="1619"/>
      <c r="AB20" s="1619"/>
      <c r="AC20" s="1619"/>
    </row>
    <row r="21" spans="1:29" s="22" customFormat="1" ht="13.5" customHeight="1" x14ac:dyDescent="0.2">
      <c r="A21" s="1618"/>
      <c r="B21" s="1618"/>
      <c r="C21" s="1618"/>
      <c r="D21" s="1618"/>
      <c r="E21" s="20"/>
      <c r="F21" s="1619"/>
      <c r="G21" s="1619"/>
      <c r="H21" s="1619"/>
      <c r="I21" s="1619"/>
      <c r="J21" s="1619"/>
      <c r="K21" s="1619"/>
      <c r="L21" s="1619"/>
      <c r="M21" s="1619"/>
      <c r="N21" s="1619"/>
      <c r="O21" s="1619"/>
      <c r="P21" s="1619"/>
      <c r="Q21" s="1619"/>
      <c r="R21" s="1619"/>
      <c r="S21" s="1619"/>
      <c r="T21" s="1619"/>
      <c r="U21" s="1619"/>
      <c r="V21" s="1619"/>
      <c r="W21" s="1619"/>
      <c r="X21" s="1619"/>
      <c r="Y21" s="1619"/>
      <c r="Z21" s="1619"/>
      <c r="AA21" s="1619"/>
      <c r="AB21" s="1619"/>
      <c r="AC21" s="1619"/>
    </row>
    <row r="22" spans="1:29" s="22" customFormat="1" ht="13.5" customHeight="1" x14ac:dyDescent="0.2">
      <c r="A22" s="1618"/>
      <c r="B22" s="1618"/>
      <c r="C22" s="1618"/>
      <c r="D22" s="1618"/>
      <c r="E22" s="20"/>
      <c r="F22" s="1619"/>
      <c r="G22" s="1619"/>
      <c r="H22" s="1619"/>
      <c r="I22" s="1619"/>
      <c r="J22" s="1619"/>
      <c r="K22" s="1619"/>
      <c r="L22" s="1619"/>
      <c r="M22" s="1619"/>
      <c r="N22" s="1619"/>
      <c r="O22" s="1619"/>
      <c r="P22" s="1619"/>
      <c r="Q22" s="1619"/>
      <c r="R22" s="1619"/>
      <c r="S22" s="1619"/>
      <c r="T22" s="1619"/>
      <c r="U22" s="1619"/>
      <c r="V22" s="1619"/>
      <c r="W22" s="1619"/>
      <c r="X22" s="1619"/>
      <c r="Y22" s="1619"/>
      <c r="Z22" s="1619"/>
      <c r="AA22" s="1619"/>
      <c r="AB22" s="1619"/>
      <c r="AC22" s="1619"/>
    </row>
    <row r="23" spans="1:29" s="22" customFormat="1" ht="13.5" customHeight="1" x14ac:dyDescent="0.2">
      <c r="A23" s="1618"/>
      <c r="B23" s="1618"/>
      <c r="C23" s="1618"/>
      <c r="D23" s="1618"/>
      <c r="E23" s="20"/>
      <c r="F23" s="1619"/>
      <c r="G23" s="1619"/>
      <c r="H23" s="1619"/>
      <c r="I23" s="1619"/>
      <c r="J23" s="1619"/>
      <c r="K23" s="1619"/>
      <c r="L23" s="1619"/>
      <c r="M23" s="1619"/>
      <c r="N23" s="1619"/>
      <c r="O23" s="1619"/>
      <c r="P23" s="1619"/>
      <c r="Q23" s="1619"/>
      <c r="R23" s="1619"/>
      <c r="S23" s="1619"/>
      <c r="T23" s="1619"/>
      <c r="U23" s="1619"/>
      <c r="V23" s="1619"/>
      <c r="W23" s="1619"/>
      <c r="X23" s="1619"/>
      <c r="Y23" s="1619"/>
      <c r="Z23" s="1619"/>
      <c r="AA23" s="1619"/>
      <c r="AB23" s="1619"/>
      <c r="AC23" s="1619"/>
    </row>
    <row r="24" spans="1:29" s="22" customFormat="1" ht="13.5" customHeight="1" x14ac:dyDescent="0.2">
      <c r="A24" s="1618"/>
      <c r="B24" s="1618"/>
      <c r="C24" s="1618"/>
      <c r="D24" s="1618"/>
      <c r="E24" s="20"/>
      <c r="F24" s="1619"/>
      <c r="G24" s="1619"/>
      <c r="H24" s="1619"/>
      <c r="I24" s="1619"/>
      <c r="J24" s="1619"/>
      <c r="K24" s="1619"/>
      <c r="L24" s="1619"/>
      <c r="M24" s="1619"/>
      <c r="N24" s="1619"/>
      <c r="O24" s="1619"/>
      <c r="P24" s="1619"/>
      <c r="Q24" s="1619"/>
      <c r="R24" s="1619"/>
      <c r="S24" s="1619"/>
      <c r="T24" s="1619"/>
      <c r="U24" s="1619"/>
      <c r="V24" s="1619"/>
      <c r="W24" s="1619"/>
      <c r="X24" s="1619"/>
      <c r="Y24" s="1619"/>
      <c r="Z24" s="1619"/>
      <c r="AA24" s="1619"/>
      <c r="AB24" s="1619"/>
      <c r="AC24" s="1619"/>
    </row>
    <row r="25" spans="1:29" ht="13.5" customHeight="1" x14ac:dyDescent="0.2">
      <c r="A25" s="1618"/>
      <c r="B25" s="1618"/>
      <c r="C25" s="1618"/>
      <c r="D25" s="1618"/>
      <c r="F25" s="1619"/>
      <c r="G25" s="1619"/>
      <c r="H25" s="1619"/>
      <c r="I25" s="1619"/>
      <c r="J25" s="1619"/>
      <c r="K25" s="1619"/>
      <c r="L25" s="1619"/>
      <c r="M25" s="1619"/>
      <c r="N25" s="1619"/>
      <c r="O25" s="1619"/>
      <c r="P25" s="1619"/>
      <c r="Q25" s="1619"/>
      <c r="R25" s="1619"/>
      <c r="S25" s="1619"/>
      <c r="T25" s="1619"/>
      <c r="U25" s="1619"/>
      <c r="V25" s="1619"/>
      <c r="W25" s="1619"/>
      <c r="X25" s="1619"/>
      <c r="Y25" s="1619"/>
      <c r="Z25" s="1619"/>
      <c r="AA25" s="1619"/>
      <c r="AB25" s="1619"/>
      <c r="AC25" s="1619"/>
    </row>
    <row r="26" spans="1:29" ht="13.5" customHeight="1" x14ac:dyDescent="0.2">
      <c r="A26" s="1618"/>
      <c r="B26" s="1618"/>
      <c r="C26" s="1618"/>
      <c r="D26" s="1618"/>
      <c r="F26" s="1619"/>
      <c r="G26" s="1619"/>
      <c r="H26" s="1619"/>
      <c r="I26" s="1619"/>
      <c r="J26" s="1619"/>
      <c r="K26" s="1619"/>
      <c r="L26" s="1619"/>
      <c r="M26" s="1619"/>
      <c r="N26" s="1619"/>
      <c r="O26" s="1619"/>
      <c r="P26" s="1619"/>
      <c r="Q26" s="1619"/>
      <c r="R26" s="1619"/>
      <c r="S26" s="1619"/>
      <c r="T26" s="1619"/>
      <c r="U26" s="1619"/>
      <c r="V26" s="1619"/>
      <c r="W26" s="1619"/>
      <c r="X26" s="1619"/>
      <c r="Y26" s="1619"/>
      <c r="Z26" s="1619"/>
      <c r="AA26" s="1619"/>
      <c r="AB26" s="1619"/>
      <c r="AC26" s="1619"/>
    </row>
    <row r="27" spans="1:29" ht="13.5" customHeight="1" x14ac:dyDescent="0.2">
      <c r="A27" s="1618"/>
      <c r="B27" s="1618"/>
      <c r="C27" s="1618"/>
      <c r="D27" s="1618"/>
      <c r="F27" s="1619"/>
      <c r="G27" s="1619"/>
      <c r="H27" s="1619"/>
      <c r="I27" s="1619"/>
      <c r="J27" s="1619"/>
      <c r="K27" s="1619"/>
      <c r="L27" s="1619"/>
      <c r="M27" s="1619"/>
      <c r="N27" s="1619"/>
      <c r="O27" s="1619"/>
      <c r="P27" s="1619"/>
      <c r="Q27" s="1619"/>
      <c r="R27" s="1619"/>
      <c r="S27" s="1619"/>
      <c r="T27" s="1619"/>
      <c r="U27" s="1619"/>
      <c r="V27" s="1619"/>
      <c r="W27" s="1619"/>
      <c r="X27" s="1619"/>
      <c r="Y27" s="1619"/>
      <c r="Z27" s="1619"/>
      <c r="AA27" s="1619"/>
      <c r="AB27" s="1619"/>
      <c r="AC27" s="1619"/>
    </row>
    <row r="28" spans="1:29" ht="13.5" customHeight="1" x14ac:dyDescent="0.2">
      <c r="A28" s="1618"/>
      <c r="B28" s="1618"/>
      <c r="C28" s="1618"/>
      <c r="D28" s="1618"/>
      <c r="F28" s="1619"/>
      <c r="G28" s="1619"/>
      <c r="H28" s="1619"/>
      <c r="I28" s="1619"/>
      <c r="J28" s="1619"/>
      <c r="K28" s="1619"/>
      <c r="L28" s="1619"/>
      <c r="M28" s="1619"/>
      <c r="N28" s="1619"/>
      <c r="O28" s="1619"/>
      <c r="P28" s="1619"/>
      <c r="Q28" s="1619"/>
      <c r="R28" s="1619"/>
      <c r="S28" s="1619"/>
      <c r="T28" s="1619"/>
      <c r="U28" s="1619"/>
      <c r="V28" s="1619"/>
      <c r="W28" s="1619"/>
      <c r="X28" s="1619"/>
      <c r="Y28" s="1619"/>
      <c r="Z28" s="1619"/>
      <c r="AA28" s="1619"/>
      <c r="AB28" s="1619"/>
      <c r="AC28" s="1619"/>
    </row>
    <row r="29" spans="1:29" ht="13.5" customHeight="1" x14ac:dyDescent="0.2">
      <c r="A29" s="1618"/>
      <c r="B29" s="1618"/>
      <c r="C29" s="1618"/>
      <c r="D29" s="1618"/>
      <c r="F29" s="1619"/>
      <c r="G29" s="1619"/>
      <c r="H29" s="1619"/>
      <c r="I29" s="1619"/>
      <c r="J29" s="1619"/>
      <c r="K29" s="1619"/>
      <c r="L29" s="1619"/>
      <c r="M29" s="1619"/>
      <c r="N29" s="1619"/>
      <c r="O29" s="1619"/>
      <c r="P29" s="1619"/>
      <c r="Q29" s="1619"/>
      <c r="R29" s="1619"/>
      <c r="S29" s="1619"/>
      <c r="T29" s="1619"/>
      <c r="U29" s="1619"/>
      <c r="V29" s="1619"/>
      <c r="W29" s="1619"/>
      <c r="X29" s="1619"/>
      <c r="Y29" s="1619"/>
      <c r="Z29" s="1619"/>
      <c r="AA29" s="1619"/>
      <c r="AB29" s="1619"/>
      <c r="AC29" s="1619"/>
    </row>
    <row r="30" spans="1:29" ht="13.5" customHeight="1" x14ac:dyDescent="0.2">
      <c r="A30" s="1618"/>
      <c r="B30" s="1618"/>
      <c r="C30" s="1618"/>
      <c r="D30" s="1618"/>
      <c r="F30" s="1619"/>
      <c r="G30" s="1619"/>
      <c r="H30" s="1619"/>
      <c r="I30" s="1619"/>
      <c r="J30" s="1619"/>
      <c r="K30" s="1619"/>
      <c r="L30" s="1619"/>
      <c r="M30" s="1619"/>
      <c r="N30" s="1619"/>
      <c r="O30" s="1619"/>
      <c r="P30" s="1619"/>
      <c r="Q30" s="1619"/>
      <c r="R30" s="1619"/>
      <c r="S30" s="1619"/>
      <c r="T30" s="1619"/>
      <c r="U30" s="1619"/>
      <c r="V30" s="1619"/>
      <c r="W30" s="1619"/>
      <c r="X30" s="1619"/>
      <c r="Y30" s="1619"/>
      <c r="Z30" s="1619"/>
      <c r="AA30" s="1619"/>
      <c r="AB30" s="1619"/>
      <c r="AC30" s="1619"/>
    </row>
    <row r="31" spans="1:29" ht="13.5" customHeight="1" x14ac:dyDescent="0.2">
      <c r="A31" s="1618"/>
      <c r="B31" s="1618"/>
      <c r="C31" s="1618"/>
      <c r="D31" s="1618"/>
      <c r="F31" s="1619"/>
      <c r="G31" s="1619"/>
      <c r="H31" s="1619"/>
      <c r="I31" s="1619"/>
      <c r="J31" s="1619"/>
      <c r="K31" s="1619"/>
      <c r="L31" s="1619"/>
      <c r="M31" s="1619"/>
      <c r="N31" s="1619"/>
      <c r="O31" s="1619"/>
      <c r="P31" s="1619"/>
      <c r="Q31" s="1619"/>
      <c r="R31" s="1619"/>
      <c r="S31" s="1619"/>
      <c r="T31" s="1619"/>
      <c r="U31" s="1619"/>
      <c r="V31" s="1619"/>
      <c r="W31" s="1619"/>
      <c r="X31" s="1619"/>
      <c r="Y31" s="1619"/>
      <c r="Z31" s="1619"/>
      <c r="AA31" s="1619"/>
      <c r="AB31" s="1619"/>
      <c r="AC31" s="1619"/>
    </row>
    <row r="32" spans="1:29" ht="13.5" customHeight="1" x14ac:dyDescent="0.2">
      <c r="A32" s="1618"/>
      <c r="B32" s="1618"/>
      <c r="C32" s="1618"/>
      <c r="D32" s="1618"/>
      <c r="F32" s="1619"/>
      <c r="G32" s="1619"/>
      <c r="H32" s="1619"/>
      <c r="I32" s="1619"/>
      <c r="J32" s="1619"/>
      <c r="K32" s="1619"/>
      <c r="L32" s="1619"/>
      <c r="M32" s="1619"/>
      <c r="N32" s="1619"/>
      <c r="O32" s="1619"/>
      <c r="P32" s="1619"/>
      <c r="Q32" s="1619"/>
      <c r="R32" s="1619"/>
      <c r="S32" s="1619"/>
      <c r="T32" s="1619"/>
      <c r="U32" s="1619"/>
      <c r="V32" s="1619"/>
      <c r="W32" s="1619"/>
      <c r="X32" s="1619"/>
      <c r="Y32" s="1619"/>
      <c r="Z32" s="1619"/>
      <c r="AA32" s="1619"/>
      <c r="AB32" s="1619"/>
      <c r="AC32" s="1619"/>
    </row>
    <row r="33" spans="1:29" ht="13.5" customHeight="1" x14ac:dyDescent="0.2">
      <c r="A33" s="1618"/>
      <c r="B33" s="1618"/>
      <c r="C33" s="1618"/>
      <c r="D33" s="1618"/>
      <c r="F33" s="1619"/>
      <c r="G33" s="1619"/>
      <c r="H33" s="1619"/>
      <c r="I33" s="1619"/>
      <c r="J33" s="1619"/>
      <c r="K33" s="1619"/>
      <c r="L33" s="1619"/>
      <c r="M33" s="1619"/>
      <c r="N33" s="1619"/>
      <c r="O33" s="1619"/>
      <c r="P33" s="1619"/>
      <c r="Q33" s="1619"/>
      <c r="R33" s="1619"/>
      <c r="S33" s="1619"/>
      <c r="T33" s="1619"/>
      <c r="U33" s="1619"/>
      <c r="V33" s="1619"/>
      <c r="W33" s="1619"/>
      <c r="X33" s="1619"/>
      <c r="Y33" s="1619"/>
      <c r="Z33" s="1619"/>
      <c r="AA33" s="1619"/>
      <c r="AB33" s="1619"/>
      <c r="AC33" s="1619"/>
    </row>
    <row r="34" spans="1:29" ht="13.5" customHeight="1" x14ac:dyDescent="0.2">
      <c r="A34" s="1618"/>
      <c r="B34" s="1618"/>
      <c r="C34" s="1618"/>
      <c r="D34" s="1618"/>
      <c r="F34" s="1619"/>
      <c r="G34" s="1619"/>
      <c r="H34" s="1619"/>
      <c r="I34" s="1619"/>
      <c r="J34" s="1619"/>
      <c r="K34" s="1619"/>
      <c r="L34" s="1619"/>
      <c r="M34" s="1619"/>
      <c r="N34" s="1619"/>
      <c r="O34" s="1619"/>
      <c r="P34" s="1619"/>
      <c r="Q34" s="1619"/>
      <c r="R34" s="1619"/>
      <c r="S34" s="1619"/>
      <c r="T34" s="1619"/>
      <c r="U34" s="1619"/>
      <c r="V34" s="1619"/>
      <c r="W34" s="1619"/>
      <c r="X34" s="1619"/>
      <c r="Y34" s="1619"/>
      <c r="Z34" s="1619"/>
      <c r="AA34" s="1619"/>
      <c r="AB34" s="1619"/>
      <c r="AC34" s="1619"/>
    </row>
    <row r="35" spans="1:29" ht="13.5" customHeight="1" x14ac:dyDescent="0.2">
      <c r="A35" s="1618"/>
      <c r="B35" s="1618"/>
      <c r="C35" s="1618"/>
      <c r="D35" s="1618"/>
      <c r="F35" s="1619"/>
      <c r="G35" s="1619"/>
      <c r="H35" s="1619"/>
      <c r="I35" s="1619"/>
      <c r="J35" s="1619"/>
      <c r="K35" s="1619"/>
      <c r="L35" s="1619"/>
      <c r="M35" s="1619"/>
      <c r="N35" s="1619"/>
      <c r="O35" s="1619"/>
      <c r="P35" s="1619"/>
      <c r="Q35" s="1619"/>
      <c r="R35" s="1619"/>
      <c r="S35" s="1619"/>
      <c r="T35" s="1619"/>
      <c r="U35" s="1619"/>
      <c r="V35" s="1619"/>
      <c r="W35" s="1619"/>
      <c r="X35" s="1619"/>
      <c r="Y35" s="1619"/>
      <c r="Z35" s="1619"/>
      <c r="AA35" s="1619"/>
      <c r="AB35" s="1619"/>
      <c r="AC35" s="1619"/>
    </row>
    <row r="36" spans="1:29" ht="13.5" customHeight="1" x14ac:dyDescent="0.2">
      <c r="A36" s="1618"/>
      <c r="B36" s="1618"/>
      <c r="C36" s="1618"/>
      <c r="D36" s="1618"/>
      <c r="F36" s="1619"/>
      <c r="G36" s="1619"/>
      <c r="H36" s="1619"/>
      <c r="I36" s="1619"/>
      <c r="J36" s="1619"/>
      <c r="K36" s="1619"/>
      <c r="L36" s="1619"/>
      <c r="M36" s="1619"/>
      <c r="N36" s="1619"/>
      <c r="O36" s="1619"/>
      <c r="P36" s="1619"/>
      <c r="Q36" s="1619"/>
      <c r="R36" s="1619"/>
      <c r="S36" s="1619"/>
      <c r="T36" s="1619"/>
      <c r="U36" s="1619"/>
      <c r="V36" s="1619"/>
      <c r="W36" s="1619"/>
      <c r="X36" s="1619"/>
      <c r="Y36" s="1619"/>
      <c r="Z36" s="1619"/>
      <c r="AA36" s="1619"/>
      <c r="AB36" s="1619"/>
      <c r="AC36" s="1619"/>
    </row>
    <row r="37" spans="1:29" ht="13.5" customHeight="1" x14ac:dyDescent="0.2">
      <c r="A37" s="1618"/>
      <c r="B37" s="1618"/>
      <c r="C37" s="1618"/>
      <c r="D37" s="1618"/>
      <c r="F37" s="1619"/>
      <c r="G37" s="1619"/>
      <c r="H37" s="1619"/>
      <c r="I37" s="1619"/>
      <c r="J37" s="1619"/>
      <c r="K37" s="1619"/>
      <c r="L37" s="1619"/>
      <c r="M37" s="1619"/>
      <c r="N37" s="1619"/>
      <c r="O37" s="1619"/>
      <c r="P37" s="1619"/>
      <c r="Q37" s="1619"/>
      <c r="R37" s="1619"/>
      <c r="S37" s="1619"/>
      <c r="T37" s="1619"/>
      <c r="U37" s="1619"/>
      <c r="V37" s="1619"/>
      <c r="W37" s="1619"/>
      <c r="X37" s="1619"/>
      <c r="Y37" s="1619"/>
      <c r="Z37" s="1619"/>
      <c r="AA37" s="1619"/>
      <c r="AB37" s="1619"/>
      <c r="AC37" s="1619"/>
    </row>
    <row r="38" spans="1:29" ht="13.5" customHeight="1" x14ac:dyDescent="0.2">
      <c r="A38" s="1618"/>
      <c r="B38" s="1618"/>
      <c r="C38" s="1618"/>
      <c r="D38" s="1618"/>
      <c r="F38" s="1619"/>
      <c r="G38" s="1619"/>
      <c r="H38" s="1619"/>
      <c r="I38" s="1619"/>
      <c r="J38" s="1619"/>
      <c r="K38" s="1619"/>
      <c r="L38" s="1619"/>
      <c r="M38" s="1619"/>
      <c r="N38" s="1619"/>
      <c r="O38" s="1619"/>
      <c r="P38" s="1619"/>
      <c r="Q38" s="1619"/>
      <c r="R38" s="1619"/>
      <c r="S38" s="1619"/>
      <c r="T38" s="1619"/>
      <c r="U38" s="1619"/>
      <c r="V38" s="1619"/>
      <c r="W38" s="1619"/>
      <c r="X38" s="1619"/>
      <c r="Y38" s="1619"/>
      <c r="Z38" s="1619"/>
      <c r="AA38" s="1619"/>
      <c r="AB38" s="1619"/>
      <c r="AC38" s="1619"/>
    </row>
    <row r="39" spans="1:29" ht="13.5" customHeight="1" x14ac:dyDescent="0.2">
      <c r="A39" s="1618"/>
      <c r="B39" s="1618"/>
      <c r="C39" s="1618"/>
      <c r="D39" s="1618"/>
      <c r="F39" s="1619"/>
      <c r="G39" s="1619"/>
      <c r="H39" s="1619"/>
      <c r="I39" s="1619"/>
      <c r="J39" s="1619"/>
      <c r="K39" s="1619"/>
      <c r="L39" s="1619"/>
      <c r="M39" s="1619"/>
      <c r="N39" s="1619"/>
      <c r="O39" s="1619"/>
      <c r="P39" s="1619"/>
      <c r="Q39" s="1619"/>
      <c r="R39" s="1619"/>
      <c r="S39" s="1619"/>
      <c r="T39" s="1619"/>
      <c r="U39" s="1619"/>
      <c r="V39" s="1619"/>
      <c r="W39" s="1619"/>
      <c r="X39" s="1619"/>
      <c r="Y39" s="1619"/>
      <c r="Z39" s="1619"/>
      <c r="AA39" s="1619"/>
      <c r="AB39" s="1619"/>
      <c r="AC39" s="1619"/>
    </row>
    <row r="40" spans="1:29" ht="13.5" customHeight="1" x14ac:dyDescent="0.2">
      <c r="A40" s="1618"/>
      <c r="B40" s="1618"/>
      <c r="C40" s="1618"/>
      <c r="D40" s="1618"/>
      <c r="F40" s="1619"/>
      <c r="G40" s="1619"/>
      <c r="H40" s="1619"/>
      <c r="I40" s="1619"/>
      <c r="J40" s="1619"/>
      <c r="K40" s="1619"/>
      <c r="L40" s="1619"/>
      <c r="M40" s="1619"/>
      <c r="N40" s="1619"/>
      <c r="O40" s="1619"/>
      <c r="P40" s="1619"/>
      <c r="Q40" s="1619"/>
      <c r="R40" s="1619"/>
      <c r="S40" s="1619"/>
      <c r="T40" s="1619"/>
      <c r="U40" s="1619"/>
      <c r="V40" s="1619"/>
      <c r="W40" s="1619"/>
      <c r="X40" s="1619"/>
      <c r="Y40" s="1619"/>
      <c r="Z40" s="1619"/>
      <c r="AA40" s="1619"/>
      <c r="AB40" s="1619"/>
      <c r="AC40" s="1619"/>
    </row>
    <row r="41" spans="1:29" ht="13.5" customHeight="1" x14ac:dyDescent="0.2">
      <c r="A41" s="1618"/>
      <c r="B41" s="1618"/>
      <c r="C41" s="1618"/>
      <c r="D41" s="1618"/>
      <c r="F41" s="1619"/>
      <c r="G41" s="1619"/>
      <c r="H41" s="1619"/>
      <c r="I41" s="1619"/>
      <c r="J41" s="1619"/>
      <c r="K41" s="1619"/>
      <c r="L41" s="1619"/>
      <c r="M41" s="1619"/>
      <c r="N41" s="1619"/>
      <c r="O41" s="1619"/>
      <c r="P41" s="1619"/>
      <c r="Q41" s="1619"/>
      <c r="R41" s="1619"/>
      <c r="S41" s="1619"/>
      <c r="T41" s="1619"/>
      <c r="U41" s="1619"/>
      <c r="V41" s="1619"/>
      <c r="W41" s="1619"/>
      <c r="X41" s="1619"/>
      <c r="Y41" s="1619"/>
      <c r="Z41" s="1619"/>
      <c r="AA41" s="1619"/>
      <c r="AB41" s="1619"/>
      <c r="AC41" s="1619"/>
    </row>
    <row r="42" spans="1:29" ht="13.5" customHeight="1" x14ac:dyDescent="0.2">
      <c r="A42" s="1618"/>
      <c r="B42" s="1618"/>
      <c r="C42" s="1618"/>
      <c r="D42" s="1618"/>
      <c r="F42" s="1619"/>
      <c r="G42" s="1619"/>
      <c r="H42" s="1619"/>
      <c r="I42" s="1619"/>
      <c r="J42" s="1619"/>
      <c r="K42" s="1619"/>
      <c r="L42" s="1619"/>
      <c r="M42" s="1619"/>
      <c r="N42" s="1619"/>
      <c r="O42" s="1619"/>
      <c r="P42" s="1619"/>
      <c r="Q42" s="1619"/>
      <c r="R42" s="1619"/>
      <c r="S42" s="1619"/>
      <c r="T42" s="1619"/>
      <c r="U42" s="1619"/>
      <c r="V42" s="1619"/>
      <c r="W42" s="1619"/>
      <c r="X42" s="1619"/>
      <c r="Y42" s="1619"/>
      <c r="Z42" s="1619"/>
      <c r="AA42" s="1619"/>
      <c r="AB42" s="1619"/>
      <c r="AC42" s="1619"/>
    </row>
    <row r="43" spans="1:29" ht="13.5" customHeight="1" x14ac:dyDescent="0.2">
      <c r="A43" s="1618"/>
      <c r="B43" s="1618"/>
      <c r="C43" s="1618"/>
      <c r="D43" s="1618"/>
      <c r="F43" s="1619"/>
      <c r="G43" s="1619"/>
      <c r="H43" s="1619"/>
      <c r="I43" s="1619"/>
      <c r="J43" s="1619"/>
      <c r="K43" s="1619"/>
      <c r="L43" s="1619"/>
      <c r="M43" s="1619"/>
      <c r="N43" s="1619"/>
      <c r="O43" s="1619"/>
      <c r="P43" s="1619"/>
      <c r="Q43" s="1619"/>
      <c r="R43" s="1619"/>
      <c r="S43" s="1619"/>
      <c r="T43" s="1619"/>
      <c r="U43" s="1619"/>
      <c r="V43" s="1619"/>
      <c r="W43" s="1619"/>
      <c r="X43" s="1619"/>
      <c r="Y43" s="1619"/>
      <c r="Z43" s="1619"/>
      <c r="AA43" s="1619"/>
      <c r="AB43" s="1619"/>
      <c r="AC43" s="1619"/>
    </row>
    <row r="44" spans="1:29" ht="13.5" customHeight="1" x14ac:dyDescent="0.2">
      <c r="A44" s="1618"/>
      <c r="B44" s="1618"/>
      <c r="C44" s="1618"/>
      <c r="D44" s="1618"/>
      <c r="F44" s="1619"/>
      <c r="G44" s="1619"/>
      <c r="H44" s="1619"/>
      <c r="I44" s="1619"/>
      <c r="J44" s="1619"/>
      <c r="K44" s="1619"/>
      <c r="L44" s="1619"/>
      <c r="M44" s="1619"/>
      <c r="N44" s="1619"/>
      <c r="O44" s="1619"/>
      <c r="P44" s="1619"/>
      <c r="Q44" s="1619"/>
      <c r="R44" s="1619"/>
      <c r="S44" s="1619"/>
      <c r="T44" s="1619"/>
      <c r="U44" s="1619"/>
      <c r="V44" s="1619"/>
      <c r="W44" s="1619"/>
      <c r="X44" s="1619"/>
      <c r="Y44" s="1619"/>
      <c r="Z44" s="1619"/>
      <c r="AA44" s="1619"/>
      <c r="AB44" s="1619"/>
      <c r="AC44" s="1619"/>
    </row>
    <row r="45" spans="1:29" ht="13.5" customHeight="1" x14ac:dyDescent="0.2">
      <c r="A45" s="1618"/>
      <c r="B45" s="1618"/>
      <c r="C45" s="1618"/>
      <c r="D45" s="1618"/>
      <c r="F45" s="1619"/>
      <c r="G45" s="1619"/>
      <c r="H45" s="1619"/>
      <c r="I45" s="1619"/>
      <c r="J45" s="1619"/>
      <c r="K45" s="1619"/>
      <c r="L45" s="1619"/>
      <c r="M45" s="1619"/>
      <c r="N45" s="1619"/>
      <c r="O45" s="1619"/>
      <c r="P45" s="1619"/>
      <c r="Q45" s="1619"/>
      <c r="R45" s="1619"/>
      <c r="S45" s="1619"/>
      <c r="T45" s="1619"/>
      <c r="U45" s="1619"/>
      <c r="V45" s="1619"/>
      <c r="W45" s="1619"/>
      <c r="X45" s="1619"/>
      <c r="Y45" s="1619"/>
      <c r="Z45" s="1619"/>
      <c r="AA45" s="1619"/>
      <c r="AB45" s="1619"/>
      <c r="AC45" s="1619"/>
    </row>
    <row r="46" spans="1:29" ht="13.5" customHeight="1" x14ac:dyDescent="0.2">
      <c r="A46" s="1618"/>
      <c r="B46" s="1618"/>
      <c r="C46" s="1618"/>
      <c r="D46" s="1618"/>
      <c r="F46" s="1619"/>
      <c r="G46" s="1619"/>
      <c r="H46" s="1619"/>
      <c r="I46" s="1619"/>
      <c r="J46" s="1619"/>
      <c r="K46" s="1619"/>
      <c r="L46" s="1619"/>
      <c r="M46" s="1619"/>
      <c r="N46" s="1619"/>
      <c r="O46" s="1619"/>
      <c r="P46" s="1619"/>
      <c r="Q46" s="1619"/>
      <c r="R46" s="1619"/>
      <c r="S46" s="1619"/>
      <c r="T46" s="1619"/>
      <c r="U46" s="1619"/>
      <c r="V46" s="1619"/>
      <c r="W46" s="1619"/>
      <c r="X46" s="1619"/>
      <c r="Y46" s="1619"/>
      <c r="Z46" s="1619"/>
      <c r="AA46" s="1619"/>
      <c r="AB46" s="1619"/>
      <c r="AC46" s="1619"/>
    </row>
    <row r="47" spans="1:29" ht="13.5" customHeight="1" x14ac:dyDescent="0.2">
      <c r="A47" s="1618"/>
      <c r="B47" s="1618"/>
      <c r="C47" s="1618"/>
      <c r="D47" s="1618"/>
      <c r="F47" s="1619"/>
      <c r="G47" s="1619"/>
      <c r="H47" s="1619"/>
      <c r="I47" s="1619"/>
      <c r="J47" s="1619"/>
      <c r="K47" s="1619"/>
      <c r="L47" s="1619"/>
      <c r="M47" s="1619"/>
      <c r="N47" s="1619"/>
      <c r="O47" s="1619"/>
      <c r="P47" s="1619"/>
      <c r="Q47" s="1619"/>
      <c r="R47" s="1619"/>
      <c r="S47" s="1619"/>
      <c r="T47" s="1619"/>
      <c r="U47" s="1619"/>
      <c r="V47" s="1619"/>
      <c r="W47" s="1619"/>
      <c r="X47" s="1619"/>
      <c r="Y47" s="1619"/>
      <c r="Z47" s="1619"/>
      <c r="AA47" s="1619"/>
      <c r="AB47" s="1619"/>
      <c r="AC47" s="1619"/>
    </row>
    <row r="48" spans="1:29" ht="16.5" customHeight="1" x14ac:dyDescent="0.2">
      <c r="A48" s="1618"/>
      <c r="B48" s="1618"/>
      <c r="C48" s="1618"/>
      <c r="D48" s="1618"/>
      <c r="F48" s="1619"/>
      <c r="G48" s="1619"/>
      <c r="H48" s="1619"/>
      <c r="I48" s="1619"/>
      <c r="J48" s="1619"/>
      <c r="K48" s="1619"/>
      <c r="L48" s="1619"/>
      <c r="M48" s="1619"/>
      <c r="N48" s="1619"/>
      <c r="O48" s="1619"/>
      <c r="P48" s="1619"/>
      <c r="Q48" s="1619"/>
      <c r="R48" s="1619"/>
      <c r="S48" s="1619"/>
      <c r="T48" s="1619"/>
      <c r="U48" s="1619"/>
      <c r="V48" s="1619"/>
      <c r="W48" s="1619"/>
      <c r="X48" s="1619"/>
      <c r="Y48" s="1619"/>
      <c r="Z48" s="1619"/>
      <c r="AA48" s="1619"/>
      <c r="AB48" s="1619"/>
      <c r="AC48" s="1619"/>
    </row>
    <row r="49" spans="1:29" ht="16.5" customHeight="1" x14ac:dyDescent="0.2">
      <c r="A49" s="1618"/>
      <c r="B49" s="1618"/>
      <c r="C49" s="1618"/>
      <c r="D49" s="1618"/>
      <c r="F49" s="1619"/>
      <c r="G49" s="1619"/>
      <c r="H49" s="1619"/>
      <c r="I49" s="1619"/>
      <c r="J49" s="1619"/>
      <c r="K49" s="1619"/>
      <c r="L49" s="1619"/>
      <c r="M49" s="1619"/>
      <c r="N49" s="1619"/>
      <c r="O49" s="1619"/>
      <c r="P49" s="1619"/>
      <c r="Q49" s="1619"/>
      <c r="R49" s="1619"/>
      <c r="S49" s="1619"/>
      <c r="T49" s="1619"/>
      <c r="U49" s="1619"/>
      <c r="V49" s="1619"/>
      <c r="W49" s="1619"/>
      <c r="X49" s="1619"/>
      <c r="Y49" s="1619"/>
      <c r="Z49" s="1619"/>
      <c r="AA49" s="1619"/>
      <c r="AB49" s="1619"/>
      <c r="AC49" s="1619"/>
    </row>
    <row r="50" spans="1:29" ht="16.5" customHeight="1" x14ac:dyDescent="0.2">
      <c r="A50" s="1618"/>
      <c r="B50" s="1618"/>
      <c r="C50" s="1618"/>
      <c r="D50" s="1618"/>
      <c r="F50" s="1619"/>
      <c r="G50" s="1619"/>
      <c r="H50" s="1619"/>
      <c r="I50" s="1619"/>
      <c r="J50" s="1619"/>
      <c r="K50" s="1619"/>
      <c r="L50" s="1619"/>
      <c r="M50" s="1619"/>
      <c r="N50" s="1619"/>
      <c r="O50" s="1619"/>
      <c r="P50" s="1619"/>
      <c r="Q50" s="1619"/>
      <c r="R50" s="1619"/>
      <c r="S50" s="1619"/>
      <c r="T50" s="1619"/>
      <c r="U50" s="1619"/>
      <c r="V50" s="1619"/>
      <c r="W50" s="1619"/>
      <c r="X50" s="1619"/>
      <c r="Y50" s="1619"/>
      <c r="Z50" s="1619"/>
      <c r="AA50" s="1619"/>
      <c r="AB50" s="1619"/>
      <c r="AC50" s="1619"/>
    </row>
    <row r="51" spans="1:29" ht="16.5" customHeight="1" x14ac:dyDescent="0.2">
      <c r="A51" s="1618"/>
      <c r="B51" s="1618"/>
      <c r="C51" s="1618"/>
      <c r="D51" s="1618"/>
      <c r="F51" s="1619"/>
      <c r="G51" s="1619"/>
      <c r="H51" s="1619"/>
      <c r="I51" s="1619"/>
      <c r="J51" s="1619"/>
      <c r="K51" s="1619"/>
      <c r="L51" s="1619"/>
      <c r="M51" s="1619"/>
      <c r="N51" s="1619"/>
      <c r="O51" s="1619"/>
      <c r="P51" s="1619"/>
      <c r="Q51" s="1619"/>
      <c r="R51" s="1619"/>
      <c r="S51" s="1619"/>
      <c r="T51" s="1619"/>
      <c r="U51" s="1619"/>
      <c r="V51" s="1619"/>
      <c r="W51" s="1619"/>
      <c r="X51" s="1619"/>
      <c r="Y51" s="1619"/>
      <c r="Z51" s="1619"/>
      <c r="AA51" s="1619"/>
      <c r="AB51" s="1619"/>
      <c r="AC51" s="1619"/>
    </row>
  </sheetData>
  <mergeCells count="96">
    <mergeCell ref="A1:AC1"/>
    <mergeCell ref="D3:O3"/>
    <mergeCell ref="V3:Z3"/>
    <mergeCell ref="AB3:AC3"/>
    <mergeCell ref="A4:F4"/>
    <mergeCell ref="G4:O4"/>
    <mergeCell ref="T4:U4"/>
    <mergeCell ref="V4:AC4"/>
    <mergeCell ref="A6:AC6"/>
    <mergeCell ref="A8:D8"/>
    <mergeCell ref="F8:AC8"/>
    <mergeCell ref="F9:AC9"/>
    <mergeCell ref="F10:AC10"/>
    <mergeCell ref="A21:D21"/>
    <mergeCell ref="F15:AC15"/>
    <mergeCell ref="A9:D9"/>
    <mergeCell ref="A10:D10"/>
    <mergeCell ref="A11:D11"/>
    <mergeCell ref="A12:D12"/>
    <mergeCell ref="A13:D13"/>
    <mergeCell ref="A14:D14"/>
    <mergeCell ref="A15:D15"/>
    <mergeCell ref="F11:AC11"/>
    <mergeCell ref="F13:AC13"/>
    <mergeCell ref="F20:AC20"/>
    <mergeCell ref="F21:AC21"/>
    <mergeCell ref="A16:D16"/>
    <mergeCell ref="A17:D17"/>
    <mergeCell ref="A18:D18"/>
    <mergeCell ref="A19:D19"/>
    <mergeCell ref="A20:D20"/>
    <mergeCell ref="F14:AC14"/>
    <mergeCell ref="F16:AC16"/>
    <mergeCell ref="F17:AC17"/>
    <mergeCell ref="F18:AC18"/>
    <mergeCell ref="F19:AC19"/>
    <mergeCell ref="A28:D28"/>
    <mergeCell ref="F28:AC28"/>
    <mergeCell ref="A22:D22"/>
    <mergeCell ref="A23:D23"/>
    <mergeCell ref="A24:D24"/>
    <mergeCell ref="A25:D25"/>
    <mergeCell ref="A26:D26"/>
    <mergeCell ref="F22:AC22"/>
    <mergeCell ref="F23:AC23"/>
    <mergeCell ref="F24:AC24"/>
    <mergeCell ref="F25:AC25"/>
    <mergeCell ref="F26:AC26"/>
    <mergeCell ref="A27:D27"/>
    <mergeCell ref="F27:AC27"/>
    <mergeCell ref="A29:D29"/>
    <mergeCell ref="F29:AC29"/>
    <mergeCell ref="A30:D30"/>
    <mergeCell ref="F30:AC30"/>
    <mergeCell ref="A31:D31"/>
    <mergeCell ref="F31:AC31"/>
    <mergeCell ref="A32:D32"/>
    <mergeCell ref="F32:AC32"/>
    <mergeCell ref="A33:D33"/>
    <mergeCell ref="F33:AC33"/>
    <mergeCell ref="A34:D34"/>
    <mergeCell ref="F34:AC34"/>
    <mergeCell ref="A35:D35"/>
    <mergeCell ref="F35:AC35"/>
    <mergeCell ref="A36:D36"/>
    <mergeCell ref="F36:AC36"/>
    <mergeCell ref="A37:D37"/>
    <mergeCell ref="F37:AC37"/>
    <mergeCell ref="A38:D38"/>
    <mergeCell ref="F38:AC38"/>
    <mergeCell ref="A39:D39"/>
    <mergeCell ref="F39:AC39"/>
    <mergeCell ref="A40:D40"/>
    <mergeCell ref="F40:AC40"/>
    <mergeCell ref="A41:D41"/>
    <mergeCell ref="F41:AC41"/>
    <mergeCell ref="A42:D42"/>
    <mergeCell ref="F42:AC42"/>
    <mergeCell ref="A43:D43"/>
    <mergeCell ref="F43:AC43"/>
    <mergeCell ref="A44:D44"/>
    <mergeCell ref="F44:AC44"/>
    <mergeCell ref="A45:D45"/>
    <mergeCell ref="F45:AC45"/>
    <mergeCell ref="A46:D46"/>
    <mergeCell ref="F46:AC46"/>
    <mergeCell ref="A50:D50"/>
    <mergeCell ref="F50:AC50"/>
    <mergeCell ref="A51:D51"/>
    <mergeCell ref="F51:AC51"/>
    <mergeCell ref="A47:D47"/>
    <mergeCell ref="F47:AC47"/>
    <mergeCell ref="A48:D48"/>
    <mergeCell ref="F48:AC48"/>
    <mergeCell ref="A49:D49"/>
    <mergeCell ref="F49:AC49"/>
  </mergeCells>
  <conditionalFormatting sqref="D3:O3 V3:Z3">
    <cfRule type="cellIs" dxfId="1" priority="2" operator="equal">
      <formula>0</formula>
    </cfRule>
  </conditionalFormatting>
  <conditionalFormatting sqref="AB3:AC3">
    <cfRule type="cellIs" dxfId="0" priority="1" operator="equal">
      <formula>0</formula>
    </cfRule>
  </conditionalFormatting>
  <printOptions horizontalCentered="1"/>
  <pageMargins left="0.6" right="0.6" top="0.5" bottom="0.75" header="0.5" footer="0.4"/>
  <pageSetup orientation="portrait" r:id="rId1"/>
  <headerFooter alignWithMargins="0">
    <oddFooter>&amp;L&amp;"Arial,Bold"Radiologic Technologist's Section&amp;R&amp;"Arial,Italic"&amp;8&amp;F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F0"/>
  </sheetPr>
  <dimension ref="A1:H37"/>
  <sheetViews>
    <sheetView showGridLines="0" zoomScale="130" zoomScaleNormal="130" zoomScalePageLayoutView="120" workbookViewId="0">
      <selection sqref="A1:B1"/>
    </sheetView>
  </sheetViews>
  <sheetFormatPr defaultColWidth="8.85546875" defaultRowHeight="15" customHeight="1" x14ac:dyDescent="0.2"/>
  <cols>
    <col min="1" max="1" width="30.7109375" style="22" customWidth="1"/>
    <col min="2" max="2" width="40.7109375" style="20" customWidth="1"/>
    <col min="3" max="3" width="8.85546875" style="51" customWidth="1"/>
    <col min="4" max="4" width="13.140625" style="22" customWidth="1"/>
    <col min="5" max="6" width="8.85546875" style="22"/>
    <col min="7" max="7" width="0" style="22" hidden="1" customWidth="1"/>
    <col min="8" max="16384" width="8.85546875" style="22"/>
  </cols>
  <sheetData>
    <row r="1" spans="1:8" ht="24" customHeight="1" x14ac:dyDescent="0.2">
      <c r="A1" s="790" t="s">
        <v>63</v>
      </c>
      <c r="B1" s="790"/>
      <c r="C1" s="220"/>
      <c r="E1" s="345"/>
      <c r="F1" s="220"/>
      <c r="G1" s="220"/>
      <c r="H1" s="220"/>
    </row>
    <row r="2" spans="1:8" ht="15" customHeight="1" thickBot="1" x14ac:dyDescent="0.3">
      <c r="D2" s="618" t="s">
        <v>64</v>
      </c>
      <c r="E2" s="346"/>
      <c r="H2" s="220"/>
    </row>
    <row r="3" spans="1:8" ht="15" customHeight="1" thickBot="1" x14ac:dyDescent="0.3">
      <c r="A3" s="791" t="s">
        <v>65</v>
      </c>
      <c r="B3" s="792"/>
      <c r="D3" s="618" t="s">
        <v>66</v>
      </c>
      <c r="E3" s="346"/>
      <c r="H3" s="220"/>
    </row>
    <row r="4" spans="1:8" ht="12" customHeight="1" x14ac:dyDescent="0.2">
      <c r="A4" s="598" t="s">
        <v>67</v>
      </c>
      <c r="B4" s="599" t="s">
        <v>68</v>
      </c>
      <c r="G4" s="22" t="s">
        <v>69</v>
      </c>
      <c r="H4" s="220"/>
    </row>
    <row r="5" spans="1:8" ht="12" customHeight="1" x14ac:dyDescent="0.2">
      <c r="A5" s="600" t="s">
        <v>70</v>
      </c>
      <c r="B5" s="601" t="s">
        <v>71</v>
      </c>
      <c r="G5" s="22" t="s">
        <v>69</v>
      </c>
    </row>
    <row r="6" spans="1:8" ht="12" customHeight="1" x14ac:dyDescent="0.2">
      <c r="A6" s="600"/>
      <c r="B6" s="305"/>
      <c r="G6" s="410" t="s">
        <v>72</v>
      </c>
    </row>
    <row r="7" spans="1:8" ht="12" customHeight="1" x14ac:dyDescent="0.2">
      <c r="A7" s="600" t="s">
        <v>73</v>
      </c>
      <c r="B7" s="601" t="s">
        <v>74</v>
      </c>
    </row>
    <row r="8" spans="1:8" ht="12" customHeight="1" x14ac:dyDescent="0.2">
      <c r="A8" s="602" t="s">
        <v>75</v>
      </c>
      <c r="B8" s="603">
        <v>12001</v>
      </c>
      <c r="D8" s="221"/>
      <c r="G8" s="22" t="s">
        <v>69</v>
      </c>
    </row>
    <row r="9" spans="1:8" ht="12" customHeight="1" x14ac:dyDescent="0.2">
      <c r="A9" s="602" t="s">
        <v>76</v>
      </c>
      <c r="B9" s="604">
        <v>1</v>
      </c>
      <c r="D9" s="221"/>
      <c r="G9" s="22" t="s">
        <v>69</v>
      </c>
    </row>
    <row r="10" spans="1:8" ht="12" customHeight="1" x14ac:dyDescent="0.2">
      <c r="A10" s="605" t="s">
        <v>77</v>
      </c>
      <c r="B10" s="305" t="s">
        <v>78</v>
      </c>
      <c r="D10" s="221"/>
      <c r="G10" s="410" t="s">
        <v>72</v>
      </c>
    </row>
    <row r="11" spans="1:8" ht="12" customHeight="1" thickBot="1" x14ac:dyDescent="0.25">
      <c r="A11" s="605" t="s">
        <v>79</v>
      </c>
      <c r="B11" s="305" t="s">
        <v>80</v>
      </c>
      <c r="D11" s="221"/>
      <c r="G11" s="410" t="s">
        <v>72</v>
      </c>
    </row>
    <row r="12" spans="1:8" ht="15" customHeight="1" thickBot="1" x14ac:dyDescent="0.25">
      <c r="A12" s="791" t="s">
        <v>81</v>
      </c>
      <c r="B12" s="792"/>
    </row>
    <row r="13" spans="1:8" ht="12" customHeight="1" x14ac:dyDescent="0.2">
      <c r="A13" s="598" t="s">
        <v>82</v>
      </c>
      <c r="B13" s="599" t="s">
        <v>83</v>
      </c>
      <c r="D13" s="221"/>
      <c r="G13" s="22" t="s">
        <v>69</v>
      </c>
    </row>
    <row r="14" spans="1:8" ht="12" customHeight="1" x14ac:dyDescent="0.2">
      <c r="A14" s="598" t="s">
        <v>84</v>
      </c>
      <c r="B14" s="599" t="s">
        <v>85</v>
      </c>
      <c r="G14" s="22" t="s">
        <v>69</v>
      </c>
    </row>
    <row r="15" spans="1:8" ht="12" customHeight="1" x14ac:dyDescent="0.2">
      <c r="A15" s="600" t="s">
        <v>86</v>
      </c>
      <c r="B15" s="601" t="s">
        <v>87</v>
      </c>
      <c r="G15" s="22" t="s">
        <v>69</v>
      </c>
    </row>
    <row r="16" spans="1:8" ht="12" customHeight="1" x14ac:dyDescent="0.2">
      <c r="A16" s="600" t="s">
        <v>88</v>
      </c>
      <c r="B16" s="305" t="s">
        <v>89</v>
      </c>
      <c r="G16" s="410" t="s">
        <v>72</v>
      </c>
    </row>
    <row r="17" spans="1:7" ht="12" customHeight="1" x14ac:dyDescent="0.2">
      <c r="A17" s="600" t="s">
        <v>90</v>
      </c>
      <c r="B17" s="305" t="s">
        <v>91</v>
      </c>
      <c r="G17" s="410" t="s">
        <v>72</v>
      </c>
    </row>
    <row r="18" spans="1:7" ht="12" customHeight="1" x14ac:dyDescent="0.2">
      <c r="A18" s="600" t="s">
        <v>92</v>
      </c>
      <c r="B18" s="305" t="s">
        <v>93</v>
      </c>
      <c r="G18" s="410" t="s">
        <v>72</v>
      </c>
    </row>
    <row r="19" spans="1:7" ht="12" customHeight="1" x14ac:dyDescent="0.2">
      <c r="A19" s="600"/>
      <c r="B19" s="305"/>
    </row>
    <row r="20" spans="1:7" ht="12" customHeight="1" x14ac:dyDescent="0.2">
      <c r="A20" s="600" t="s">
        <v>94</v>
      </c>
      <c r="B20" s="601" t="s">
        <v>95</v>
      </c>
      <c r="G20" s="22" t="s">
        <v>96</v>
      </c>
    </row>
    <row r="21" spans="1:7" ht="12" customHeight="1" thickBot="1" x14ac:dyDescent="0.25">
      <c r="A21" s="600" t="s">
        <v>97</v>
      </c>
      <c r="B21" s="305" t="s">
        <v>98</v>
      </c>
      <c r="G21" s="22" t="s">
        <v>96</v>
      </c>
    </row>
    <row r="22" spans="1:7" ht="12" customHeight="1" thickBot="1" x14ac:dyDescent="0.25">
      <c r="A22" s="791" t="s">
        <v>99</v>
      </c>
      <c r="B22" s="793"/>
    </row>
    <row r="23" spans="1:7" ht="15" customHeight="1" x14ac:dyDescent="0.2">
      <c r="A23" s="598" t="s">
        <v>100</v>
      </c>
      <c r="B23" s="601" t="s">
        <v>101</v>
      </c>
      <c r="G23" s="22" t="s">
        <v>102</v>
      </c>
    </row>
    <row r="24" spans="1:7" ht="12" customHeight="1" x14ac:dyDescent="0.2">
      <c r="A24" s="598" t="s">
        <v>103</v>
      </c>
      <c r="B24" s="601" t="s">
        <v>104</v>
      </c>
      <c r="G24" s="22" t="s">
        <v>102</v>
      </c>
    </row>
    <row r="25" spans="1:7" ht="12" customHeight="1" thickBot="1" x14ac:dyDescent="0.25">
      <c r="A25" s="600" t="s">
        <v>105</v>
      </c>
      <c r="B25" s="601" t="s">
        <v>106</v>
      </c>
      <c r="G25" s="22" t="s">
        <v>102</v>
      </c>
    </row>
    <row r="26" spans="1:7" ht="12" customHeight="1" thickBot="1" x14ac:dyDescent="0.25">
      <c r="A26" s="791" t="s">
        <v>107</v>
      </c>
      <c r="B26" s="792"/>
    </row>
    <row r="27" spans="1:7" ht="15" customHeight="1" x14ac:dyDescent="0.2">
      <c r="A27" s="598" t="s">
        <v>108</v>
      </c>
      <c r="B27" s="305" t="s">
        <v>109</v>
      </c>
      <c r="G27" s="410" t="s">
        <v>72</v>
      </c>
    </row>
    <row r="28" spans="1:7" ht="12" customHeight="1" x14ac:dyDescent="0.2">
      <c r="A28" s="600" t="s">
        <v>110</v>
      </c>
      <c r="B28" s="606" t="s">
        <v>111</v>
      </c>
      <c r="G28" s="410" t="s">
        <v>72</v>
      </c>
    </row>
    <row r="29" spans="1:7" ht="12" customHeight="1" thickBot="1" x14ac:dyDescent="0.25">
      <c r="A29" s="607" t="s">
        <v>112</v>
      </c>
      <c r="B29" s="608" t="s">
        <v>113</v>
      </c>
      <c r="G29" s="410" t="s">
        <v>72</v>
      </c>
    </row>
    <row r="30" spans="1:7" ht="12" customHeight="1" x14ac:dyDescent="0.2"/>
    <row r="31" spans="1:7" ht="45.75" customHeight="1" x14ac:dyDescent="0.2">
      <c r="A31" s="789" t="s">
        <v>114</v>
      </c>
      <c r="B31" s="789"/>
    </row>
    <row r="32" spans="1:7" ht="12" customHeight="1" x14ac:dyDescent="0.2">
      <c r="A32" s="45"/>
      <c r="E32" s="103"/>
    </row>
    <row r="33" spans="1:2" ht="12" customHeight="1" x14ac:dyDescent="0.2"/>
    <row r="34" spans="1:2" ht="12" customHeight="1" x14ac:dyDescent="0.2">
      <c r="A34" s="788"/>
      <c r="B34" s="788"/>
    </row>
    <row r="35" spans="1:2" ht="56.25" customHeight="1" x14ac:dyDescent="0.2">
      <c r="A35" s="368"/>
      <c r="B35" s="368"/>
    </row>
    <row r="36" spans="1:2" ht="12" customHeight="1" x14ac:dyDescent="0.2"/>
    <row r="37" spans="1:2" ht="36" customHeight="1" x14ac:dyDescent="0.2"/>
  </sheetData>
  <mergeCells count="7">
    <mergeCell ref="A34:B34"/>
    <mergeCell ref="A31:B31"/>
    <mergeCell ref="A1:B1"/>
    <mergeCell ref="A3:B3"/>
    <mergeCell ref="A12:B12"/>
    <mergeCell ref="A22:B22"/>
    <mergeCell ref="A26:B26"/>
  </mergeCells>
  <dataValidations count="2">
    <dataValidation type="list" allowBlank="1" showInputMessage="1" showErrorMessage="1" sqref="B23" xr:uid="{21E98DD7-E632-40F6-86B9-AE1C39E77EA7}">
      <formula1>"ACR Original, ACR mini, ACR DM"</formula1>
    </dataValidation>
    <dataValidation type="list" allowBlank="1" showInputMessage="1" showErrorMessage="1" sqref="B20 B21" xr:uid="{1289CDF5-6341-4D31-AF5C-7DAC032C9C64}">
      <formula1>"Stereotactic,Tomosynthesis"</formula1>
    </dataValidation>
  </dataValidations>
  <hyperlinks>
    <hyperlink ref="B29" r:id="rId1" xr:uid="{255E2ADE-7A73-4922-BD4B-41F5D9647A06}"/>
  </hyperlinks>
  <printOptions horizontalCentered="1"/>
  <pageMargins left="0.6" right="0.6" top="0.5" bottom="0.75" header="0.5" footer="0.4"/>
  <pageSetup orientation="portrait" r:id="rId2"/>
  <headerFooter alignWithMargins="0">
    <oddFooter>&amp;L&amp;"Arial,Bold"Radiologic Technologist's Section&amp;R&amp;"Arial,Italic"&amp;8&amp;F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CFB99-CD93-4EF9-86EE-1571FB65BFDD}">
  <sheetPr>
    <tabColor rgb="FF00B050"/>
  </sheetPr>
  <dimension ref="A1:B63"/>
  <sheetViews>
    <sheetView workbookViewId="0">
      <selection activeCell="J21" sqref="J21"/>
    </sheetView>
  </sheetViews>
  <sheetFormatPr defaultRowHeight="12.75" x14ac:dyDescent="0.2"/>
  <cols>
    <col min="1" max="1" width="16.5703125" customWidth="1"/>
    <col min="2" max="2" width="16" customWidth="1"/>
  </cols>
  <sheetData>
    <row r="1" spans="1:2" x14ac:dyDescent="0.2">
      <c r="A1" s="39" t="s">
        <v>546</v>
      </c>
      <c r="B1" s="39" t="s">
        <v>139</v>
      </c>
    </row>
    <row r="2" spans="1:2" x14ac:dyDescent="0.2">
      <c r="A2" s="115" t="s">
        <v>204</v>
      </c>
      <c r="B2" t="s">
        <v>547</v>
      </c>
    </row>
    <row r="3" spans="1:2" x14ac:dyDescent="0.2">
      <c r="A3" s="115" t="s">
        <v>548</v>
      </c>
      <c r="B3" t="s">
        <v>549</v>
      </c>
    </row>
    <row r="4" spans="1:2" x14ac:dyDescent="0.2">
      <c r="A4" s="115" t="s">
        <v>540</v>
      </c>
      <c r="B4" s="115" t="s">
        <v>540</v>
      </c>
    </row>
    <row r="5" spans="1:2" x14ac:dyDescent="0.2">
      <c r="A5" s="115"/>
    </row>
    <row r="7" spans="1:2" x14ac:dyDescent="0.2">
      <c r="A7" s="39" t="s">
        <v>550</v>
      </c>
      <c r="B7" s="39" t="s">
        <v>190</v>
      </c>
    </row>
    <row r="8" spans="1:2" x14ac:dyDescent="0.2">
      <c r="A8" s="115" t="s">
        <v>186</v>
      </c>
      <c r="B8" s="115" t="s">
        <v>551</v>
      </c>
    </row>
    <row r="9" spans="1:2" x14ac:dyDescent="0.2">
      <c r="A9" s="115" t="s">
        <v>189</v>
      </c>
      <c r="B9" s="115" t="s">
        <v>552</v>
      </c>
    </row>
    <row r="10" spans="1:2" x14ac:dyDescent="0.2">
      <c r="A10" t="s">
        <v>553</v>
      </c>
      <c r="B10" s="115" t="s">
        <v>554</v>
      </c>
    </row>
    <row r="11" spans="1:2" x14ac:dyDescent="0.2">
      <c r="A11" s="115" t="s">
        <v>191</v>
      </c>
      <c r="B11" s="115"/>
    </row>
    <row r="12" spans="1:2" x14ac:dyDescent="0.2">
      <c r="A12" s="115" t="s">
        <v>192</v>
      </c>
    </row>
    <row r="13" spans="1:2" x14ac:dyDescent="0.2">
      <c r="A13" s="115" t="s">
        <v>194</v>
      </c>
      <c r="B13" s="39" t="s">
        <v>555</v>
      </c>
    </row>
    <row r="14" spans="1:2" x14ac:dyDescent="0.2">
      <c r="A14" s="115" t="s">
        <v>195</v>
      </c>
      <c r="B14" s="115" t="s">
        <v>555</v>
      </c>
    </row>
    <row r="15" spans="1:2" x14ac:dyDescent="0.2">
      <c r="A15" t="s">
        <v>197</v>
      </c>
    </row>
    <row r="16" spans="1:2" x14ac:dyDescent="0.2">
      <c r="A16" s="115"/>
    </row>
    <row r="17" spans="1:2" x14ac:dyDescent="0.2">
      <c r="A17" s="39" t="s">
        <v>556</v>
      </c>
      <c r="B17" s="39" t="s">
        <v>557</v>
      </c>
    </row>
    <row r="18" spans="1:2" x14ac:dyDescent="0.2">
      <c r="A18" s="115" t="s">
        <v>558</v>
      </c>
      <c r="B18" s="115" t="s">
        <v>101</v>
      </c>
    </row>
    <row r="19" spans="1:2" x14ac:dyDescent="0.2">
      <c r="A19" s="115" t="s">
        <v>559</v>
      </c>
      <c r="B19" s="115" t="s">
        <v>213</v>
      </c>
    </row>
    <row r="20" spans="1:2" x14ac:dyDescent="0.2">
      <c r="A20" s="115" t="s">
        <v>560</v>
      </c>
      <c r="B20" s="115" t="s">
        <v>211</v>
      </c>
    </row>
    <row r="21" spans="1:2" x14ac:dyDescent="0.2">
      <c r="A21" s="115"/>
    </row>
    <row r="23" spans="1:2" x14ac:dyDescent="0.2">
      <c r="A23" s="39" t="s">
        <v>561</v>
      </c>
      <c r="B23" s="39" t="s">
        <v>562</v>
      </c>
    </row>
    <row r="24" spans="1:2" x14ac:dyDescent="0.2">
      <c r="A24" s="115" t="s">
        <v>419</v>
      </c>
      <c r="B24" s="115" t="s">
        <v>563</v>
      </c>
    </row>
    <row r="25" spans="1:2" x14ac:dyDescent="0.2">
      <c r="A25" s="115" t="s">
        <v>420</v>
      </c>
      <c r="B25" s="115" t="s">
        <v>564</v>
      </c>
    </row>
    <row r="26" spans="1:2" x14ac:dyDescent="0.2">
      <c r="A26" s="115"/>
      <c r="B26" s="115" t="s">
        <v>565</v>
      </c>
    </row>
    <row r="27" spans="1:2" x14ac:dyDescent="0.2">
      <c r="A27" s="39" t="s">
        <v>566</v>
      </c>
    </row>
    <row r="28" spans="1:2" x14ac:dyDescent="0.2">
      <c r="A28" s="115" t="s">
        <v>540</v>
      </c>
    </row>
    <row r="29" spans="1:2" x14ac:dyDescent="0.2">
      <c r="A29" s="115" t="s">
        <v>419</v>
      </c>
    </row>
    <row r="30" spans="1:2" x14ac:dyDescent="0.2">
      <c r="A30" s="115" t="s">
        <v>420</v>
      </c>
    </row>
    <row r="32" spans="1:2" x14ac:dyDescent="0.2">
      <c r="A32" s="39"/>
    </row>
    <row r="33" spans="1:1" x14ac:dyDescent="0.2">
      <c r="A33" s="115"/>
    </row>
    <row r="34" spans="1:1" x14ac:dyDescent="0.2">
      <c r="A34" s="115"/>
    </row>
    <row r="36" spans="1:1" x14ac:dyDescent="0.2">
      <c r="A36" s="39" t="s">
        <v>567</v>
      </c>
    </row>
    <row r="37" spans="1:1" x14ac:dyDescent="0.2">
      <c r="A37" s="664" t="s">
        <v>568</v>
      </c>
    </row>
    <row r="38" spans="1:1" x14ac:dyDescent="0.2">
      <c r="A38" s="664"/>
    </row>
    <row r="39" spans="1:1" x14ac:dyDescent="0.2">
      <c r="A39" s="39" t="s">
        <v>569</v>
      </c>
    </row>
    <row r="40" spans="1:1" x14ac:dyDescent="0.2">
      <c r="A40" s="115" t="s">
        <v>419</v>
      </c>
    </row>
    <row r="41" spans="1:1" x14ac:dyDescent="0.2">
      <c r="A41" s="115" t="s">
        <v>420</v>
      </c>
    </row>
    <row r="42" spans="1:1" x14ac:dyDescent="0.2">
      <c r="A42" s="115" t="s">
        <v>540</v>
      </c>
    </row>
    <row r="44" spans="1:1" x14ac:dyDescent="0.2">
      <c r="A44" s="39" t="s">
        <v>570</v>
      </c>
    </row>
    <row r="45" spans="1:1" x14ac:dyDescent="0.2">
      <c r="A45" s="115" t="s">
        <v>571</v>
      </c>
    </row>
    <row r="46" spans="1:1" x14ac:dyDescent="0.2">
      <c r="A46" s="115" t="s">
        <v>572</v>
      </c>
    </row>
    <row r="47" spans="1:1" x14ac:dyDescent="0.2">
      <c r="A47" s="115" t="s">
        <v>540</v>
      </c>
    </row>
    <row r="49" spans="1:1" x14ac:dyDescent="0.2">
      <c r="A49" s="39" t="s">
        <v>573</v>
      </c>
    </row>
    <row r="50" spans="1:1" x14ac:dyDescent="0.2">
      <c r="A50" s="115" t="s">
        <v>574</v>
      </c>
    </row>
    <row r="51" spans="1:1" x14ac:dyDescent="0.2">
      <c r="A51" s="115" t="s">
        <v>575</v>
      </c>
    </row>
    <row r="52" spans="1:1" x14ac:dyDescent="0.2">
      <c r="A52" s="115" t="s">
        <v>540</v>
      </c>
    </row>
    <row r="54" spans="1:1" x14ac:dyDescent="0.2">
      <c r="A54" s="39" t="s">
        <v>576</v>
      </c>
    </row>
    <row r="55" spans="1:1" x14ac:dyDescent="0.2">
      <c r="A55" s="115" t="s">
        <v>577</v>
      </c>
    </row>
    <row r="56" spans="1:1" x14ac:dyDescent="0.2">
      <c r="A56" s="115"/>
    </row>
    <row r="57" spans="1:1" x14ac:dyDescent="0.2">
      <c r="A57" s="115" t="s">
        <v>578</v>
      </c>
    </row>
    <row r="59" spans="1:1" x14ac:dyDescent="0.2">
      <c r="A59" s="39" t="s">
        <v>579</v>
      </c>
    </row>
    <row r="60" spans="1:1" x14ac:dyDescent="0.2">
      <c r="A60" s="115" t="s">
        <v>95</v>
      </c>
    </row>
    <row r="61" spans="1:1" x14ac:dyDescent="0.2">
      <c r="A61" s="115" t="s">
        <v>184</v>
      </c>
    </row>
    <row r="62" spans="1:1" x14ac:dyDescent="0.2">
      <c r="A62" s="115"/>
    </row>
    <row r="63" spans="1:1" x14ac:dyDescent="0.2">
      <c r="A63" s="115" t="s">
        <v>580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theme="9" tint="0.59999389629810485"/>
  </sheetPr>
  <dimension ref="A1:FR28"/>
  <sheetViews>
    <sheetView showGridLines="0" showZeros="0" zoomScale="130" zoomScaleNormal="130" zoomScalePageLayoutView="120" workbookViewId="0">
      <selection activeCell="G12" sqref="G12:I12"/>
    </sheetView>
  </sheetViews>
  <sheetFormatPr defaultColWidth="9.140625" defaultRowHeight="12.75" x14ac:dyDescent="0.2"/>
  <cols>
    <col min="1" max="2" width="5" style="1" customWidth="1"/>
    <col min="3" max="7" width="3.140625" style="1" customWidth="1"/>
    <col min="8" max="17" width="3.140625" style="2" customWidth="1"/>
    <col min="18" max="18" width="3.140625" style="1" customWidth="1"/>
    <col min="19" max="26" width="3.140625" customWidth="1"/>
    <col min="27" max="174" width="8.7109375" customWidth="1"/>
    <col min="175" max="16384" width="9.140625" style="1"/>
  </cols>
  <sheetData>
    <row r="1" spans="1:30" s="32" customFormat="1" ht="24.75" customHeight="1" x14ac:dyDescent="0.35">
      <c r="A1" s="208" t="s">
        <v>115</v>
      </c>
      <c r="B1" s="104"/>
      <c r="F1" s="29"/>
      <c r="H1" s="31"/>
      <c r="I1" s="31"/>
      <c r="J1" s="31"/>
      <c r="K1" s="31"/>
      <c r="L1" s="31"/>
      <c r="M1" s="31"/>
      <c r="N1" s="31"/>
      <c r="O1" s="31"/>
      <c r="P1" s="31"/>
      <c r="S1"/>
      <c r="T1"/>
      <c r="U1"/>
      <c r="V1"/>
      <c r="W1"/>
      <c r="Y1"/>
      <c r="Z1" s="49" t="s">
        <v>23</v>
      </c>
      <c r="AA1"/>
      <c r="AB1"/>
      <c r="AC1"/>
      <c r="AD1" t="s">
        <v>116</v>
      </c>
    </row>
    <row r="2" spans="1:30" s="32" customFormat="1" ht="15" customHeight="1" x14ac:dyDescent="0.35">
      <c r="A2" s="208"/>
      <c r="B2" s="104"/>
      <c r="N2" s="31"/>
      <c r="O2" s="31"/>
      <c r="P2" s="31"/>
      <c r="S2"/>
      <c r="T2"/>
      <c r="U2"/>
      <c r="V2"/>
      <c r="W2"/>
      <c r="Y2"/>
      <c r="Z2" s="49"/>
      <c r="AA2"/>
      <c r="AB2"/>
      <c r="AC2"/>
      <c r="AD2" s="39" t="s">
        <v>117</v>
      </c>
    </row>
    <row r="3" spans="1:30" s="9" customFormat="1" ht="20.100000000000001" customHeight="1" x14ac:dyDescent="0.2">
      <c r="A3" s="225" t="s">
        <v>118</v>
      </c>
      <c r="D3" s="795" t="str">
        <f>Facility</f>
        <v>SurgiCenter</v>
      </c>
      <c r="E3" s="795"/>
      <c r="F3" s="795"/>
      <c r="G3" s="795"/>
      <c r="H3" s="795"/>
      <c r="I3" s="795"/>
      <c r="J3" s="795"/>
      <c r="K3" s="795"/>
      <c r="L3" s="795"/>
      <c r="M3" s="795"/>
      <c r="O3" s="10"/>
      <c r="P3" s="10"/>
      <c r="Q3" s="10"/>
      <c r="R3" s="312" t="s">
        <v>119</v>
      </c>
      <c r="T3" s="369" t="str">
        <f>RmID</f>
        <v>Biopsy</v>
      </c>
      <c r="U3" s="313"/>
      <c r="V3" s="313"/>
      <c r="W3" s="313"/>
      <c r="AA3"/>
      <c r="AB3"/>
    </row>
    <row r="4" spans="1:30" s="9" customFormat="1" ht="20.100000000000001" customHeight="1" x14ac:dyDescent="0.25">
      <c r="A4" s="225" t="s">
        <v>120</v>
      </c>
      <c r="E4" s="797">
        <f>SBBAPID</f>
        <v>12001</v>
      </c>
      <c r="F4" s="797"/>
      <c r="G4" s="797"/>
      <c r="H4" s="310" t="s">
        <v>121</v>
      </c>
      <c r="I4" s="311">
        <f>SBBAPRm</f>
        <v>1</v>
      </c>
      <c r="J4" s="10"/>
      <c r="K4" s="10"/>
      <c r="L4" s="10"/>
      <c r="M4" s="10"/>
      <c r="O4" s="10"/>
      <c r="P4" s="10"/>
      <c r="Q4" s="10"/>
      <c r="R4" s="115"/>
      <c r="S4"/>
      <c r="T4"/>
      <c r="U4" s="21"/>
      <c r="V4" s="20"/>
      <c r="W4" s="20"/>
      <c r="X4" s="20"/>
      <c r="Y4" s="20"/>
      <c r="Z4" s="20"/>
      <c r="AA4"/>
      <c r="AB4"/>
      <c r="AC4"/>
      <c r="AD4"/>
    </row>
    <row r="5" spans="1:30" s="9" customFormat="1" ht="20.100000000000001" customHeight="1" x14ac:dyDescent="0.2">
      <c r="A5" s="225" t="s">
        <v>122</v>
      </c>
      <c r="E5" s="796" t="str">
        <f>CONCATENATE(MFR," ",MOD)</f>
        <v>Hologic Affirm</v>
      </c>
      <c r="F5" s="796"/>
      <c r="G5" s="796"/>
      <c r="H5" s="796"/>
      <c r="I5" s="796"/>
      <c r="J5" s="796"/>
      <c r="K5" s="796"/>
      <c r="L5" s="796"/>
      <c r="M5" s="796"/>
      <c r="R5" s="312" t="s">
        <v>123</v>
      </c>
      <c r="S5" s="794" t="str">
        <f>ImageMode_A</f>
        <v>Stereotactic</v>
      </c>
      <c r="T5" s="794"/>
      <c r="U5" s="794"/>
      <c r="V5" s="794"/>
      <c r="W5" s="794"/>
      <c r="AA5"/>
      <c r="AB5" s="50"/>
      <c r="AC5"/>
      <c r="AD5"/>
    </row>
    <row r="6" spans="1:30" s="9" customFormat="1" ht="14.25" customHeight="1" x14ac:dyDescent="0.2">
      <c r="M6" s="308"/>
      <c r="N6" s="307"/>
      <c r="O6" s="309"/>
      <c r="P6" s="309"/>
      <c r="AA6"/>
      <c r="AB6" s="50"/>
      <c r="AC6"/>
      <c r="AD6"/>
    </row>
    <row r="7" spans="1:30" s="9" customFormat="1" ht="15" customHeight="1" thickBot="1" x14ac:dyDescent="0.25">
      <c r="A7" s="17"/>
      <c r="B7" s="17"/>
      <c r="C7" s="17"/>
      <c r="D7" s="17"/>
      <c r="E7" s="17"/>
      <c r="F7" s="25"/>
      <c r="G7" s="3"/>
      <c r="H7" s="41"/>
      <c r="I7" s="41"/>
      <c r="J7" s="41"/>
      <c r="K7" s="41"/>
      <c r="L7" s="41"/>
      <c r="M7" s="41"/>
      <c r="N7" s="41"/>
      <c r="P7" s="41"/>
      <c r="R7"/>
      <c r="S7"/>
      <c r="T7"/>
      <c r="Z7" s="97"/>
      <c r="AA7"/>
      <c r="AB7"/>
      <c r="AC7"/>
      <c r="AD7"/>
    </row>
    <row r="8" spans="1:30" s="7" customFormat="1" ht="21" customHeight="1" x14ac:dyDescent="0.2">
      <c r="A8" s="325"/>
      <c r="B8" s="326"/>
      <c r="C8" s="326"/>
      <c r="D8" s="326"/>
      <c r="E8" s="326"/>
      <c r="F8" s="327" t="s">
        <v>124</v>
      </c>
      <c r="G8" s="800"/>
      <c r="H8" s="798"/>
      <c r="I8" s="798"/>
      <c r="J8" s="798"/>
      <c r="K8" s="798"/>
      <c r="L8" s="798"/>
      <c r="M8" s="798"/>
      <c r="N8" s="798"/>
      <c r="O8" s="798"/>
      <c r="P8" s="798"/>
      <c r="Q8" s="798"/>
      <c r="R8" s="798"/>
      <c r="S8" s="798"/>
      <c r="T8" s="798"/>
      <c r="U8" s="799"/>
      <c r="V8"/>
      <c r="W8"/>
      <c r="X8"/>
      <c r="Y8"/>
      <c r="Z8"/>
      <c r="AA8"/>
      <c r="AB8"/>
      <c r="AC8"/>
      <c r="AD8"/>
    </row>
    <row r="9" spans="1:30" s="7" customFormat="1" ht="21" customHeight="1" x14ac:dyDescent="0.2">
      <c r="A9" s="553"/>
      <c r="B9" s="554"/>
      <c r="C9" s="554"/>
      <c r="D9" s="554"/>
      <c r="E9" s="554"/>
      <c r="F9" s="660" t="s">
        <v>125</v>
      </c>
      <c r="G9" s="801"/>
      <c r="H9" s="802"/>
      <c r="I9" s="802"/>
      <c r="J9" s="802"/>
      <c r="K9" s="802"/>
      <c r="L9" s="802"/>
      <c r="M9" s="802"/>
      <c r="N9" s="802"/>
      <c r="O9" s="802"/>
      <c r="P9" s="802"/>
      <c r="Q9" s="802"/>
      <c r="R9" s="802"/>
      <c r="S9" s="802"/>
      <c r="T9" s="802"/>
      <c r="U9" s="803"/>
      <c r="V9"/>
      <c r="W9"/>
      <c r="X9"/>
      <c r="Y9"/>
      <c r="Z9"/>
      <c r="AA9"/>
      <c r="AB9"/>
      <c r="AC9"/>
      <c r="AD9"/>
    </row>
    <row r="10" spans="1:30" s="7" customFormat="1" ht="21" customHeight="1" x14ac:dyDescent="0.2">
      <c r="A10" s="553"/>
      <c r="B10" s="554"/>
      <c r="C10" s="554"/>
      <c r="D10" s="554"/>
      <c r="E10" s="554"/>
      <c r="F10" s="660" t="s">
        <v>126</v>
      </c>
      <c r="G10" s="801"/>
      <c r="H10" s="802"/>
      <c r="I10" s="802"/>
      <c r="J10" s="802"/>
      <c r="K10" s="802"/>
      <c r="L10" s="802"/>
      <c r="M10" s="802"/>
      <c r="N10" s="802"/>
      <c r="O10" s="802"/>
      <c r="P10" s="802"/>
      <c r="Q10" s="802"/>
      <c r="R10" s="802"/>
      <c r="S10" s="802"/>
      <c r="T10" s="802"/>
      <c r="U10" s="803"/>
      <c r="V10"/>
      <c r="W10"/>
      <c r="X10"/>
      <c r="Y10"/>
      <c r="Z10"/>
      <c r="AA10"/>
      <c r="AB10"/>
      <c r="AC10"/>
      <c r="AD10"/>
    </row>
    <row r="11" spans="1:30" s="7" customFormat="1" ht="21" customHeight="1" x14ac:dyDescent="0.2">
      <c r="A11" s="553"/>
      <c r="B11" s="554"/>
      <c r="C11" s="554"/>
      <c r="D11" s="554"/>
      <c r="E11" s="554"/>
      <c r="F11" s="555" t="s">
        <v>127</v>
      </c>
      <c r="G11" s="801"/>
      <c r="H11" s="802"/>
      <c r="I11" s="802"/>
      <c r="J11" s="802"/>
      <c r="K11" s="802"/>
      <c r="L11" s="802"/>
      <c r="M11" s="802"/>
      <c r="N11" s="802"/>
      <c r="O11" s="802"/>
      <c r="P11" s="802"/>
      <c r="Q11" s="802"/>
      <c r="R11" s="802"/>
      <c r="S11" s="802"/>
      <c r="T11" s="802"/>
      <c r="U11" s="803"/>
      <c r="V11"/>
      <c r="W11"/>
      <c r="X11"/>
      <c r="Y11"/>
      <c r="Z11"/>
      <c r="AA11"/>
      <c r="AB11"/>
      <c r="AC11"/>
      <c r="AD11"/>
    </row>
    <row r="12" spans="1:30" s="7" customFormat="1" ht="21" customHeight="1" thickBot="1" x14ac:dyDescent="0.25">
      <c r="A12" s="585"/>
      <c r="B12" s="586"/>
      <c r="C12" s="586"/>
      <c r="D12" s="586"/>
      <c r="E12" s="586"/>
      <c r="F12" s="587" t="s">
        <v>128</v>
      </c>
      <c r="G12" s="804" t="e">
        <f>Coordinate_Type</f>
        <v>#REF!</v>
      </c>
      <c r="H12" s="805"/>
      <c r="I12" s="805"/>
      <c r="J12" s="805"/>
      <c r="K12" s="805"/>
      <c r="L12" s="805"/>
      <c r="M12" s="805"/>
      <c r="N12" s="805"/>
      <c r="O12" s="805"/>
      <c r="P12" s="805"/>
      <c r="Q12" s="805"/>
      <c r="R12" s="805"/>
      <c r="S12" s="805"/>
      <c r="T12" s="805"/>
      <c r="U12" s="806"/>
      <c r="V12"/>
      <c r="W12" s="224"/>
      <c r="X12"/>
      <c r="Y12"/>
      <c r="Z12"/>
      <c r="AA12"/>
      <c r="AB12"/>
      <c r="AC12"/>
      <c r="AD12"/>
    </row>
    <row r="13" spans="1:30" s="7" customFormat="1" ht="15" customHeight="1" x14ac:dyDescent="0.2">
      <c r="A13" s="244"/>
      <c r="B13" s="244"/>
      <c r="C13" s="117"/>
      <c r="D13" s="304"/>
      <c r="E13" s="173"/>
      <c r="F13" s="173"/>
      <c r="G13" s="2"/>
      <c r="H13" s="2"/>
      <c r="N13" s="2"/>
      <c r="P13"/>
      <c r="R13" s="145"/>
      <c r="S13" s="146"/>
      <c r="T13" s="146"/>
      <c r="U13" s="145"/>
      <c r="V13" s="117"/>
      <c r="W13" s="22"/>
      <c r="X13"/>
      <c r="Y13"/>
      <c r="Z13"/>
      <c r="AA13"/>
      <c r="AB13"/>
      <c r="AC13"/>
      <c r="AD13"/>
    </row>
    <row r="14" spans="1:30" customFormat="1" x14ac:dyDescent="0.2"/>
    <row r="15" spans="1:30" customFormat="1" x14ac:dyDescent="0.2">
      <c r="AA15" s="224"/>
    </row>
    <row r="16" spans="1:30"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sheetData>
  <mergeCells count="29">
    <mergeCell ref="G12:I12"/>
    <mergeCell ref="J12:L12"/>
    <mergeCell ref="M12:O12"/>
    <mergeCell ref="P12:R12"/>
    <mergeCell ref="S12:U12"/>
    <mergeCell ref="G11:I11"/>
    <mergeCell ref="J11:L11"/>
    <mergeCell ref="M11:O11"/>
    <mergeCell ref="P11:R11"/>
    <mergeCell ref="S11:U11"/>
    <mergeCell ref="G10:I10"/>
    <mergeCell ref="J10:L10"/>
    <mergeCell ref="M10:O10"/>
    <mergeCell ref="P10:R10"/>
    <mergeCell ref="S10:U10"/>
    <mergeCell ref="G9:I9"/>
    <mergeCell ref="J9:L9"/>
    <mergeCell ref="M9:O9"/>
    <mergeCell ref="P9:R9"/>
    <mergeCell ref="S9:U9"/>
    <mergeCell ref="S5:W5"/>
    <mergeCell ref="D3:M3"/>
    <mergeCell ref="E5:M5"/>
    <mergeCell ref="E4:G4"/>
    <mergeCell ref="S8:U8"/>
    <mergeCell ref="P8:R8"/>
    <mergeCell ref="G8:I8"/>
    <mergeCell ref="J8:L8"/>
    <mergeCell ref="M8:O8"/>
  </mergeCells>
  <dataValidations count="1">
    <dataValidation type="list" allowBlank="1" sqref="V4 S5" xr:uid="{00000000-0002-0000-0300-000000000000}">
      <formula1>DMDBT</formula1>
    </dataValidation>
  </dataValidations>
  <printOptions horizontalCentered="1"/>
  <pageMargins left="0.6" right="0.6" top="0.5" bottom="0.75" header="0.5" footer="0.4"/>
  <pageSetup orientation="portrait" r:id="rId1"/>
  <headerFooter alignWithMargins="0">
    <oddFooter>&amp;L&amp;"Arial,Bold"Radiologic Technologist's Section&amp;R&amp;"Arial,Italic"&amp;8&amp;F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A8B7A-F43E-4990-98AF-0C73FEEE92AD}">
  <sheetPr>
    <tabColor rgb="FF00B0F0"/>
    <pageSetUpPr fitToPage="1"/>
  </sheetPr>
  <dimension ref="A1:FR84"/>
  <sheetViews>
    <sheetView showGridLines="0" zoomScale="130" zoomScaleNormal="130" zoomScaleSheetLayoutView="130" zoomScalePageLayoutView="120" workbookViewId="0">
      <selection activeCell="AG10" sqref="AG10"/>
    </sheetView>
  </sheetViews>
  <sheetFormatPr defaultColWidth="9.140625" defaultRowHeight="12.75" x14ac:dyDescent="0.2"/>
  <cols>
    <col min="1" max="8" width="3.7109375" style="480" customWidth="1"/>
    <col min="9" max="18" width="3.7109375" style="469" customWidth="1"/>
    <col min="19" max="19" width="3.7109375" style="480" customWidth="1"/>
    <col min="20" max="21" width="3.7109375" style="213" customWidth="1"/>
    <col min="22" max="25" width="2.7109375" style="213" customWidth="1"/>
    <col min="26" max="26" width="3.7109375" style="213" customWidth="1"/>
    <col min="27" max="27" width="2.140625" style="213" customWidth="1"/>
    <col min="28" max="28" width="8.7109375" style="213" customWidth="1"/>
    <col min="29" max="29" width="8.7109375" style="213" hidden="1" customWidth="1"/>
    <col min="30" max="174" width="8.7109375" style="213" customWidth="1"/>
    <col min="175" max="16384" width="9.140625" style="480"/>
  </cols>
  <sheetData>
    <row r="1" spans="1:39" s="444" customFormat="1" ht="24.75" customHeight="1" x14ac:dyDescent="0.35">
      <c r="A1" s="270" t="s">
        <v>129</v>
      </c>
      <c r="B1" s="270"/>
      <c r="C1" s="443"/>
      <c r="G1" s="445"/>
      <c r="I1" s="446"/>
      <c r="J1" s="446"/>
      <c r="K1" s="446"/>
      <c r="L1" s="446"/>
      <c r="M1" s="446"/>
      <c r="N1" s="446"/>
      <c r="O1" s="446"/>
      <c r="P1" s="446"/>
      <c r="Q1" s="446"/>
      <c r="T1" s="213"/>
      <c r="U1" s="213"/>
      <c r="V1" s="213"/>
      <c r="W1" s="213"/>
      <c r="X1" s="213"/>
      <c r="Z1" s="213"/>
      <c r="AA1" s="272" t="s">
        <v>23</v>
      </c>
      <c r="AB1" s="213"/>
      <c r="AC1" s="213" t="s">
        <v>116</v>
      </c>
      <c r="AD1" s="213"/>
      <c r="AE1" s="452" t="s">
        <v>130</v>
      </c>
      <c r="AF1" s="213"/>
      <c r="AG1" s="213"/>
      <c r="AH1" s="213"/>
      <c r="AI1" s="213"/>
      <c r="AJ1" s="213"/>
      <c r="AK1" s="213"/>
    </row>
    <row r="2" spans="1:39" s="444" customFormat="1" ht="15" customHeight="1" x14ac:dyDescent="0.35">
      <c r="A2" s="270"/>
      <c r="B2" s="270"/>
      <c r="C2" s="443"/>
      <c r="O2" s="446"/>
      <c r="P2" s="446"/>
      <c r="Q2" s="446"/>
      <c r="T2" s="213"/>
      <c r="U2" s="213"/>
      <c r="V2" s="213"/>
      <c r="W2" s="213"/>
      <c r="X2" s="213"/>
      <c r="Z2" s="213"/>
      <c r="AA2" s="272"/>
      <c r="AB2" s="213"/>
      <c r="AC2" s="213" t="s">
        <v>131</v>
      </c>
      <c r="AD2" s="213"/>
      <c r="AE2" s="452" t="s">
        <v>132</v>
      </c>
      <c r="AF2" s="213"/>
      <c r="AG2" s="213"/>
      <c r="AH2" s="213"/>
      <c r="AI2" s="213"/>
      <c r="AJ2" s="213"/>
      <c r="AK2" s="213"/>
    </row>
    <row r="3" spans="1:39" s="281" customFormat="1" ht="20.100000000000001" customHeight="1" x14ac:dyDescent="0.2">
      <c r="A3" s="955" t="s">
        <v>118</v>
      </c>
      <c r="B3" s="955"/>
      <c r="C3" s="955"/>
      <c r="D3" s="955"/>
      <c r="E3" s="955"/>
      <c r="F3" s="955"/>
      <c r="G3" s="956" t="str">
        <f>Facility</f>
        <v>SurgiCenter</v>
      </c>
      <c r="H3" s="956"/>
      <c r="I3" s="956"/>
      <c r="J3" s="956"/>
      <c r="K3" s="956"/>
      <c r="L3" s="956"/>
      <c r="M3" s="956"/>
      <c r="N3" s="956"/>
      <c r="P3" s="957" t="s">
        <v>119</v>
      </c>
      <c r="Q3" s="957"/>
      <c r="R3" s="957"/>
      <c r="S3" s="957"/>
      <c r="T3" s="957"/>
      <c r="U3" s="958" t="str">
        <f>RmID</f>
        <v>Biopsy</v>
      </c>
      <c r="V3" s="958"/>
      <c r="W3" s="958"/>
      <c r="X3" s="958"/>
      <c r="Y3" s="958"/>
      <c r="Z3" s="958"/>
      <c r="AA3" s="958"/>
      <c r="AB3" s="213"/>
      <c r="AI3" s="213"/>
      <c r="AJ3" s="213"/>
      <c r="AK3" s="213"/>
    </row>
    <row r="4" spans="1:39" s="281" customFormat="1" ht="20.100000000000001" customHeight="1" x14ac:dyDescent="0.2">
      <c r="A4" s="955" t="s">
        <v>133</v>
      </c>
      <c r="B4" s="955"/>
      <c r="C4" s="955"/>
      <c r="D4" s="955"/>
      <c r="E4" s="955"/>
      <c r="F4" s="955"/>
      <c r="G4" s="959">
        <f>SBBAPID</f>
        <v>12001</v>
      </c>
      <c r="H4" s="959"/>
      <c r="I4" s="959"/>
      <c r="J4" s="448" t="s">
        <v>121</v>
      </c>
      <c r="K4" s="449">
        <f>SBBAPRm</f>
        <v>1</v>
      </c>
      <c r="M4" s="450"/>
      <c r="N4" s="450"/>
      <c r="O4" s="215"/>
      <c r="P4" s="957" t="s">
        <v>122</v>
      </c>
      <c r="Q4" s="957"/>
      <c r="R4" s="957"/>
      <c r="S4" s="957"/>
      <c r="T4" s="957"/>
      <c r="U4" s="451" t="str">
        <f>CONCATENATE(MFR," ",MOD)</f>
        <v>Hologic Affirm</v>
      </c>
      <c r="V4" s="451"/>
      <c r="W4" s="451"/>
      <c r="X4" s="451"/>
      <c r="Y4" s="451"/>
      <c r="Z4" s="451"/>
      <c r="AA4" s="451"/>
      <c r="AB4" s="213"/>
      <c r="AC4" s="452"/>
      <c r="AD4" s="452"/>
      <c r="AE4" s="961" t="s">
        <v>134</v>
      </c>
      <c r="AF4" s="961"/>
      <c r="AG4" s="961"/>
      <c r="AH4" s="961"/>
      <c r="AI4" s="452"/>
      <c r="AJ4" s="452"/>
      <c r="AK4" s="452"/>
    </row>
    <row r="5" spans="1:39" s="281" customFormat="1" ht="20.100000000000001" customHeight="1" x14ac:dyDescent="0.2">
      <c r="A5" s="215"/>
      <c r="B5" s="215"/>
      <c r="C5" s="215"/>
      <c r="D5" s="215"/>
      <c r="E5" s="215"/>
      <c r="F5" s="215"/>
      <c r="G5" s="453"/>
      <c r="H5" s="453"/>
      <c r="I5" s="453"/>
      <c r="J5" s="448"/>
      <c r="K5" s="453"/>
      <c r="M5" s="450"/>
      <c r="N5" s="450"/>
      <c r="O5" s="215"/>
      <c r="P5" s="324"/>
      <c r="Q5" s="324"/>
      <c r="R5" s="324"/>
      <c r="S5" s="324"/>
      <c r="T5" s="324"/>
      <c r="U5" s="454"/>
      <c r="V5" s="454"/>
      <c r="W5" s="454"/>
      <c r="X5" s="454"/>
      <c r="Y5" s="454"/>
      <c r="Z5" s="454"/>
      <c r="AA5" s="454"/>
      <c r="AB5" s="454"/>
      <c r="AC5" s="452"/>
      <c r="AD5" s="452"/>
      <c r="AE5" s="452"/>
      <c r="AF5" s="452"/>
      <c r="AG5" s="452"/>
      <c r="AH5" s="452"/>
      <c r="AI5" s="452"/>
      <c r="AJ5" s="452"/>
      <c r="AK5" s="452"/>
    </row>
    <row r="6" spans="1:39" s="281" customFormat="1" ht="14.25" customHeight="1" x14ac:dyDescent="0.2">
      <c r="A6" s="960" t="s">
        <v>135</v>
      </c>
      <c r="B6" s="960"/>
      <c r="C6" s="960"/>
      <c r="D6" s="960"/>
      <c r="E6" s="960"/>
      <c r="F6" s="960"/>
      <c r="G6" s="960"/>
      <c r="H6" s="960"/>
      <c r="I6" s="960"/>
      <c r="J6" s="960"/>
      <c r="K6" s="960"/>
      <c r="L6" s="960"/>
      <c r="M6" s="960"/>
      <c r="N6" s="960"/>
      <c r="O6" s="960"/>
      <c r="P6" s="960"/>
      <c r="Q6" s="960"/>
      <c r="R6" s="960"/>
      <c r="S6" s="960"/>
      <c r="T6" s="960"/>
      <c r="U6" s="960"/>
      <c r="V6" s="960"/>
      <c r="W6" s="960"/>
      <c r="X6" s="960"/>
      <c r="Y6" s="960"/>
      <c r="Z6" s="960"/>
      <c r="AA6" s="960"/>
      <c r="AB6" s="675"/>
      <c r="AC6" s="675"/>
      <c r="AD6" s="675"/>
      <c r="AE6" s="675"/>
      <c r="AF6" s="675"/>
      <c r="AG6" s="675"/>
      <c r="AH6" s="675"/>
      <c r="AI6" s="675"/>
      <c r="AJ6" s="675"/>
      <c r="AK6" s="675"/>
      <c r="AL6" s="675"/>
      <c r="AM6" s="675"/>
    </row>
    <row r="7" spans="1:39" s="457" customFormat="1" ht="14.25" customHeight="1" x14ac:dyDescent="0.2">
      <c r="A7" s="455"/>
      <c r="B7" s="455"/>
      <c r="C7" s="455"/>
      <c r="D7" s="455"/>
      <c r="E7" s="455"/>
      <c r="F7" s="455"/>
      <c r="G7" s="455"/>
      <c r="H7" s="455"/>
      <c r="I7" s="455"/>
      <c r="J7" s="281"/>
      <c r="K7" s="281"/>
      <c r="L7" s="281"/>
      <c r="M7" s="281"/>
      <c r="N7" s="482"/>
      <c r="O7" s="483"/>
      <c r="P7" s="484"/>
      <c r="Q7" s="484"/>
      <c r="R7" s="281"/>
      <c r="S7" s="281"/>
      <c r="T7" s="281"/>
      <c r="U7" s="281"/>
      <c r="V7" s="281"/>
      <c r="W7" s="281"/>
      <c r="X7" s="281"/>
      <c r="Y7" s="281"/>
      <c r="Z7" s="281"/>
      <c r="AA7" s="281"/>
      <c r="AB7" s="456"/>
      <c r="AC7" s="213"/>
      <c r="AD7" s="213"/>
      <c r="AE7" s="213"/>
      <c r="AF7" s="213"/>
      <c r="AG7" s="213"/>
      <c r="AH7" s="213"/>
      <c r="AI7" s="213"/>
      <c r="AJ7" s="213"/>
      <c r="AK7" s="213"/>
      <c r="AL7" s="281"/>
      <c r="AM7" s="281"/>
    </row>
    <row r="8" spans="1:39" s="457" customFormat="1" ht="14.25" customHeight="1" x14ac:dyDescent="0.2">
      <c r="A8" s="911"/>
      <c r="B8" s="912"/>
      <c r="C8" s="912"/>
      <c r="D8" s="912"/>
      <c r="E8" s="912"/>
      <c r="F8" s="912"/>
      <c r="G8" s="912"/>
      <c r="H8" s="912"/>
      <c r="I8" s="913"/>
      <c r="J8" s="918" t="s">
        <v>136</v>
      </c>
      <c r="K8" s="919"/>
      <c r="L8" s="919"/>
      <c r="M8" s="919"/>
      <c r="N8" s="919"/>
      <c r="O8" s="919"/>
      <c r="P8" s="920"/>
      <c r="Q8" s="920"/>
      <c r="R8" s="920"/>
      <c r="S8" s="920"/>
      <c r="T8" s="920"/>
      <c r="U8" s="920"/>
      <c r="V8" s="920"/>
      <c r="W8" s="920"/>
      <c r="X8" s="920"/>
      <c r="Y8" s="920"/>
      <c r="Z8" s="920"/>
      <c r="AA8" s="921"/>
      <c r="AB8" s="504"/>
      <c r="AC8" s="213"/>
      <c r="AD8" s="213"/>
      <c r="AE8" s="213"/>
      <c r="AF8" s="213"/>
      <c r="AG8" s="213"/>
      <c r="AH8" s="213"/>
      <c r="AI8" s="213"/>
      <c r="AJ8" s="213"/>
      <c r="AK8" s="213"/>
    </row>
    <row r="9" spans="1:39" s="457" customFormat="1" ht="14.25" customHeight="1" x14ac:dyDescent="0.2">
      <c r="A9" s="914"/>
      <c r="B9" s="915"/>
      <c r="C9" s="915"/>
      <c r="D9" s="915"/>
      <c r="E9" s="915"/>
      <c r="F9" s="915"/>
      <c r="G9" s="915"/>
      <c r="H9" s="915"/>
      <c r="I9" s="915"/>
      <c r="J9" s="922" t="s">
        <v>137</v>
      </c>
      <c r="K9" s="923"/>
      <c r="L9" s="923"/>
      <c r="M9" s="923"/>
      <c r="N9" s="923"/>
      <c r="O9" s="924"/>
      <c r="P9" s="925" t="s">
        <v>138</v>
      </c>
      <c r="Q9" s="926"/>
      <c r="R9" s="926"/>
      <c r="S9" s="926"/>
      <c r="T9" s="926"/>
      <c r="U9" s="927"/>
      <c r="V9" s="928" t="s">
        <v>139</v>
      </c>
      <c r="W9" s="929"/>
      <c r="X9" s="929"/>
      <c r="Y9" s="929"/>
      <c r="Z9" s="929"/>
      <c r="AA9" s="930"/>
      <c r="AB9" s="504"/>
      <c r="AC9" s="213"/>
      <c r="AD9" s="213"/>
      <c r="AE9" s="213"/>
      <c r="AF9" s="213"/>
      <c r="AG9" s="213"/>
      <c r="AH9" s="213"/>
      <c r="AI9" s="213"/>
      <c r="AJ9" s="213"/>
      <c r="AK9" s="213"/>
    </row>
    <row r="10" spans="1:39" s="457" customFormat="1" ht="14.25" customHeight="1" x14ac:dyDescent="0.2">
      <c r="A10" s="916"/>
      <c r="B10" s="917"/>
      <c r="C10" s="917"/>
      <c r="D10" s="917"/>
      <c r="E10" s="917"/>
      <c r="F10" s="917"/>
      <c r="G10" s="917"/>
      <c r="H10" s="917"/>
      <c r="I10" s="917"/>
      <c r="J10" s="931" t="s">
        <v>140</v>
      </c>
      <c r="K10" s="932"/>
      <c r="L10" s="932" t="s">
        <v>141</v>
      </c>
      <c r="M10" s="932"/>
      <c r="N10" s="932" t="s">
        <v>142</v>
      </c>
      <c r="O10" s="933"/>
      <c r="P10" s="934" t="s">
        <v>140</v>
      </c>
      <c r="Q10" s="923"/>
      <c r="R10" s="923" t="s">
        <v>141</v>
      </c>
      <c r="S10" s="923"/>
      <c r="T10" s="923" t="s">
        <v>142</v>
      </c>
      <c r="U10" s="935"/>
      <c r="V10" s="936"/>
      <c r="W10" s="937"/>
      <c r="X10" s="937"/>
      <c r="Y10" s="937"/>
      <c r="Z10" s="937"/>
      <c r="AA10" s="938"/>
      <c r="AB10" s="504"/>
      <c r="AC10" s="213"/>
      <c r="AD10" s="213"/>
      <c r="AE10" s="213"/>
      <c r="AF10" s="213"/>
      <c r="AG10" s="213"/>
      <c r="AH10" s="213"/>
      <c r="AI10" s="213"/>
      <c r="AJ10" s="213"/>
      <c r="AK10" s="213"/>
    </row>
    <row r="11" spans="1:39" s="457" customFormat="1" ht="14.25" customHeight="1" x14ac:dyDescent="0.2">
      <c r="A11" s="945" t="s">
        <v>143</v>
      </c>
      <c r="B11" s="946"/>
      <c r="C11" s="947"/>
      <c r="D11" s="928" t="s">
        <v>144</v>
      </c>
      <c r="E11" s="929"/>
      <c r="F11" s="929"/>
      <c r="G11" s="929"/>
      <c r="H11" s="929"/>
      <c r="I11" s="948"/>
      <c r="J11" s="897"/>
      <c r="K11" s="897"/>
      <c r="L11" s="897"/>
      <c r="M11" s="897"/>
      <c r="N11" s="897"/>
      <c r="O11" s="897"/>
      <c r="P11" s="897"/>
      <c r="Q11" s="897"/>
      <c r="R11" s="897"/>
      <c r="S11" s="897"/>
      <c r="T11" s="897"/>
      <c r="U11" s="897"/>
      <c r="V11" s="939"/>
      <c r="W11" s="940"/>
      <c r="X11" s="940"/>
      <c r="Y11" s="940"/>
      <c r="Z11" s="940"/>
      <c r="AA11" s="941"/>
      <c r="AB11" s="493"/>
      <c r="AC11" s="213"/>
      <c r="AD11" s="213"/>
      <c r="AE11" s="213"/>
      <c r="AF11" s="213"/>
      <c r="AG11" s="213"/>
      <c r="AH11" s="213"/>
      <c r="AI11" s="213"/>
      <c r="AJ11" s="213"/>
      <c r="AK11" s="213"/>
    </row>
    <row r="12" spans="1:39" s="457" customFormat="1" ht="14.25" customHeight="1" x14ac:dyDescent="0.2">
      <c r="A12" s="949"/>
      <c r="B12" s="950"/>
      <c r="C12" s="951"/>
      <c r="D12" s="952" t="s">
        <v>145</v>
      </c>
      <c r="E12" s="953"/>
      <c r="F12" s="953"/>
      <c r="G12" s="953"/>
      <c r="H12" s="953"/>
      <c r="I12" s="954"/>
      <c r="J12" s="906"/>
      <c r="K12" s="907"/>
      <c r="L12" s="906"/>
      <c r="M12" s="907"/>
      <c r="N12" s="906"/>
      <c r="O12" s="907"/>
      <c r="P12" s="906"/>
      <c r="Q12" s="907"/>
      <c r="R12" s="906"/>
      <c r="S12" s="907"/>
      <c r="T12" s="906"/>
      <c r="U12" s="907"/>
      <c r="V12" s="942"/>
      <c r="W12" s="943"/>
      <c r="X12" s="943"/>
      <c r="Y12" s="943"/>
      <c r="Z12" s="943"/>
      <c r="AA12" s="944"/>
      <c r="AB12" s="493"/>
      <c r="AC12" s="213"/>
      <c r="AD12" s="213"/>
      <c r="AE12" s="213"/>
      <c r="AF12" s="213"/>
      <c r="AG12" s="213"/>
      <c r="AH12" s="213"/>
      <c r="AI12" s="213"/>
      <c r="AJ12" s="213"/>
      <c r="AK12" s="213"/>
    </row>
    <row r="13" spans="1:39" s="457" customFormat="1" ht="14.25" customHeight="1" x14ac:dyDescent="0.2">
      <c r="A13" s="894"/>
      <c r="B13" s="863"/>
      <c r="C13" s="895"/>
      <c r="D13" s="901" t="s">
        <v>146</v>
      </c>
      <c r="E13" s="870"/>
      <c r="F13" s="870"/>
      <c r="G13" s="870"/>
      <c r="H13" s="870"/>
      <c r="I13" s="871"/>
      <c r="J13" s="902" t="str">
        <f>IF(J12="","",(J12-J$11))</f>
        <v/>
      </c>
      <c r="K13" s="902"/>
      <c r="L13" s="902" t="str">
        <f>IF(L12="","",(L12-L$11))</f>
        <v/>
      </c>
      <c r="M13" s="902"/>
      <c r="N13" s="902" t="str">
        <f>IF(N12="","",(N12-N$11))</f>
        <v/>
      </c>
      <c r="O13" s="902"/>
      <c r="P13" s="902" t="str">
        <f>IF(P12="","",(P12-P$11))</f>
        <v/>
      </c>
      <c r="Q13" s="902"/>
      <c r="R13" s="902" t="str">
        <f>IF(R12="","",(R12-R$11))</f>
        <v/>
      </c>
      <c r="S13" s="902"/>
      <c r="T13" s="902" t="str">
        <f>IF(T12="","",(T12-T$11))</f>
        <v/>
      </c>
      <c r="U13" s="902"/>
      <c r="V13" s="904" t="str">
        <f>IF(OR(COUNTA(J12:U12)=0,A12=""),"",IF(AND(OR(IFERROR(ABS(J13)&lt;=1,FALSE),J13=""),OR(IFERROR(ABS(L13)&lt;=1,FALSE),L13=""),OR(IFERROR(ABS(N13)&lt;=1,FALSE),N13=""),OR(IFERROR(ABS(P13)&lt;=1,FALSE),P13=""),OR(IFERROR(ABS(R13)&lt;=1,FALSE),R13=""),OR(IFERROR(ABS(T13)&lt;=1,FALSE),T13="")),"PASS","FAIL"))</f>
        <v/>
      </c>
      <c r="W13" s="885"/>
      <c r="X13" s="885"/>
      <c r="Y13" s="885"/>
      <c r="Z13" s="885"/>
      <c r="AA13" s="886"/>
      <c r="AB13" s="493"/>
      <c r="AC13" s="459" t="s">
        <v>147</v>
      </c>
      <c r="AD13" s="213"/>
      <c r="AE13" s="213"/>
      <c r="AF13" s="213"/>
      <c r="AG13" s="213"/>
      <c r="AH13" s="213"/>
      <c r="AI13" s="213"/>
      <c r="AJ13" s="213"/>
      <c r="AK13" s="213"/>
    </row>
    <row r="14" spans="1:39" s="457" customFormat="1" ht="14.25" customHeight="1" x14ac:dyDescent="0.2">
      <c r="A14" s="894"/>
      <c r="B14" s="863"/>
      <c r="C14" s="895"/>
      <c r="D14" s="901" t="s">
        <v>145</v>
      </c>
      <c r="E14" s="870"/>
      <c r="F14" s="870"/>
      <c r="G14" s="870"/>
      <c r="H14" s="870"/>
      <c r="I14" s="871"/>
      <c r="J14" s="897"/>
      <c r="K14" s="897"/>
      <c r="L14" s="897"/>
      <c r="M14" s="897"/>
      <c r="N14" s="897"/>
      <c r="O14" s="897"/>
      <c r="P14" s="897"/>
      <c r="Q14" s="897"/>
      <c r="R14" s="897"/>
      <c r="S14" s="897"/>
      <c r="T14" s="897"/>
      <c r="U14" s="897"/>
      <c r="V14" s="908"/>
      <c r="W14" s="909"/>
      <c r="X14" s="909"/>
      <c r="Y14" s="909"/>
      <c r="Z14" s="909"/>
      <c r="AA14" s="910"/>
      <c r="AB14" s="493"/>
      <c r="AC14" s="459" t="s">
        <v>148</v>
      </c>
      <c r="AD14" s="213"/>
      <c r="AE14" s="213"/>
      <c r="AF14" s="213"/>
      <c r="AG14" s="213"/>
      <c r="AH14" s="213"/>
      <c r="AI14" s="213"/>
      <c r="AJ14" s="213"/>
      <c r="AK14" s="213"/>
    </row>
    <row r="15" spans="1:39" s="457" customFormat="1" ht="14.25" customHeight="1" x14ac:dyDescent="0.2">
      <c r="A15" s="894"/>
      <c r="B15" s="863"/>
      <c r="C15" s="895"/>
      <c r="D15" s="901" t="s">
        <v>146</v>
      </c>
      <c r="E15" s="870"/>
      <c r="F15" s="870"/>
      <c r="G15" s="870"/>
      <c r="H15" s="870"/>
      <c r="I15" s="871"/>
      <c r="J15" s="902" t="str">
        <f>IF(J14="","",(J14-J$11))</f>
        <v/>
      </c>
      <c r="K15" s="902"/>
      <c r="L15" s="902" t="str">
        <f>IF(L14="","",(L14-L$11))</f>
        <v/>
      </c>
      <c r="M15" s="902"/>
      <c r="N15" s="902" t="str">
        <f>IF(N14="","",(N14-N$11))</f>
        <v/>
      </c>
      <c r="O15" s="902"/>
      <c r="P15" s="902" t="str">
        <f>IF(P14="","",(P14-P$11))</f>
        <v/>
      </c>
      <c r="Q15" s="902"/>
      <c r="R15" s="902" t="str">
        <f>IF(R14="","",(R14-R$11))</f>
        <v/>
      </c>
      <c r="S15" s="902"/>
      <c r="T15" s="902" t="str">
        <f>IF(T14="","",(T14-T$11))</f>
        <v/>
      </c>
      <c r="U15" s="902"/>
      <c r="V15" s="904" t="str">
        <f>IF(OR(COUNTA(J14:U14)=0,A14=""),"",IF(AND(OR(IFERROR(ABS(J15)&lt;=1,FALSE),J15=""),OR(IFERROR(ABS(L15)&lt;=1,FALSE),L15=""),OR(IFERROR(ABS(N15)&lt;=1,FALSE),N15=""),OR(IFERROR(ABS(P15)&lt;=1,FALSE),P15=""),OR(IFERROR(ABS(R15)&lt;=1,FALSE),R15=""),OR(IFERROR(ABS(T15)&lt;=1,FALSE),T15="")),"PASS","FAIL"))</f>
        <v/>
      </c>
      <c r="W15" s="885"/>
      <c r="X15" s="885"/>
      <c r="Y15" s="885"/>
      <c r="Z15" s="885"/>
      <c r="AA15" s="886"/>
      <c r="AB15" s="493"/>
      <c r="AC15" s="459" t="s">
        <v>149</v>
      </c>
      <c r="AD15" s="213"/>
      <c r="AE15" s="213"/>
      <c r="AF15" s="213"/>
      <c r="AG15" s="213"/>
      <c r="AH15" s="213"/>
      <c r="AI15" s="213"/>
      <c r="AJ15" s="213"/>
      <c r="AK15" s="213"/>
    </row>
    <row r="16" spans="1:39" s="457" customFormat="1" ht="14.25" customHeight="1" x14ac:dyDescent="0.2">
      <c r="A16" s="894"/>
      <c r="B16" s="863"/>
      <c r="C16" s="895"/>
      <c r="D16" s="901" t="s">
        <v>145</v>
      </c>
      <c r="E16" s="870"/>
      <c r="F16" s="870"/>
      <c r="G16" s="870"/>
      <c r="H16" s="870"/>
      <c r="I16" s="871"/>
      <c r="J16" s="897"/>
      <c r="K16" s="897"/>
      <c r="L16" s="897"/>
      <c r="M16" s="897"/>
      <c r="N16" s="897"/>
      <c r="O16" s="897"/>
      <c r="P16" s="897"/>
      <c r="Q16" s="897"/>
      <c r="R16" s="897"/>
      <c r="S16" s="897"/>
      <c r="T16" s="897"/>
      <c r="U16" s="897"/>
      <c r="V16" s="905"/>
      <c r="W16" s="899"/>
      <c r="X16" s="899"/>
      <c r="Y16" s="899"/>
      <c r="Z16" s="899"/>
      <c r="AA16" s="900"/>
      <c r="AB16" s="493"/>
      <c r="AC16" s="459" t="s">
        <v>150</v>
      </c>
      <c r="AD16" s="213"/>
      <c r="AE16" s="213"/>
      <c r="AF16" s="213"/>
      <c r="AG16" s="213"/>
      <c r="AH16" s="213"/>
      <c r="AI16" s="213"/>
      <c r="AJ16" s="213"/>
      <c r="AK16" s="213"/>
    </row>
    <row r="17" spans="1:37" s="457" customFormat="1" ht="14.25" customHeight="1" x14ac:dyDescent="0.2">
      <c r="A17" s="894"/>
      <c r="B17" s="863"/>
      <c r="C17" s="895"/>
      <c r="D17" s="901" t="s">
        <v>146</v>
      </c>
      <c r="E17" s="870"/>
      <c r="F17" s="870"/>
      <c r="G17" s="870"/>
      <c r="H17" s="870"/>
      <c r="I17" s="871"/>
      <c r="J17" s="902"/>
      <c r="K17" s="902"/>
      <c r="L17" s="902"/>
      <c r="M17" s="902"/>
      <c r="N17" s="902"/>
      <c r="O17" s="902"/>
      <c r="P17" s="902"/>
      <c r="Q17" s="902"/>
      <c r="R17" s="902"/>
      <c r="S17" s="902"/>
      <c r="T17" s="902"/>
      <c r="U17" s="902"/>
      <c r="V17" s="904" t="str">
        <f>IF(OR(COUNTA(J16:U16)=0,A16=""),"",IF(AND(OR(IFERROR(ABS(J17)&lt;=1,FALSE),J17=""),OR(IFERROR(ABS(L17)&lt;=1,FALSE),L17=""),OR(IFERROR(ABS(N17)&lt;=1,FALSE),N17=""),OR(IFERROR(ABS(P17)&lt;=1,FALSE),P17=""),OR(IFERROR(ABS(R17)&lt;=1,FALSE),R17=""),OR(IFERROR(ABS(T17)&lt;=1,FALSE),T17="")),"PASS","FAIL"))</f>
        <v/>
      </c>
      <c r="W17" s="885"/>
      <c r="X17" s="885"/>
      <c r="Y17" s="885"/>
      <c r="Z17" s="885"/>
      <c r="AA17" s="886"/>
      <c r="AB17" s="493"/>
      <c r="AC17" s="459" t="s">
        <v>151</v>
      </c>
      <c r="AD17" s="213"/>
      <c r="AE17" s="213"/>
      <c r="AF17" s="213"/>
      <c r="AG17" s="213"/>
      <c r="AH17" s="213"/>
      <c r="AI17" s="213"/>
      <c r="AJ17" s="213"/>
      <c r="AK17" s="213"/>
    </row>
    <row r="18" spans="1:37" s="457" customFormat="1" ht="14.25" customHeight="1" x14ac:dyDescent="0.2">
      <c r="A18" s="894"/>
      <c r="B18" s="863"/>
      <c r="C18" s="895"/>
      <c r="D18" s="901" t="s">
        <v>145</v>
      </c>
      <c r="E18" s="870"/>
      <c r="F18" s="870"/>
      <c r="G18" s="870"/>
      <c r="H18" s="870"/>
      <c r="I18" s="871"/>
      <c r="J18" s="897"/>
      <c r="K18" s="897"/>
      <c r="L18" s="897"/>
      <c r="M18" s="897"/>
      <c r="N18" s="897"/>
      <c r="O18" s="897"/>
      <c r="P18" s="897"/>
      <c r="Q18" s="897"/>
      <c r="R18" s="897"/>
      <c r="S18" s="897"/>
      <c r="T18" s="897"/>
      <c r="U18" s="897"/>
      <c r="V18" s="905"/>
      <c r="W18" s="899"/>
      <c r="X18" s="899"/>
      <c r="Y18" s="899"/>
      <c r="Z18" s="899"/>
      <c r="AA18" s="900"/>
      <c r="AB18" s="493"/>
      <c r="AC18" s="459" t="s">
        <v>152</v>
      </c>
      <c r="AD18" s="213"/>
      <c r="AE18" s="213"/>
      <c r="AF18" s="213"/>
      <c r="AG18" s="213"/>
      <c r="AH18" s="213"/>
      <c r="AI18" s="213"/>
      <c r="AJ18" s="213"/>
      <c r="AK18" s="213"/>
    </row>
    <row r="19" spans="1:37" s="457" customFormat="1" ht="14.25" customHeight="1" x14ac:dyDescent="0.2">
      <c r="A19" s="894"/>
      <c r="B19" s="863"/>
      <c r="C19" s="895"/>
      <c r="D19" s="901" t="s">
        <v>146</v>
      </c>
      <c r="E19" s="870"/>
      <c r="F19" s="870"/>
      <c r="G19" s="870"/>
      <c r="H19" s="870"/>
      <c r="I19" s="871"/>
      <c r="J19" s="902" t="str">
        <f>IF(J18="","",(J18-J$11))</f>
        <v/>
      </c>
      <c r="K19" s="902"/>
      <c r="L19" s="902" t="str">
        <f>IF(L18="","",(L18-L$11))</f>
        <v/>
      </c>
      <c r="M19" s="902"/>
      <c r="N19" s="902" t="str">
        <f>IF(N18="","",(N18-N$11))</f>
        <v/>
      </c>
      <c r="O19" s="902"/>
      <c r="P19" s="902" t="str">
        <f>IF(P18="","",(P18-P$11))</f>
        <v/>
      </c>
      <c r="Q19" s="902"/>
      <c r="R19" s="902" t="str">
        <f>IF(R18="","",(R18-R$11))</f>
        <v/>
      </c>
      <c r="S19" s="902"/>
      <c r="T19" s="902" t="str">
        <f>IF(T18="","",(T18-T$11))</f>
        <v/>
      </c>
      <c r="U19" s="902"/>
      <c r="V19" s="904" t="str">
        <f>IF(OR(COUNTA(J18:U18)=0,A18=""),"",IF(AND(OR(IFERROR(ABS(J19)&lt;=1,FALSE),J19=""),OR(IFERROR(ABS(L19)&lt;=1,FALSE),L19=""),OR(IFERROR(ABS(N19)&lt;=1,FALSE),N19=""),OR(IFERROR(ABS(P19)&lt;=1,FALSE),P19=""),OR(IFERROR(ABS(R19)&lt;=1,FALSE),R19=""),OR(IFERROR(ABS(T19)&lt;=1,FALSE),T19="")),"PASS","FAIL"))</f>
        <v/>
      </c>
      <c r="W19" s="885"/>
      <c r="X19" s="885"/>
      <c r="Y19" s="885"/>
      <c r="Z19" s="885"/>
      <c r="AA19" s="886"/>
      <c r="AB19" s="464"/>
      <c r="AC19" s="459" t="s">
        <v>153</v>
      </c>
    </row>
    <row r="20" spans="1:37" s="457" customFormat="1" ht="14.25" customHeight="1" x14ac:dyDescent="0.2">
      <c r="A20" s="894"/>
      <c r="B20" s="863"/>
      <c r="C20" s="903"/>
      <c r="D20" s="896" t="s">
        <v>145</v>
      </c>
      <c r="E20" s="870"/>
      <c r="F20" s="870"/>
      <c r="G20" s="870"/>
      <c r="H20" s="870"/>
      <c r="I20" s="871"/>
      <c r="J20" s="897"/>
      <c r="K20" s="897"/>
      <c r="L20" s="897"/>
      <c r="M20" s="897"/>
      <c r="N20" s="897"/>
      <c r="O20" s="897"/>
      <c r="P20" s="897"/>
      <c r="Q20" s="897"/>
      <c r="R20" s="897"/>
      <c r="S20" s="897"/>
      <c r="T20" s="897"/>
      <c r="U20" s="897"/>
      <c r="V20" s="905"/>
      <c r="W20" s="899"/>
      <c r="X20" s="899"/>
      <c r="Y20" s="899"/>
      <c r="Z20" s="899"/>
      <c r="AA20" s="900"/>
      <c r="AB20" s="493"/>
      <c r="AC20" s="459" t="s">
        <v>154</v>
      </c>
      <c r="AD20" s="213"/>
      <c r="AE20" s="213"/>
      <c r="AF20" s="213"/>
      <c r="AG20" s="213"/>
      <c r="AH20" s="213"/>
      <c r="AI20" s="213"/>
      <c r="AJ20" s="213"/>
      <c r="AK20" s="213"/>
    </row>
    <row r="21" spans="1:37" s="457" customFormat="1" ht="14.25" customHeight="1" x14ac:dyDescent="0.2">
      <c r="A21" s="894"/>
      <c r="B21" s="863"/>
      <c r="C21" s="903"/>
      <c r="D21" s="896" t="s">
        <v>146</v>
      </c>
      <c r="E21" s="870"/>
      <c r="F21" s="870"/>
      <c r="G21" s="870"/>
      <c r="H21" s="870"/>
      <c r="I21" s="871"/>
      <c r="J21" s="902" t="str">
        <f>IF(J20="","",(J20-J$11))</f>
        <v/>
      </c>
      <c r="K21" s="902"/>
      <c r="L21" s="902" t="str">
        <f>IF(L20="","",(L20-L$11))</f>
        <v/>
      </c>
      <c r="M21" s="902"/>
      <c r="N21" s="902" t="str">
        <f>IF(N20="","",(N20-N$11))</f>
        <v/>
      </c>
      <c r="O21" s="902"/>
      <c r="P21" s="902" t="str">
        <f>IF(P20="","",(P20-P$11))</f>
        <v/>
      </c>
      <c r="Q21" s="902"/>
      <c r="R21" s="902" t="str">
        <f>IF(R20="","",(R20-R$11))</f>
        <v/>
      </c>
      <c r="S21" s="902"/>
      <c r="T21" s="902" t="str">
        <f>IF(T20="","",(T20-T$11))</f>
        <v/>
      </c>
      <c r="U21" s="902"/>
      <c r="V21" s="904" t="str">
        <f>IF(OR(COUNTA(J20:U20)=0,A20=""),"",IF(AND(OR(IFERROR(ABS(J21)&lt;=1,FALSE),J21=""),OR(IFERROR(ABS(L21)&lt;=1,FALSE),L21=""),OR(IFERROR(ABS(N21)&lt;=1,FALSE),N21=""),OR(IFERROR(ABS(P21)&lt;=1,FALSE),P21=""),OR(IFERROR(ABS(R21)&lt;=1,FALSE),R21=""),OR(IFERROR(ABS(T21)&lt;=1,FALSE),T21="")),"PASS","FAIL"))</f>
        <v/>
      </c>
      <c r="W21" s="885"/>
      <c r="X21" s="885"/>
      <c r="Y21" s="885"/>
      <c r="Z21" s="885"/>
      <c r="AA21" s="886"/>
      <c r="AB21" s="493"/>
      <c r="AC21" s="459" t="s">
        <v>155</v>
      </c>
      <c r="AD21" s="213"/>
      <c r="AE21" s="213"/>
      <c r="AF21" s="213"/>
      <c r="AG21" s="213"/>
      <c r="AH21" s="213"/>
      <c r="AI21" s="213"/>
      <c r="AJ21" s="213"/>
      <c r="AK21" s="213"/>
    </row>
    <row r="22" spans="1:37" s="457" customFormat="1" ht="14.25" customHeight="1" x14ac:dyDescent="0.2">
      <c r="A22" s="894"/>
      <c r="B22" s="863"/>
      <c r="C22" s="895"/>
      <c r="D22" s="896" t="s">
        <v>145</v>
      </c>
      <c r="E22" s="870"/>
      <c r="F22" s="870"/>
      <c r="G22" s="870"/>
      <c r="H22" s="870"/>
      <c r="I22" s="871"/>
      <c r="J22" s="897"/>
      <c r="K22" s="897"/>
      <c r="L22" s="897"/>
      <c r="M22" s="897"/>
      <c r="N22" s="897"/>
      <c r="O22" s="897"/>
      <c r="P22" s="897"/>
      <c r="Q22" s="897"/>
      <c r="R22" s="897"/>
      <c r="S22" s="897"/>
      <c r="T22" s="897"/>
      <c r="U22" s="897"/>
      <c r="V22" s="905"/>
      <c r="W22" s="899"/>
      <c r="X22" s="899"/>
      <c r="Y22" s="899"/>
      <c r="Z22" s="899"/>
      <c r="AA22" s="900"/>
      <c r="AB22" s="493"/>
      <c r="AC22" s="213"/>
      <c r="AD22" s="213"/>
      <c r="AE22" s="213"/>
      <c r="AF22" s="213"/>
      <c r="AG22" s="213"/>
      <c r="AH22" s="213"/>
      <c r="AI22" s="213"/>
      <c r="AJ22" s="213"/>
      <c r="AK22" s="213"/>
    </row>
    <row r="23" spans="1:37" s="457" customFormat="1" ht="14.25" customHeight="1" x14ac:dyDescent="0.2">
      <c r="A23" s="894"/>
      <c r="B23" s="863"/>
      <c r="C23" s="895"/>
      <c r="D23" s="901" t="s">
        <v>146</v>
      </c>
      <c r="E23" s="870"/>
      <c r="F23" s="870"/>
      <c r="G23" s="870"/>
      <c r="H23" s="870"/>
      <c r="I23" s="871"/>
      <c r="J23" s="902" t="str">
        <f>IF(J22="","",(J22-J$11))</f>
        <v/>
      </c>
      <c r="K23" s="902"/>
      <c r="L23" s="902" t="str">
        <f>IF(L22="","",(L22-L$11))</f>
        <v/>
      </c>
      <c r="M23" s="902"/>
      <c r="N23" s="902" t="str">
        <f>IF(N22="","",(N22-N$11))</f>
        <v/>
      </c>
      <c r="O23" s="902"/>
      <c r="P23" s="902" t="str">
        <f>IF(P22="","",(P22-P$11))</f>
        <v/>
      </c>
      <c r="Q23" s="902"/>
      <c r="R23" s="902" t="str">
        <f>IF(R22="","",(R22-R$11))</f>
        <v/>
      </c>
      <c r="S23" s="902"/>
      <c r="T23" s="902" t="str">
        <f>IF(T22="","",(T22-T$11))</f>
        <v/>
      </c>
      <c r="U23" s="902"/>
      <c r="V23" s="884" t="str">
        <f>IF(OR(COUNTA(J22:U22)=0,A22=""),"",IF(AND(OR(IFERROR(ABS(J23)&lt;=1,FALSE),J23=""),OR(IFERROR(ABS(L23)&lt;=1,FALSE),L23=""),OR(IFERROR(ABS(N23)&lt;=1,FALSE),N23=""),OR(IFERROR(ABS(P23)&lt;=1,FALSE),P23=""),OR(IFERROR(ABS(R23)&lt;=1,FALSE),R23=""),OR(IFERROR(ABS(T23)&lt;=1,FALSE),T23="")),"PASS","FAIL"))</f>
        <v/>
      </c>
      <c r="W23" s="885"/>
      <c r="X23" s="885"/>
      <c r="Y23" s="885"/>
      <c r="Z23" s="885"/>
      <c r="AA23" s="886"/>
      <c r="AB23" s="493"/>
      <c r="AC23" s="213"/>
      <c r="AD23" s="213"/>
      <c r="AE23" s="213"/>
      <c r="AF23" s="213"/>
      <c r="AG23" s="213"/>
      <c r="AH23" s="213"/>
      <c r="AI23" s="213"/>
      <c r="AJ23" s="213"/>
      <c r="AK23" s="213"/>
    </row>
    <row r="24" spans="1:37" s="457" customFormat="1" ht="14.25" customHeight="1" x14ac:dyDescent="0.2">
      <c r="A24" s="894"/>
      <c r="B24" s="863"/>
      <c r="C24" s="903"/>
      <c r="D24" s="896" t="s">
        <v>145</v>
      </c>
      <c r="E24" s="870"/>
      <c r="F24" s="870"/>
      <c r="G24" s="870"/>
      <c r="H24" s="870"/>
      <c r="I24" s="871"/>
      <c r="J24" s="897"/>
      <c r="K24" s="897"/>
      <c r="L24" s="897"/>
      <c r="M24" s="897"/>
      <c r="N24" s="897"/>
      <c r="O24" s="897"/>
      <c r="P24" s="897"/>
      <c r="Q24" s="897"/>
      <c r="R24" s="897"/>
      <c r="S24" s="897"/>
      <c r="T24" s="897"/>
      <c r="U24" s="897"/>
      <c r="V24" s="905"/>
      <c r="W24" s="899"/>
      <c r="X24" s="899"/>
      <c r="Y24" s="899"/>
      <c r="Z24" s="899"/>
      <c r="AA24" s="900"/>
      <c r="AB24" s="493"/>
      <c r="AC24" s="213"/>
      <c r="AD24" s="213"/>
      <c r="AE24" s="213"/>
      <c r="AF24" s="213"/>
      <c r="AG24" s="213"/>
      <c r="AH24" s="213"/>
      <c r="AI24" s="213"/>
      <c r="AJ24" s="213"/>
      <c r="AK24" s="213"/>
    </row>
    <row r="25" spans="1:37" s="457" customFormat="1" ht="14.25" customHeight="1" x14ac:dyDescent="0.2">
      <c r="A25" s="894"/>
      <c r="B25" s="863"/>
      <c r="C25" s="903"/>
      <c r="D25" s="896" t="s">
        <v>146</v>
      </c>
      <c r="E25" s="870"/>
      <c r="F25" s="870"/>
      <c r="G25" s="870"/>
      <c r="H25" s="870"/>
      <c r="I25" s="871"/>
      <c r="J25" s="902" t="str">
        <f>IF(J24="","",(J24-J$11))</f>
        <v/>
      </c>
      <c r="K25" s="902"/>
      <c r="L25" s="902" t="str">
        <f>IF(L24="","",(L24-L$11))</f>
        <v/>
      </c>
      <c r="M25" s="902"/>
      <c r="N25" s="902" t="str">
        <f>IF(N24="","",(N24-N$11))</f>
        <v/>
      </c>
      <c r="O25" s="902"/>
      <c r="P25" s="902" t="str">
        <f>IF(P24="","",(P24-P$11))</f>
        <v/>
      </c>
      <c r="Q25" s="902"/>
      <c r="R25" s="902" t="str">
        <f>IF(R24="","",(R24-R$11))</f>
        <v/>
      </c>
      <c r="S25" s="902"/>
      <c r="T25" s="902" t="str">
        <f>IF(T24="","",(T24-T$11))</f>
        <v/>
      </c>
      <c r="U25" s="902"/>
      <c r="V25" s="904"/>
      <c r="W25" s="885"/>
      <c r="X25" s="885"/>
      <c r="Y25" s="885"/>
      <c r="Z25" s="885"/>
      <c r="AA25" s="886"/>
      <c r="AB25" s="464"/>
    </row>
    <row r="26" spans="1:37" s="457" customFormat="1" ht="14.25" customHeight="1" x14ac:dyDescent="0.2">
      <c r="A26" s="894"/>
      <c r="B26" s="863"/>
      <c r="C26" s="903"/>
      <c r="D26" s="896" t="s">
        <v>145</v>
      </c>
      <c r="E26" s="870"/>
      <c r="F26" s="870"/>
      <c r="G26" s="870"/>
      <c r="H26" s="870"/>
      <c r="I26" s="871"/>
      <c r="J26" s="897"/>
      <c r="K26" s="897"/>
      <c r="L26" s="897"/>
      <c r="M26" s="897"/>
      <c r="N26" s="897"/>
      <c r="O26" s="897"/>
      <c r="P26" s="897"/>
      <c r="Q26" s="897"/>
      <c r="R26" s="897"/>
      <c r="S26" s="897"/>
      <c r="T26" s="897"/>
      <c r="U26" s="897"/>
      <c r="V26" s="905"/>
      <c r="W26" s="899"/>
      <c r="X26" s="899"/>
      <c r="Y26" s="899"/>
      <c r="Z26" s="899"/>
      <c r="AA26" s="900"/>
      <c r="AB26" s="493"/>
      <c r="AC26" s="213"/>
      <c r="AD26" s="213"/>
      <c r="AE26" s="213"/>
      <c r="AF26" s="213"/>
      <c r="AG26" s="213"/>
      <c r="AH26" s="213"/>
      <c r="AI26" s="213"/>
      <c r="AJ26" s="213"/>
      <c r="AK26" s="213"/>
    </row>
    <row r="27" spans="1:37" s="457" customFormat="1" ht="14.25" customHeight="1" x14ac:dyDescent="0.2">
      <c r="A27" s="894"/>
      <c r="B27" s="863"/>
      <c r="C27" s="903"/>
      <c r="D27" s="896" t="s">
        <v>146</v>
      </c>
      <c r="E27" s="870"/>
      <c r="F27" s="870"/>
      <c r="G27" s="870"/>
      <c r="H27" s="870"/>
      <c r="I27" s="871"/>
      <c r="J27" s="902" t="str">
        <f>IF(J26="","",(J26-J$11))</f>
        <v/>
      </c>
      <c r="K27" s="902"/>
      <c r="L27" s="902" t="str">
        <f>IF(L26="","",(L26-L$11))</f>
        <v/>
      </c>
      <c r="M27" s="902"/>
      <c r="N27" s="902" t="str">
        <f>IF(N26="","",(N26-N$11))</f>
        <v/>
      </c>
      <c r="O27" s="902"/>
      <c r="P27" s="902" t="str">
        <f>IF(P26="","",(P26-P$11))</f>
        <v/>
      </c>
      <c r="Q27" s="902"/>
      <c r="R27" s="902" t="str">
        <f>IF(R26="","",(R26-R$11))</f>
        <v/>
      </c>
      <c r="S27" s="902"/>
      <c r="T27" s="902" t="str">
        <f>IF(T26="","",(T26-T$11))</f>
        <v/>
      </c>
      <c r="U27" s="902"/>
      <c r="V27" s="884"/>
      <c r="W27" s="885"/>
      <c r="X27" s="885"/>
      <c r="Y27" s="885"/>
      <c r="Z27" s="885"/>
      <c r="AA27" s="886"/>
      <c r="AB27" s="493"/>
      <c r="AC27" s="213"/>
      <c r="AD27" s="213"/>
      <c r="AE27" s="213"/>
      <c r="AF27" s="213"/>
      <c r="AG27" s="213"/>
      <c r="AH27" s="213"/>
      <c r="AI27" s="213"/>
      <c r="AJ27" s="213"/>
      <c r="AK27" s="213"/>
    </row>
    <row r="28" spans="1:37" s="457" customFormat="1" ht="14.25" customHeight="1" x14ac:dyDescent="0.2">
      <c r="A28" s="894"/>
      <c r="B28" s="863"/>
      <c r="C28" s="903"/>
      <c r="D28" s="896" t="s">
        <v>145</v>
      </c>
      <c r="E28" s="870"/>
      <c r="F28" s="870"/>
      <c r="G28" s="870"/>
      <c r="H28" s="870"/>
      <c r="I28" s="871"/>
      <c r="J28" s="897"/>
      <c r="K28" s="897"/>
      <c r="L28" s="897"/>
      <c r="M28" s="897"/>
      <c r="N28" s="897"/>
      <c r="O28" s="897"/>
      <c r="P28" s="897"/>
      <c r="Q28" s="897"/>
      <c r="R28" s="897"/>
      <c r="S28" s="897"/>
      <c r="T28" s="897"/>
      <c r="U28" s="897"/>
      <c r="V28" s="898"/>
      <c r="W28" s="899"/>
      <c r="X28" s="899"/>
      <c r="Y28" s="899"/>
      <c r="Z28" s="899"/>
      <c r="AA28" s="900"/>
      <c r="AB28" s="493"/>
      <c r="AC28" s="213"/>
      <c r="AD28" s="213"/>
      <c r="AE28" s="213"/>
      <c r="AF28" s="213"/>
      <c r="AG28" s="213"/>
      <c r="AH28" s="213"/>
      <c r="AI28" s="213"/>
      <c r="AJ28" s="213"/>
      <c r="AK28" s="213"/>
    </row>
    <row r="29" spans="1:37" s="457" customFormat="1" ht="14.25" customHeight="1" x14ac:dyDescent="0.2">
      <c r="A29" s="894"/>
      <c r="B29" s="863"/>
      <c r="C29" s="903"/>
      <c r="D29" s="896" t="s">
        <v>146</v>
      </c>
      <c r="E29" s="870"/>
      <c r="F29" s="870"/>
      <c r="G29" s="870"/>
      <c r="H29" s="870"/>
      <c r="I29" s="871"/>
      <c r="J29" s="902" t="str">
        <f>IF(J28="","",(J28-J$11))</f>
        <v/>
      </c>
      <c r="K29" s="902"/>
      <c r="L29" s="902" t="str">
        <f>IF(L28="","",(L28-L$11))</f>
        <v/>
      </c>
      <c r="M29" s="902"/>
      <c r="N29" s="902" t="str">
        <f>IF(N28="","",(N28-N$11))</f>
        <v/>
      </c>
      <c r="O29" s="902"/>
      <c r="P29" s="902" t="str">
        <f>IF(P28="","",(P28-P$11))</f>
        <v/>
      </c>
      <c r="Q29" s="902"/>
      <c r="R29" s="902" t="str">
        <f>IF(R28="","",(R28-R$11))</f>
        <v/>
      </c>
      <c r="S29" s="902"/>
      <c r="T29" s="902" t="str">
        <f>IF(T28="","",(T28-T$11))</f>
        <v/>
      </c>
      <c r="U29" s="902"/>
      <c r="V29" s="884" t="str">
        <f>IF(OR(COUNTA(J28:U28)=0,A28=""),"",IF(AND(OR(IFERROR(ABS(J29)&lt;=1,FALSE),J29=""),OR(IFERROR(ABS(L29)&lt;=1,FALSE),L29=""),OR(IFERROR(ABS(N29)&lt;=1,FALSE),N29=""),OR(IFERROR(ABS(P29)&lt;=1,FALSE),P29=""),OR(IFERROR(ABS(R29)&lt;=1,FALSE),R29=""),OR(IFERROR(ABS(T29)&lt;=1,FALSE),T29="")),"PASS","FAIL"))</f>
        <v/>
      </c>
      <c r="W29" s="885"/>
      <c r="X29" s="885"/>
      <c r="Y29" s="885"/>
      <c r="Z29" s="885"/>
      <c r="AA29" s="886"/>
      <c r="AB29" s="493"/>
      <c r="AC29" s="213"/>
      <c r="AD29" s="213"/>
      <c r="AE29" s="213"/>
      <c r="AF29" s="213"/>
      <c r="AG29" s="213"/>
      <c r="AH29" s="213"/>
      <c r="AI29" s="213"/>
      <c r="AJ29" s="213"/>
      <c r="AK29" s="213"/>
    </row>
    <row r="30" spans="1:37" s="457" customFormat="1" ht="14.25" customHeight="1" x14ac:dyDescent="0.2">
      <c r="A30" s="894"/>
      <c r="B30" s="863"/>
      <c r="C30" s="903"/>
      <c r="D30" s="896" t="s">
        <v>145</v>
      </c>
      <c r="E30" s="870"/>
      <c r="F30" s="870"/>
      <c r="G30" s="870"/>
      <c r="H30" s="870"/>
      <c r="I30" s="871"/>
      <c r="J30" s="897"/>
      <c r="K30" s="897"/>
      <c r="L30" s="897"/>
      <c r="M30" s="897"/>
      <c r="N30" s="897"/>
      <c r="O30" s="897"/>
      <c r="P30" s="897"/>
      <c r="Q30" s="897"/>
      <c r="R30" s="897"/>
      <c r="S30" s="897"/>
      <c r="T30" s="897"/>
      <c r="U30" s="897"/>
      <c r="V30" s="898"/>
      <c r="W30" s="899"/>
      <c r="X30" s="899"/>
      <c r="Y30" s="899"/>
      <c r="Z30" s="899"/>
      <c r="AA30" s="900"/>
      <c r="AB30" s="493"/>
      <c r="AC30" s="213"/>
      <c r="AD30" s="213"/>
      <c r="AE30" s="213"/>
      <c r="AF30" s="213"/>
      <c r="AG30" s="213"/>
      <c r="AH30" s="213"/>
      <c r="AI30" s="213"/>
      <c r="AJ30" s="213"/>
      <c r="AK30" s="213"/>
    </row>
    <row r="31" spans="1:37" s="457" customFormat="1" ht="14.25" customHeight="1" x14ac:dyDescent="0.2">
      <c r="A31" s="894"/>
      <c r="B31" s="863"/>
      <c r="C31" s="903"/>
      <c r="D31" s="896" t="s">
        <v>146</v>
      </c>
      <c r="E31" s="870"/>
      <c r="F31" s="870"/>
      <c r="G31" s="870"/>
      <c r="H31" s="870"/>
      <c r="I31" s="871"/>
      <c r="J31" s="902" t="str">
        <f>IF(J30="","",(J30-J$11))</f>
        <v/>
      </c>
      <c r="K31" s="902"/>
      <c r="L31" s="902" t="str">
        <f>IF(L30="","",(L30-L$11))</f>
        <v/>
      </c>
      <c r="M31" s="902"/>
      <c r="N31" s="902" t="str">
        <f>IF(N30="","",(N30-N$11))</f>
        <v/>
      </c>
      <c r="O31" s="902"/>
      <c r="P31" s="902" t="str">
        <f>IF(P30="","",(P30-P$11))</f>
        <v/>
      </c>
      <c r="Q31" s="902"/>
      <c r="R31" s="902" t="str">
        <f>IF(R30="","",(R30-R$11))</f>
        <v/>
      </c>
      <c r="S31" s="902"/>
      <c r="T31" s="902" t="str">
        <f>IF(T30="","",(T30-T$11))</f>
        <v/>
      </c>
      <c r="U31" s="902"/>
      <c r="V31" s="884" t="str">
        <f>IF(OR(COUNTA(J30:U30)=0,A30=""),"",IF(AND(OR(IFERROR(ABS(J31)&lt;=1,FALSE),J31=""),OR(IFERROR(ABS(L31)&lt;=1,FALSE),L31=""),OR(IFERROR(ABS(N31)&lt;=1,FALSE),N31=""),OR(IFERROR(ABS(P31)&lt;=1,FALSE),P31=""),OR(IFERROR(ABS(R31)&lt;=1,FALSE),R31=""),OR(IFERROR(ABS(T31)&lt;=1,FALSE),T31="")),"PASS","FAIL"))</f>
        <v/>
      </c>
      <c r="W31" s="885"/>
      <c r="X31" s="885"/>
      <c r="Y31" s="885"/>
      <c r="Z31" s="885"/>
      <c r="AA31" s="886"/>
      <c r="AB31" s="464"/>
    </row>
    <row r="32" spans="1:37" s="457" customFormat="1" ht="14.25" customHeight="1" x14ac:dyDescent="0.2">
      <c r="A32" s="894"/>
      <c r="B32" s="863"/>
      <c r="C32" s="903"/>
      <c r="D32" s="896" t="s">
        <v>145</v>
      </c>
      <c r="E32" s="870"/>
      <c r="F32" s="870"/>
      <c r="G32" s="870"/>
      <c r="H32" s="870"/>
      <c r="I32" s="871"/>
      <c r="J32" s="897"/>
      <c r="K32" s="897"/>
      <c r="L32" s="897"/>
      <c r="M32" s="897"/>
      <c r="N32" s="897"/>
      <c r="O32" s="897"/>
      <c r="P32" s="897"/>
      <c r="Q32" s="897"/>
      <c r="R32" s="897"/>
      <c r="S32" s="897"/>
      <c r="T32" s="897"/>
      <c r="U32" s="897"/>
      <c r="V32" s="898"/>
      <c r="W32" s="899"/>
      <c r="X32" s="899"/>
      <c r="Y32" s="899"/>
      <c r="Z32" s="899"/>
      <c r="AA32" s="900"/>
      <c r="AB32" s="493"/>
      <c r="AC32" s="213"/>
      <c r="AD32" s="213"/>
      <c r="AE32" s="213"/>
      <c r="AF32" s="213"/>
      <c r="AG32" s="213"/>
      <c r="AH32" s="213"/>
      <c r="AI32" s="213"/>
      <c r="AJ32" s="213"/>
      <c r="AK32" s="213"/>
    </row>
    <row r="33" spans="1:37" s="457" customFormat="1" ht="14.25" customHeight="1" x14ac:dyDescent="0.2">
      <c r="A33" s="894"/>
      <c r="B33" s="863"/>
      <c r="C33" s="903"/>
      <c r="D33" s="896" t="s">
        <v>146</v>
      </c>
      <c r="E33" s="870"/>
      <c r="F33" s="870"/>
      <c r="G33" s="870"/>
      <c r="H33" s="870"/>
      <c r="I33" s="871"/>
      <c r="J33" s="902" t="str">
        <f>IF(J32="","",(J32-J$11))</f>
        <v/>
      </c>
      <c r="K33" s="902"/>
      <c r="L33" s="902" t="str">
        <f>IF(L32="","",(L32-L$11))</f>
        <v/>
      </c>
      <c r="M33" s="902"/>
      <c r="N33" s="902" t="str">
        <f>IF(N32="","",(N32-N$11))</f>
        <v/>
      </c>
      <c r="O33" s="902"/>
      <c r="P33" s="902" t="str">
        <f>IF(P32="","",(P32-P$11))</f>
        <v/>
      </c>
      <c r="Q33" s="902"/>
      <c r="R33" s="902" t="str">
        <f>IF(R32="","",(R32-R$11))</f>
        <v/>
      </c>
      <c r="S33" s="902"/>
      <c r="T33" s="902" t="str">
        <f>IF(T32="","",(T32-T$11))</f>
        <v/>
      </c>
      <c r="U33" s="902"/>
      <c r="V33" s="884" t="str">
        <f>IF(OR(COUNTA(J32:U32)=0,A32=""),"",IF(AND(OR(IFERROR(ABS(J33)&lt;=1,FALSE),J33=""),OR(IFERROR(ABS(L33)&lt;=1,FALSE),L33=""),OR(IFERROR(ABS(N33)&lt;=1,FALSE),N33=""),OR(IFERROR(ABS(P33)&lt;=1,FALSE),P33=""),OR(IFERROR(ABS(R33)&lt;=1,FALSE),R33=""),OR(IFERROR(ABS(T33)&lt;=1,FALSE),T33="")),"PASS","FAIL"))</f>
        <v/>
      </c>
      <c r="W33" s="885"/>
      <c r="X33" s="885"/>
      <c r="Y33" s="885"/>
      <c r="Z33" s="885"/>
      <c r="AA33" s="886"/>
      <c r="AB33" s="493"/>
      <c r="AC33" s="213"/>
      <c r="AD33" s="213"/>
      <c r="AE33" s="213"/>
      <c r="AF33" s="213"/>
      <c r="AG33" s="213"/>
      <c r="AH33" s="213"/>
      <c r="AI33" s="213"/>
      <c r="AJ33" s="213"/>
      <c r="AK33" s="213"/>
    </row>
    <row r="34" spans="1:37" s="457" customFormat="1" ht="14.25" customHeight="1" x14ac:dyDescent="0.2">
      <c r="A34" s="894"/>
      <c r="B34" s="863"/>
      <c r="C34" s="903"/>
      <c r="D34" s="896" t="s">
        <v>145</v>
      </c>
      <c r="E34" s="870"/>
      <c r="F34" s="870"/>
      <c r="G34" s="870"/>
      <c r="H34" s="870"/>
      <c r="I34" s="871"/>
      <c r="J34" s="897"/>
      <c r="K34" s="897"/>
      <c r="L34" s="897"/>
      <c r="M34" s="897"/>
      <c r="N34" s="897"/>
      <c r="O34" s="897"/>
      <c r="P34" s="897"/>
      <c r="Q34" s="897"/>
      <c r="R34" s="897"/>
      <c r="S34" s="897"/>
      <c r="T34" s="897"/>
      <c r="U34" s="897"/>
      <c r="V34" s="898"/>
      <c r="W34" s="899"/>
      <c r="X34" s="899"/>
      <c r="Y34" s="899"/>
      <c r="Z34" s="899"/>
      <c r="AA34" s="900"/>
      <c r="AB34" s="493"/>
      <c r="AC34" s="213"/>
      <c r="AD34" s="213"/>
      <c r="AE34" s="213"/>
      <c r="AF34" s="213"/>
      <c r="AG34" s="213"/>
      <c r="AH34" s="213"/>
      <c r="AI34" s="213"/>
      <c r="AJ34" s="213"/>
      <c r="AK34" s="213"/>
    </row>
    <row r="35" spans="1:37" s="457" customFormat="1" ht="14.25" customHeight="1" x14ac:dyDescent="0.2">
      <c r="A35" s="894"/>
      <c r="B35" s="863"/>
      <c r="C35" s="903"/>
      <c r="D35" s="896" t="s">
        <v>146</v>
      </c>
      <c r="E35" s="870"/>
      <c r="F35" s="870"/>
      <c r="G35" s="870"/>
      <c r="H35" s="870"/>
      <c r="I35" s="871"/>
      <c r="J35" s="902" t="str">
        <f>IF(J34="","",(J34-J$11))</f>
        <v/>
      </c>
      <c r="K35" s="902"/>
      <c r="L35" s="902" t="str">
        <f>IF(L34="","",(L34-L$11))</f>
        <v/>
      </c>
      <c r="M35" s="902"/>
      <c r="N35" s="902" t="str">
        <f>IF(N34="","",(N34-N$11))</f>
        <v/>
      </c>
      <c r="O35" s="902"/>
      <c r="P35" s="902" t="str">
        <f>IF(P34="","",(P34-P$11))</f>
        <v/>
      </c>
      <c r="Q35" s="902"/>
      <c r="R35" s="902" t="str">
        <f>IF(R34="","",(R34-R$11))</f>
        <v/>
      </c>
      <c r="S35" s="902"/>
      <c r="T35" s="902" t="str">
        <f>IF(T34="","",(T34-T$11))</f>
        <v/>
      </c>
      <c r="U35" s="902"/>
      <c r="V35" s="884" t="str">
        <f>IF(OR(COUNTA(J34:U34)=0,A34=""),"",IF(AND(OR(IFERROR(ABS(J35)&lt;=1,FALSE),J35=""),OR(IFERROR(ABS(L35)&lt;=1,FALSE),L35=""),OR(IFERROR(ABS(N35)&lt;=1,FALSE),N35=""),OR(IFERROR(ABS(P35)&lt;=1,FALSE),P35=""),OR(IFERROR(ABS(R35)&lt;=1,FALSE),R35=""),OR(IFERROR(ABS(T35)&lt;=1,FALSE),T35="")),"PASS","FAIL"))</f>
        <v/>
      </c>
      <c r="W35" s="885"/>
      <c r="X35" s="885"/>
      <c r="Y35" s="885"/>
      <c r="Z35" s="885"/>
      <c r="AA35" s="886"/>
      <c r="AB35" s="493"/>
      <c r="AC35" s="213"/>
      <c r="AD35" s="213"/>
      <c r="AE35" s="213"/>
      <c r="AF35" s="213"/>
      <c r="AG35" s="213"/>
      <c r="AH35" s="213"/>
      <c r="AI35" s="213"/>
      <c r="AJ35" s="213"/>
      <c r="AK35" s="213"/>
    </row>
    <row r="36" spans="1:37" s="457" customFormat="1" ht="14.25" customHeight="1" x14ac:dyDescent="0.2">
      <c r="A36" s="894"/>
      <c r="B36" s="863"/>
      <c r="C36" s="903"/>
      <c r="D36" s="896" t="s">
        <v>145</v>
      </c>
      <c r="E36" s="870"/>
      <c r="F36" s="870"/>
      <c r="G36" s="870"/>
      <c r="H36" s="870"/>
      <c r="I36" s="871"/>
      <c r="J36" s="897"/>
      <c r="K36" s="897"/>
      <c r="L36" s="897"/>
      <c r="M36" s="897"/>
      <c r="N36" s="897"/>
      <c r="O36" s="897"/>
      <c r="P36" s="897"/>
      <c r="Q36" s="897"/>
      <c r="R36" s="897"/>
      <c r="S36" s="897"/>
      <c r="T36" s="897"/>
      <c r="U36" s="897"/>
      <c r="V36" s="898"/>
      <c r="W36" s="899"/>
      <c r="X36" s="899"/>
      <c r="Y36" s="899"/>
      <c r="Z36" s="899"/>
      <c r="AA36" s="900"/>
      <c r="AB36" s="493"/>
      <c r="AC36" s="213"/>
      <c r="AD36" s="213"/>
      <c r="AE36" s="213"/>
      <c r="AF36" s="213"/>
      <c r="AG36" s="213"/>
      <c r="AH36" s="213"/>
      <c r="AI36" s="213"/>
      <c r="AJ36" s="213"/>
      <c r="AK36" s="213"/>
    </row>
    <row r="37" spans="1:37" s="457" customFormat="1" ht="14.25" customHeight="1" x14ac:dyDescent="0.2">
      <c r="A37" s="894"/>
      <c r="B37" s="863"/>
      <c r="C37" s="903"/>
      <c r="D37" s="896" t="s">
        <v>146</v>
      </c>
      <c r="E37" s="870"/>
      <c r="F37" s="870"/>
      <c r="G37" s="870"/>
      <c r="H37" s="870"/>
      <c r="I37" s="871"/>
      <c r="J37" s="902" t="str">
        <f>IF(J36="","",(J36-J$11))</f>
        <v/>
      </c>
      <c r="K37" s="902"/>
      <c r="L37" s="902" t="str">
        <f>IF(L36="","",(L36-L$11))</f>
        <v/>
      </c>
      <c r="M37" s="902"/>
      <c r="N37" s="902" t="str">
        <f>IF(N36="","",(N36-N$11))</f>
        <v/>
      </c>
      <c r="O37" s="902"/>
      <c r="P37" s="902" t="str">
        <f>IF(P36="","",(P36-P$11))</f>
        <v/>
      </c>
      <c r="Q37" s="902"/>
      <c r="R37" s="902" t="str">
        <f>IF(R36="","",(R36-R$11))</f>
        <v/>
      </c>
      <c r="S37" s="902"/>
      <c r="T37" s="902" t="str">
        <f>IF(T36="","",(T36-T$11))</f>
        <v/>
      </c>
      <c r="U37" s="902"/>
      <c r="V37" s="884" t="str">
        <f>IF(OR(COUNTA(J36:U36)=0,A36=""),"",IF(AND(OR(IFERROR(ABS(J37)&lt;=1,FALSE),J37=""),OR(IFERROR(ABS(L37)&lt;=1,FALSE),L37=""),OR(IFERROR(ABS(N37)&lt;=1,FALSE),N37=""),OR(IFERROR(ABS(P37)&lt;=1,FALSE),P37=""),OR(IFERROR(ABS(R37)&lt;=1,FALSE),R37=""),OR(IFERROR(ABS(T37)&lt;=1,FALSE),T37="")),"PASS","FAIL"))</f>
        <v/>
      </c>
      <c r="W37" s="885"/>
      <c r="X37" s="885"/>
      <c r="Y37" s="885"/>
      <c r="Z37" s="885"/>
      <c r="AA37" s="886"/>
      <c r="AB37" s="464"/>
      <c r="AF37" s="213"/>
    </row>
    <row r="38" spans="1:37" s="457" customFormat="1" ht="14.25" customHeight="1" x14ac:dyDescent="0.2">
      <c r="A38" s="894"/>
      <c r="B38" s="863"/>
      <c r="C38" s="903"/>
      <c r="D38" s="896" t="s">
        <v>145</v>
      </c>
      <c r="E38" s="870"/>
      <c r="F38" s="870"/>
      <c r="G38" s="870"/>
      <c r="H38" s="870"/>
      <c r="I38" s="871"/>
      <c r="J38" s="897"/>
      <c r="K38" s="897"/>
      <c r="L38" s="897"/>
      <c r="M38" s="897"/>
      <c r="N38" s="897"/>
      <c r="O38" s="897"/>
      <c r="P38" s="897"/>
      <c r="Q38" s="897"/>
      <c r="R38" s="897"/>
      <c r="S38" s="897"/>
      <c r="T38" s="897"/>
      <c r="U38" s="897"/>
      <c r="V38" s="898"/>
      <c r="W38" s="899"/>
      <c r="X38" s="899"/>
      <c r="Y38" s="899"/>
      <c r="Z38" s="899"/>
      <c r="AA38" s="900"/>
      <c r="AB38" s="493"/>
      <c r="AC38" s="213"/>
      <c r="AD38" s="213"/>
      <c r="AE38" s="213"/>
      <c r="AF38" s="213"/>
      <c r="AG38" s="213"/>
      <c r="AH38" s="213"/>
      <c r="AI38" s="213"/>
      <c r="AJ38" s="213"/>
      <c r="AK38" s="213"/>
    </row>
    <row r="39" spans="1:37" s="457" customFormat="1" ht="14.25" customHeight="1" x14ac:dyDescent="0.2">
      <c r="A39" s="894"/>
      <c r="B39" s="863"/>
      <c r="C39" s="903"/>
      <c r="D39" s="896" t="s">
        <v>146</v>
      </c>
      <c r="E39" s="870"/>
      <c r="F39" s="870"/>
      <c r="G39" s="870"/>
      <c r="H39" s="870"/>
      <c r="I39" s="871"/>
      <c r="J39" s="902" t="str">
        <f>IF(J38="","",(J38-J$11))</f>
        <v/>
      </c>
      <c r="K39" s="902"/>
      <c r="L39" s="902" t="str">
        <f>IF(L38="","",(L38-L$11))</f>
        <v/>
      </c>
      <c r="M39" s="902"/>
      <c r="N39" s="902" t="str">
        <f>IF(N38="","",(N38-N$11))</f>
        <v/>
      </c>
      <c r="O39" s="902"/>
      <c r="P39" s="902" t="str">
        <f>IF(P38="","",(P38-P$11))</f>
        <v/>
      </c>
      <c r="Q39" s="902"/>
      <c r="R39" s="902" t="str">
        <f>IF(R38="","",(R38-R$11))</f>
        <v/>
      </c>
      <c r="S39" s="902"/>
      <c r="T39" s="902" t="str">
        <f>IF(T38="","",(T38-T$11))</f>
        <v/>
      </c>
      <c r="U39" s="902"/>
      <c r="V39" s="884" t="str">
        <f>IF(OR(COUNTA(J38:U38)=0,A38=""),"",IF(AND(OR(IFERROR(ABS(J39)&lt;=1,FALSE),J39=""),OR(IFERROR(ABS(L39)&lt;=1,FALSE),L39=""),OR(IFERROR(ABS(N39)&lt;=1,FALSE),N39=""),OR(IFERROR(ABS(P39)&lt;=1,FALSE),P39=""),OR(IFERROR(ABS(R39)&lt;=1,FALSE),R39=""),OR(IFERROR(ABS(T39)&lt;=1,FALSE),T39="")),"PASS","FAIL"))</f>
        <v/>
      </c>
      <c r="W39" s="885"/>
      <c r="X39" s="885"/>
      <c r="Y39" s="885"/>
      <c r="Z39" s="885"/>
      <c r="AA39" s="886"/>
      <c r="AB39" s="493"/>
      <c r="AC39" s="213"/>
      <c r="AD39" s="213"/>
      <c r="AE39" s="213"/>
      <c r="AF39" s="213"/>
      <c r="AG39" s="213"/>
      <c r="AH39" s="213"/>
      <c r="AI39" s="213"/>
      <c r="AJ39" s="213"/>
      <c r="AK39" s="213"/>
    </row>
    <row r="40" spans="1:37" s="457" customFormat="1" ht="14.25" customHeight="1" x14ac:dyDescent="0.2">
      <c r="A40" s="894"/>
      <c r="B40" s="863"/>
      <c r="C40" s="895"/>
      <c r="D40" s="901" t="s">
        <v>145</v>
      </c>
      <c r="E40" s="870"/>
      <c r="F40" s="870"/>
      <c r="G40" s="870"/>
      <c r="H40" s="870"/>
      <c r="I40" s="871"/>
      <c r="J40" s="897"/>
      <c r="K40" s="897"/>
      <c r="L40" s="897"/>
      <c r="M40" s="897"/>
      <c r="N40" s="897"/>
      <c r="O40" s="897"/>
      <c r="P40" s="897"/>
      <c r="Q40" s="897"/>
      <c r="R40" s="897"/>
      <c r="S40" s="897"/>
      <c r="T40" s="897"/>
      <c r="U40" s="897"/>
      <c r="V40" s="898"/>
      <c r="W40" s="899"/>
      <c r="X40" s="899"/>
      <c r="Y40" s="899"/>
      <c r="Z40" s="899"/>
      <c r="AA40" s="900"/>
      <c r="AB40" s="493"/>
      <c r="AC40" s="213"/>
      <c r="AD40" s="213"/>
      <c r="AE40" s="213"/>
      <c r="AF40" s="213"/>
      <c r="AG40" s="213"/>
      <c r="AH40" s="213"/>
      <c r="AI40" s="213"/>
      <c r="AJ40" s="213"/>
      <c r="AK40" s="213"/>
    </row>
    <row r="41" spans="1:37" s="457" customFormat="1" ht="14.25" customHeight="1" x14ac:dyDescent="0.2">
      <c r="A41" s="894"/>
      <c r="B41" s="863"/>
      <c r="C41" s="895"/>
      <c r="D41" s="901" t="s">
        <v>146</v>
      </c>
      <c r="E41" s="870"/>
      <c r="F41" s="870"/>
      <c r="G41" s="870"/>
      <c r="H41" s="870"/>
      <c r="I41" s="871"/>
      <c r="J41" s="902" t="str">
        <f>IF(J40="","",(J40-J$11))</f>
        <v/>
      </c>
      <c r="K41" s="902"/>
      <c r="L41" s="902" t="str">
        <f>IF(L40="","",(L40-L$11))</f>
        <v/>
      </c>
      <c r="M41" s="902"/>
      <c r="N41" s="902" t="str">
        <f>IF(N40="","",(N40-N$11))</f>
        <v/>
      </c>
      <c r="O41" s="902"/>
      <c r="P41" s="902" t="str">
        <f>IF(P40="","",(P40-P$11))</f>
        <v/>
      </c>
      <c r="Q41" s="902"/>
      <c r="R41" s="902" t="str">
        <f>IF(R40="","",(R40-R$11))</f>
        <v/>
      </c>
      <c r="S41" s="902"/>
      <c r="T41" s="902" t="str">
        <f>IF(T40="","",(T40-T$11))</f>
        <v/>
      </c>
      <c r="U41" s="902"/>
      <c r="V41" s="884" t="str">
        <f>IF(OR(COUNTA(J40:U40)=0,A40=""),"",IF(AND(OR(IFERROR(ABS(J41)&lt;=1,FALSE),J41=""),OR(IFERROR(ABS(L41)&lt;=1,FALSE),L41=""),OR(IFERROR(ABS(N41)&lt;=1,FALSE),N41=""),OR(IFERROR(ABS(P41)&lt;=1,FALSE),P41=""),OR(IFERROR(ABS(R41)&lt;=1,FALSE),R41=""),OR(IFERROR(ABS(T41)&lt;=1,FALSE),T41="")),"PASS","FAIL"))</f>
        <v/>
      </c>
      <c r="W41" s="885"/>
      <c r="X41" s="885"/>
      <c r="Y41" s="885"/>
      <c r="Z41" s="885"/>
      <c r="AA41" s="886"/>
      <c r="AB41" s="493"/>
      <c r="AC41" s="213"/>
      <c r="AD41" s="213"/>
      <c r="AE41" s="213"/>
      <c r="AF41" s="213"/>
      <c r="AG41" s="213"/>
      <c r="AH41" s="213"/>
      <c r="AI41" s="213"/>
      <c r="AJ41" s="213"/>
      <c r="AK41" s="213"/>
    </row>
    <row r="42" spans="1:37" s="457" customFormat="1" ht="14.25" customHeight="1" x14ac:dyDescent="0.2">
      <c r="A42" s="807"/>
      <c r="B42" s="808"/>
      <c r="C42" s="808"/>
      <c r="D42" s="896" t="s">
        <v>145</v>
      </c>
      <c r="E42" s="870"/>
      <c r="F42" s="870"/>
      <c r="G42" s="870"/>
      <c r="H42" s="870"/>
      <c r="I42" s="871"/>
      <c r="J42" s="897"/>
      <c r="K42" s="897"/>
      <c r="L42" s="897"/>
      <c r="M42" s="897"/>
      <c r="N42" s="897"/>
      <c r="O42" s="897"/>
      <c r="P42" s="897"/>
      <c r="Q42" s="897"/>
      <c r="R42" s="897"/>
      <c r="S42" s="897"/>
      <c r="T42" s="897"/>
      <c r="U42" s="897"/>
      <c r="V42" s="898"/>
      <c r="W42" s="899"/>
      <c r="X42" s="899"/>
      <c r="Y42" s="899"/>
      <c r="Z42" s="899"/>
      <c r="AA42" s="900"/>
      <c r="AB42" s="493"/>
      <c r="AC42" s="213"/>
      <c r="AD42" s="213"/>
      <c r="AE42" s="213"/>
      <c r="AF42" s="213"/>
      <c r="AG42" s="213"/>
      <c r="AH42" s="213"/>
      <c r="AI42" s="213"/>
      <c r="AJ42" s="213"/>
      <c r="AK42" s="213"/>
    </row>
    <row r="43" spans="1:37" s="457" customFormat="1" ht="14.25" customHeight="1" thickBot="1" x14ac:dyDescent="0.25">
      <c r="A43" s="809"/>
      <c r="B43" s="810"/>
      <c r="C43" s="810"/>
      <c r="D43" s="891" t="s">
        <v>146</v>
      </c>
      <c r="E43" s="892"/>
      <c r="F43" s="892"/>
      <c r="G43" s="892"/>
      <c r="H43" s="892"/>
      <c r="I43" s="893"/>
      <c r="J43" s="882" t="str">
        <f>IF(J42="","",(J42-J$11))</f>
        <v/>
      </c>
      <c r="K43" s="883"/>
      <c r="L43" s="882" t="str">
        <f>IF(L42="","",(L42-L$11))</f>
        <v/>
      </c>
      <c r="M43" s="883"/>
      <c r="N43" s="882" t="str">
        <f>IF(N42="","",(N42-N$11))</f>
        <v/>
      </c>
      <c r="O43" s="883"/>
      <c r="P43" s="882" t="str">
        <f>IF(P42="","",(P42-P$11))</f>
        <v/>
      </c>
      <c r="Q43" s="883"/>
      <c r="R43" s="882" t="str">
        <f>IF(R42="","",(R42-R$11))</f>
        <v/>
      </c>
      <c r="S43" s="883"/>
      <c r="T43" s="882" t="str">
        <f>IF(T42="","",(T42-T$11))</f>
        <v/>
      </c>
      <c r="U43" s="883"/>
      <c r="V43" s="884" t="str">
        <f>IF(OR(COUNTA(J42:U42)=0,A42=""),"",IF(AND(OR(IFERROR(ABS(J43)&lt;=1,FALSE),J43=""),OR(IFERROR(ABS(L43)&lt;=1,FALSE),L43=""),OR(IFERROR(ABS(N43)&lt;=1,FALSE),N43=""),OR(IFERROR(ABS(P43)&lt;=1,FALSE),P43=""),OR(IFERROR(ABS(R43)&lt;=1,FALSE),R43=""),OR(IFERROR(ABS(T43)&lt;=1,FALSE),T43="")),"PASS","FAIL"))</f>
        <v/>
      </c>
      <c r="W43" s="885"/>
      <c r="X43" s="885"/>
      <c r="Y43" s="885"/>
      <c r="Z43" s="885"/>
      <c r="AA43" s="886"/>
      <c r="AB43" s="464"/>
    </row>
    <row r="44" spans="1:37" s="457" customFormat="1" ht="14.25" hidden="1" customHeight="1" x14ac:dyDescent="0.2">
      <c r="A44" s="863"/>
      <c r="B44" s="863"/>
      <c r="C44" s="863"/>
      <c r="D44" s="887" t="s">
        <v>145</v>
      </c>
      <c r="E44" s="887"/>
      <c r="F44" s="887"/>
      <c r="G44" s="887"/>
      <c r="H44" s="887"/>
      <c r="I44" s="888"/>
      <c r="J44" s="889"/>
      <c r="K44" s="890"/>
      <c r="L44" s="867"/>
      <c r="M44" s="867"/>
      <c r="N44" s="867"/>
      <c r="O44" s="867"/>
      <c r="P44" s="867"/>
      <c r="Q44" s="867"/>
      <c r="R44" s="867"/>
      <c r="S44" s="867"/>
      <c r="T44" s="867"/>
      <c r="U44" s="873"/>
      <c r="V44" s="875"/>
      <c r="W44" s="876"/>
      <c r="X44" s="876"/>
      <c r="Y44" s="876"/>
      <c r="Z44" s="876"/>
      <c r="AA44" s="877"/>
      <c r="AB44" s="493"/>
      <c r="AC44" s="213"/>
      <c r="AD44" s="213"/>
      <c r="AE44" s="213"/>
      <c r="AF44" s="213"/>
      <c r="AG44" s="213"/>
      <c r="AH44" s="213"/>
      <c r="AI44" s="213"/>
      <c r="AJ44" s="213"/>
      <c r="AK44" s="213"/>
    </row>
    <row r="45" spans="1:37" s="457" customFormat="1" ht="14.25" hidden="1" customHeight="1" x14ac:dyDescent="0.2">
      <c r="A45" s="863"/>
      <c r="B45" s="863"/>
      <c r="C45" s="863"/>
      <c r="D45" s="870" t="s">
        <v>146</v>
      </c>
      <c r="E45" s="870"/>
      <c r="F45" s="870"/>
      <c r="G45" s="870"/>
      <c r="H45" s="870"/>
      <c r="I45" s="871"/>
      <c r="J45" s="874" t="str">
        <f>IF(J44="","",J$11-J44)</f>
        <v/>
      </c>
      <c r="K45" s="875"/>
      <c r="L45" s="864" t="str">
        <f t="shared" ref="L45" si="0">IF(L44="","",L$11-L44)</f>
        <v/>
      </c>
      <c r="M45" s="875"/>
      <c r="N45" s="864" t="str">
        <f t="shared" ref="N45" si="1">IF(N44="","",N$11-N44)</f>
        <v/>
      </c>
      <c r="O45" s="875"/>
      <c r="P45" s="864" t="str">
        <f t="shared" ref="P45" si="2">IF(P44="","",P$11-P44)</f>
        <v/>
      </c>
      <c r="Q45" s="875"/>
      <c r="R45" s="864" t="str">
        <f t="shared" ref="R45" si="3">IF(R44="","",R$11-R44)</f>
        <v/>
      </c>
      <c r="S45" s="875"/>
      <c r="T45" s="864" t="str">
        <f t="shared" ref="T45" si="4">IF(T44="","",T$11-T44)</f>
        <v/>
      </c>
      <c r="U45" s="865"/>
      <c r="V45" s="866" t="str">
        <f>IF(OR(COUNTA(J44:U44)=0,A44=""),"",IF(AND(OR(IFERROR(ABS(J45)&lt;=1,FALSE),J45=""),OR(IFERROR(ABS(L45)&lt;=1,FALSE),L45=""),OR(IFERROR(ABS(N45)&lt;=1,FALSE),N45=""),OR(IFERROR(ABS(P45)&lt;=1,FALSE),P45=""),OR(IFERROR(ABS(R45)&lt;=1,FALSE),R45=""),OR(IFERROR(ABS(T45)&lt;=1,FALSE),T45="")),"PASS","FAIL"))</f>
        <v/>
      </c>
      <c r="W45" s="867"/>
      <c r="X45" s="867"/>
      <c r="Y45" s="867"/>
      <c r="Z45" s="867"/>
      <c r="AA45" s="868"/>
      <c r="AB45" s="493"/>
      <c r="AC45" s="213"/>
      <c r="AD45" s="213"/>
      <c r="AE45" s="213"/>
      <c r="AF45" s="213"/>
      <c r="AG45" s="213"/>
      <c r="AH45" s="213"/>
      <c r="AI45" s="213"/>
      <c r="AJ45" s="213"/>
      <c r="AK45" s="213"/>
    </row>
    <row r="46" spans="1:37" s="457" customFormat="1" ht="14.25" hidden="1" customHeight="1" x14ac:dyDescent="0.2">
      <c r="A46" s="863"/>
      <c r="B46" s="863"/>
      <c r="C46" s="863"/>
      <c r="D46" s="870" t="s">
        <v>145</v>
      </c>
      <c r="E46" s="870"/>
      <c r="F46" s="870"/>
      <c r="G46" s="870"/>
      <c r="H46" s="870"/>
      <c r="I46" s="871"/>
      <c r="J46" s="872"/>
      <c r="K46" s="867"/>
      <c r="L46" s="867"/>
      <c r="M46" s="867"/>
      <c r="N46" s="867"/>
      <c r="O46" s="867"/>
      <c r="P46" s="867"/>
      <c r="Q46" s="867"/>
      <c r="R46" s="867"/>
      <c r="S46" s="867"/>
      <c r="T46" s="867"/>
      <c r="U46" s="873"/>
      <c r="V46" s="875"/>
      <c r="W46" s="876"/>
      <c r="X46" s="876"/>
      <c r="Y46" s="876"/>
      <c r="Z46" s="876"/>
      <c r="AA46" s="877"/>
      <c r="AB46" s="493"/>
      <c r="AC46" s="213"/>
      <c r="AD46" s="213"/>
      <c r="AE46" s="213"/>
      <c r="AF46" s="213"/>
      <c r="AG46" s="213"/>
      <c r="AH46" s="213"/>
      <c r="AI46" s="213"/>
      <c r="AJ46" s="213"/>
      <c r="AK46" s="213"/>
    </row>
    <row r="47" spans="1:37" s="457" customFormat="1" ht="14.25" hidden="1" customHeight="1" x14ac:dyDescent="0.2">
      <c r="A47" s="863"/>
      <c r="B47" s="863"/>
      <c r="C47" s="863"/>
      <c r="D47" s="870" t="s">
        <v>146</v>
      </c>
      <c r="E47" s="870"/>
      <c r="F47" s="870"/>
      <c r="G47" s="870"/>
      <c r="H47" s="870"/>
      <c r="I47" s="871"/>
      <c r="J47" s="874" t="str">
        <f>IF(J46="","",J$11-J46)</f>
        <v/>
      </c>
      <c r="K47" s="875"/>
      <c r="L47" s="864" t="str">
        <f t="shared" ref="L47" si="5">IF(L46="","",L$11-L46)</f>
        <v/>
      </c>
      <c r="M47" s="875"/>
      <c r="N47" s="864" t="str">
        <f t="shared" ref="N47" si="6">IF(N46="","",N$11-N46)</f>
        <v/>
      </c>
      <c r="O47" s="875"/>
      <c r="P47" s="864" t="str">
        <f t="shared" ref="P47" si="7">IF(P46="","",P$11-P46)</f>
        <v/>
      </c>
      <c r="Q47" s="875"/>
      <c r="R47" s="864" t="str">
        <f t="shared" ref="R47" si="8">IF(R46="","",R$11-R46)</f>
        <v/>
      </c>
      <c r="S47" s="875"/>
      <c r="T47" s="864" t="str">
        <f t="shared" ref="T47" si="9">IF(T46="","",T$11-T46)</f>
        <v/>
      </c>
      <c r="U47" s="865"/>
      <c r="V47" s="866" t="str">
        <f>IF(OR(COUNTA(J46:U46)=0,A46=""),"",IF(AND(OR(IFERROR(ABS(J47)&lt;=1,FALSE),J47=""),OR(IFERROR(ABS(L47)&lt;=1,FALSE),L47=""),OR(IFERROR(ABS(N47)&lt;=1,FALSE),N47=""),OR(IFERROR(ABS(P47)&lt;=1,FALSE),P47=""),OR(IFERROR(ABS(R47)&lt;=1,FALSE),R47=""),OR(IFERROR(ABS(T47)&lt;=1,FALSE),T47="")),"PASS","FAIL"))</f>
        <v/>
      </c>
      <c r="W47" s="867"/>
      <c r="X47" s="867"/>
      <c r="Y47" s="867"/>
      <c r="Z47" s="867"/>
      <c r="AA47" s="868"/>
      <c r="AB47" s="493"/>
      <c r="AC47" s="213"/>
      <c r="AD47" s="213"/>
      <c r="AE47" s="213"/>
      <c r="AF47" s="213"/>
      <c r="AG47" s="213"/>
      <c r="AH47" s="213"/>
      <c r="AI47" s="213"/>
      <c r="AJ47" s="213"/>
      <c r="AK47" s="213"/>
    </row>
    <row r="48" spans="1:37" s="457" customFormat="1" ht="14.25" hidden="1" customHeight="1" x14ac:dyDescent="0.2">
      <c r="A48" s="863"/>
      <c r="B48" s="863"/>
      <c r="C48" s="863"/>
      <c r="D48" s="870" t="s">
        <v>145</v>
      </c>
      <c r="E48" s="870"/>
      <c r="F48" s="870"/>
      <c r="G48" s="870"/>
      <c r="H48" s="870"/>
      <c r="I48" s="871"/>
      <c r="J48" s="872"/>
      <c r="K48" s="867"/>
      <c r="L48" s="867"/>
      <c r="M48" s="867"/>
      <c r="N48" s="867"/>
      <c r="O48" s="867"/>
      <c r="P48" s="867"/>
      <c r="Q48" s="867"/>
      <c r="R48" s="867"/>
      <c r="S48" s="867"/>
      <c r="T48" s="867"/>
      <c r="U48" s="873"/>
      <c r="V48" s="875"/>
      <c r="W48" s="876"/>
      <c r="X48" s="876"/>
      <c r="Y48" s="876"/>
      <c r="Z48" s="876"/>
      <c r="AA48" s="877"/>
      <c r="AB48" s="493"/>
      <c r="AC48" s="213"/>
      <c r="AD48" s="213"/>
      <c r="AE48" s="213"/>
      <c r="AF48" s="213"/>
      <c r="AG48" s="213"/>
      <c r="AH48" s="213"/>
      <c r="AI48" s="213"/>
      <c r="AJ48" s="213"/>
      <c r="AK48" s="213"/>
    </row>
    <row r="49" spans="1:37" s="457" customFormat="1" ht="14.25" hidden="1" customHeight="1" x14ac:dyDescent="0.2">
      <c r="A49" s="863"/>
      <c r="B49" s="863"/>
      <c r="C49" s="863"/>
      <c r="D49" s="870" t="s">
        <v>146</v>
      </c>
      <c r="E49" s="870"/>
      <c r="F49" s="870"/>
      <c r="G49" s="870"/>
      <c r="H49" s="870"/>
      <c r="I49" s="871"/>
      <c r="J49" s="874" t="str">
        <f>IF(J48="","",J$11-J48)</f>
        <v/>
      </c>
      <c r="K49" s="875"/>
      <c r="L49" s="864" t="str">
        <f t="shared" ref="L49" si="10">IF(L48="","",L$11-L48)</f>
        <v/>
      </c>
      <c r="M49" s="875"/>
      <c r="N49" s="864" t="str">
        <f t="shared" ref="N49" si="11">IF(N48="","",N$11-N48)</f>
        <v/>
      </c>
      <c r="O49" s="875"/>
      <c r="P49" s="864" t="str">
        <f t="shared" ref="P49" si="12">IF(P48="","",P$11-P48)</f>
        <v/>
      </c>
      <c r="Q49" s="875"/>
      <c r="R49" s="864" t="str">
        <f t="shared" ref="R49" si="13">IF(R48="","",R$11-R48)</f>
        <v/>
      </c>
      <c r="S49" s="875"/>
      <c r="T49" s="864" t="str">
        <f t="shared" ref="T49" si="14">IF(T48="","",T$11-T48)</f>
        <v/>
      </c>
      <c r="U49" s="865"/>
      <c r="V49" s="866" t="str">
        <f>IF(OR(COUNTA(J48:U48)=0,A48=""),"",IF(AND(OR(IFERROR(ABS(J49)&lt;=1,FALSE),J49=""),OR(IFERROR(ABS(L49)&lt;=1,FALSE),L49=""),OR(IFERROR(ABS(N49)&lt;=1,FALSE),N49=""),OR(IFERROR(ABS(P49)&lt;=1,FALSE),P49=""),OR(IFERROR(ABS(R49)&lt;=1,FALSE),R49=""),OR(IFERROR(ABS(T49)&lt;=1,FALSE),T49="")),"PASS","FAIL"))</f>
        <v/>
      </c>
      <c r="W49" s="867"/>
      <c r="X49" s="867"/>
      <c r="Y49" s="867"/>
      <c r="Z49" s="867"/>
      <c r="AA49" s="868"/>
      <c r="AB49" s="464"/>
    </row>
    <row r="50" spans="1:37" s="457" customFormat="1" ht="14.25" hidden="1" customHeight="1" x14ac:dyDescent="0.2">
      <c r="A50" s="863"/>
      <c r="B50" s="863"/>
      <c r="C50" s="863"/>
      <c r="D50" s="870" t="s">
        <v>145</v>
      </c>
      <c r="E50" s="870"/>
      <c r="F50" s="870"/>
      <c r="G50" s="870"/>
      <c r="H50" s="870"/>
      <c r="I50" s="871"/>
      <c r="J50" s="872"/>
      <c r="K50" s="867"/>
      <c r="L50" s="867"/>
      <c r="M50" s="867"/>
      <c r="N50" s="867"/>
      <c r="O50" s="867"/>
      <c r="P50" s="867"/>
      <c r="Q50" s="867"/>
      <c r="R50" s="867"/>
      <c r="S50" s="867"/>
      <c r="T50" s="867"/>
      <c r="U50" s="873"/>
      <c r="V50" s="875"/>
      <c r="W50" s="876"/>
      <c r="X50" s="876"/>
      <c r="Y50" s="876"/>
      <c r="Z50" s="876"/>
      <c r="AA50" s="877"/>
      <c r="AB50" s="493"/>
      <c r="AC50" s="213"/>
      <c r="AD50" s="213"/>
      <c r="AE50" s="213"/>
      <c r="AF50" s="213"/>
      <c r="AG50" s="213"/>
      <c r="AH50" s="213"/>
      <c r="AI50" s="213"/>
      <c r="AJ50" s="213"/>
      <c r="AK50" s="213"/>
    </row>
    <row r="51" spans="1:37" s="457" customFormat="1" ht="14.25" hidden="1" customHeight="1" x14ac:dyDescent="0.2">
      <c r="A51" s="863"/>
      <c r="B51" s="863"/>
      <c r="C51" s="863"/>
      <c r="D51" s="870" t="s">
        <v>146</v>
      </c>
      <c r="E51" s="870"/>
      <c r="F51" s="870"/>
      <c r="G51" s="870"/>
      <c r="H51" s="870"/>
      <c r="I51" s="871"/>
      <c r="J51" s="874" t="str">
        <f>IF(J50="","",J$11-J50)</f>
        <v/>
      </c>
      <c r="K51" s="875"/>
      <c r="L51" s="864" t="str">
        <f t="shared" ref="L51" si="15">IF(L50="","",L$11-L50)</f>
        <v/>
      </c>
      <c r="M51" s="875"/>
      <c r="N51" s="864" t="str">
        <f t="shared" ref="N51" si="16">IF(N50="","",N$11-N50)</f>
        <v/>
      </c>
      <c r="O51" s="875"/>
      <c r="P51" s="864" t="str">
        <f t="shared" ref="P51" si="17">IF(P50="","",P$11-P50)</f>
        <v/>
      </c>
      <c r="Q51" s="875"/>
      <c r="R51" s="864" t="str">
        <f t="shared" ref="R51" si="18">IF(R50="","",R$11-R50)</f>
        <v/>
      </c>
      <c r="S51" s="875"/>
      <c r="T51" s="864" t="str">
        <f t="shared" ref="T51" si="19">IF(T50="","",T$11-T50)</f>
        <v/>
      </c>
      <c r="U51" s="865"/>
      <c r="V51" s="866" t="str">
        <f>IF(OR(COUNTA(J50:U50)=0,A50=""),"",IF(AND(OR(IFERROR(ABS(J51)&lt;=1,FALSE),J51=""),OR(IFERROR(ABS(L51)&lt;=1,FALSE),L51=""),OR(IFERROR(ABS(N51)&lt;=1,FALSE),N51=""),OR(IFERROR(ABS(P51)&lt;=1,FALSE),P51=""),OR(IFERROR(ABS(R51)&lt;=1,FALSE),R51=""),OR(IFERROR(ABS(T51)&lt;=1,FALSE),T51="")),"PASS","FAIL"))</f>
        <v/>
      </c>
      <c r="W51" s="867"/>
      <c r="X51" s="867"/>
      <c r="Y51" s="867"/>
      <c r="Z51" s="867"/>
      <c r="AA51" s="868"/>
      <c r="AB51" s="493"/>
      <c r="AC51" s="213"/>
      <c r="AD51" s="213"/>
      <c r="AE51" s="213"/>
      <c r="AF51" s="213"/>
      <c r="AG51" s="213"/>
      <c r="AH51" s="213"/>
      <c r="AI51" s="213"/>
      <c r="AJ51" s="213"/>
      <c r="AK51" s="213"/>
    </row>
    <row r="52" spans="1:37" s="457" customFormat="1" ht="14.25" hidden="1" customHeight="1" x14ac:dyDescent="0.2">
      <c r="A52" s="863"/>
      <c r="B52" s="863"/>
      <c r="C52" s="863"/>
      <c r="D52" s="870" t="s">
        <v>145</v>
      </c>
      <c r="E52" s="870"/>
      <c r="F52" s="870"/>
      <c r="G52" s="870"/>
      <c r="H52" s="870"/>
      <c r="I52" s="871"/>
      <c r="J52" s="872"/>
      <c r="K52" s="867"/>
      <c r="L52" s="867"/>
      <c r="M52" s="867"/>
      <c r="N52" s="867"/>
      <c r="O52" s="867"/>
      <c r="P52" s="867"/>
      <c r="Q52" s="867"/>
      <c r="R52" s="867"/>
      <c r="S52" s="867"/>
      <c r="T52" s="867"/>
      <c r="U52" s="873"/>
      <c r="V52" s="875"/>
      <c r="W52" s="876"/>
      <c r="X52" s="876"/>
      <c r="Y52" s="876"/>
      <c r="Z52" s="876"/>
      <c r="AA52" s="877"/>
      <c r="AB52" s="493"/>
      <c r="AC52" s="213"/>
      <c r="AD52" s="213"/>
      <c r="AE52" s="213"/>
      <c r="AF52" s="213"/>
      <c r="AG52" s="213"/>
      <c r="AH52" s="213"/>
      <c r="AI52" s="213"/>
      <c r="AJ52" s="213"/>
      <c r="AK52" s="213"/>
    </row>
    <row r="53" spans="1:37" s="457" customFormat="1" ht="14.25" hidden="1" customHeight="1" x14ac:dyDescent="0.2">
      <c r="A53" s="863"/>
      <c r="B53" s="863"/>
      <c r="C53" s="863"/>
      <c r="D53" s="870" t="s">
        <v>146</v>
      </c>
      <c r="E53" s="870"/>
      <c r="F53" s="870"/>
      <c r="G53" s="870"/>
      <c r="H53" s="870"/>
      <c r="I53" s="871"/>
      <c r="J53" s="874" t="str">
        <f>IF(J52="","",J$11-J52)</f>
        <v/>
      </c>
      <c r="K53" s="875"/>
      <c r="L53" s="864" t="str">
        <f t="shared" ref="L53" si="20">IF(L52="","",L$11-L52)</f>
        <v/>
      </c>
      <c r="M53" s="875"/>
      <c r="N53" s="864" t="str">
        <f t="shared" ref="N53" si="21">IF(N52="","",N$11-N52)</f>
        <v/>
      </c>
      <c r="O53" s="875"/>
      <c r="P53" s="864" t="str">
        <f t="shared" ref="P53" si="22">IF(P52="","",P$11-P52)</f>
        <v/>
      </c>
      <c r="Q53" s="875"/>
      <c r="R53" s="864" t="str">
        <f t="shared" ref="R53" si="23">IF(R52="","",R$11-R52)</f>
        <v/>
      </c>
      <c r="S53" s="875"/>
      <c r="T53" s="864" t="str">
        <f t="shared" ref="T53" si="24">IF(T52="","",T$11-T52)</f>
        <v/>
      </c>
      <c r="U53" s="865"/>
      <c r="V53" s="866" t="str">
        <f>IF(OR(COUNTA(J52:U52)=0,A52=""),"",IF(AND(OR(IFERROR(ABS(J53)&lt;=1,FALSE),J53=""),OR(IFERROR(ABS(L53)&lt;=1,FALSE),L53=""),OR(IFERROR(ABS(N53)&lt;=1,FALSE),N53=""),OR(IFERROR(ABS(P53)&lt;=1,FALSE),P53=""),OR(IFERROR(ABS(R53)&lt;=1,FALSE),R53=""),OR(IFERROR(ABS(T53)&lt;=1,FALSE),T53="")),"PASS","FAIL"))</f>
        <v/>
      </c>
      <c r="W53" s="867"/>
      <c r="X53" s="867"/>
      <c r="Y53" s="867"/>
      <c r="Z53" s="867"/>
      <c r="AA53" s="868"/>
      <c r="AB53" s="493"/>
      <c r="AC53" s="213"/>
      <c r="AD53" s="213"/>
      <c r="AE53" s="213"/>
      <c r="AF53" s="213"/>
      <c r="AG53" s="213"/>
      <c r="AH53" s="213"/>
      <c r="AI53" s="213"/>
      <c r="AJ53" s="213"/>
      <c r="AK53" s="213"/>
    </row>
    <row r="54" spans="1:37" s="457" customFormat="1" ht="14.25" hidden="1" customHeight="1" x14ac:dyDescent="0.2">
      <c r="A54" s="863"/>
      <c r="B54" s="863"/>
      <c r="C54" s="863"/>
      <c r="D54" s="870" t="s">
        <v>145</v>
      </c>
      <c r="E54" s="870"/>
      <c r="F54" s="870"/>
      <c r="G54" s="870"/>
      <c r="H54" s="870"/>
      <c r="I54" s="871"/>
      <c r="J54" s="872"/>
      <c r="K54" s="867"/>
      <c r="L54" s="867"/>
      <c r="M54" s="867"/>
      <c r="N54" s="867"/>
      <c r="O54" s="867"/>
      <c r="P54" s="867"/>
      <c r="Q54" s="867"/>
      <c r="R54" s="867"/>
      <c r="S54" s="867"/>
      <c r="T54" s="867"/>
      <c r="U54" s="873"/>
      <c r="V54" s="875"/>
      <c r="W54" s="876"/>
      <c r="X54" s="876"/>
      <c r="Y54" s="876"/>
      <c r="Z54" s="876"/>
      <c r="AA54" s="877"/>
      <c r="AB54" s="493"/>
      <c r="AC54" s="213"/>
      <c r="AD54" s="213"/>
      <c r="AE54" s="213"/>
      <c r="AF54" s="213"/>
      <c r="AG54" s="213"/>
      <c r="AH54" s="213"/>
      <c r="AI54" s="213"/>
      <c r="AJ54" s="213"/>
      <c r="AK54" s="213"/>
    </row>
    <row r="55" spans="1:37" s="457" customFormat="1" ht="14.25" hidden="1" customHeight="1" x14ac:dyDescent="0.2">
      <c r="A55" s="863"/>
      <c r="B55" s="863"/>
      <c r="C55" s="863"/>
      <c r="D55" s="870" t="s">
        <v>146</v>
      </c>
      <c r="E55" s="870"/>
      <c r="F55" s="870"/>
      <c r="G55" s="870"/>
      <c r="H55" s="870"/>
      <c r="I55" s="871"/>
      <c r="J55" s="874" t="str">
        <f>IF(J54="","",J$11-J54)</f>
        <v/>
      </c>
      <c r="K55" s="875"/>
      <c r="L55" s="864" t="str">
        <f t="shared" ref="L55" si="25">IF(L54="","",L$11-L54)</f>
        <v/>
      </c>
      <c r="M55" s="875"/>
      <c r="N55" s="864" t="str">
        <f t="shared" ref="N55" si="26">IF(N54="","",N$11-N54)</f>
        <v/>
      </c>
      <c r="O55" s="875"/>
      <c r="P55" s="864" t="str">
        <f t="shared" ref="P55" si="27">IF(P54="","",P$11-P54)</f>
        <v/>
      </c>
      <c r="Q55" s="875"/>
      <c r="R55" s="864" t="str">
        <f t="shared" ref="R55" si="28">IF(R54="","",R$11-R54)</f>
        <v/>
      </c>
      <c r="S55" s="875"/>
      <c r="T55" s="864" t="str">
        <f t="shared" ref="T55" si="29">IF(T54="","",T$11-T54)</f>
        <v/>
      </c>
      <c r="U55" s="865"/>
      <c r="V55" s="866" t="str">
        <f>IF(OR(COUNTA(J54:U54)=0,A54=""),"",IF(AND(OR(IFERROR(ABS(J55)&lt;=1,FALSE),J55=""),OR(IFERROR(ABS(L55)&lt;=1,FALSE),L55=""),OR(IFERROR(ABS(N55)&lt;=1,FALSE),N55=""),OR(IFERROR(ABS(P55)&lt;=1,FALSE),P55=""),OR(IFERROR(ABS(R55)&lt;=1,FALSE),R55=""),OR(IFERROR(ABS(T55)&lt;=1,FALSE),T55="")),"PASS","FAIL"))</f>
        <v/>
      </c>
      <c r="W55" s="867"/>
      <c r="X55" s="867"/>
      <c r="Y55" s="867"/>
      <c r="Z55" s="867"/>
      <c r="AA55" s="868"/>
      <c r="AB55" s="493"/>
      <c r="AC55" s="213"/>
      <c r="AD55" s="213"/>
      <c r="AE55" s="213"/>
      <c r="AF55" s="213"/>
      <c r="AG55" s="213"/>
      <c r="AH55" s="213"/>
      <c r="AI55" s="213"/>
      <c r="AJ55" s="213"/>
      <c r="AK55" s="213"/>
    </row>
    <row r="56" spans="1:37" s="457" customFormat="1" ht="14.25" hidden="1" customHeight="1" x14ac:dyDescent="0.2">
      <c r="A56" s="863"/>
      <c r="B56" s="863"/>
      <c r="C56" s="863"/>
      <c r="D56" s="870" t="s">
        <v>145</v>
      </c>
      <c r="E56" s="870"/>
      <c r="F56" s="870"/>
      <c r="G56" s="870"/>
      <c r="H56" s="870"/>
      <c r="I56" s="871"/>
      <c r="J56" s="872"/>
      <c r="K56" s="867"/>
      <c r="L56" s="867"/>
      <c r="M56" s="867"/>
      <c r="N56" s="867"/>
      <c r="O56" s="867"/>
      <c r="P56" s="867"/>
      <c r="Q56" s="867"/>
      <c r="R56" s="867"/>
      <c r="S56" s="867"/>
      <c r="T56" s="867"/>
      <c r="U56" s="873"/>
      <c r="V56" s="875"/>
      <c r="W56" s="876"/>
      <c r="X56" s="876"/>
      <c r="Y56" s="876"/>
      <c r="Z56" s="876"/>
      <c r="AA56" s="877"/>
      <c r="AB56" s="493"/>
      <c r="AC56" s="213"/>
      <c r="AD56" s="213"/>
      <c r="AE56" s="213"/>
      <c r="AF56" s="213"/>
      <c r="AG56" s="213"/>
      <c r="AH56" s="213"/>
      <c r="AI56" s="213"/>
      <c r="AJ56" s="213"/>
      <c r="AK56" s="213"/>
    </row>
    <row r="57" spans="1:37" s="457" customFormat="1" ht="14.25" hidden="1" customHeight="1" x14ac:dyDescent="0.2">
      <c r="A57" s="863"/>
      <c r="B57" s="863"/>
      <c r="C57" s="863"/>
      <c r="D57" s="870" t="s">
        <v>146</v>
      </c>
      <c r="E57" s="870"/>
      <c r="F57" s="870"/>
      <c r="G57" s="870"/>
      <c r="H57" s="870"/>
      <c r="I57" s="871"/>
      <c r="J57" s="874" t="str">
        <f>IF(J56="","",J$11-J56)</f>
        <v/>
      </c>
      <c r="K57" s="875"/>
      <c r="L57" s="864" t="str">
        <f t="shared" ref="L57" si="30">IF(L56="","",L$11-L56)</f>
        <v/>
      </c>
      <c r="M57" s="875"/>
      <c r="N57" s="864" t="str">
        <f t="shared" ref="N57" si="31">IF(N56="","",N$11-N56)</f>
        <v/>
      </c>
      <c r="O57" s="875"/>
      <c r="P57" s="864" t="str">
        <f t="shared" ref="P57" si="32">IF(P56="","",P$11-P56)</f>
        <v/>
      </c>
      <c r="Q57" s="875"/>
      <c r="R57" s="864" t="str">
        <f t="shared" ref="R57" si="33">IF(R56="","",R$11-R56)</f>
        <v/>
      </c>
      <c r="S57" s="875"/>
      <c r="T57" s="864" t="str">
        <f t="shared" ref="T57" si="34">IF(T56="","",T$11-T56)</f>
        <v/>
      </c>
      <c r="U57" s="865"/>
      <c r="V57" s="866" t="str">
        <f>IF(OR(COUNTA(J56:U56)=0,A56=""),"",IF(AND(OR(IFERROR(ABS(J57)&lt;=1,FALSE),J57=""),OR(IFERROR(ABS(L57)&lt;=1,FALSE),L57=""),OR(IFERROR(ABS(N57)&lt;=1,FALSE),N57=""),OR(IFERROR(ABS(P57)&lt;=1,FALSE),P57=""),OR(IFERROR(ABS(R57)&lt;=1,FALSE),R57=""),OR(IFERROR(ABS(T57)&lt;=1,FALSE),T57="")),"PASS","FAIL"))</f>
        <v/>
      </c>
      <c r="W57" s="867"/>
      <c r="X57" s="867"/>
      <c r="Y57" s="867"/>
      <c r="Z57" s="867"/>
      <c r="AA57" s="868"/>
      <c r="AB57" s="464"/>
    </row>
    <row r="58" spans="1:37" s="457" customFormat="1" ht="14.25" hidden="1" customHeight="1" x14ac:dyDescent="0.2">
      <c r="A58" s="863"/>
      <c r="B58" s="863"/>
      <c r="C58" s="863"/>
      <c r="D58" s="870" t="s">
        <v>145</v>
      </c>
      <c r="E58" s="870"/>
      <c r="F58" s="870"/>
      <c r="G58" s="870"/>
      <c r="H58" s="870"/>
      <c r="I58" s="871"/>
      <c r="J58" s="872"/>
      <c r="K58" s="867"/>
      <c r="L58" s="867"/>
      <c r="M58" s="867"/>
      <c r="N58" s="867"/>
      <c r="O58" s="867"/>
      <c r="P58" s="867"/>
      <c r="Q58" s="867"/>
      <c r="R58" s="867"/>
      <c r="S58" s="867"/>
      <c r="T58" s="867"/>
      <c r="U58" s="873"/>
      <c r="V58" s="875"/>
      <c r="W58" s="876"/>
      <c r="X58" s="876"/>
      <c r="Y58" s="876"/>
      <c r="Z58" s="876"/>
      <c r="AA58" s="877"/>
      <c r="AB58" s="493"/>
      <c r="AC58" s="213"/>
      <c r="AD58" s="213"/>
      <c r="AE58" s="213"/>
      <c r="AF58" s="213"/>
      <c r="AG58" s="213"/>
      <c r="AH58" s="213"/>
      <c r="AI58" s="213"/>
      <c r="AJ58" s="213"/>
      <c r="AK58" s="213"/>
    </row>
    <row r="59" spans="1:37" s="457" customFormat="1" ht="14.25" hidden="1" customHeight="1" x14ac:dyDescent="0.2">
      <c r="A59" s="863"/>
      <c r="B59" s="863"/>
      <c r="C59" s="863"/>
      <c r="D59" s="870" t="s">
        <v>146</v>
      </c>
      <c r="E59" s="870"/>
      <c r="F59" s="870"/>
      <c r="G59" s="870"/>
      <c r="H59" s="870"/>
      <c r="I59" s="871"/>
      <c r="J59" s="874" t="str">
        <f>IF(J58="","",J$11-J58)</f>
        <v/>
      </c>
      <c r="K59" s="875"/>
      <c r="L59" s="864" t="str">
        <f t="shared" ref="L59" si="35">IF(L58="","",L$11-L58)</f>
        <v/>
      </c>
      <c r="M59" s="875"/>
      <c r="N59" s="864" t="str">
        <f t="shared" ref="N59" si="36">IF(N58="","",N$11-N58)</f>
        <v/>
      </c>
      <c r="O59" s="875"/>
      <c r="P59" s="864" t="str">
        <f t="shared" ref="P59" si="37">IF(P58="","",P$11-P58)</f>
        <v/>
      </c>
      <c r="Q59" s="875"/>
      <c r="R59" s="864" t="str">
        <f t="shared" ref="R59" si="38">IF(R58="","",R$11-R58)</f>
        <v/>
      </c>
      <c r="S59" s="875"/>
      <c r="T59" s="864" t="str">
        <f t="shared" ref="T59" si="39">IF(T58="","",T$11-T58)</f>
        <v/>
      </c>
      <c r="U59" s="865"/>
      <c r="V59" s="866" t="str">
        <f>IF(OR(COUNTA(J58:U58)=0,A58=""),"",IF(AND(OR(IFERROR(ABS(J59)&lt;=1,FALSE),J59=""),OR(IFERROR(ABS(L59)&lt;=1,FALSE),L59=""),OR(IFERROR(ABS(N59)&lt;=1,FALSE),N59=""),OR(IFERROR(ABS(P59)&lt;=1,FALSE),P59=""),OR(IFERROR(ABS(R59)&lt;=1,FALSE),R59=""),OR(IFERROR(ABS(T59)&lt;=1,FALSE),T59="")),"PASS","FAIL"))</f>
        <v/>
      </c>
      <c r="W59" s="867"/>
      <c r="X59" s="867"/>
      <c r="Y59" s="867"/>
      <c r="Z59" s="867"/>
      <c r="AA59" s="868"/>
      <c r="AB59" s="493"/>
      <c r="AC59" s="213"/>
      <c r="AD59" s="213"/>
      <c r="AE59" s="213"/>
      <c r="AF59" s="213"/>
      <c r="AG59" s="213"/>
      <c r="AH59" s="213"/>
      <c r="AI59" s="213"/>
      <c r="AJ59" s="213"/>
      <c r="AK59" s="213"/>
    </row>
    <row r="60" spans="1:37" s="457" customFormat="1" ht="14.25" hidden="1" customHeight="1" x14ac:dyDescent="0.2">
      <c r="A60" s="863"/>
      <c r="B60" s="863"/>
      <c r="C60" s="863"/>
      <c r="D60" s="870" t="s">
        <v>145</v>
      </c>
      <c r="E60" s="870"/>
      <c r="F60" s="870"/>
      <c r="G60" s="870"/>
      <c r="H60" s="870"/>
      <c r="I60" s="871"/>
      <c r="J60" s="872"/>
      <c r="K60" s="867"/>
      <c r="L60" s="867"/>
      <c r="M60" s="867"/>
      <c r="N60" s="867"/>
      <c r="O60" s="867"/>
      <c r="P60" s="867"/>
      <c r="Q60" s="867"/>
      <c r="R60" s="867"/>
      <c r="S60" s="867"/>
      <c r="T60" s="867"/>
      <c r="U60" s="873"/>
      <c r="V60" s="875"/>
      <c r="W60" s="876"/>
      <c r="X60" s="876"/>
      <c r="Y60" s="876"/>
      <c r="Z60" s="876"/>
      <c r="AA60" s="877"/>
      <c r="AB60" s="493"/>
      <c r="AC60" s="213"/>
      <c r="AD60" s="213"/>
      <c r="AE60" s="213"/>
      <c r="AF60" s="213"/>
      <c r="AG60" s="213"/>
      <c r="AH60" s="213"/>
      <c r="AI60" s="213"/>
      <c r="AJ60" s="213"/>
      <c r="AK60" s="213"/>
    </row>
    <row r="61" spans="1:37" s="457" customFormat="1" ht="14.25" hidden="1" customHeight="1" x14ac:dyDescent="0.2">
      <c r="A61" s="869"/>
      <c r="B61" s="869"/>
      <c r="C61" s="869"/>
      <c r="D61" s="878" t="s">
        <v>146</v>
      </c>
      <c r="E61" s="878"/>
      <c r="F61" s="878"/>
      <c r="G61" s="878"/>
      <c r="H61" s="878"/>
      <c r="I61" s="879"/>
      <c r="J61" s="880" t="str">
        <f>IF(J60="","",J$11-J60)</f>
        <v/>
      </c>
      <c r="K61" s="881"/>
      <c r="L61" s="812" t="str">
        <f t="shared" ref="L61" si="40">IF(L60="","",L$11-L60)</f>
        <v/>
      </c>
      <c r="M61" s="881"/>
      <c r="N61" s="812" t="str">
        <f t="shared" ref="N61" si="41">IF(N60="","",N$11-N60)</f>
        <v/>
      </c>
      <c r="O61" s="881"/>
      <c r="P61" s="812" t="str">
        <f t="shared" ref="P61" si="42">IF(P60="","",P$11-P60)</f>
        <v/>
      </c>
      <c r="Q61" s="881"/>
      <c r="R61" s="812" t="str">
        <f t="shared" ref="R61" si="43">IF(R60="","",R$11-R60)</f>
        <v/>
      </c>
      <c r="S61" s="881"/>
      <c r="T61" s="812" t="str">
        <f t="shared" ref="T61" si="44">IF(T60="","",T$11-T60)</f>
        <v/>
      </c>
      <c r="U61" s="813"/>
      <c r="V61" s="814" t="str">
        <f>IF(OR(COUNTA(J60:U60)=0,A60=""),"",IF(AND(OR(IFERROR(ABS(J61)&lt;=1,FALSE),J61=""),OR(IFERROR(ABS(L61)&lt;=1,FALSE),L61=""),OR(IFERROR(ABS(N61)&lt;=1,FALSE),N61=""),OR(IFERROR(ABS(P61)&lt;=1,FALSE),P61=""),OR(IFERROR(ABS(R61)&lt;=1,FALSE),R61=""),OR(IFERROR(ABS(T61)&lt;=1,FALSE),T61="")),"PASS","FAIL"))</f>
        <v/>
      </c>
      <c r="W61" s="815"/>
      <c r="X61" s="815"/>
      <c r="Y61" s="815"/>
      <c r="Z61" s="815"/>
      <c r="AA61" s="816"/>
      <c r="AB61" s="493"/>
      <c r="AC61" s="213"/>
      <c r="AD61" s="213"/>
      <c r="AE61" s="213"/>
      <c r="AF61" s="213"/>
      <c r="AG61" s="213"/>
      <c r="AH61" s="213"/>
      <c r="AI61" s="213"/>
      <c r="AJ61" s="213"/>
      <c r="AK61" s="213"/>
    </row>
    <row r="62" spans="1:37" s="457" customFormat="1" ht="14.25" hidden="1" customHeight="1" x14ac:dyDescent="0.2">
      <c r="A62" s="855"/>
      <c r="B62" s="856"/>
      <c r="C62" s="856"/>
      <c r="D62" s="860" t="s">
        <v>145</v>
      </c>
      <c r="E62" s="860"/>
      <c r="F62" s="860"/>
      <c r="G62" s="860"/>
      <c r="H62" s="860"/>
      <c r="I62" s="861"/>
      <c r="J62" s="862"/>
      <c r="K62" s="811"/>
      <c r="L62" s="811"/>
      <c r="M62" s="811"/>
      <c r="N62" s="811"/>
      <c r="O62" s="811"/>
      <c r="P62" s="811"/>
      <c r="Q62" s="811"/>
      <c r="R62" s="811"/>
      <c r="S62" s="811"/>
      <c r="T62" s="811"/>
      <c r="U62" s="844"/>
      <c r="V62" s="845"/>
      <c r="W62" s="846"/>
      <c r="X62" s="846"/>
      <c r="Y62" s="846"/>
      <c r="Z62" s="846"/>
      <c r="AA62" s="847"/>
      <c r="AB62" s="464"/>
    </row>
    <row r="63" spans="1:37" s="457" customFormat="1" ht="15" hidden="1" customHeight="1" thickBot="1" x14ac:dyDescent="0.25">
      <c r="A63" s="857"/>
      <c r="B63" s="858"/>
      <c r="C63" s="859"/>
      <c r="D63" s="848" t="s">
        <v>146</v>
      </c>
      <c r="E63" s="849"/>
      <c r="F63" s="849"/>
      <c r="G63" s="849"/>
      <c r="H63" s="849"/>
      <c r="I63" s="850"/>
      <c r="J63" s="851" t="str">
        <f>IF(J62="","",J$11-J62)</f>
        <v/>
      </c>
      <c r="K63" s="852"/>
      <c r="L63" s="853" t="str">
        <f t="shared" ref="L63" si="45">IF(L62="","",L$11-L62)</f>
        <v/>
      </c>
      <c r="M63" s="852"/>
      <c r="N63" s="853" t="str">
        <f t="shared" ref="N63" si="46">IF(N62="","",N$11-N62)</f>
        <v/>
      </c>
      <c r="O63" s="852"/>
      <c r="P63" s="853" t="str">
        <f t="shared" ref="P63" si="47">IF(P62="","",P$11-P62)</f>
        <v/>
      </c>
      <c r="Q63" s="852"/>
      <c r="R63" s="853" t="str">
        <f t="shared" ref="R63" si="48">IF(R62="","",R$11-R62)</f>
        <v/>
      </c>
      <c r="S63" s="852"/>
      <c r="T63" s="853" t="str">
        <f t="shared" ref="T63" si="49">IF(T62="","",T$11-T62)</f>
        <v/>
      </c>
      <c r="U63" s="854"/>
      <c r="V63" s="817" t="str">
        <f>IF(OR(COUNTA(J62:U62)=0,A62=""),"",IF(AND(OR(IFERROR(ABS(J63)&lt;=1,FALSE),J63=""),OR(IFERROR(ABS(L63)&lt;=1,FALSE),L63=""),OR(IFERROR(ABS(N63)&lt;=1,FALSE),N63=""),OR(IFERROR(ABS(P63)&lt;=1,FALSE),P63=""),OR(IFERROR(ABS(R63)&lt;=1,FALSE),R63=""),OR(IFERROR(ABS(T63)&lt;=1,FALSE),T63="")),"PASS","FAIL"))</f>
        <v/>
      </c>
      <c r="W63" s="818"/>
      <c r="X63" s="818"/>
      <c r="Y63" s="818"/>
      <c r="Z63" s="818"/>
      <c r="AA63" s="819"/>
      <c r="AB63" s="464"/>
    </row>
    <row r="64" spans="1:37" s="457" customFormat="1" ht="14.1" customHeight="1" x14ac:dyDescent="0.2">
      <c r="A64" s="820" t="s">
        <v>156</v>
      </c>
      <c r="B64" s="821"/>
      <c r="C64" s="821"/>
      <c r="D64" s="826" t="s">
        <v>157</v>
      </c>
      <c r="E64" s="827"/>
      <c r="F64" s="827"/>
      <c r="G64" s="827"/>
      <c r="H64" s="827"/>
      <c r="I64" s="827"/>
      <c r="J64" s="827"/>
      <c r="K64" s="827"/>
      <c r="L64" s="827"/>
      <c r="M64" s="827"/>
      <c r="N64" s="827"/>
      <c r="O64" s="827"/>
      <c r="P64" s="827"/>
      <c r="Q64" s="827"/>
      <c r="R64" s="827"/>
      <c r="S64" s="827"/>
      <c r="T64" s="827"/>
      <c r="U64" s="827"/>
      <c r="V64" s="827"/>
      <c r="W64" s="827"/>
      <c r="X64" s="827"/>
      <c r="Y64" s="827"/>
      <c r="Z64" s="827"/>
      <c r="AA64" s="828"/>
      <c r="AB64" s="464"/>
    </row>
    <row r="65" spans="1:39" s="457" customFormat="1" ht="18" customHeight="1" x14ac:dyDescent="0.2">
      <c r="A65" s="822"/>
      <c r="B65" s="823"/>
      <c r="C65" s="823"/>
      <c r="D65" s="829"/>
      <c r="E65" s="830"/>
      <c r="F65" s="830"/>
      <c r="G65" s="830"/>
      <c r="H65" s="830"/>
      <c r="I65" s="830"/>
      <c r="J65" s="830"/>
      <c r="K65" s="830"/>
      <c r="L65" s="830"/>
      <c r="M65" s="830"/>
      <c r="N65" s="830"/>
      <c r="O65" s="830"/>
      <c r="P65" s="830"/>
      <c r="Q65" s="830"/>
      <c r="R65" s="830"/>
      <c r="S65" s="830"/>
      <c r="T65" s="830"/>
      <c r="U65" s="830"/>
      <c r="V65" s="830"/>
      <c r="W65" s="830"/>
      <c r="X65" s="830"/>
      <c r="Y65" s="830"/>
      <c r="Z65" s="830"/>
      <c r="AA65" s="831"/>
    </row>
    <row r="66" spans="1:39" s="457" customFormat="1" ht="18" hidden="1" customHeight="1" x14ac:dyDescent="0.2">
      <c r="A66" s="822"/>
      <c r="B66" s="823"/>
      <c r="C66" s="823"/>
      <c r="D66" s="829"/>
      <c r="E66" s="830"/>
      <c r="F66" s="830"/>
      <c r="G66" s="830"/>
      <c r="H66" s="830"/>
      <c r="I66" s="830"/>
      <c r="J66" s="830"/>
      <c r="K66" s="830"/>
      <c r="L66" s="830"/>
      <c r="M66" s="830"/>
      <c r="N66" s="830"/>
      <c r="O66" s="830"/>
      <c r="P66" s="830"/>
      <c r="Q66" s="830"/>
      <c r="R66" s="830"/>
      <c r="S66" s="830"/>
      <c r="T66" s="830"/>
      <c r="U66" s="830"/>
      <c r="V66" s="830"/>
      <c r="W66" s="830"/>
      <c r="X66" s="830"/>
      <c r="Y66" s="830"/>
      <c r="Z66" s="830"/>
      <c r="AA66" s="831"/>
    </row>
    <row r="67" spans="1:39" s="457" customFormat="1" ht="12.75" customHeight="1" thickBot="1" x14ac:dyDescent="0.25">
      <c r="A67" s="824"/>
      <c r="B67" s="825"/>
      <c r="C67" s="825"/>
      <c r="D67" s="832"/>
      <c r="E67" s="833"/>
      <c r="F67" s="833"/>
      <c r="G67" s="833"/>
      <c r="H67" s="833"/>
      <c r="I67" s="833"/>
      <c r="J67" s="833"/>
      <c r="K67" s="833"/>
      <c r="L67" s="833"/>
      <c r="M67" s="833"/>
      <c r="N67" s="833"/>
      <c r="O67" s="833"/>
      <c r="P67" s="833"/>
      <c r="Q67" s="833"/>
      <c r="R67" s="833"/>
      <c r="S67" s="833"/>
      <c r="T67" s="833"/>
      <c r="U67" s="833"/>
      <c r="V67" s="833"/>
      <c r="W67" s="833"/>
      <c r="X67" s="833"/>
      <c r="Y67" s="833"/>
      <c r="Z67" s="833"/>
      <c r="AA67" s="834"/>
    </row>
    <row r="68" spans="1:39" s="470" customFormat="1" ht="15" hidden="1" customHeight="1" x14ac:dyDescent="0.2">
      <c r="A68" s="523"/>
      <c r="B68" s="457"/>
      <c r="C68" s="465"/>
      <c r="D68" s="466"/>
      <c r="E68" s="466"/>
      <c r="F68" s="466"/>
      <c r="G68" s="466"/>
      <c r="H68" s="467"/>
      <c r="I68" s="468"/>
      <c r="J68" s="468"/>
      <c r="K68" s="457"/>
      <c r="L68" s="457"/>
      <c r="M68" s="457"/>
      <c r="N68" s="469"/>
      <c r="O68" s="469"/>
      <c r="P68" s="469"/>
      <c r="Q68" s="469"/>
      <c r="R68" s="469"/>
      <c r="S68" s="457"/>
      <c r="T68" s="213"/>
      <c r="U68" s="213"/>
      <c r="V68" s="213"/>
      <c r="W68" s="213"/>
      <c r="X68" s="213"/>
      <c r="Y68" s="213"/>
      <c r="Z68" s="213"/>
      <c r="AA68" s="460"/>
      <c r="AB68" s="457"/>
      <c r="AC68" s="457"/>
      <c r="AD68" s="457"/>
      <c r="AE68" s="457"/>
      <c r="AF68" s="457"/>
      <c r="AG68" s="457"/>
      <c r="AH68" s="457"/>
      <c r="AI68" s="457"/>
      <c r="AJ68" s="457"/>
      <c r="AK68" s="457"/>
      <c r="AL68" s="457"/>
      <c r="AM68" s="457"/>
    </row>
    <row r="69" spans="1:39" s="470" customFormat="1" ht="15" hidden="1" customHeight="1" x14ac:dyDescent="0.2">
      <c r="A69" s="471" t="s">
        <v>158</v>
      </c>
      <c r="B69" s="472"/>
      <c r="C69" s="473"/>
      <c r="D69" s="474"/>
      <c r="E69" s="475" t="s">
        <v>159</v>
      </c>
      <c r="F69" s="476"/>
      <c r="G69" s="476"/>
      <c r="H69" s="835" t="s">
        <v>160</v>
      </c>
      <c r="I69" s="835"/>
      <c r="J69" s="835"/>
      <c r="K69" s="835"/>
      <c r="L69" s="835"/>
      <c r="M69" s="835"/>
      <c r="N69" s="835"/>
      <c r="O69" s="835"/>
      <c r="P69" s="835"/>
      <c r="Q69" s="835"/>
      <c r="R69" s="835"/>
      <c r="S69" s="835"/>
      <c r="T69" s="835"/>
      <c r="U69" s="835"/>
      <c r="V69" s="835"/>
      <c r="W69" s="835"/>
      <c r="X69" s="835"/>
      <c r="Y69" s="835"/>
      <c r="Z69" s="835"/>
      <c r="AA69" s="477"/>
    </row>
    <row r="70" spans="1:39" s="470" customFormat="1" ht="23.45" customHeight="1" x14ac:dyDescent="0.2">
      <c r="A70" s="836" t="s">
        <v>158</v>
      </c>
      <c r="B70" s="837"/>
      <c r="C70" s="837"/>
      <c r="D70" s="505" t="s">
        <v>161</v>
      </c>
      <c r="E70" s="478"/>
      <c r="F70" s="478"/>
      <c r="G70" s="840" t="s">
        <v>162</v>
      </c>
      <c r="H70" s="840"/>
      <c r="I70" s="840"/>
      <c r="J70" s="840"/>
      <c r="K70" s="840"/>
      <c r="L70" s="840"/>
      <c r="M70" s="840"/>
      <c r="N70" s="840"/>
      <c r="O70" s="840"/>
      <c r="P70" s="840"/>
      <c r="Q70" s="840"/>
      <c r="R70" s="840"/>
      <c r="S70" s="840"/>
      <c r="T70" s="840"/>
      <c r="U70" s="840"/>
      <c r="V70" s="840"/>
      <c r="W70" s="840"/>
      <c r="X70" s="840"/>
      <c r="Y70" s="840"/>
      <c r="Z70" s="840"/>
      <c r="AA70" s="841"/>
    </row>
    <row r="71" spans="1:39" s="213" customFormat="1" ht="21.6" customHeight="1" thickBot="1" x14ac:dyDescent="0.25">
      <c r="A71" s="838"/>
      <c r="B71" s="839"/>
      <c r="C71" s="839"/>
      <c r="D71" s="506" t="s">
        <v>163</v>
      </c>
      <c r="E71" s="479"/>
      <c r="F71" s="479"/>
      <c r="G71" s="842" t="s">
        <v>164</v>
      </c>
      <c r="H71" s="842"/>
      <c r="I71" s="842"/>
      <c r="J71" s="842"/>
      <c r="K71" s="842"/>
      <c r="L71" s="842"/>
      <c r="M71" s="842"/>
      <c r="N71" s="842"/>
      <c r="O71" s="842"/>
      <c r="P71" s="842"/>
      <c r="Q71" s="842"/>
      <c r="R71" s="842"/>
      <c r="S71" s="842"/>
      <c r="T71" s="842"/>
      <c r="U71" s="842"/>
      <c r="V71" s="842"/>
      <c r="W71" s="842"/>
      <c r="X71" s="842"/>
      <c r="Y71" s="842"/>
      <c r="Z71" s="842"/>
      <c r="AA71" s="843"/>
      <c r="AB71" s="470"/>
      <c r="AC71" s="470"/>
      <c r="AD71" s="470"/>
      <c r="AE71" s="470"/>
      <c r="AF71" s="470"/>
      <c r="AG71" s="470"/>
      <c r="AH71" s="470"/>
      <c r="AI71" s="470"/>
      <c r="AJ71" s="470"/>
      <c r="AK71" s="470"/>
      <c r="AL71" s="470"/>
      <c r="AM71" s="470"/>
    </row>
    <row r="72" spans="1:39" s="213" customFormat="1" x14ac:dyDescent="0.2"/>
    <row r="73" spans="1:39" s="213" customFormat="1" x14ac:dyDescent="0.2"/>
    <row r="74" spans="1:39" s="213" customFormat="1" x14ac:dyDescent="0.2"/>
    <row r="75" spans="1:39" s="213" customFormat="1" x14ac:dyDescent="0.2"/>
    <row r="76" spans="1:39" s="213" customFormat="1" x14ac:dyDescent="0.2"/>
    <row r="77" spans="1:39" s="213" customFormat="1" x14ac:dyDescent="0.2"/>
    <row r="78" spans="1:39" s="213" customFormat="1" x14ac:dyDescent="0.2"/>
    <row r="79" spans="1:39" s="213" customFormat="1" x14ac:dyDescent="0.2"/>
    <row r="80" spans="1:39" s="213" customFormat="1" x14ac:dyDescent="0.2"/>
    <row r="81" spans="1:19" s="213" customFormat="1" x14ac:dyDescent="0.2"/>
    <row r="82" spans="1:19" s="213" customFormat="1" x14ac:dyDescent="0.2"/>
    <row r="83" spans="1:19" s="213" customFormat="1" x14ac:dyDescent="0.2"/>
    <row r="84" spans="1:19" x14ac:dyDescent="0.2">
      <c r="A84" s="213"/>
      <c r="B84" s="213"/>
      <c r="C84" s="213"/>
      <c r="D84" s="213"/>
      <c r="E84" s="213"/>
      <c r="F84" s="213"/>
      <c r="G84" s="213"/>
      <c r="H84" s="213"/>
      <c r="I84" s="213"/>
      <c r="J84" s="213"/>
      <c r="K84" s="213"/>
      <c r="L84" s="213"/>
      <c r="M84" s="213"/>
      <c r="N84" s="213"/>
      <c r="O84" s="213"/>
      <c r="P84" s="213"/>
      <c r="Q84" s="213"/>
      <c r="R84" s="213"/>
      <c r="S84" s="213"/>
    </row>
  </sheetData>
  <mergeCells count="476">
    <mergeCell ref="A3:F3"/>
    <mergeCell ref="G3:N3"/>
    <mergeCell ref="P3:T3"/>
    <mergeCell ref="U3:AA3"/>
    <mergeCell ref="A4:F4"/>
    <mergeCell ref="G4:I4"/>
    <mergeCell ref="P4:T4"/>
    <mergeCell ref="A6:AA6"/>
    <mergeCell ref="AE4:AH4"/>
    <mergeCell ref="A8:I10"/>
    <mergeCell ref="J8:AA8"/>
    <mergeCell ref="J9:O9"/>
    <mergeCell ref="P9:U9"/>
    <mergeCell ref="V9:AA9"/>
    <mergeCell ref="J10:K10"/>
    <mergeCell ref="L10:M10"/>
    <mergeCell ref="N10:O10"/>
    <mergeCell ref="P10:Q10"/>
    <mergeCell ref="R10:S10"/>
    <mergeCell ref="T10:U10"/>
    <mergeCell ref="V10:AA12"/>
    <mergeCell ref="A11:C11"/>
    <mergeCell ref="D11:I11"/>
    <mergeCell ref="J11:K11"/>
    <mergeCell ref="L11:M11"/>
    <mergeCell ref="N11:O11"/>
    <mergeCell ref="P11:Q11"/>
    <mergeCell ref="R11:S11"/>
    <mergeCell ref="T11:U11"/>
    <mergeCell ref="A12:C13"/>
    <mergeCell ref="D12:I12"/>
    <mergeCell ref="J12:K12"/>
    <mergeCell ref="L12:M12"/>
    <mergeCell ref="N12:O12"/>
    <mergeCell ref="P12:Q12"/>
    <mergeCell ref="R12:S12"/>
    <mergeCell ref="T12:U12"/>
    <mergeCell ref="T13:U13"/>
    <mergeCell ref="V13:AA13"/>
    <mergeCell ref="A14:C15"/>
    <mergeCell ref="D14:I14"/>
    <mergeCell ref="J14:K14"/>
    <mergeCell ref="L14:M14"/>
    <mergeCell ref="N14:O14"/>
    <mergeCell ref="P14:Q14"/>
    <mergeCell ref="R14:S14"/>
    <mergeCell ref="T14:U14"/>
    <mergeCell ref="D13:I13"/>
    <mergeCell ref="J13:K13"/>
    <mergeCell ref="L13:M13"/>
    <mergeCell ref="N13:O13"/>
    <mergeCell ref="P13:Q13"/>
    <mergeCell ref="R13:S13"/>
    <mergeCell ref="V14:AA14"/>
    <mergeCell ref="D15:I15"/>
    <mergeCell ref="J15:K15"/>
    <mergeCell ref="L15:M15"/>
    <mergeCell ref="N15:O15"/>
    <mergeCell ref="P15:Q15"/>
    <mergeCell ref="R15:S15"/>
    <mergeCell ref="T15:U15"/>
    <mergeCell ref="V15:AA15"/>
    <mergeCell ref="R16:S16"/>
    <mergeCell ref="T16:U16"/>
    <mergeCell ref="V16:AA16"/>
    <mergeCell ref="D17:I17"/>
    <mergeCell ref="J17:K17"/>
    <mergeCell ref="L17:M17"/>
    <mergeCell ref="N17:O17"/>
    <mergeCell ref="P17:Q17"/>
    <mergeCell ref="R17:S17"/>
    <mergeCell ref="T17:U17"/>
    <mergeCell ref="D16:I16"/>
    <mergeCell ref="J16:K16"/>
    <mergeCell ref="L16:M16"/>
    <mergeCell ref="N16:O16"/>
    <mergeCell ref="P16:Q16"/>
    <mergeCell ref="V17:AA17"/>
    <mergeCell ref="A18:C19"/>
    <mergeCell ref="D18:I18"/>
    <mergeCell ref="J18:K18"/>
    <mergeCell ref="L18:M18"/>
    <mergeCell ref="N18:O18"/>
    <mergeCell ref="P18:Q18"/>
    <mergeCell ref="R18:S18"/>
    <mergeCell ref="T18:U18"/>
    <mergeCell ref="V18:AA18"/>
    <mergeCell ref="A16:C17"/>
    <mergeCell ref="T19:U19"/>
    <mergeCell ref="V19:AA19"/>
    <mergeCell ref="A20:C21"/>
    <mergeCell ref="D20:I20"/>
    <mergeCell ref="J20:K20"/>
    <mergeCell ref="L20:M20"/>
    <mergeCell ref="N20:O20"/>
    <mergeCell ref="P20:Q20"/>
    <mergeCell ref="R20:S20"/>
    <mergeCell ref="T20:U20"/>
    <mergeCell ref="D19:I19"/>
    <mergeCell ref="J19:K19"/>
    <mergeCell ref="L19:M19"/>
    <mergeCell ref="N19:O19"/>
    <mergeCell ref="P19:Q19"/>
    <mergeCell ref="R19:S19"/>
    <mergeCell ref="V20:AA20"/>
    <mergeCell ref="D21:I21"/>
    <mergeCell ref="J21:K21"/>
    <mergeCell ref="L21:M21"/>
    <mergeCell ref="N21:O21"/>
    <mergeCell ref="P21:Q21"/>
    <mergeCell ref="R21:S21"/>
    <mergeCell ref="T21:U21"/>
    <mergeCell ref="V21:AA21"/>
    <mergeCell ref="R22:S22"/>
    <mergeCell ref="T22:U22"/>
    <mergeCell ref="V22:AA22"/>
    <mergeCell ref="D23:I23"/>
    <mergeCell ref="J23:K23"/>
    <mergeCell ref="L23:M23"/>
    <mergeCell ref="N23:O23"/>
    <mergeCell ref="P23:Q23"/>
    <mergeCell ref="R23:S23"/>
    <mergeCell ref="T23:U23"/>
    <mergeCell ref="D22:I22"/>
    <mergeCell ref="J22:K22"/>
    <mergeCell ref="L22:M22"/>
    <mergeCell ref="N22:O22"/>
    <mergeCell ref="P22:Q22"/>
    <mergeCell ref="V23:AA23"/>
    <mergeCell ref="A24:C25"/>
    <mergeCell ref="D24:I24"/>
    <mergeCell ref="J24:K24"/>
    <mergeCell ref="L24:M24"/>
    <mergeCell ref="N24:O24"/>
    <mergeCell ref="P24:Q24"/>
    <mergeCell ref="R24:S24"/>
    <mergeCell ref="T24:U24"/>
    <mergeCell ref="V24:AA24"/>
    <mergeCell ref="A22:C23"/>
    <mergeCell ref="T25:U25"/>
    <mergeCell ref="V25:AA25"/>
    <mergeCell ref="A26:C27"/>
    <mergeCell ref="D26:I26"/>
    <mergeCell ref="J26:K26"/>
    <mergeCell ref="L26:M26"/>
    <mergeCell ref="N26:O26"/>
    <mergeCell ref="P26:Q26"/>
    <mergeCell ref="R26:S26"/>
    <mergeCell ref="T26:U26"/>
    <mergeCell ref="D25:I25"/>
    <mergeCell ref="J25:K25"/>
    <mergeCell ref="L25:M25"/>
    <mergeCell ref="N25:O25"/>
    <mergeCell ref="P25:Q25"/>
    <mergeCell ref="R25:S25"/>
    <mergeCell ref="V26:AA26"/>
    <mergeCell ref="D27:I27"/>
    <mergeCell ref="J27:K27"/>
    <mergeCell ref="L27:M27"/>
    <mergeCell ref="N27:O27"/>
    <mergeCell ref="P27:Q27"/>
    <mergeCell ref="R27:S27"/>
    <mergeCell ref="T27:U27"/>
    <mergeCell ref="V27:AA27"/>
    <mergeCell ref="R28:S28"/>
    <mergeCell ref="T28:U28"/>
    <mergeCell ref="V28:AA28"/>
    <mergeCell ref="D29:I29"/>
    <mergeCell ref="J29:K29"/>
    <mergeCell ref="L29:M29"/>
    <mergeCell ref="N29:O29"/>
    <mergeCell ref="P29:Q29"/>
    <mergeCell ref="R29:S29"/>
    <mergeCell ref="T29:U29"/>
    <mergeCell ref="D28:I28"/>
    <mergeCell ref="J28:K28"/>
    <mergeCell ref="L28:M28"/>
    <mergeCell ref="N28:O28"/>
    <mergeCell ref="P28:Q28"/>
    <mergeCell ref="V29:AA29"/>
    <mergeCell ref="A30:C31"/>
    <mergeCell ref="D30:I30"/>
    <mergeCell ref="J30:K30"/>
    <mergeCell ref="L30:M30"/>
    <mergeCell ref="N30:O30"/>
    <mergeCell ref="P30:Q30"/>
    <mergeCell ref="R30:S30"/>
    <mergeCell ref="T30:U30"/>
    <mergeCell ref="V30:AA30"/>
    <mergeCell ref="A28:C29"/>
    <mergeCell ref="T31:U31"/>
    <mergeCell ref="V31:AA31"/>
    <mergeCell ref="A32:C33"/>
    <mergeCell ref="D32:I32"/>
    <mergeCell ref="J32:K32"/>
    <mergeCell ref="L32:M32"/>
    <mergeCell ref="N32:O32"/>
    <mergeCell ref="P32:Q32"/>
    <mergeCell ref="R32:S32"/>
    <mergeCell ref="T32:U32"/>
    <mergeCell ref="D31:I31"/>
    <mergeCell ref="J31:K31"/>
    <mergeCell ref="L31:M31"/>
    <mergeCell ref="N31:O31"/>
    <mergeCell ref="P31:Q31"/>
    <mergeCell ref="R31:S31"/>
    <mergeCell ref="V32:AA32"/>
    <mergeCell ref="D33:I33"/>
    <mergeCell ref="J33:K33"/>
    <mergeCell ref="L33:M33"/>
    <mergeCell ref="N33:O33"/>
    <mergeCell ref="P33:Q33"/>
    <mergeCell ref="R33:S33"/>
    <mergeCell ref="T36:U36"/>
    <mergeCell ref="V36:AA36"/>
    <mergeCell ref="T33:U33"/>
    <mergeCell ref="V33:AA33"/>
    <mergeCell ref="R34:S34"/>
    <mergeCell ref="T34:U34"/>
    <mergeCell ref="V34:AA34"/>
    <mergeCell ref="D35:I35"/>
    <mergeCell ref="J35:K35"/>
    <mergeCell ref="L35:M35"/>
    <mergeCell ref="N35:O35"/>
    <mergeCell ref="P35:Q35"/>
    <mergeCell ref="R35:S35"/>
    <mergeCell ref="T35:U35"/>
    <mergeCell ref="D34:I34"/>
    <mergeCell ref="J34:K34"/>
    <mergeCell ref="L34:M34"/>
    <mergeCell ref="N34:O34"/>
    <mergeCell ref="P34:Q34"/>
    <mergeCell ref="V35:AA35"/>
    <mergeCell ref="N39:O39"/>
    <mergeCell ref="P39:Q39"/>
    <mergeCell ref="R39:S39"/>
    <mergeCell ref="A36:C37"/>
    <mergeCell ref="D36:I36"/>
    <mergeCell ref="J36:K36"/>
    <mergeCell ref="L36:M36"/>
    <mergeCell ref="N36:O36"/>
    <mergeCell ref="P36:Q36"/>
    <mergeCell ref="R36:S36"/>
    <mergeCell ref="V41:AA41"/>
    <mergeCell ref="T39:U39"/>
    <mergeCell ref="V39:AA39"/>
    <mergeCell ref="A34:C35"/>
    <mergeCell ref="T37:U37"/>
    <mergeCell ref="V37:AA37"/>
    <mergeCell ref="A38:C39"/>
    <mergeCell ref="D38:I38"/>
    <mergeCell ref="J38:K38"/>
    <mergeCell ref="L38:M38"/>
    <mergeCell ref="N38:O38"/>
    <mergeCell ref="P38:Q38"/>
    <mergeCell ref="R38:S38"/>
    <mergeCell ref="T38:U38"/>
    <mergeCell ref="D37:I37"/>
    <mergeCell ref="J37:K37"/>
    <mergeCell ref="L37:M37"/>
    <mergeCell ref="N37:O37"/>
    <mergeCell ref="P37:Q37"/>
    <mergeCell ref="R37:S37"/>
    <mergeCell ref="V38:AA38"/>
    <mergeCell ref="D39:I39"/>
    <mergeCell ref="J39:K39"/>
    <mergeCell ref="L39:M39"/>
    <mergeCell ref="A40:C41"/>
    <mergeCell ref="D42:I42"/>
    <mergeCell ref="J42:K42"/>
    <mergeCell ref="L42:M42"/>
    <mergeCell ref="N42:O42"/>
    <mergeCell ref="P42:Q42"/>
    <mergeCell ref="R42:S42"/>
    <mergeCell ref="T42:U42"/>
    <mergeCell ref="V42:AA42"/>
    <mergeCell ref="R40:S40"/>
    <mergeCell ref="T40:U40"/>
    <mergeCell ref="V40:AA40"/>
    <mergeCell ref="D41:I41"/>
    <mergeCell ref="J41:K41"/>
    <mergeCell ref="L41:M41"/>
    <mergeCell ref="N41:O41"/>
    <mergeCell ref="P41:Q41"/>
    <mergeCell ref="R41:S41"/>
    <mergeCell ref="T41:U41"/>
    <mergeCell ref="D40:I40"/>
    <mergeCell ref="J40:K40"/>
    <mergeCell ref="L40:M40"/>
    <mergeCell ref="N40:O40"/>
    <mergeCell ref="P40:Q40"/>
    <mergeCell ref="T43:U43"/>
    <mergeCell ref="V43:AA43"/>
    <mergeCell ref="R44:S44"/>
    <mergeCell ref="T44:U44"/>
    <mergeCell ref="V44:AA44"/>
    <mergeCell ref="D45:I45"/>
    <mergeCell ref="J45:K45"/>
    <mergeCell ref="L45:M45"/>
    <mergeCell ref="N45:O45"/>
    <mergeCell ref="P45:Q45"/>
    <mergeCell ref="R45:S45"/>
    <mergeCell ref="T45:U45"/>
    <mergeCell ref="D44:I44"/>
    <mergeCell ref="J44:K44"/>
    <mergeCell ref="L44:M44"/>
    <mergeCell ref="N44:O44"/>
    <mergeCell ref="P44:Q44"/>
    <mergeCell ref="V45:AA45"/>
    <mergeCell ref="D43:I43"/>
    <mergeCell ref="J43:K43"/>
    <mergeCell ref="L43:M43"/>
    <mergeCell ref="N43:O43"/>
    <mergeCell ref="P43:Q43"/>
    <mergeCell ref="R43:S43"/>
    <mergeCell ref="A46:C47"/>
    <mergeCell ref="D46:I46"/>
    <mergeCell ref="J46:K46"/>
    <mergeCell ref="L46:M46"/>
    <mergeCell ref="N46:O46"/>
    <mergeCell ref="P46:Q46"/>
    <mergeCell ref="R46:S46"/>
    <mergeCell ref="T46:U46"/>
    <mergeCell ref="V46:AA46"/>
    <mergeCell ref="A44:C45"/>
    <mergeCell ref="T47:U47"/>
    <mergeCell ref="V47:AA47"/>
    <mergeCell ref="A48:C49"/>
    <mergeCell ref="D48:I48"/>
    <mergeCell ref="J48:K48"/>
    <mergeCell ref="L48:M48"/>
    <mergeCell ref="N48:O48"/>
    <mergeCell ref="P48:Q48"/>
    <mergeCell ref="R48:S48"/>
    <mergeCell ref="T48:U48"/>
    <mergeCell ref="D47:I47"/>
    <mergeCell ref="J47:K47"/>
    <mergeCell ref="L47:M47"/>
    <mergeCell ref="N47:O47"/>
    <mergeCell ref="P47:Q47"/>
    <mergeCell ref="R47:S47"/>
    <mergeCell ref="V48:AA48"/>
    <mergeCell ref="D49:I49"/>
    <mergeCell ref="J49:K49"/>
    <mergeCell ref="L49:M49"/>
    <mergeCell ref="N49:O49"/>
    <mergeCell ref="P49:Q49"/>
    <mergeCell ref="R49:S49"/>
    <mergeCell ref="T49:U49"/>
    <mergeCell ref="V49:AA49"/>
    <mergeCell ref="R50:S50"/>
    <mergeCell ref="T50:U50"/>
    <mergeCell ref="V50:AA50"/>
    <mergeCell ref="D51:I51"/>
    <mergeCell ref="J51:K51"/>
    <mergeCell ref="L51:M51"/>
    <mergeCell ref="N51:O51"/>
    <mergeCell ref="P51:Q51"/>
    <mergeCell ref="R51:S51"/>
    <mergeCell ref="T51:U51"/>
    <mergeCell ref="D50:I50"/>
    <mergeCell ref="J50:K50"/>
    <mergeCell ref="L50:M50"/>
    <mergeCell ref="N50:O50"/>
    <mergeCell ref="P50:Q50"/>
    <mergeCell ref="V51:AA51"/>
    <mergeCell ref="A52:C53"/>
    <mergeCell ref="D52:I52"/>
    <mergeCell ref="J52:K52"/>
    <mergeCell ref="L52:M52"/>
    <mergeCell ref="N52:O52"/>
    <mergeCell ref="P52:Q52"/>
    <mergeCell ref="R52:S52"/>
    <mergeCell ref="T52:U52"/>
    <mergeCell ref="V52:AA52"/>
    <mergeCell ref="A50:C51"/>
    <mergeCell ref="T53:U53"/>
    <mergeCell ref="V53:AA53"/>
    <mergeCell ref="A54:C55"/>
    <mergeCell ref="D54:I54"/>
    <mergeCell ref="J54:K54"/>
    <mergeCell ref="L54:M54"/>
    <mergeCell ref="N54:O54"/>
    <mergeCell ref="P54:Q54"/>
    <mergeCell ref="R54:S54"/>
    <mergeCell ref="T54:U54"/>
    <mergeCell ref="D53:I53"/>
    <mergeCell ref="J53:K53"/>
    <mergeCell ref="L53:M53"/>
    <mergeCell ref="N53:O53"/>
    <mergeCell ref="P53:Q53"/>
    <mergeCell ref="R53:S53"/>
    <mergeCell ref="V54:AA54"/>
    <mergeCell ref="D55:I55"/>
    <mergeCell ref="J55:K55"/>
    <mergeCell ref="L55:M55"/>
    <mergeCell ref="N55:O55"/>
    <mergeCell ref="P55:Q55"/>
    <mergeCell ref="R55:S55"/>
    <mergeCell ref="T58:U58"/>
    <mergeCell ref="V58:AA58"/>
    <mergeCell ref="T55:U55"/>
    <mergeCell ref="V55:AA55"/>
    <mergeCell ref="R56:S56"/>
    <mergeCell ref="T56:U56"/>
    <mergeCell ref="V56:AA56"/>
    <mergeCell ref="D57:I57"/>
    <mergeCell ref="J57:K57"/>
    <mergeCell ref="L57:M57"/>
    <mergeCell ref="N57:O57"/>
    <mergeCell ref="P57:Q57"/>
    <mergeCell ref="R57:S57"/>
    <mergeCell ref="T57:U57"/>
    <mergeCell ref="D56:I56"/>
    <mergeCell ref="J56:K56"/>
    <mergeCell ref="L56:M56"/>
    <mergeCell ref="N56:O56"/>
    <mergeCell ref="P56:Q56"/>
    <mergeCell ref="V57:AA57"/>
    <mergeCell ref="P61:Q61"/>
    <mergeCell ref="R61:S61"/>
    <mergeCell ref="A58:C59"/>
    <mergeCell ref="D58:I58"/>
    <mergeCell ref="J58:K58"/>
    <mergeCell ref="L58:M58"/>
    <mergeCell ref="N58:O58"/>
    <mergeCell ref="P58:Q58"/>
    <mergeCell ref="R58:S58"/>
    <mergeCell ref="L62:M62"/>
    <mergeCell ref="N62:O62"/>
    <mergeCell ref="A56:C57"/>
    <mergeCell ref="T59:U59"/>
    <mergeCell ref="V59:AA59"/>
    <mergeCell ref="A60:C61"/>
    <mergeCell ref="D60:I60"/>
    <mergeCell ref="J60:K60"/>
    <mergeCell ref="L60:M60"/>
    <mergeCell ref="N60:O60"/>
    <mergeCell ref="P60:Q60"/>
    <mergeCell ref="R60:S60"/>
    <mergeCell ref="T60:U60"/>
    <mergeCell ref="D59:I59"/>
    <mergeCell ref="J59:K59"/>
    <mergeCell ref="L59:M59"/>
    <mergeCell ref="N59:O59"/>
    <mergeCell ref="P59:Q59"/>
    <mergeCell ref="R59:S59"/>
    <mergeCell ref="V60:AA60"/>
    <mergeCell ref="D61:I61"/>
    <mergeCell ref="J61:K61"/>
    <mergeCell ref="L61:M61"/>
    <mergeCell ref="N61:O61"/>
    <mergeCell ref="A42:C43"/>
    <mergeCell ref="P62:Q62"/>
    <mergeCell ref="T61:U61"/>
    <mergeCell ref="V61:AA61"/>
    <mergeCell ref="V63:AA63"/>
    <mergeCell ref="A64:C67"/>
    <mergeCell ref="D64:AA67"/>
    <mergeCell ref="H69:Z69"/>
    <mergeCell ref="A70:C71"/>
    <mergeCell ref="G70:AA70"/>
    <mergeCell ref="G71:AA71"/>
    <mergeCell ref="R62:S62"/>
    <mergeCell ref="T62:U62"/>
    <mergeCell ref="V62:AA62"/>
    <mergeCell ref="D63:I63"/>
    <mergeCell ref="J63:K63"/>
    <mergeCell ref="L63:M63"/>
    <mergeCell ref="N63:O63"/>
    <mergeCell ref="P63:Q63"/>
    <mergeCell ref="R63:S63"/>
    <mergeCell ref="T63:U63"/>
    <mergeCell ref="A62:C63"/>
    <mergeCell ref="D62:I62"/>
    <mergeCell ref="J62:K62"/>
  </mergeCells>
  <dataValidations count="1">
    <dataValidation type="list" allowBlank="1" showInputMessage="1" showErrorMessage="1" sqref="V13:AA13 V15:AA15 V17:AA17 V19:AA19 V21:AA21 V23:AA23 V25:AA25 V27:AA27 V29:AA29 V31:AA31 V33:AA33 V35:AA35 V37:AA37 V39:AA39 V41:AA41 V43:AA43" xr:uid="{962A6014-0DEF-42FA-9E6F-C436B37FC1A1}">
      <formula1>"Pass,Fail"</formula1>
    </dataValidation>
  </dataValidations>
  <printOptions horizontalCentered="1"/>
  <pageMargins left="0.6" right="0.6" top="0.5" bottom="0.75" header="0.5" footer="0.4"/>
  <pageSetup scale="98" fitToWidth="0" orientation="portrait" r:id="rId1"/>
  <headerFooter alignWithMargins="0">
    <oddFooter>&amp;L&amp;"Arial,Bold"Radiologic Technologist's Section&amp;R&amp;"Arial,Italic"&amp;8&amp;F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89D83-AE1D-41DC-AD8D-DA00E0340C7E}">
  <sheetPr>
    <tabColor rgb="FF00B0F0"/>
    <pageSetUpPr fitToPage="1"/>
  </sheetPr>
  <dimension ref="A1:GE56"/>
  <sheetViews>
    <sheetView showGridLines="0" zoomScale="130" zoomScaleNormal="130" zoomScaleSheetLayoutView="100" zoomScalePageLayoutView="120" workbookViewId="0">
      <selection activeCell="AQ4" sqref="AP4:AX4"/>
    </sheetView>
  </sheetViews>
  <sheetFormatPr defaultColWidth="9.140625" defaultRowHeight="12.75" x14ac:dyDescent="0.2"/>
  <cols>
    <col min="1" max="5" width="2.7109375" style="480" customWidth="1"/>
    <col min="6" max="6" width="4.140625" style="480" customWidth="1"/>
    <col min="7" max="8" width="2.7109375" style="480" customWidth="1"/>
    <col min="9" max="18" width="2.7109375" style="469" customWidth="1"/>
    <col min="19" max="19" width="2.7109375" style="480" customWidth="1"/>
    <col min="20" max="39" width="2.7109375" style="213" customWidth="1"/>
    <col min="40" max="40" width="3.140625" style="213" customWidth="1"/>
    <col min="41" max="41" width="8.7109375" style="213" customWidth="1"/>
    <col min="42" max="42" width="8.7109375" style="213" hidden="1" customWidth="1"/>
    <col min="43" max="187" width="8.7109375" style="213" customWidth="1"/>
    <col min="188" max="16384" width="9.140625" style="480"/>
  </cols>
  <sheetData>
    <row r="1" spans="1:50" s="444" customFormat="1" ht="24.75" customHeight="1" x14ac:dyDescent="0.35">
      <c r="A1" s="270" t="s">
        <v>129</v>
      </c>
      <c r="B1" s="270"/>
      <c r="C1" s="443"/>
      <c r="G1" s="445"/>
      <c r="I1" s="446"/>
      <c r="J1" s="446"/>
      <c r="K1" s="446"/>
      <c r="L1" s="446"/>
      <c r="M1" s="446"/>
      <c r="N1" s="446"/>
      <c r="O1" s="446"/>
      <c r="P1" s="446"/>
      <c r="Q1" s="446"/>
      <c r="T1" s="213"/>
      <c r="U1" s="213"/>
      <c r="V1" s="213"/>
      <c r="W1" s="213"/>
      <c r="X1" s="272"/>
      <c r="Y1" s="272"/>
      <c r="Z1" s="272"/>
      <c r="AA1" s="272"/>
      <c r="AB1" s="272"/>
      <c r="AC1" s="272"/>
      <c r="AD1" s="272"/>
      <c r="AE1" s="272"/>
      <c r="AF1" s="272"/>
      <c r="AG1" s="272"/>
      <c r="AH1" s="272"/>
      <c r="AI1" s="272"/>
      <c r="AJ1" s="272"/>
      <c r="AK1" s="272"/>
      <c r="AL1" s="272"/>
      <c r="AM1" s="272" t="s">
        <v>30</v>
      </c>
      <c r="AN1" s="272"/>
      <c r="AO1" s="213"/>
      <c r="AP1" s="213" t="s">
        <v>116</v>
      </c>
      <c r="AQ1" s="452" t="s">
        <v>130</v>
      </c>
      <c r="AR1" s="213"/>
      <c r="AS1" s="213"/>
      <c r="AT1" s="213"/>
      <c r="AU1" s="213"/>
      <c r="AV1" s="213"/>
      <c r="AW1" s="213"/>
      <c r="AX1" s="213"/>
    </row>
    <row r="2" spans="1:50" s="444" customFormat="1" ht="15" customHeight="1" x14ac:dyDescent="0.35">
      <c r="A2" s="270"/>
      <c r="B2" s="270"/>
      <c r="C2" s="443"/>
      <c r="O2" s="446"/>
      <c r="P2" s="446"/>
      <c r="Q2" s="446"/>
      <c r="T2" s="213"/>
      <c r="U2" s="213"/>
      <c r="V2" s="213"/>
      <c r="W2" s="213"/>
      <c r="X2" s="272"/>
      <c r="Y2" s="272"/>
      <c r="Z2" s="272"/>
      <c r="AA2" s="272"/>
      <c r="AB2" s="272"/>
      <c r="AC2" s="272"/>
      <c r="AD2" s="272"/>
      <c r="AE2" s="272"/>
      <c r="AF2" s="272"/>
      <c r="AG2" s="272"/>
      <c r="AH2" s="272"/>
      <c r="AI2" s="272"/>
      <c r="AJ2" s="272"/>
      <c r="AK2" s="272"/>
      <c r="AL2" s="272"/>
      <c r="AM2" s="272"/>
      <c r="AN2" s="272"/>
      <c r="AO2" s="213"/>
      <c r="AP2" s="213" t="s">
        <v>131</v>
      </c>
      <c r="AQ2" s="452" t="s">
        <v>132</v>
      </c>
      <c r="AR2" s="281"/>
      <c r="AS2" s="213"/>
      <c r="AT2" s="213"/>
      <c r="AU2" s="213"/>
      <c r="AV2" s="213"/>
      <c r="AW2" s="213"/>
      <c r="AX2" s="213"/>
    </row>
    <row r="3" spans="1:50" s="281" customFormat="1" ht="20.100000000000001" customHeight="1" x14ac:dyDescent="0.2">
      <c r="A3" s="955" t="s">
        <v>118</v>
      </c>
      <c r="B3" s="955"/>
      <c r="C3" s="955"/>
      <c r="D3" s="955"/>
      <c r="E3" s="955"/>
      <c r="F3" s="955"/>
      <c r="G3" s="956" t="str">
        <f>Facility</f>
        <v>SurgiCenter</v>
      </c>
      <c r="H3" s="956"/>
      <c r="I3" s="956"/>
      <c r="J3" s="956"/>
      <c r="K3" s="956"/>
      <c r="L3" s="956"/>
      <c r="M3" s="956"/>
      <c r="N3" s="956"/>
      <c r="O3" s="956"/>
      <c r="P3" s="956"/>
      <c r="R3" s="957" t="s">
        <v>119</v>
      </c>
      <c r="S3" s="957"/>
      <c r="T3" s="957"/>
      <c r="U3" s="957"/>
      <c r="V3" s="957"/>
      <c r="W3" s="454"/>
      <c r="X3" s="956" t="str">
        <f>RmID</f>
        <v>Biopsy</v>
      </c>
      <c r="Y3" s="956"/>
      <c r="Z3" s="956"/>
      <c r="AA3" s="956"/>
      <c r="AB3" s="956"/>
      <c r="AC3" s="956"/>
      <c r="AD3" s="956"/>
      <c r="AE3" s="956"/>
      <c r="AF3" s="956"/>
      <c r="AG3" s="956"/>
      <c r="AH3" s="447"/>
      <c r="AI3" s="447"/>
      <c r="AJ3" s="447"/>
      <c r="AK3" s="447"/>
      <c r="AL3" s="447"/>
      <c r="AM3" s="447"/>
      <c r="AN3" s="447"/>
      <c r="AO3" s="213"/>
      <c r="AV3" s="213"/>
      <c r="AW3" s="213"/>
      <c r="AX3" s="213"/>
    </row>
    <row r="4" spans="1:50" s="281" customFormat="1" ht="20.100000000000001" customHeight="1" x14ac:dyDescent="0.2">
      <c r="A4" s="955" t="s">
        <v>133</v>
      </c>
      <c r="B4" s="955"/>
      <c r="C4" s="955"/>
      <c r="D4" s="955"/>
      <c r="E4" s="955"/>
      <c r="F4" s="955"/>
      <c r="G4" s="1018">
        <f>SBBAPID</f>
        <v>12001</v>
      </c>
      <c r="H4" s="1018"/>
      <c r="I4" s="1018"/>
      <c r="J4" s="448" t="s">
        <v>121</v>
      </c>
      <c r="K4" s="449">
        <f>SBBAPRm</f>
        <v>1</v>
      </c>
      <c r="M4" s="450"/>
      <c r="N4" s="450"/>
      <c r="R4" s="955" t="s">
        <v>122</v>
      </c>
      <c r="S4" s="955"/>
      <c r="T4" s="955"/>
      <c r="U4" s="955"/>
      <c r="V4" s="955"/>
      <c r="W4" s="955"/>
      <c r="X4" s="956" t="str">
        <f>CONCATENATE(MFR," ",MOD)</f>
        <v>Hologic Affirm</v>
      </c>
      <c r="Y4" s="956"/>
      <c r="Z4" s="956"/>
      <c r="AA4" s="956"/>
      <c r="AB4" s="956"/>
      <c r="AC4" s="956"/>
      <c r="AD4" s="956"/>
      <c r="AE4" s="956"/>
      <c r="AF4" s="956"/>
      <c r="AG4" s="956"/>
      <c r="AH4" s="481"/>
      <c r="AI4" s="481"/>
      <c r="AJ4" s="481"/>
      <c r="AK4" s="481"/>
      <c r="AL4" s="481"/>
      <c r="AM4" s="481"/>
      <c r="AN4" s="481"/>
      <c r="AO4" s="213"/>
      <c r="AP4" s="961" t="s">
        <v>134</v>
      </c>
      <c r="AQ4" s="961"/>
      <c r="AR4" s="961"/>
      <c r="AS4" s="961"/>
      <c r="AT4" s="961"/>
      <c r="AU4" s="961"/>
      <c r="AV4" s="961"/>
      <c r="AW4" s="961"/>
      <c r="AX4" s="961"/>
    </row>
    <row r="5" spans="1:50" s="281" customFormat="1" ht="14.25" customHeight="1" x14ac:dyDescent="0.2">
      <c r="N5" s="482"/>
      <c r="O5" s="483"/>
      <c r="P5" s="484"/>
      <c r="Q5" s="484"/>
      <c r="AO5" s="456"/>
      <c r="AP5" s="213"/>
      <c r="AQ5" s="213"/>
      <c r="AR5" s="213"/>
      <c r="AS5" s="213"/>
      <c r="AT5" s="213"/>
      <c r="AU5" s="213"/>
      <c r="AV5" s="213"/>
      <c r="AW5" s="213"/>
      <c r="AX5" s="213"/>
    </row>
    <row r="6" spans="1:50" s="281" customFormat="1" ht="30" customHeight="1" x14ac:dyDescent="0.2">
      <c r="A6" s="960" t="s">
        <v>135</v>
      </c>
      <c r="B6" s="960"/>
      <c r="C6" s="960"/>
      <c r="D6" s="960"/>
      <c r="E6" s="960"/>
      <c r="F6" s="960"/>
      <c r="G6" s="960"/>
      <c r="H6" s="960"/>
      <c r="I6" s="960"/>
      <c r="J6" s="960"/>
      <c r="K6" s="960"/>
      <c r="L6" s="960"/>
      <c r="M6" s="960"/>
      <c r="N6" s="960"/>
      <c r="O6" s="960"/>
      <c r="P6" s="960"/>
      <c r="Q6" s="960"/>
      <c r="R6" s="960"/>
      <c r="S6" s="960"/>
      <c r="T6" s="960"/>
      <c r="U6" s="960"/>
      <c r="V6" s="960"/>
      <c r="W6" s="960"/>
      <c r="X6" s="960"/>
      <c r="Y6" s="960"/>
      <c r="Z6" s="960"/>
      <c r="AA6" s="960"/>
      <c r="AB6" s="960"/>
      <c r="AC6" s="960"/>
      <c r="AD6" s="960"/>
      <c r="AE6" s="960"/>
      <c r="AF6" s="960"/>
      <c r="AG6" s="960"/>
      <c r="AH6" s="960"/>
      <c r="AI6" s="960"/>
      <c r="AJ6" s="960"/>
      <c r="AK6" s="960"/>
      <c r="AL6" s="960"/>
      <c r="AM6" s="960"/>
      <c r="AN6" s="485"/>
      <c r="AO6" s="213"/>
      <c r="AP6" s="213"/>
      <c r="AQ6" s="213"/>
      <c r="AR6" s="213"/>
      <c r="AS6" s="213"/>
      <c r="AT6" s="213"/>
      <c r="AU6" s="213"/>
      <c r="AV6" s="213"/>
      <c r="AW6" s="213"/>
      <c r="AX6" s="213"/>
    </row>
    <row r="7" spans="1:50" s="281" customFormat="1" ht="14.25" customHeight="1" thickBot="1" x14ac:dyDescent="0.25">
      <c r="A7" s="486"/>
      <c r="B7" s="486"/>
      <c r="C7" s="486"/>
      <c r="D7" s="486"/>
      <c r="E7" s="486"/>
      <c r="F7" s="486"/>
      <c r="G7" s="487"/>
      <c r="H7" s="488"/>
      <c r="I7" s="489"/>
      <c r="J7" s="489"/>
      <c r="K7" s="489"/>
      <c r="L7" s="489"/>
      <c r="M7" s="489"/>
      <c r="N7" s="489"/>
      <c r="O7" s="489"/>
      <c r="P7" s="455"/>
      <c r="Q7" s="489"/>
      <c r="R7" s="455"/>
      <c r="S7" s="490"/>
      <c r="T7" s="490"/>
      <c r="U7" s="490"/>
      <c r="V7" s="455"/>
      <c r="W7" s="455"/>
      <c r="X7" s="491"/>
      <c r="Y7" s="491"/>
      <c r="Z7" s="491"/>
      <c r="AA7" s="491"/>
      <c r="AB7" s="491"/>
      <c r="AC7" s="491"/>
      <c r="AD7" s="491"/>
      <c r="AE7" s="491"/>
      <c r="AF7" s="491"/>
      <c r="AG7" s="491"/>
      <c r="AH7" s="491"/>
      <c r="AI7" s="491"/>
      <c r="AJ7" s="491"/>
      <c r="AK7" s="491"/>
      <c r="AL7" s="491"/>
      <c r="AM7" s="491"/>
      <c r="AN7" s="485"/>
      <c r="AO7" s="213"/>
      <c r="AP7" s="213"/>
      <c r="AQ7" s="213"/>
      <c r="AR7" s="213"/>
      <c r="AS7" s="213"/>
      <c r="AT7" s="213"/>
      <c r="AU7" s="213"/>
      <c r="AV7" s="213"/>
      <c r="AW7" s="213"/>
      <c r="AX7" s="213"/>
    </row>
    <row r="8" spans="1:50" s="457" customFormat="1" ht="17.649999999999999" customHeight="1" x14ac:dyDescent="0.2">
      <c r="A8" s="911"/>
      <c r="B8" s="912"/>
      <c r="C8" s="912"/>
      <c r="D8" s="912"/>
      <c r="E8" s="912"/>
      <c r="F8" s="912"/>
      <c r="G8" s="912"/>
      <c r="H8" s="912"/>
      <c r="I8" s="913"/>
      <c r="J8" s="1005" t="s">
        <v>165</v>
      </c>
      <c r="K8" s="920"/>
      <c r="L8" s="920"/>
      <c r="M8" s="920"/>
      <c r="N8" s="920"/>
      <c r="O8" s="920"/>
      <c r="P8" s="920"/>
      <c r="Q8" s="920"/>
      <c r="R8" s="920"/>
      <c r="S8" s="920"/>
      <c r="T8" s="920"/>
      <c r="U8" s="920"/>
      <c r="V8" s="920"/>
      <c r="W8" s="920"/>
      <c r="X8" s="1006"/>
      <c r="Y8" s="1007" t="s">
        <v>166</v>
      </c>
      <c r="Z8" s="920"/>
      <c r="AA8" s="920"/>
      <c r="AB8" s="920"/>
      <c r="AC8" s="920"/>
      <c r="AD8" s="920"/>
      <c r="AE8" s="920"/>
      <c r="AF8" s="920"/>
      <c r="AG8" s="920"/>
      <c r="AH8" s="920"/>
      <c r="AI8" s="920"/>
      <c r="AJ8" s="920"/>
      <c r="AK8" s="920"/>
      <c r="AL8" s="920"/>
      <c r="AM8" s="921"/>
      <c r="AN8" s="492"/>
      <c r="AO8" s="458"/>
      <c r="AP8" s="213"/>
      <c r="AQ8" s="213"/>
      <c r="AR8" s="213"/>
      <c r="AS8" s="213"/>
      <c r="AT8" s="213"/>
      <c r="AU8" s="213"/>
      <c r="AV8" s="213"/>
      <c r="AW8" s="213"/>
      <c r="AX8" s="213"/>
    </row>
    <row r="9" spans="1:50" s="457" customFormat="1" ht="17.649999999999999" customHeight="1" x14ac:dyDescent="0.2">
      <c r="A9" s="914"/>
      <c r="B9" s="915"/>
      <c r="C9" s="915"/>
      <c r="D9" s="915"/>
      <c r="E9" s="915"/>
      <c r="F9" s="915"/>
      <c r="G9" s="915"/>
      <c r="H9" s="915"/>
      <c r="I9" s="1003"/>
      <c r="J9" s="922" t="s">
        <v>137</v>
      </c>
      <c r="K9" s="923"/>
      <c r="L9" s="923"/>
      <c r="M9" s="923"/>
      <c r="N9" s="923"/>
      <c r="O9" s="924"/>
      <c r="P9" s="922" t="s">
        <v>138</v>
      </c>
      <c r="Q9" s="923"/>
      <c r="R9" s="923"/>
      <c r="S9" s="923"/>
      <c r="T9" s="923"/>
      <c r="U9" s="924"/>
      <c r="V9" s="996" t="s">
        <v>167</v>
      </c>
      <c r="W9" s="946"/>
      <c r="X9" s="947"/>
      <c r="Y9" s="922" t="s">
        <v>137</v>
      </c>
      <c r="Z9" s="923"/>
      <c r="AA9" s="923"/>
      <c r="AB9" s="923"/>
      <c r="AC9" s="923"/>
      <c r="AD9" s="924"/>
      <c r="AE9" s="922" t="s">
        <v>138</v>
      </c>
      <c r="AF9" s="923"/>
      <c r="AG9" s="923"/>
      <c r="AH9" s="923"/>
      <c r="AI9" s="923"/>
      <c r="AJ9" s="924"/>
      <c r="AK9" s="996" t="s">
        <v>167</v>
      </c>
      <c r="AL9" s="946"/>
      <c r="AM9" s="1008"/>
      <c r="AN9" s="442"/>
      <c r="AO9" s="518"/>
      <c r="AP9" s="213"/>
      <c r="AQ9" s="213"/>
      <c r="AR9" s="213"/>
      <c r="AS9" s="213"/>
      <c r="AT9" s="213"/>
      <c r="AU9" s="213"/>
      <c r="AV9" s="213"/>
      <c r="AW9" s="213"/>
      <c r="AX9" s="213"/>
    </row>
    <row r="10" spans="1:50" s="457" customFormat="1" ht="17.649999999999999" customHeight="1" x14ac:dyDescent="0.2">
      <c r="A10" s="916"/>
      <c r="B10" s="917"/>
      <c r="C10" s="917"/>
      <c r="D10" s="917"/>
      <c r="E10" s="917"/>
      <c r="F10" s="917"/>
      <c r="G10" s="917"/>
      <c r="H10" s="917"/>
      <c r="I10" s="1004"/>
      <c r="J10" s="1009" t="s">
        <v>140</v>
      </c>
      <c r="K10" s="1010"/>
      <c r="L10" s="1010" t="s">
        <v>141</v>
      </c>
      <c r="M10" s="1010"/>
      <c r="N10" s="1010" t="s">
        <v>142</v>
      </c>
      <c r="O10" s="1011"/>
      <c r="P10" s="1009" t="s">
        <v>140</v>
      </c>
      <c r="Q10" s="1010"/>
      <c r="R10" s="1010" t="s">
        <v>141</v>
      </c>
      <c r="S10" s="1010"/>
      <c r="T10" s="1010" t="s">
        <v>142</v>
      </c>
      <c r="U10" s="1011"/>
      <c r="V10" s="1012"/>
      <c r="W10" s="1012"/>
      <c r="X10" s="1013"/>
      <c r="Y10" s="1009" t="s">
        <v>140</v>
      </c>
      <c r="Z10" s="1010"/>
      <c r="AA10" s="1010" t="s">
        <v>141</v>
      </c>
      <c r="AB10" s="1010"/>
      <c r="AC10" s="1010" t="s">
        <v>142</v>
      </c>
      <c r="AD10" s="1011"/>
      <c r="AE10" s="1009" t="s">
        <v>140</v>
      </c>
      <c r="AF10" s="1010"/>
      <c r="AG10" s="1010" t="s">
        <v>141</v>
      </c>
      <c r="AH10" s="1010"/>
      <c r="AI10" s="1010" t="s">
        <v>142</v>
      </c>
      <c r="AJ10" s="1011"/>
      <c r="AK10" s="1012"/>
      <c r="AL10" s="1012"/>
      <c r="AM10" s="1016"/>
      <c r="AN10" s="519"/>
      <c r="AO10" s="518"/>
      <c r="AP10" s="213"/>
      <c r="AQ10" s="213"/>
      <c r="AR10" s="213"/>
      <c r="AS10" s="213"/>
      <c r="AT10" s="213"/>
      <c r="AU10" s="213"/>
      <c r="AV10" s="213"/>
      <c r="AW10" s="213"/>
      <c r="AX10" s="213"/>
    </row>
    <row r="11" spans="1:50" s="457" customFormat="1" ht="17.649999999999999" customHeight="1" x14ac:dyDescent="0.2">
      <c r="A11" s="993" t="s">
        <v>143</v>
      </c>
      <c r="B11" s="994"/>
      <c r="C11" s="995"/>
      <c r="D11" s="996" t="s">
        <v>144</v>
      </c>
      <c r="E11" s="946"/>
      <c r="F11" s="946"/>
      <c r="G11" s="946"/>
      <c r="H11" s="946"/>
      <c r="I11" s="947"/>
      <c r="J11" s="997">
        <v>10</v>
      </c>
      <c r="K11" s="998"/>
      <c r="L11" s="999">
        <v>20</v>
      </c>
      <c r="M11" s="998"/>
      <c r="N11" s="999">
        <v>30</v>
      </c>
      <c r="O11" s="1000"/>
      <c r="P11" s="997">
        <v>10</v>
      </c>
      <c r="Q11" s="998"/>
      <c r="R11" s="999">
        <v>20</v>
      </c>
      <c r="S11" s="998"/>
      <c r="T11" s="999">
        <v>30</v>
      </c>
      <c r="U11" s="1000"/>
      <c r="V11" s="1012"/>
      <c r="W11" s="1012"/>
      <c r="X11" s="1013"/>
      <c r="Y11" s="997"/>
      <c r="Z11" s="998"/>
      <c r="AA11" s="999"/>
      <c r="AB11" s="998"/>
      <c r="AC11" s="999"/>
      <c r="AD11" s="1000"/>
      <c r="AE11" s="997"/>
      <c r="AF11" s="998"/>
      <c r="AG11" s="999"/>
      <c r="AH11" s="998"/>
      <c r="AI11" s="999"/>
      <c r="AJ11" s="1000"/>
      <c r="AK11" s="1012"/>
      <c r="AL11" s="1012"/>
      <c r="AM11" s="1016"/>
      <c r="AN11" s="519"/>
      <c r="AO11" s="518"/>
      <c r="AP11" s="213"/>
      <c r="AQ11" s="213"/>
      <c r="AR11" s="213"/>
      <c r="AS11" s="213"/>
      <c r="AT11" s="213"/>
      <c r="AU11" s="213"/>
      <c r="AV11" s="213"/>
      <c r="AW11" s="213"/>
      <c r="AX11" s="213"/>
    </row>
    <row r="12" spans="1:50" s="457" customFormat="1" ht="17.649999999999999" customHeight="1" x14ac:dyDescent="0.2">
      <c r="A12" s="949"/>
      <c r="B12" s="950"/>
      <c r="C12" s="951"/>
      <c r="D12" s="1001" t="s">
        <v>145</v>
      </c>
      <c r="E12" s="887"/>
      <c r="F12" s="887"/>
      <c r="G12" s="887"/>
      <c r="H12" s="887"/>
      <c r="I12" s="1002"/>
      <c r="J12" s="906">
        <v>11</v>
      </c>
      <c r="K12" s="907"/>
      <c r="L12" s="906">
        <v>23</v>
      </c>
      <c r="M12" s="907"/>
      <c r="N12" s="906">
        <v>29</v>
      </c>
      <c r="O12" s="907"/>
      <c r="P12" s="906"/>
      <c r="Q12" s="907"/>
      <c r="R12" s="906"/>
      <c r="S12" s="907"/>
      <c r="T12" s="906"/>
      <c r="U12" s="907"/>
      <c r="V12" s="1014"/>
      <c r="W12" s="1014"/>
      <c r="X12" s="1015"/>
      <c r="Y12" s="906"/>
      <c r="Z12" s="907"/>
      <c r="AA12" s="906"/>
      <c r="AB12" s="907"/>
      <c r="AC12" s="906"/>
      <c r="AD12" s="907"/>
      <c r="AE12" s="906"/>
      <c r="AF12" s="907"/>
      <c r="AG12" s="906"/>
      <c r="AH12" s="907"/>
      <c r="AI12" s="906"/>
      <c r="AJ12" s="907"/>
      <c r="AK12" s="1014"/>
      <c r="AL12" s="1014"/>
      <c r="AM12" s="1017"/>
      <c r="AN12" s="519"/>
      <c r="AO12" s="520"/>
      <c r="AP12" s="213"/>
      <c r="AQ12" s="213"/>
      <c r="AR12" s="213"/>
      <c r="AS12" s="213"/>
      <c r="AT12" s="213"/>
      <c r="AU12" s="213"/>
      <c r="AV12" s="213"/>
      <c r="AW12" s="213"/>
      <c r="AX12" s="213"/>
    </row>
    <row r="13" spans="1:50" s="457" customFormat="1" ht="17.649999999999999" customHeight="1" x14ac:dyDescent="0.2">
      <c r="A13" s="894"/>
      <c r="B13" s="863"/>
      <c r="C13" s="895"/>
      <c r="D13" s="901" t="s">
        <v>146</v>
      </c>
      <c r="E13" s="870"/>
      <c r="F13" s="870"/>
      <c r="G13" s="870"/>
      <c r="H13" s="870"/>
      <c r="I13" s="979"/>
      <c r="J13" s="902">
        <f>IF(J12="","",(J12-J$11))</f>
        <v>1</v>
      </c>
      <c r="K13" s="902"/>
      <c r="L13" s="902">
        <f>IF(L12="","",(L12-L$11))</f>
        <v>3</v>
      </c>
      <c r="M13" s="902"/>
      <c r="N13" s="902">
        <f>IF(N12="","",(N12-N$11))</f>
        <v>-1</v>
      </c>
      <c r="O13" s="902"/>
      <c r="P13" s="902" t="str">
        <f>IF(P12="","",(P12-P$11))</f>
        <v/>
      </c>
      <c r="Q13" s="902"/>
      <c r="R13" s="902" t="str">
        <f>IF(R12="","",(R12-R$11))</f>
        <v/>
      </c>
      <c r="S13" s="902"/>
      <c r="T13" s="902" t="str">
        <f>IF(T12="","",(T12-T$11))</f>
        <v/>
      </c>
      <c r="U13" s="902"/>
      <c r="V13" s="884" t="str">
        <f>IF(OR(COUNTA(J12:U12)=0,A12=""),"",IF(AND(OR(IFERROR(ABS(J13)&lt;=1,FALSE),J13=""),OR(IFERROR(ABS(L13)&lt;=1,FALSE),L13=""),OR(IFERROR(ABS(N13)&lt;=1,FALSE),N13=""),OR(IFERROR(ABS(P13)&lt;=1,FALSE),P13=""),OR(IFERROR(ABS(R13)&lt;=1,FALSE),R13=""),OR(IFERROR(ABS(T13)&lt;=1,FALSE),T13="")),"PASS","FAIL"))</f>
        <v/>
      </c>
      <c r="W13" s="885"/>
      <c r="X13" s="980"/>
      <c r="Y13" s="902" t="str">
        <f>IF(Y12="","",(Y12-Y$11))</f>
        <v/>
      </c>
      <c r="Z13" s="902"/>
      <c r="AA13" s="902" t="str">
        <f>IF(AA12="","",(AA12-AA$11))</f>
        <v/>
      </c>
      <c r="AB13" s="902"/>
      <c r="AC13" s="902" t="str">
        <f>IF(AC12="","",(AC12-AC$11))</f>
        <v/>
      </c>
      <c r="AD13" s="902"/>
      <c r="AE13" s="902" t="str">
        <f>IF(AE12="","",(AE12-AE$11))</f>
        <v/>
      </c>
      <c r="AF13" s="902"/>
      <c r="AG13" s="902" t="str">
        <f>IF(AG12="","",(AG12-AG$11))</f>
        <v/>
      </c>
      <c r="AH13" s="902"/>
      <c r="AI13" s="902" t="str">
        <f>IF(AI12="","",(AI12-AI$11))</f>
        <v/>
      </c>
      <c r="AJ13" s="902"/>
      <c r="AK13" s="991" t="str">
        <f>IF(OR(COUNTA(Y12:AJ12)=0,A12=""),"",IF(AND(OR(IFERROR(ABS(Y13)&lt;=1,FALSE),Y13=""),OR(IFERROR(ABS(AA13)&lt;=1,FALSE),AA13=""),OR(IFERROR(ABS(AC13)&lt;=1,FALSE),AC13=""),OR(IFERROR(ABS(AE13)&lt;=1,FALSE),AE13=""),OR(IFERROR(ABS(AG13)&lt;=1,FALSE),AG13=""),OR(IFERROR(ABS(AI13)&lt;=1,FALSE),AI13="")),"PASS","FAIL"))</f>
        <v/>
      </c>
      <c r="AL13" s="991"/>
      <c r="AM13" s="992"/>
      <c r="AN13" s="518"/>
      <c r="AO13" s="520"/>
      <c r="AP13" s="459" t="s">
        <v>147</v>
      </c>
      <c r="AQ13" s="213"/>
      <c r="AR13" s="213"/>
      <c r="AS13" s="213"/>
      <c r="AT13" s="213"/>
      <c r="AU13" s="213"/>
      <c r="AV13" s="213"/>
      <c r="AW13" s="213"/>
      <c r="AX13" s="213"/>
    </row>
    <row r="14" spans="1:50" s="457" customFormat="1" ht="17.649999999999999" customHeight="1" x14ac:dyDescent="0.2">
      <c r="A14" s="973"/>
      <c r="B14" s="863"/>
      <c r="C14" s="903"/>
      <c r="D14" s="896" t="s">
        <v>145</v>
      </c>
      <c r="E14" s="870"/>
      <c r="F14" s="870"/>
      <c r="G14" s="870"/>
      <c r="H14" s="870"/>
      <c r="I14" s="979"/>
      <c r="J14" s="906"/>
      <c r="K14" s="907"/>
      <c r="L14" s="906"/>
      <c r="M14" s="907"/>
      <c r="N14" s="906"/>
      <c r="O14" s="907"/>
      <c r="P14" s="906"/>
      <c r="Q14" s="907"/>
      <c r="R14" s="906"/>
      <c r="S14" s="907"/>
      <c r="T14" s="906"/>
      <c r="U14" s="907"/>
      <c r="V14" s="989"/>
      <c r="W14" s="989"/>
      <c r="X14" s="865"/>
      <c r="Y14" s="906"/>
      <c r="Z14" s="907"/>
      <c r="AA14" s="906"/>
      <c r="AB14" s="907"/>
      <c r="AC14" s="906"/>
      <c r="AD14" s="907"/>
      <c r="AE14" s="906"/>
      <c r="AF14" s="907"/>
      <c r="AG14" s="906"/>
      <c r="AH14" s="907"/>
      <c r="AI14" s="906"/>
      <c r="AJ14" s="907"/>
      <c r="AK14" s="989"/>
      <c r="AL14" s="989"/>
      <c r="AM14" s="990"/>
      <c r="AN14" s="518"/>
      <c r="AO14" s="520"/>
      <c r="AP14" s="459" t="s">
        <v>148</v>
      </c>
      <c r="AQ14" s="213"/>
      <c r="AR14" s="213"/>
      <c r="AS14" s="213"/>
      <c r="AT14" s="213"/>
      <c r="AU14" s="213"/>
      <c r="AV14" s="213"/>
      <c r="AW14" s="213"/>
      <c r="AX14" s="213"/>
    </row>
    <row r="15" spans="1:50" s="457" customFormat="1" ht="17.649999999999999" customHeight="1" x14ac:dyDescent="0.2">
      <c r="A15" s="894"/>
      <c r="B15" s="863"/>
      <c r="C15" s="903"/>
      <c r="D15" s="896" t="s">
        <v>146</v>
      </c>
      <c r="E15" s="870"/>
      <c r="F15" s="870"/>
      <c r="G15" s="870"/>
      <c r="H15" s="870"/>
      <c r="I15" s="979"/>
      <c r="J15" s="902" t="str">
        <f>IF(J14="","",(J14-J$11))</f>
        <v/>
      </c>
      <c r="K15" s="902"/>
      <c r="L15" s="902" t="str">
        <f>IF(L14="","",(L14-L$11))</f>
        <v/>
      </c>
      <c r="M15" s="902"/>
      <c r="N15" s="902" t="str">
        <f>IF(N14="","",(N14-N$11))</f>
        <v/>
      </c>
      <c r="O15" s="902"/>
      <c r="P15" s="902" t="str">
        <f>IF(P14="","",(P14-P$11))</f>
        <v/>
      </c>
      <c r="Q15" s="902"/>
      <c r="R15" s="902" t="str">
        <f>IF(R14="","",(R14-R$11))</f>
        <v/>
      </c>
      <c r="S15" s="902"/>
      <c r="T15" s="902" t="str">
        <f>IF(T14="","",(T14-T$11))</f>
        <v/>
      </c>
      <c r="U15" s="902"/>
      <c r="V15" s="884" t="str">
        <f>IF(OR(COUNTA(J14:U14)=0,A14=""),"",IF(AND(OR(IFERROR(ABS(J15)&lt;=1,FALSE),J15=""),OR(IFERROR(ABS(L15)&lt;=1,FALSE),L15=""),OR(IFERROR(ABS(N15)&lt;=1,FALSE),N15=""),OR(IFERROR(ABS(P15)&lt;=1,FALSE),P15=""),OR(IFERROR(ABS(R15)&lt;=1,FALSE),R15=""),OR(IFERROR(ABS(T15)&lt;=1,FALSE),T15="")),"PASS","FAIL"))</f>
        <v/>
      </c>
      <c r="W15" s="885"/>
      <c r="X15" s="980"/>
      <c r="Y15" s="902" t="str">
        <f>IF(Y14="","",(Y14-Y$11))</f>
        <v/>
      </c>
      <c r="Z15" s="902"/>
      <c r="AA15" s="902" t="str">
        <f>IF(AA14="","",(AA14-AA$11))</f>
        <v/>
      </c>
      <c r="AB15" s="902"/>
      <c r="AC15" s="902" t="str">
        <f>IF(AC14="","",(AC14-AC$11))</f>
        <v/>
      </c>
      <c r="AD15" s="902"/>
      <c r="AE15" s="902" t="str">
        <f>IF(AE14="","",(AE14-AE$11))</f>
        <v/>
      </c>
      <c r="AF15" s="902"/>
      <c r="AG15" s="902" t="str">
        <f>IF(AG14="","",(AG14-AG$11))</f>
        <v/>
      </c>
      <c r="AH15" s="902"/>
      <c r="AI15" s="902" t="str">
        <f>IF(AI14="","",(AI14-AI$11))</f>
        <v/>
      </c>
      <c r="AJ15" s="902"/>
      <c r="AK15" s="884" t="str">
        <f>IF(OR(COUNTA(Y14:AJ14)=0,P14=""),"",IF(AND(OR(IFERROR(ABS(Y15)&lt;=1,FALSE),Y15=""),OR(IFERROR(ABS(AA15)&lt;=1,FALSE),AA15=""),OR(IFERROR(ABS(AC15)&lt;=1,FALSE),AC15=""),OR(IFERROR(ABS(AE15)&lt;=1,FALSE),AE15=""),OR(IFERROR(ABS(AG15)&lt;=1,FALSE),AG15=""),OR(IFERROR(ABS(AI15)&lt;=1,FALSE),AI15="")),"PASS","FAIL"))</f>
        <v/>
      </c>
      <c r="AL15" s="885"/>
      <c r="AM15" s="886"/>
      <c r="AN15" s="518"/>
      <c r="AO15" s="520"/>
      <c r="AP15" s="459" t="s">
        <v>149</v>
      </c>
      <c r="AQ15" s="213"/>
      <c r="AR15" s="213"/>
      <c r="AS15" s="213"/>
      <c r="AT15" s="213"/>
      <c r="AU15" s="213"/>
      <c r="AV15" s="213"/>
      <c r="AW15" s="213"/>
      <c r="AX15" s="213"/>
    </row>
    <row r="16" spans="1:50" s="457" customFormat="1" ht="17.649999999999999" customHeight="1" x14ac:dyDescent="0.2">
      <c r="A16" s="973"/>
      <c r="B16" s="863"/>
      <c r="C16" s="903"/>
      <c r="D16" s="896" t="s">
        <v>145</v>
      </c>
      <c r="E16" s="870"/>
      <c r="F16" s="870"/>
      <c r="G16" s="870"/>
      <c r="H16" s="870"/>
      <c r="I16" s="979"/>
      <c r="J16" s="906"/>
      <c r="K16" s="907"/>
      <c r="L16" s="906"/>
      <c r="M16" s="907"/>
      <c r="N16" s="906"/>
      <c r="O16" s="907"/>
      <c r="P16" s="906"/>
      <c r="Q16" s="907"/>
      <c r="R16" s="906"/>
      <c r="S16" s="907"/>
      <c r="T16" s="906"/>
      <c r="U16" s="907"/>
      <c r="V16" s="875"/>
      <c r="W16" s="876"/>
      <c r="X16" s="977"/>
      <c r="Y16" s="906"/>
      <c r="Z16" s="907"/>
      <c r="AA16" s="906"/>
      <c r="AB16" s="907"/>
      <c r="AC16" s="906"/>
      <c r="AD16" s="907"/>
      <c r="AE16" s="906"/>
      <c r="AF16" s="907"/>
      <c r="AG16" s="906"/>
      <c r="AH16" s="907"/>
      <c r="AI16" s="906"/>
      <c r="AJ16" s="907"/>
      <c r="AK16" s="875"/>
      <c r="AL16" s="876"/>
      <c r="AM16" s="877"/>
      <c r="AN16" s="518"/>
      <c r="AO16" s="520"/>
      <c r="AP16" s="459" t="s">
        <v>150</v>
      </c>
      <c r="AQ16" s="213"/>
      <c r="AR16" s="213"/>
      <c r="AS16" s="213"/>
      <c r="AT16" s="213"/>
      <c r="AU16" s="213"/>
      <c r="AV16" s="213"/>
      <c r="AW16" s="213"/>
      <c r="AX16" s="213"/>
    </row>
    <row r="17" spans="1:50" s="457" customFormat="1" ht="17.649999999999999" customHeight="1" x14ac:dyDescent="0.2">
      <c r="A17" s="894"/>
      <c r="B17" s="863"/>
      <c r="C17" s="903"/>
      <c r="D17" s="896" t="s">
        <v>146</v>
      </c>
      <c r="E17" s="870"/>
      <c r="F17" s="870"/>
      <c r="G17" s="870"/>
      <c r="H17" s="870"/>
      <c r="I17" s="979"/>
      <c r="J17" s="902" t="str">
        <f>IF(J16="","",(J16-J$11))</f>
        <v/>
      </c>
      <c r="K17" s="902"/>
      <c r="L17" s="902" t="str">
        <f>IF(L16="","",(L16-L$11))</f>
        <v/>
      </c>
      <c r="M17" s="902"/>
      <c r="N17" s="902" t="str">
        <f>IF(N16="","",(N16-N$11))</f>
        <v/>
      </c>
      <c r="O17" s="902"/>
      <c r="P17" s="902" t="str">
        <f>IF(P16="","",(P16-P$11))</f>
        <v/>
      </c>
      <c r="Q17" s="902"/>
      <c r="R17" s="902" t="str">
        <f>IF(R16="","",(R16-R$11))</f>
        <v/>
      </c>
      <c r="S17" s="902"/>
      <c r="T17" s="902" t="str">
        <f>IF(T16="","",(T16-T$11))</f>
        <v/>
      </c>
      <c r="U17" s="902"/>
      <c r="V17" s="884" t="str">
        <f>IF(OR(COUNTA(J16:U16)=0,A16=""),"",IF(AND(OR(IFERROR(ABS(J17)&lt;=1,FALSE),J17=""),OR(IFERROR(ABS(L17)&lt;=1,FALSE),L17=""),OR(IFERROR(ABS(N17)&lt;=1,FALSE),N17=""),OR(IFERROR(ABS(P17)&lt;=1,FALSE),P17=""),OR(IFERROR(ABS(R17)&lt;=1,FALSE),R17=""),OR(IFERROR(ABS(T17)&lt;=1,FALSE),T17="")),"PASS","FAIL"))</f>
        <v/>
      </c>
      <c r="W17" s="885"/>
      <c r="X17" s="980"/>
      <c r="Y17" s="902" t="str">
        <f>IF(Y16="","",(Y16-Y$11))</f>
        <v/>
      </c>
      <c r="Z17" s="902"/>
      <c r="AA17" s="902" t="str">
        <f>IF(AA16="","",(AA16-AA$11))</f>
        <v/>
      </c>
      <c r="AB17" s="902"/>
      <c r="AC17" s="902" t="str">
        <f>IF(AC16="","",(AC16-AC$11))</f>
        <v/>
      </c>
      <c r="AD17" s="902"/>
      <c r="AE17" s="902" t="str">
        <f>IF(AE16="","",(AE16-AE$11))</f>
        <v/>
      </c>
      <c r="AF17" s="902"/>
      <c r="AG17" s="902" t="str">
        <f>IF(AG16="","",(AG16-AG$11))</f>
        <v/>
      </c>
      <c r="AH17" s="902"/>
      <c r="AI17" s="902" t="str">
        <f>IF(AI16="","",(AI16-AI$11))</f>
        <v/>
      </c>
      <c r="AJ17" s="902"/>
      <c r="AK17" s="884" t="str">
        <f>IF(OR(COUNTA(Y16:AJ16)=0,P16=""),"",IF(AND(OR(IFERROR(ABS(Y17)&lt;=1,FALSE),Y17=""),OR(IFERROR(ABS(AA17)&lt;=1,FALSE),AA17=""),OR(IFERROR(ABS(AC17)&lt;=1,FALSE),AC17=""),OR(IFERROR(ABS(AE17)&lt;=1,FALSE),AE17=""),OR(IFERROR(ABS(AG17)&lt;=1,FALSE),AG17=""),OR(IFERROR(ABS(AI17)&lt;=1,FALSE),AI17="")),"PASS","FAIL"))</f>
        <v/>
      </c>
      <c r="AL17" s="885"/>
      <c r="AM17" s="886"/>
      <c r="AN17" s="518"/>
      <c r="AO17" s="520"/>
      <c r="AP17" s="459" t="s">
        <v>151</v>
      </c>
      <c r="AQ17" s="213"/>
      <c r="AR17" s="213"/>
      <c r="AS17" s="213"/>
      <c r="AT17" s="213"/>
      <c r="AU17" s="213"/>
      <c r="AV17" s="213"/>
      <c r="AW17" s="213"/>
      <c r="AX17" s="213"/>
    </row>
    <row r="18" spans="1:50" s="457" customFormat="1" ht="17.649999999999999" customHeight="1" x14ac:dyDescent="0.2">
      <c r="A18" s="973"/>
      <c r="B18" s="863"/>
      <c r="C18" s="903"/>
      <c r="D18" s="896" t="s">
        <v>145</v>
      </c>
      <c r="E18" s="870"/>
      <c r="F18" s="870"/>
      <c r="G18" s="870"/>
      <c r="H18" s="870"/>
      <c r="I18" s="979"/>
      <c r="J18" s="906"/>
      <c r="K18" s="907"/>
      <c r="L18" s="906"/>
      <c r="M18" s="907"/>
      <c r="N18" s="906"/>
      <c r="O18" s="907"/>
      <c r="P18" s="906"/>
      <c r="Q18" s="907"/>
      <c r="R18" s="906"/>
      <c r="S18" s="907"/>
      <c r="T18" s="906"/>
      <c r="U18" s="907"/>
      <c r="V18" s="875"/>
      <c r="W18" s="876"/>
      <c r="X18" s="977"/>
      <c r="Y18" s="906"/>
      <c r="Z18" s="907"/>
      <c r="AA18" s="906"/>
      <c r="AB18" s="907"/>
      <c r="AC18" s="906"/>
      <c r="AD18" s="907"/>
      <c r="AE18" s="906"/>
      <c r="AF18" s="907"/>
      <c r="AG18" s="906"/>
      <c r="AH18" s="907"/>
      <c r="AI18" s="906"/>
      <c r="AJ18" s="907"/>
      <c r="AK18" s="875"/>
      <c r="AL18" s="876"/>
      <c r="AM18" s="877"/>
      <c r="AN18" s="518"/>
      <c r="AO18" s="520"/>
      <c r="AP18" s="459" t="s">
        <v>152</v>
      </c>
      <c r="AQ18" s="213"/>
      <c r="AR18" s="213"/>
      <c r="AS18" s="213"/>
      <c r="AT18" s="213"/>
      <c r="AU18" s="213"/>
      <c r="AV18" s="213"/>
      <c r="AW18" s="213"/>
      <c r="AX18" s="213"/>
    </row>
    <row r="19" spans="1:50" s="457" customFormat="1" ht="17.649999999999999" customHeight="1" x14ac:dyDescent="0.2">
      <c r="A19" s="894"/>
      <c r="B19" s="863"/>
      <c r="C19" s="903"/>
      <c r="D19" s="896" t="s">
        <v>146</v>
      </c>
      <c r="E19" s="870"/>
      <c r="F19" s="870"/>
      <c r="G19" s="870"/>
      <c r="H19" s="870"/>
      <c r="I19" s="979"/>
      <c r="J19" s="902" t="str">
        <f>IF(J18="","",(J18-J$11))</f>
        <v/>
      </c>
      <c r="K19" s="902"/>
      <c r="L19" s="902" t="str">
        <f>IF(L18="","",(L18-L$11))</f>
        <v/>
      </c>
      <c r="M19" s="902"/>
      <c r="N19" s="902" t="str">
        <f>IF(N18="","",(N18-N$11))</f>
        <v/>
      </c>
      <c r="O19" s="902"/>
      <c r="P19" s="902" t="str">
        <f>IF(P18="","",(P18-P$11))</f>
        <v/>
      </c>
      <c r="Q19" s="902"/>
      <c r="R19" s="902" t="str">
        <f>IF(R18="","",(R18-R$11))</f>
        <v/>
      </c>
      <c r="S19" s="902"/>
      <c r="T19" s="902" t="str">
        <f>IF(T18="","",(T18-T$11))</f>
        <v/>
      </c>
      <c r="U19" s="902"/>
      <c r="V19" s="884" t="str">
        <f>IF(OR(COUNTA(J18:U18)=0,A18=""),"",IF(AND(OR(IFERROR(ABS(J19)&lt;=1,FALSE),J19=""),OR(IFERROR(ABS(L19)&lt;=1,FALSE),L19=""),OR(IFERROR(ABS(N19)&lt;=1,FALSE),N19=""),OR(IFERROR(ABS(P19)&lt;=1,FALSE),P19=""),OR(IFERROR(ABS(R19)&lt;=1,FALSE),R19=""),OR(IFERROR(ABS(T19)&lt;=1,FALSE),T19="")),"PASS","FAIL"))</f>
        <v/>
      </c>
      <c r="W19" s="885"/>
      <c r="X19" s="980"/>
      <c r="Y19" s="902" t="str">
        <f>IF(Y18="","",(Y18-Y$11))</f>
        <v/>
      </c>
      <c r="Z19" s="902"/>
      <c r="AA19" s="902" t="str">
        <f>IF(AA18="","",(AA18-AA$11))</f>
        <v/>
      </c>
      <c r="AB19" s="902"/>
      <c r="AC19" s="902" t="str">
        <f>IF(AC18="","",(AC18-AC$11))</f>
        <v/>
      </c>
      <c r="AD19" s="902"/>
      <c r="AE19" s="902" t="str">
        <f>IF(AE18="","",(AE18-AE$11))</f>
        <v/>
      </c>
      <c r="AF19" s="902"/>
      <c r="AG19" s="902" t="str">
        <f>IF(AG18="","",(AG18-AG$11))</f>
        <v/>
      </c>
      <c r="AH19" s="902"/>
      <c r="AI19" s="902" t="str">
        <f>IF(AI18="","",(AI18-AI$11))</f>
        <v/>
      </c>
      <c r="AJ19" s="902"/>
      <c r="AK19" s="884" t="str">
        <f>IF(OR(COUNTA(Y18:AJ18)=0,P18=""),"",IF(AND(OR(IFERROR(ABS(Y19)&lt;=1,FALSE),Y19=""),OR(IFERROR(ABS(AA19)&lt;=1,FALSE),AA19=""),OR(IFERROR(ABS(AC19)&lt;=1,FALSE),AC19=""),OR(IFERROR(ABS(AE19)&lt;=1,FALSE),AE19=""),OR(IFERROR(ABS(AG19)&lt;=1,FALSE),AG19=""),OR(IFERROR(ABS(AI19)&lt;=1,FALSE),AI19="")),"PASS","FAIL"))</f>
        <v/>
      </c>
      <c r="AL19" s="885"/>
      <c r="AM19" s="886"/>
      <c r="AN19" s="518"/>
      <c r="AO19" s="519"/>
      <c r="AP19" s="459" t="s">
        <v>153</v>
      </c>
      <c r="AS19" s="213"/>
    </row>
    <row r="20" spans="1:50" s="457" customFormat="1" ht="17.649999999999999" customHeight="1" x14ac:dyDescent="0.2">
      <c r="A20" s="973"/>
      <c r="B20" s="863"/>
      <c r="C20" s="903"/>
      <c r="D20" s="896" t="s">
        <v>145</v>
      </c>
      <c r="E20" s="870"/>
      <c r="F20" s="870"/>
      <c r="G20" s="870"/>
      <c r="H20" s="870"/>
      <c r="I20" s="979"/>
      <c r="J20" s="906"/>
      <c r="K20" s="907"/>
      <c r="L20" s="906"/>
      <c r="M20" s="907"/>
      <c r="N20" s="906"/>
      <c r="O20" s="907"/>
      <c r="P20" s="906"/>
      <c r="Q20" s="907"/>
      <c r="R20" s="906"/>
      <c r="S20" s="907"/>
      <c r="T20" s="906"/>
      <c r="U20" s="907"/>
      <c r="V20" s="875"/>
      <c r="W20" s="876"/>
      <c r="X20" s="977"/>
      <c r="Y20" s="906"/>
      <c r="Z20" s="907"/>
      <c r="AA20" s="906"/>
      <c r="AB20" s="907"/>
      <c r="AC20" s="906"/>
      <c r="AD20" s="907"/>
      <c r="AE20" s="906"/>
      <c r="AF20" s="907"/>
      <c r="AG20" s="906"/>
      <c r="AH20" s="907"/>
      <c r="AI20" s="906"/>
      <c r="AJ20" s="907"/>
      <c r="AK20" s="875"/>
      <c r="AL20" s="876"/>
      <c r="AM20" s="877"/>
      <c r="AN20" s="518"/>
      <c r="AO20" s="520"/>
      <c r="AP20" s="459" t="s">
        <v>154</v>
      </c>
      <c r="AQ20" s="213"/>
      <c r="AR20" s="213"/>
      <c r="AS20" s="213"/>
      <c r="AT20" s="213"/>
      <c r="AU20" s="213"/>
      <c r="AV20" s="213"/>
      <c r="AW20" s="213"/>
      <c r="AX20" s="213"/>
    </row>
    <row r="21" spans="1:50" s="457" customFormat="1" ht="17.649999999999999" customHeight="1" x14ac:dyDescent="0.2">
      <c r="A21" s="894"/>
      <c r="B21" s="863"/>
      <c r="C21" s="903"/>
      <c r="D21" s="896" t="s">
        <v>146</v>
      </c>
      <c r="E21" s="870"/>
      <c r="F21" s="870"/>
      <c r="G21" s="870"/>
      <c r="H21" s="870"/>
      <c r="I21" s="979"/>
      <c r="J21" s="902" t="str">
        <f>IF(J20="","",(J20-J$11))</f>
        <v/>
      </c>
      <c r="K21" s="902"/>
      <c r="L21" s="902" t="str">
        <f>IF(L20="","",(L20-L$11))</f>
        <v/>
      </c>
      <c r="M21" s="902"/>
      <c r="N21" s="902" t="str">
        <f>IF(N20="","",(N20-N$11))</f>
        <v/>
      </c>
      <c r="O21" s="902"/>
      <c r="P21" s="902" t="str">
        <f>IF(P20="","",(P20-P$11))</f>
        <v/>
      </c>
      <c r="Q21" s="902"/>
      <c r="R21" s="902" t="str">
        <f>IF(R20="","",(R20-R$11))</f>
        <v/>
      </c>
      <c r="S21" s="902"/>
      <c r="T21" s="902" t="str">
        <f>IF(T20="","",(T20-T$11))</f>
        <v/>
      </c>
      <c r="U21" s="902"/>
      <c r="V21" s="884" t="str">
        <f>IF(OR(COUNTA(J20:U20)=0,A20=""),"",IF(AND(OR(IFERROR(ABS(J21)&lt;=1,FALSE),J21=""),OR(IFERROR(ABS(L21)&lt;=1,FALSE),L21=""),OR(IFERROR(ABS(N21)&lt;=1,FALSE),N21=""),OR(IFERROR(ABS(P21)&lt;=1,FALSE),P21=""),OR(IFERROR(ABS(R21)&lt;=1,FALSE),R21=""),OR(IFERROR(ABS(T21)&lt;=1,FALSE),T21="")),"PASS","FAIL"))</f>
        <v/>
      </c>
      <c r="W21" s="885"/>
      <c r="X21" s="980"/>
      <c r="Y21" s="902" t="str">
        <f>IF(Y20="","",(Y20-Y$11))</f>
        <v/>
      </c>
      <c r="Z21" s="902"/>
      <c r="AA21" s="902" t="str">
        <f>IF(AA20="","",(AA20-AA$11))</f>
        <v/>
      </c>
      <c r="AB21" s="902"/>
      <c r="AC21" s="902" t="str">
        <f>IF(AC20="","",(AC20-AC$11))</f>
        <v/>
      </c>
      <c r="AD21" s="902"/>
      <c r="AE21" s="902" t="str">
        <f>IF(AE20="","",(AE20-AE$11))</f>
        <v/>
      </c>
      <c r="AF21" s="902"/>
      <c r="AG21" s="902" t="str">
        <f>IF(AG20="","",(AG20-AG$11))</f>
        <v/>
      </c>
      <c r="AH21" s="902"/>
      <c r="AI21" s="902" t="str">
        <f>IF(AI20="","",(AI20-AI$11))</f>
        <v/>
      </c>
      <c r="AJ21" s="902"/>
      <c r="AK21" s="884" t="str">
        <f>IF(OR(COUNTA(Y20:AJ20)=0,P20=""),"",IF(AND(OR(IFERROR(ABS(Y21)&lt;=1,FALSE),Y21=""),OR(IFERROR(ABS(AA21)&lt;=1,FALSE),AA21=""),OR(IFERROR(ABS(AC21)&lt;=1,FALSE),AC21=""),OR(IFERROR(ABS(AE21)&lt;=1,FALSE),AE21=""),OR(IFERROR(ABS(AG21)&lt;=1,FALSE),AG21=""),OR(IFERROR(ABS(AI21)&lt;=1,FALSE),AI21="")),"PASS","FAIL"))</f>
        <v/>
      </c>
      <c r="AL21" s="885"/>
      <c r="AM21" s="886"/>
      <c r="AN21" s="518"/>
      <c r="AO21" s="520"/>
      <c r="AP21" s="459" t="s">
        <v>155</v>
      </c>
      <c r="AQ21" s="213"/>
      <c r="AR21" s="213"/>
      <c r="AS21" s="213"/>
      <c r="AT21" s="213"/>
      <c r="AU21" s="213"/>
      <c r="AV21" s="213"/>
      <c r="AW21" s="213"/>
      <c r="AX21" s="213"/>
    </row>
    <row r="22" spans="1:50" s="457" customFormat="1" ht="17.649999999999999" customHeight="1" x14ac:dyDescent="0.2">
      <c r="A22" s="973"/>
      <c r="B22" s="863"/>
      <c r="C22" s="903"/>
      <c r="D22" s="896" t="s">
        <v>145</v>
      </c>
      <c r="E22" s="870"/>
      <c r="F22" s="870"/>
      <c r="G22" s="870"/>
      <c r="H22" s="870"/>
      <c r="I22" s="979"/>
      <c r="J22" s="906"/>
      <c r="K22" s="907"/>
      <c r="L22" s="906"/>
      <c r="M22" s="907"/>
      <c r="N22" s="906"/>
      <c r="O22" s="907"/>
      <c r="P22" s="906"/>
      <c r="Q22" s="907"/>
      <c r="R22" s="906"/>
      <c r="S22" s="907"/>
      <c r="T22" s="906"/>
      <c r="U22" s="907"/>
      <c r="V22" s="875"/>
      <c r="W22" s="876"/>
      <c r="X22" s="977"/>
      <c r="Y22" s="906"/>
      <c r="Z22" s="907"/>
      <c r="AA22" s="906"/>
      <c r="AB22" s="907"/>
      <c r="AC22" s="906"/>
      <c r="AD22" s="907"/>
      <c r="AE22" s="906"/>
      <c r="AF22" s="907"/>
      <c r="AG22" s="906"/>
      <c r="AH22" s="907"/>
      <c r="AI22" s="906"/>
      <c r="AJ22" s="907"/>
      <c r="AK22" s="875"/>
      <c r="AL22" s="876"/>
      <c r="AM22" s="877"/>
      <c r="AN22" s="518"/>
      <c r="AO22" s="520"/>
      <c r="AP22" s="213"/>
      <c r="AQ22" s="213"/>
      <c r="AR22" s="213"/>
      <c r="AS22" s="213"/>
      <c r="AT22" s="213"/>
      <c r="AU22" s="213"/>
      <c r="AV22" s="213"/>
      <c r="AW22" s="213"/>
      <c r="AX22" s="213"/>
    </row>
    <row r="23" spans="1:50" s="457" customFormat="1" ht="17.649999999999999" customHeight="1" x14ac:dyDescent="0.2">
      <c r="A23" s="894"/>
      <c r="B23" s="863"/>
      <c r="C23" s="903"/>
      <c r="D23" s="896" t="s">
        <v>146</v>
      </c>
      <c r="E23" s="870"/>
      <c r="F23" s="870"/>
      <c r="G23" s="870"/>
      <c r="H23" s="870"/>
      <c r="I23" s="979"/>
      <c r="J23" s="902" t="str">
        <f>IF(J22="","",(J22-J$11))</f>
        <v/>
      </c>
      <c r="K23" s="902"/>
      <c r="L23" s="902" t="str">
        <f>IF(L22="","",(L22-L$11))</f>
        <v/>
      </c>
      <c r="M23" s="902"/>
      <c r="N23" s="902" t="str">
        <f>IF(N22="","",(N22-N$11))</f>
        <v/>
      </c>
      <c r="O23" s="902"/>
      <c r="P23" s="902" t="str">
        <f>IF(P22="","",(P22-P$11))</f>
        <v/>
      </c>
      <c r="Q23" s="902"/>
      <c r="R23" s="902" t="str">
        <f>IF(R22="","",(R22-R$11))</f>
        <v/>
      </c>
      <c r="S23" s="902"/>
      <c r="T23" s="902" t="str">
        <f>IF(T22="","",(T22-T$11))</f>
        <v/>
      </c>
      <c r="U23" s="902"/>
      <c r="V23" s="884" t="str">
        <f>IF(OR(COUNTA(J22:U22)=0,A22=""),"",IF(AND(OR(IFERROR(ABS(J23)&lt;=1,FALSE),J23=""),OR(IFERROR(ABS(L23)&lt;=1,FALSE),L23=""),OR(IFERROR(ABS(N23)&lt;=1,FALSE),N23=""),OR(IFERROR(ABS(P23)&lt;=1,FALSE),P23=""),OR(IFERROR(ABS(R23)&lt;=1,FALSE),R23=""),OR(IFERROR(ABS(T23)&lt;=1,FALSE),T23="")),"PASS","FAIL"))</f>
        <v/>
      </c>
      <c r="W23" s="885"/>
      <c r="X23" s="980"/>
      <c r="Y23" s="902" t="str">
        <f>IF(Y22="","",(Y22-Y$11))</f>
        <v/>
      </c>
      <c r="Z23" s="902"/>
      <c r="AA23" s="902" t="str">
        <f>IF(AA22="","",(AA22-AA$11))</f>
        <v/>
      </c>
      <c r="AB23" s="902"/>
      <c r="AC23" s="902" t="str">
        <f>IF(AC22="","",(AC22-AC$11))</f>
        <v/>
      </c>
      <c r="AD23" s="902"/>
      <c r="AE23" s="902" t="str">
        <f>IF(AE22="","",(AE22-AE$11))</f>
        <v/>
      </c>
      <c r="AF23" s="902"/>
      <c r="AG23" s="902" t="str">
        <f>IF(AG22="","",(AG22-AG$11))</f>
        <v/>
      </c>
      <c r="AH23" s="902"/>
      <c r="AI23" s="902" t="str">
        <f>IF(AI22="","",(AI22-AI$11))</f>
        <v/>
      </c>
      <c r="AJ23" s="902"/>
      <c r="AK23" s="884" t="str">
        <f>IF(OR(COUNTA(Y22:AJ22)=0,P22=""),"",IF(AND(OR(IFERROR(ABS(Y23)&lt;=1,FALSE),Y23=""),OR(IFERROR(ABS(AA23)&lt;=1,FALSE),AA23=""),OR(IFERROR(ABS(AC23)&lt;=1,FALSE),AC23=""),OR(IFERROR(ABS(AE23)&lt;=1,FALSE),AE23=""),OR(IFERROR(ABS(AG23)&lt;=1,FALSE),AG23=""),OR(IFERROR(ABS(AI23)&lt;=1,FALSE),AI23="")),"PASS","FAIL"))</f>
        <v/>
      </c>
      <c r="AL23" s="885"/>
      <c r="AM23" s="886"/>
      <c r="AN23" s="518"/>
      <c r="AO23" s="520"/>
      <c r="AP23" s="213"/>
      <c r="AQ23" s="213"/>
      <c r="AR23" s="213"/>
      <c r="AS23" s="213"/>
      <c r="AT23" s="213"/>
      <c r="AU23" s="213"/>
      <c r="AV23" s="213"/>
      <c r="AW23" s="213"/>
      <c r="AX23" s="213"/>
    </row>
    <row r="24" spans="1:50" s="457" customFormat="1" ht="17.649999999999999" customHeight="1" x14ac:dyDescent="0.2">
      <c r="A24" s="973"/>
      <c r="B24" s="863"/>
      <c r="C24" s="903"/>
      <c r="D24" s="896" t="s">
        <v>145</v>
      </c>
      <c r="E24" s="870"/>
      <c r="F24" s="870"/>
      <c r="G24" s="870"/>
      <c r="H24" s="870"/>
      <c r="I24" s="979"/>
      <c r="J24" s="906"/>
      <c r="K24" s="907"/>
      <c r="L24" s="906"/>
      <c r="M24" s="907"/>
      <c r="N24" s="906"/>
      <c r="O24" s="907"/>
      <c r="P24" s="906"/>
      <c r="Q24" s="907"/>
      <c r="R24" s="906"/>
      <c r="S24" s="907"/>
      <c r="T24" s="906"/>
      <c r="U24" s="907"/>
      <c r="V24" s="875"/>
      <c r="W24" s="876"/>
      <c r="X24" s="977"/>
      <c r="Y24" s="906"/>
      <c r="Z24" s="907"/>
      <c r="AA24" s="906"/>
      <c r="AB24" s="907"/>
      <c r="AC24" s="906"/>
      <c r="AD24" s="907"/>
      <c r="AE24" s="906"/>
      <c r="AF24" s="907"/>
      <c r="AG24" s="906"/>
      <c r="AH24" s="907"/>
      <c r="AI24" s="906"/>
      <c r="AJ24" s="907"/>
      <c r="AK24" s="875"/>
      <c r="AL24" s="876"/>
      <c r="AM24" s="877"/>
      <c r="AN24" s="518"/>
      <c r="AO24" s="520"/>
      <c r="AP24" s="213"/>
      <c r="AQ24" s="213"/>
      <c r="AR24" s="213"/>
      <c r="AS24" s="213"/>
      <c r="AT24" s="213"/>
      <c r="AU24" s="213"/>
      <c r="AV24" s="213"/>
      <c r="AW24" s="213"/>
      <c r="AX24" s="213"/>
    </row>
    <row r="25" spans="1:50" s="457" customFormat="1" ht="17.649999999999999" customHeight="1" x14ac:dyDescent="0.2">
      <c r="A25" s="987"/>
      <c r="B25" s="869"/>
      <c r="C25" s="988"/>
      <c r="D25" s="896" t="s">
        <v>146</v>
      </c>
      <c r="E25" s="870"/>
      <c r="F25" s="870"/>
      <c r="G25" s="870"/>
      <c r="H25" s="870"/>
      <c r="I25" s="979"/>
      <c r="J25" s="902" t="str">
        <f>IF(J24="","",(J24-J$11))</f>
        <v/>
      </c>
      <c r="K25" s="902"/>
      <c r="L25" s="902" t="str">
        <f>IF(L24="","",(L24-L$11))</f>
        <v/>
      </c>
      <c r="M25" s="902"/>
      <c r="N25" s="902" t="str">
        <f>IF(N24="","",(N24-N$11))</f>
        <v/>
      </c>
      <c r="O25" s="902"/>
      <c r="P25" s="902" t="str">
        <f>IF(P24="","",(P24-P$11))</f>
        <v/>
      </c>
      <c r="Q25" s="902"/>
      <c r="R25" s="902" t="str">
        <f>IF(R24="","",(R24-R$11))</f>
        <v/>
      </c>
      <c r="S25" s="902"/>
      <c r="T25" s="902" t="str">
        <f>IF(T24="","",(T24-T$11))</f>
        <v/>
      </c>
      <c r="U25" s="902"/>
      <c r="V25" s="884" t="str">
        <f>IF(OR(COUNTA(J24:U24)=0,A24=""),"",IF(AND(OR(IFERROR(ABS(J25)&lt;=1,FALSE),J25=""),OR(IFERROR(ABS(L25)&lt;=1,FALSE),L25=""),OR(IFERROR(ABS(N25)&lt;=1,FALSE),N25=""),OR(IFERROR(ABS(P25)&lt;=1,FALSE),P25=""),OR(IFERROR(ABS(R25)&lt;=1,FALSE),R25=""),OR(IFERROR(ABS(T25)&lt;=1,FALSE),T25="")),"PASS","FAIL"))</f>
        <v/>
      </c>
      <c r="W25" s="885"/>
      <c r="X25" s="980"/>
      <c r="Y25" s="902" t="str">
        <f>IF(Y24="","",(Y24-Y$11))</f>
        <v/>
      </c>
      <c r="Z25" s="902"/>
      <c r="AA25" s="902" t="str">
        <f>IF(AA24="","",(AA24-AA$11))</f>
        <v/>
      </c>
      <c r="AB25" s="902"/>
      <c r="AC25" s="902" t="str">
        <f>IF(AC24="","",(AC24-AC$11))</f>
        <v/>
      </c>
      <c r="AD25" s="902"/>
      <c r="AE25" s="902" t="str">
        <f>IF(AE24="","",(AE24-AE$11))</f>
        <v/>
      </c>
      <c r="AF25" s="902"/>
      <c r="AG25" s="902" t="str">
        <f>IF(AG24="","",(AG24-AG$11))</f>
        <v/>
      </c>
      <c r="AH25" s="902"/>
      <c r="AI25" s="902" t="str">
        <f>IF(AI24="","",(AI24-AI$11))</f>
        <v/>
      </c>
      <c r="AJ25" s="902"/>
      <c r="AK25" s="884" t="str">
        <f>IF(OR(COUNTA(Y24:AJ24)=0,P24=""),"",IF(AND(OR(IFERROR(ABS(Y25)&lt;=1,FALSE),Y25=""),OR(IFERROR(ABS(AA25)&lt;=1,FALSE),AA25=""),OR(IFERROR(ABS(AC25)&lt;=1,FALSE),AC25=""),OR(IFERROR(ABS(AE25)&lt;=1,FALSE),AE25=""),OR(IFERROR(ABS(AG25)&lt;=1,FALSE),AG25=""),OR(IFERROR(ABS(AI25)&lt;=1,FALSE),AI25="")),"PASS","FAIL"))</f>
        <v/>
      </c>
      <c r="AL25" s="885"/>
      <c r="AM25" s="886"/>
      <c r="AN25" s="518"/>
      <c r="AO25" s="519"/>
    </row>
    <row r="26" spans="1:50" s="457" customFormat="1" ht="17.649999999999999" customHeight="1" x14ac:dyDescent="0.2">
      <c r="A26" s="949"/>
      <c r="B26" s="950"/>
      <c r="C26" s="951"/>
      <c r="D26" s="901" t="s">
        <v>145</v>
      </c>
      <c r="E26" s="870"/>
      <c r="F26" s="870"/>
      <c r="G26" s="870"/>
      <c r="H26" s="870"/>
      <c r="I26" s="979"/>
      <c r="J26" s="906"/>
      <c r="K26" s="907"/>
      <c r="L26" s="906"/>
      <c r="M26" s="907"/>
      <c r="N26" s="906"/>
      <c r="O26" s="907"/>
      <c r="P26" s="906"/>
      <c r="Q26" s="907"/>
      <c r="R26" s="906"/>
      <c r="S26" s="907"/>
      <c r="T26" s="906"/>
      <c r="U26" s="907"/>
      <c r="V26" s="875"/>
      <c r="W26" s="876"/>
      <c r="X26" s="977"/>
      <c r="Y26" s="906"/>
      <c r="Z26" s="907"/>
      <c r="AA26" s="906"/>
      <c r="AB26" s="907"/>
      <c r="AC26" s="906"/>
      <c r="AD26" s="907"/>
      <c r="AE26" s="906"/>
      <c r="AF26" s="907"/>
      <c r="AG26" s="906"/>
      <c r="AH26" s="907"/>
      <c r="AI26" s="906"/>
      <c r="AJ26" s="907"/>
      <c r="AK26" s="875"/>
      <c r="AL26" s="876"/>
      <c r="AM26" s="877"/>
      <c r="AN26" s="518"/>
      <c r="AO26" s="520"/>
      <c r="AP26" s="213"/>
      <c r="AQ26" s="213"/>
      <c r="AR26" s="213"/>
      <c r="AS26" s="213"/>
      <c r="AT26" s="213"/>
      <c r="AU26" s="213"/>
      <c r="AV26" s="213"/>
      <c r="AW26" s="213"/>
      <c r="AX26" s="213"/>
    </row>
    <row r="27" spans="1:50" s="457" customFormat="1" ht="17.649999999999999" customHeight="1" x14ac:dyDescent="0.2">
      <c r="A27" s="984"/>
      <c r="B27" s="985"/>
      <c r="C27" s="986"/>
      <c r="D27" s="901" t="s">
        <v>146</v>
      </c>
      <c r="E27" s="870"/>
      <c r="F27" s="870"/>
      <c r="G27" s="870"/>
      <c r="H27" s="870"/>
      <c r="I27" s="979"/>
      <c r="J27" s="902" t="str">
        <f>IF(J26="","",(J26-J$11))</f>
        <v/>
      </c>
      <c r="K27" s="902"/>
      <c r="L27" s="902" t="str">
        <f>IF(L26="","",(L26-L$11))</f>
        <v/>
      </c>
      <c r="M27" s="902"/>
      <c r="N27" s="902" t="str">
        <f>IF(N26="","",(N26-N$11))</f>
        <v/>
      </c>
      <c r="O27" s="902"/>
      <c r="P27" s="902" t="str">
        <f>IF(P26="","",(P26-P$11))</f>
        <v/>
      </c>
      <c r="Q27" s="902"/>
      <c r="R27" s="902" t="str">
        <f>IF(R26="","",(R26-R$11))</f>
        <v/>
      </c>
      <c r="S27" s="902"/>
      <c r="T27" s="902" t="str">
        <f>IF(T26="","",(T26-T$11))</f>
        <v/>
      </c>
      <c r="U27" s="902"/>
      <c r="V27" s="884" t="str">
        <f>IF(OR(COUNTA(J26:U26)=0,A26=""),"",IF(AND(OR(IFERROR(ABS(J27)&lt;=1,FALSE),J27=""),OR(IFERROR(ABS(L27)&lt;=1,FALSE),L27=""),OR(IFERROR(ABS(N27)&lt;=1,FALSE),N27=""),OR(IFERROR(ABS(P27)&lt;=1,FALSE),P27=""),OR(IFERROR(ABS(R27)&lt;=1,FALSE),R27=""),OR(IFERROR(ABS(T27)&lt;=1,FALSE),T27="")),"PASS","FAIL"))</f>
        <v/>
      </c>
      <c r="W27" s="885"/>
      <c r="X27" s="980"/>
      <c r="Y27" s="902" t="str">
        <f>IF(Y26="","",(Y26-Y$11))</f>
        <v/>
      </c>
      <c r="Z27" s="902"/>
      <c r="AA27" s="902" t="str">
        <f>IF(AA26="","",(AA26-AA$11))</f>
        <v/>
      </c>
      <c r="AB27" s="902"/>
      <c r="AC27" s="902" t="str">
        <f>IF(AC26="","",(AC26-AC$11))</f>
        <v/>
      </c>
      <c r="AD27" s="902"/>
      <c r="AE27" s="902" t="str">
        <f>IF(AE26="","",(AE26-AE$11))</f>
        <v/>
      </c>
      <c r="AF27" s="902"/>
      <c r="AG27" s="902" t="str">
        <f>IF(AG26="","",(AG26-AG$11))</f>
        <v/>
      </c>
      <c r="AH27" s="902"/>
      <c r="AI27" s="902" t="str">
        <f>IF(AI26="","",(AI26-AI$11))</f>
        <v/>
      </c>
      <c r="AJ27" s="902"/>
      <c r="AK27" s="884" t="str">
        <f>IF(OR(COUNTA(Y26:AJ26)=0,P26=""),"",IF(AND(OR(IFERROR(ABS(Y27)&lt;=1,FALSE),Y27=""),OR(IFERROR(ABS(AA27)&lt;=1,FALSE),AA27=""),OR(IFERROR(ABS(AC27)&lt;=1,FALSE),AC27=""),OR(IFERROR(ABS(AE27)&lt;=1,FALSE),AE27=""),OR(IFERROR(ABS(AG27)&lt;=1,FALSE),AG27=""),OR(IFERROR(ABS(AI27)&lt;=1,FALSE),AI27="")),"PASS","FAIL"))</f>
        <v/>
      </c>
      <c r="AL27" s="885"/>
      <c r="AM27" s="886"/>
      <c r="AN27" s="518"/>
      <c r="AO27" s="520"/>
      <c r="AP27" s="213"/>
      <c r="AQ27" s="213"/>
      <c r="AR27" s="213"/>
      <c r="AS27" s="213"/>
      <c r="AT27" s="213"/>
      <c r="AU27" s="213"/>
      <c r="AV27" s="213"/>
      <c r="AW27" s="462"/>
      <c r="AX27" s="213"/>
    </row>
    <row r="28" spans="1:50" s="457" customFormat="1" ht="17.649999999999999" customHeight="1" x14ac:dyDescent="0.2">
      <c r="A28" s="981"/>
      <c r="B28" s="982"/>
      <c r="C28" s="983"/>
      <c r="D28" s="896" t="s">
        <v>145</v>
      </c>
      <c r="E28" s="870"/>
      <c r="F28" s="870"/>
      <c r="G28" s="870"/>
      <c r="H28" s="870"/>
      <c r="I28" s="979"/>
      <c r="J28" s="906"/>
      <c r="K28" s="907"/>
      <c r="L28" s="906"/>
      <c r="M28" s="907"/>
      <c r="N28" s="906"/>
      <c r="O28" s="907"/>
      <c r="P28" s="906"/>
      <c r="Q28" s="907"/>
      <c r="R28" s="906"/>
      <c r="S28" s="907"/>
      <c r="T28" s="906"/>
      <c r="U28" s="907"/>
      <c r="V28" s="875"/>
      <c r="W28" s="876"/>
      <c r="X28" s="977"/>
      <c r="Y28" s="906"/>
      <c r="Z28" s="907"/>
      <c r="AA28" s="906"/>
      <c r="AB28" s="907"/>
      <c r="AC28" s="906"/>
      <c r="AD28" s="907"/>
      <c r="AE28" s="906"/>
      <c r="AF28" s="907"/>
      <c r="AG28" s="906"/>
      <c r="AH28" s="907"/>
      <c r="AI28" s="906"/>
      <c r="AJ28" s="907"/>
      <c r="AK28" s="875"/>
      <c r="AL28" s="876"/>
      <c r="AM28" s="877"/>
      <c r="AN28" s="518"/>
      <c r="AO28" s="520"/>
      <c r="AP28" s="213"/>
      <c r="AQ28" s="213"/>
      <c r="AR28" s="213"/>
      <c r="AS28" s="213"/>
      <c r="AT28" s="213"/>
      <c r="AU28" s="213"/>
      <c r="AV28" s="213"/>
      <c r="AW28" s="213"/>
      <c r="AX28" s="461"/>
    </row>
    <row r="29" spans="1:50" s="457" customFormat="1" ht="17.649999999999999" customHeight="1" x14ac:dyDescent="0.2">
      <c r="A29" s="894"/>
      <c r="B29" s="863"/>
      <c r="C29" s="903"/>
      <c r="D29" s="896" t="s">
        <v>146</v>
      </c>
      <c r="E29" s="870"/>
      <c r="F29" s="870"/>
      <c r="G29" s="870"/>
      <c r="H29" s="870"/>
      <c r="I29" s="979"/>
      <c r="J29" s="902" t="str">
        <f>IF(J28="","",(J28-J$11))</f>
        <v/>
      </c>
      <c r="K29" s="902"/>
      <c r="L29" s="902" t="str">
        <f>IF(L28="","",(L28-L$11))</f>
        <v/>
      </c>
      <c r="M29" s="902"/>
      <c r="N29" s="902" t="str">
        <f>IF(N28="","",(N28-N$11))</f>
        <v/>
      </c>
      <c r="O29" s="902"/>
      <c r="P29" s="902" t="str">
        <f>IF(P28="","",(P28-P$11))</f>
        <v/>
      </c>
      <c r="Q29" s="902"/>
      <c r="R29" s="902" t="str">
        <f>IF(R28="","",(R28-R$11))</f>
        <v/>
      </c>
      <c r="S29" s="902"/>
      <c r="T29" s="902" t="str">
        <f>IF(T28="","",(T28-T$11))</f>
        <v/>
      </c>
      <c r="U29" s="902"/>
      <c r="V29" s="884" t="str">
        <f>IF(OR(COUNTA(J28:U28)=0,A28=""),"",IF(AND(OR(IFERROR(ABS(J29)&lt;=1,FALSE),J29=""),OR(IFERROR(ABS(L29)&lt;=1,FALSE),L29=""),OR(IFERROR(ABS(N29)&lt;=1,FALSE),N29=""),OR(IFERROR(ABS(P29)&lt;=1,FALSE),P29=""),OR(IFERROR(ABS(R29)&lt;=1,FALSE),R29=""),OR(IFERROR(ABS(T29)&lt;=1,FALSE),T29="")),"PASS","FAIL"))</f>
        <v/>
      </c>
      <c r="W29" s="885"/>
      <c r="X29" s="980"/>
      <c r="Y29" s="902" t="str">
        <f>IF(Y28="","",(Y28-Y$11))</f>
        <v/>
      </c>
      <c r="Z29" s="902"/>
      <c r="AA29" s="902" t="str">
        <f>IF(AA28="","",(AA28-AA$11))</f>
        <v/>
      </c>
      <c r="AB29" s="902"/>
      <c r="AC29" s="902" t="str">
        <f>IF(AC28="","",(AC28-AC$11))</f>
        <v/>
      </c>
      <c r="AD29" s="902"/>
      <c r="AE29" s="902" t="str">
        <f>IF(AE28="","",(AE28-AE$11))</f>
        <v/>
      </c>
      <c r="AF29" s="902"/>
      <c r="AG29" s="902" t="str">
        <f>IF(AG28="","",(AG28-AG$11))</f>
        <v/>
      </c>
      <c r="AH29" s="902"/>
      <c r="AI29" s="902" t="str">
        <f>IF(AI28="","",(AI28-AI$11))</f>
        <v/>
      </c>
      <c r="AJ29" s="902"/>
      <c r="AK29" s="884" t="str">
        <f>IF(OR(COUNTA(Y28:AJ28)=0,P28=""),"",IF(AND(OR(IFERROR(ABS(Y29)&lt;=1,FALSE),Y29=""),OR(IFERROR(ABS(AA29)&lt;=1,FALSE),AA29=""),OR(IFERROR(ABS(AC29)&lt;=1,FALSE),AC29=""),OR(IFERROR(ABS(AE29)&lt;=1,FALSE),AE29=""),OR(IFERROR(ABS(AG29)&lt;=1,FALSE),AG29=""),OR(IFERROR(ABS(AI29)&lt;=1,FALSE),AI29="")),"PASS","FAIL"))</f>
        <v/>
      </c>
      <c r="AL29" s="885"/>
      <c r="AM29" s="886"/>
      <c r="AN29" s="518"/>
      <c r="AO29" s="520"/>
      <c r="AP29" s="213"/>
      <c r="AQ29" s="213"/>
      <c r="AR29" s="213"/>
      <c r="AS29" s="213"/>
      <c r="AT29" s="507"/>
      <c r="AU29" s="508"/>
      <c r="AV29" s="213"/>
      <c r="AW29" s="213"/>
      <c r="AX29" s="213"/>
    </row>
    <row r="30" spans="1:50" s="457" customFormat="1" ht="17.649999999999999" customHeight="1" x14ac:dyDescent="0.2">
      <c r="A30" s="973"/>
      <c r="B30" s="863"/>
      <c r="C30" s="903"/>
      <c r="D30" s="896" t="s">
        <v>145</v>
      </c>
      <c r="E30" s="870"/>
      <c r="F30" s="870"/>
      <c r="G30" s="870"/>
      <c r="H30" s="870"/>
      <c r="I30" s="979"/>
      <c r="J30" s="906"/>
      <c r="K30" s="907"/>
      <c r="L30" s="906"/>
      <c r="M30" s="907"/>
      <c r="N30" s="906"/>
      <c r="O30" s="907"/>
      <c r="P30" s="906"/>
      <c r="Q30" s="907"/>
      <c r="R30" s="906"/>
      <c r="S30" s="907"/>
      <c r="T30" s="906"/>
      <c r="U30" s="907"/>
      <c r="V30" s="875"/>
      <c r="W30" s="876"/>
      <c r="X30" s="977"/>
      <c r="Y30" s="906"/>
      <c r="Z30" s="907"/>
      <c r="AA30" s="906"/>
      <c r="AB30" s="907"/>
      <c r="AC30" s="906"/>
      <c r="AD30" s="907"/>
      <c r="AE30" s="906"/>
      <c r="AF30" s="907"/>
      <c r="AG30" s="906"/>
      <c r="AH30" s="907"/>
      <c r="AI30" s="906"/>
      <c r="AJ30" s="907"/>
      <c r="AK30" s="875"/>
      <c r="AL30" s="876"/>
      <c r="AM30" s="877"/>
      <c r="AN30" s="518"/>
      <c r="AO30" s="520"/>
      <c r="AP30" s="213"/>
      <c r="AQ30" s="213"/>
      <c r="AR30" s="213"/>
      <c r="AS30" s="213"/>
      <c r="AT30" s="213"/>
      <c r="AU30" s="213"/>
      <c r="AV30" s="213"/>
      <c r="AW30" s="213"/>
      <c r="AX30" s="213"/>
    </row>
    <row r="31" spans="1:50" s="457" customFormat="1" ht="17.649999999999999" customHeight="1" x14ac:dyDescent="0.2">
      <c r="A31" s="894"/>
      <c r="B31" s="863"/>
      <c r="C31" s="903"/>
      <c r="D31" s="896" t="s">
        <v>146</v>
      </c>
      <c r="E31" s="870"/>
      <c r="F31" s="870"/>
      <c r="G31" s="870"/>
      <c r="H31" s="870"/>
      <c r="I31" s="979"/>
      <c r="J31" s="902" t="str">
        <f>IF(J30="","",(J30-J$11))</f>
        <v/>
      </c>
      <c r="K31" s="902"/>
      <c r="L31" s="902" t="str">
        <f>IF(L30="","",(L30-L$11))</f>
        <v/>
      </c>
      <c r="M31" s="902"/>
      <c r="N31" s="902" t="str">
        <f>IF(N30="","",(N30-N$11))</f>
        <v/>
      </c>
      <c r="O31" s="902"/>
      <c r="P31" s="902" t="str">
        <f>IF(P30="","",(P30-P$11))</f>
        <v/>
      </c>
      <c r="Q31" s="902"/>
      <c r="R31" s="902" t="str">
        <f>IF(R30="","",(R30-R$11))</f>
        <v/>
      </c>
      <c r="S31" s="902"/>
      <c r="T31" s="902" t="str">
        <f>IF(T30="","",(T30-T$11))</f>
        <v/>
      </c>
      <c r="U31" s="902"/>
      <c r="V31" s="884" t="str">
        <f>IF(OR(COUNTA(J30:U30)=0,A30=""),"",IF(AND(OR(IFERROR(ABS(J31)&lt;=1,FALSE),J31=""),OR(IFERROR(ABS(L31)&lt;=1,FALSE),L31=""),OR(IFERROR(ABS(N31)&lt;=1,FALSE),N31=""),OR(IFERROR(ABS(P31)&lt;=1,FALSE),P31=""),OR(IFERROR(ABS(R31)&lt;=1,FALSE),R31=""),OR(IFERROR(ABS(T31)&lt;=1,FALSE),T31="")),"PASS","FAIL"))</f>
        <v/>
      </c>
      <c r="W31" s="885"/>
      <c r="X31" s="980"/>
      <c r="Y31" s="902" t="str">
        <f>IF(Y30="","",(Y30-Y$11))</f>
        <v/>
      </c>
      <c r="Z31" s="902"/>
      <c r="AA31" s="902" t="str">
        <f>IF(AA30="","",(AA30-AA$11))</f>
        <v/>
      </c>
      <c r="AB31" s="902"/>
      <c r="AC31" s="902" t="str">
        <f>IF(AC30="","",(AC30-AC$11))</f>
        <v/>
      </c>
      <c r="AD31" s="902"/>
      <c r="AE31" s="902" t="str">
        <f>IF(AE30="","",(AE30-AE$11))</f>
        <v/>
      </c>
      <c r="AF31" s="902"/>
      <c r="AG31" s="902" t="str">
        <f>IF(AG30="","",(AG30-AG$11))</f>
        <v/>
      </c>
      <c r="AH31" s="902"/>
      <c r="AI31" s="902" t="str">
        <f>IF(AI30="","",(AI30-AI$11))</f>
        <v/>
      </c>
      <c r="AJ31" s="902"/>
      <c r="AK31" s="884" t="str">
        <f>IF(OR(COUNTA(Y30:AJ30)=0,P30=""),"",IF(AND(OR(IFERROR(ABS(Y31)&lt;=1,FALSE),Y31=""),OR(IFERROR(ABS(AA31)&lt;=1,FALSE),AA31=""),OR(IFERROR(ABS(AC31)&lt;=1,FALSE),AC31=""),OR(IFERROR(ABS(AE31)&lt;=1,FALSE),AE31=""),OR(IFERROR(ABS(AG31)&lt;=1,FALSE),AG31=""),OR(IFERROR(ABS(AI31)&lt;=1,FALSE),AI31="")),"PASS","FAIL"))</f>
        <v/>
      </c>
      <c r="AL31" s="885"/>
      <c r="AM31" s="886"/>
      <c r="AN31" s="518"/>
      <c r="AO31" s="519"/>
    </row>
    <row r="32" spans="1:50" s="457" customFormat="1" ht="17.649999999999999" customHeight="1" x14ac:dyDescent="0.2">
      <c r="A32" s="973"/>
      <c r="B32" s="863"/>
      <c r="C32" s="903"/>
      <c r="D32" s="896" t="s">
        <v>145</v>
      </c>
      <c r="E32" s="870"/>
      <c r="F32" s="870"/>
      <c r="G32" s="870"/>
      <c r="H32" s="870"/>
      <c r="I32" s="979"/>
      <c r="J32" s="906"/>
      <c r="K32" s="907"/>
      <c r="L32" s="906"/>
      <c r="M32" s="907"/>
      <c r="N32" s="906"/>
      <c r="O32" s="907"/>
      <c r="P32" s="906"/>
      <c r="Q32" s="907"/>
      <c r="R32" s="906"/>
      <c r="S32" s="907"/>
      <c r="T32" s="906"/>
      <c r="U32" s="907"/>
      <c r="V32" s="875"/>
      <c r="W32" s="876"/>
      <c r="X32" s="977"/>
      <c r="Y32" s="906"/>
      <c r="Z32" s="907"/>
      <c r="AA32" s="906"/>
      <c r="AB32" s="907"/>
      <c r="AC32" s="906"/>
      <c r="AD32" s="907"/>
      <c r="AE32" s="906"/>
      <c r="AF32" s="907"/>
      <c r="AG32" s="906"/>
      <c r="AH32" s="907"/>
      <c r="AI32" s="906"/>
      <c r="AJ32" s="907"/>
      <c r="AK32" s="875"/>
      <c r="AL32" s="876"/>
      <c r="AM32" s="877"/>
      <c r="AN32" s="518"/>
      <c r="AO32" s="520"/>
      <c r="AP32" s="213"/>
      <c r="AQ32" s="213"/>
      <c r="AR32" s="213"/>
      <c r="AS32" s="213"/>
      <c r="AT32" s="213"/>
      <c r="AU32" s="213"/>
      <c r="AV32" s="213"/>
      <c r="AW32" s="213"/>
      <c r="AX32" s="213"/>
    </row>
    <row r="33" spans="1:50" s="457" customFormat="1" ht="17.649999999999999" customHeight="1" x14ac:dyDescent="0.2">
      <c r="A33" s="894"/>
      <c r="B33" s="863"/>
      <c r="C33" s="903"/>
      <c r="D33" s="896" t="s">
        <v>146</v>
      </c>
      <c r="E33" s="870"/>
      <c r="F33" s="870"/>
      <c r="G33" s="870"/>
      <c r="H33" s="870"/>
      <c r="I33" s="979"/>
      <c r="J33" s="902" t="str">
        <f>IF(J32="","",(J32-J$11))</f>
        <v/>
      </c>
      <c r="K33" s="902"/>
      <c r="L33" s="902" t="str">
        <f>IF(L32="","",(L32-L$11))</f>
        <v/>
      </c>
      <c r="M33" s="902"/>
      <c r="N33" s="902" t="str">
        <f>IF(N32="","",(N32-N$11))</f>
        <v/>
      </c>
      <c r="O33" s="902"/>
      <c r="P33" s="902" t="str">
        <f>IF(P32="","",(P32-P$11))</f>
        <v/>
      </c>
      <c r="Q33" s="902"/>
      <c r="R33" s="902" t="str">
        <f>IF(R32="","",(R32-R$11))</f>
        <v/>
      </c>
      <c r="S33" s="902"/>
      <c r="T33" s="902" t="str">
        <f>IF(T32="","",(T32-T$11))</f>
        <v/>
      </c>
      <c r="U33" s="902"/>
      <c r="V33" s="884" t="str">
        <f>IF(OR(COUNTA(J32:U32)=0,A32=""),"",IF(AND(OR(IFERROR(ABS(J33)&lt;=1,FALSE),J33=""),OR(IFERROR(ABS(L33)&lt;=1,FALSE),L33=""),OR(IFERROR(ABS(N33)&lt;=1,FALSE),N33=""),OR(IFERROR(ABS(P33)&lt;=1,FALSE),P33=""),OR(IFERROR(ABS(R33)&lt;=1,FALSE),R33=""),OR(IFERROR(ABS(T33)&lt;=1,FALSE),T33="")),"PASS","FAIL"))</f>
        <v/>
      </c>
      <c r="W33" s="885"/>
      <c r="X33" s="980"/>
      <c r="Y33" s="902" t="str">
        <f>IF(Y32="","",(Y32-Y$11))</f>
        <v/>
      </c>
      <c r="Z33" s="902"/>
      <c r="AA33" s="902" t="str">
        <f>IF(AA32="","",(AA32-AA$11))</f>
        <v/>
      </c>
      <c r="AB33" s="902"/>
      <c r="AC33" s="902" t="str">
        <f>IF(AC32="","",(AC32-AC$11))</f>
        <v/>
      </c>
      <c r="AD33" s="902"/>
      <c r="AE33" s="902" t="str">
        <f>IF(AE32="","",(AE32-AE$11))</f>
        <v/>
      </c>
      <c r="AF33" s="902"/>
      <c r="AG33" s="902" t="str">
        <f>IF(AG32="","",(AG32-AG$11))</f>
        <v/>
      </c>
      <c r="AH33" s="902"/>
      <c r="AI33" s="902" t="str">
        <f>IF(AI32="","",(AI32-AI$11))</f>
        <v/>
      </c>
      <c r="AJ33" s="902"/>
      <c r="AK33" s="884" t="str">
        <f>IF(OR(COUNTA(Y32:AJ32)=0,P32=""),"",IF(AND(OR(IFERROR(ABS(Y33)&lt;=1,FALSE),Y33=""),OR(IFERROR(ABS(AA33)&lt;=1,FALSE),AA33=""),OR(IFERROR(ABS(AC33)&lt;=1,FALSE),AC33=""),OR(IFERROR(ABS(AE33)&lt;=1,FALSE),AE33=""),OR(IFERROR(ABS(AG33)&lt;=1,FALSE),AG33=""),OR(IFERROR(ABS(AI33)&lt;=1,FALSE),AI33="")),"PASS","FAIL"))</f>
        <v/>
      </c>
      <c r="AL33" s="885"/>
      <c r="AM33" s="886"/>
      <c r="AN33" s="518"/>
      <c r="AO33" s="520"/>
      <c r="AP33" s="213"/>
      <c r="AQ33" s="213"/>
      <c r="AR33" s="213"/>
      <c r="AS33" s="213"/>
      <c r="AT33" s="213"/>
      <c r="AU33" s="213"/>
      <c r="AV33" s="213"/>
      <c r="AW33" s="213"/>
      <c r="AX33" s="213"/>
    </row>
    <row r="34" spans="1:50" s="457" customFormat="1" ht="17.649999999999999" customHeight="1" x14ac:dyDescent="0.2">
      <c r="A34" s="973"/>
      <c r="B34" s="863"/>
      <c r="C34" s="903"/>
      <c r="D34" s="896" t="s">
        <v>145</v>
      </c>
      <c r="E34" s="870"/>
      <c r="F34" s="870"/>
      <c r="G34" s="870"/>
      <c r="H34" s="870"/>
      <c r="I34" s="979"/>
      <c r="J34" s="906"/>
      <c r="K34" s="907"/>
      <c r="L34" s="906"/>
      <c r="M34" s="907"/>
      <c r="N34" s="906"/>
      <c r="O34" s="907"/>
      <c r="P34" s="906"/>
      <c r="Q34" s="907"/>
      <c r="R34" s="906"/>
      <c r="S34" s="907"/>
      <c r="T34" s="906"/>
      <c r="U34" s="907"/>
      <c r="V34" s="875"/>
      <c r="W34" s="876"/>
      <c r="X34" s="977"/>
      <c r="Y34" s="906"/>
      <c r="Z34" s="907"/>
      <c r="AA34" s="906"/>
      <c r="AB34" s="907"/>
      <c r="AC34" s="906"/>
      <c r="AD34" s="907"/>
      <c r="AE34" s="906"/>
      <c r="AF34" s="907"/>
      <c r="AG34" s="906"/>
      <c r="AH34" s="907"/>
      <c r="AI34" s="906"/>
      <c r="AJ34" s="907"/>
      <c r="AK34" s="875"/>
      <c r="AL34" s="876"/>
      <c r="AM34" s="877"/>
      <c r="AN34" s="518"/>
      <c r="AO34" s="520"/>
      <c r="AP34" s="213"/>
      <c r="AQ34" s="213"/>
      <c r="AR34" s="213"/>
      <c r="AS34" s="213"/>
      <c r="AT34" s="320"/>
      <c r="AU34" s="213"/>
      <c r="AV34" s="213"/>
      <c r="AW34" s="213"/>
      <c r="AX34" s="213"/>
    </row>
    <row r="35" spans="1:50" s="457" customFormat="1" ht="17.649999999999999" customHeight="1" thickBot="1" x14ac:dyDescent="0.25">
      <c r="A35" s="857"/>
      <c r="B35" s="858"/>
      <c r="C35" s="859"/>
      <c r="D35" s="848" t="s">
        <v>146</v>
      </c>
      <c r="E35" s="849"/>
      <c r="F35" s="849"/>
      <c r="G35" s="849"/>
      <c r="H35" s="849"/>
      <c r="I35" s="850"/>
      <c r="J35" s="972" t="str">
        <f>IF(J34="","",(J34-J$11))</f>
        <v/>
      </c>
      <c r="K35" s="972"/>
      <c r="L35" s="972" t="str">
        <f>IF(L34="","",(L34-L$11))</f>
        <v/>
      </c>
      <c r="M35" s="972"/>
      <c r="N35" s="972" t="str">
        <f>IF(N34="","",(N34-N$11))</f>
        <v/>
      </c>
      <c r="O35" s="972"/>
      <c r="P35" s="972" t="str">
        <f>IF(P34="","",(P34-P$11))</f>
        <v/>
      </c>
      <c r="Q35" s="972"/>
      <c r="R35" s="972" t="str">
        <f>IF(R34="","",(R34-R$11))</f>
        <v/>
      </c>
      <c r="S35" s="972"/>
      <c r="T35" s="972" t="str">
        <f>IF(T34="","",(T34-T$11))</f>
        <v/>
      </c>
      <c r="U35" s="972"/>
      <c r="V35" s="974" t="str">
        <f>IF(OR(COUNTA(J34:U34)=0,A34=""),"",IF(AND(OR(IFERROR(ABS(J35)&lt;=1,FALSE),J35=""),OR(IFERROR(ABS(L35)&lt;=1,FALSE),L35=""),OR(IFERROR(ABS(N35)&lt;=1,FALSE),N35=""),OR(IFERROR(ABS(P35)&lt;=1,FALSE),P35=""),OR(IFERROR(ABS(R35)&lt;=1,FALSE),R35=""),OR(IFERROR(ABS(T35)&lt;=1,FALSE),T35="")),"PASS","FAIL"))</f>
        <v/>
      </c>
      <c r="W35" s="975"/>
      <c r="X35" s="976"/>
      <c r="Y35" s="972" t="str">
        <f>IF(Y34="","",(Y34-Y$11))</f>
        <v/>
      </c>
      <c r="Z35" s="972"/>
      <c r="AA35" s="972" t="str">
        <f>IF(AA34="","",(AA34-AA$11))</f>
        <v/>
      </c>
      <c r="AB35" s="972"/>
      <c r="AC35" s="972" t="str">
        <f>IF(AC34="","",(AC34-AC$11))</f>
        <v/>
      </c>
      <c r="AD35" s="972"/>
      <c r="AE35" s="972" t="str">
        <f>IF(AE34="","",(AE34-AE$11))</f>
        <v/>
      </c>
      <c r="AF35" s="972"/>
      <c r="AG35" s="972" t="str">
        <f>IF(AG34="","",(AG34-AG$11))</f>
        <v/>
      </c>
      <c r="AH35" s="972"/>
      <c r="AI35" s="972" t="str">
        <f>IF(AI34="","",(AI34-AI$11))</f>
        <v/>
      </c>
      <c r="AJ35" s="972"/>
      <c r="AK35" s="974" t="str">
        <f>IF(OR(COUNTA(Y34:AJ34)=0,P34=""),"",IF(AND(OR(IFERROR(ABS(Y35)&lt;=1,FALSE),Y35=""),OR(IFERROR(ABS(AA35)&lt;=1,FALSE),AA35=""),OR(IFERROR(ABS(AC35)&lt;=1,FALSE),AC35=""),OR(IFERROR(ABS(AE35)&lt;=1,FALSE),AE35=""),OR(IFERROR(ABS(AG35)&lt;=1,FALSE),AG35=""),OR(IFERROR(ABS(AI35)&lt;=1,FALSE),AI35="")),"PASS","FAIL"))</f>
        <v/>
      </c>
      <c r="AL35" s="975"/>
      <c r="AM35" s="978"/>
      <c r="AN35" s="518"/>
      <c r="AO35" s="520"/>
      <c r="AP35" s="213"/>
      <c r="AQ35" s="213"/>
      <c r="AR35" s="213"/>
      <c r="AS35" s="213"/>
      <c r="AT35" s="213"/>
      <c r="AU35" s="213"/>
      <c r="AV35" s="213"/>
      <c r="AW35" s="213"/>
      <c r="AX35" s="213"/>
    </row>
    <row r="36" spans="1:50" s="457" customFormat="1" ht="18" customHeight="1" x14ac:dyDescent="0.2">
      <c r="A36" s="962" t="s">
        <v>156</v>
      </c>
      <c r="B36" s="963"/>
      <c r="C36" s="963"/>
      <c r="D36" s="509"/>
      <c r="E36" s="494"/>
      <c r="F36" s="494"/>
      <c r="G36" s="466"/>
      <c r="H36" s="467"/>
      <c r="I36" s="468"/>
      <c r="J36" s="468"/>
      <c r="K36" s="469"/>
      <c r="L36" s="469"/>
      <c r="R36" s="469"/>
      <c r="T36" s="213"/>
      <c r="V36" s="495"/>
      <c r="W36" s="496"/>
      <c r="X36" s="276"/>
      <c r="Y36" s="276"/>
      <c r="Z36" s="276"/>
      <c r="AA36" s="276"/>
      <c r="AB36" s="276"/>
      <c r="AC36" s="276"/>
      <c r="AD36" s="276"/>
      <c r="AE36" s="276"/>
      <c r="AF36" s="276"/>
      <c r="AG36" s="276"/>
      <c r="AH36" s="276"/>
      <c r="AI36" s="276"/>
      <c r="AJ36" s="276"/>
      <c r="AK36" s="276"/>
      <c r="AL36" s="276"/>
      <c r="AM36" s="497"/>
      <c r="AN36" s="521"/>
      <c r="AO36" s="519"/>
      <c r="AR36" s="463"/>
    </row>
    <row r="37" spans="1:50" s="457" customFormat="1" ht="25.15" customHeight="1" x14ac:dyDescent="0.2">
      <c r="A37" s="964"/>
      <c r="B37" s="965"/>
      <c r="C37" s="965"/>
      <c r="D37" s="829" t="s">
        <v>157</v>
      </c>
      <c r="E37" s="830"/>
      <c r="F37" s="830"/>
      <c r="G37" s="830"/>
      <c r="H37" s="830"/>
      <c r="I37" s="830"/>
      <c r="J37" s="830"/>
      <c r="K37" s="830"/>
      <c r="L37" s="830"/>
      <c r="M37" s="830"/>
      <c r="N37" s="830"/>
      <c r="O37" s="830"/>
      <c r="P37" s="830"/>
      <c r="Q37" s="830"/>
      <c r="R37" s="830"/>
      <c r="S37" s="830"/>
      <c r="T37" s="830"/>
      <c r="U37" s="830"/>
      <c r="V37" s="830"/>
      <c r="W37" s="830"/>
      <c r="X37" s="830"/>
      <c r="Y37" s="830"/>
      <c r="Z37" s="830"/>
      <c r="AA37" s="830"/>
      <c r="AB37" s="830"/>
      <c r="AC37" s="830"/>
      <c r="AD37" s="830"/>
      <c r="AE37" s="830"/>
      <c r="AF37" s="830"/>
      <c r="AG37" s="830"/>
      <c r="AH37" s="830"/>
      <c r="AI37" s="830"/>
      <c r="AJ37" s="830"/>
      <c r="AK37" s="830"/>
      <c r="AL37" s="830"/>
      <c r="AM37" s="831"/>
      <c r="AN37" s="522"/>
      <c r="AO37" s="519"/>
    </row>
    <row r="38" spans="1:50" s="457" customFormat="1" ht="22.15" hidden="1" customHeight="1" x14ac:dyDescent="0.2">
      <c r="A38" s="964"/>
      <c r="B38" s="965"/>
      <c r="C38" s="965"/>
      <c r="D38" s="829"/>
      <c r="E38" s="830"/>
      <c r="F38" s="830"/>
      <c r="G38" s="830"/>
      <c r="H38" s="830"/>
      <c r="I38" s="830"/>
      <c r="J38" s="830"/>
      <c r="K38" s="830"/>
      <c r="L38" s="830"/>
      <c r="M38" s="830"/>
      <c r="N38" s="830"/>
      <c r="O38" s="830"/>
      <c r="P38" s="830"/>
      <c r="Q38" s="830"/>
      <c r="R38" s="830"/>
      <c r="S38" s="830"/>
      <c r="T38" s="830"/>
      <c r="U38" s="830"/>
      <c r="V38" s="830"/>
      <c r="W38" s="830"/>
      <c r="X38" s="830"/>
      <c r="Y38" s="830"/>
      <c r="Z38" s="830"/>
      <c r="AA38" s="830"/>
      <c r="AB38" s="830"/>
      <c r="AC38" s="830"/>
      <c r="AD38" s="830"/>
      <c r="AE38" s="830"/>
      <c r="AF38" s="830"/>
      <c r="AG38" s="830"/>
      <c r="AH38" s="830"/>
      <c r="AI38" s="830"/>
      <c r="AJ38" s="830"/>
      <c r="AK38" s="830"/>
      <c r="AL38" s="830"/>
      <c r="AM38" s="831"/>
      <c r="AN38" s="498"/>
    </row>
    <row r="39" spans="1:50" s="457" customFormat="1" ht="19.899999999999999" customHeight="1" x14ac:dyDescent="0.2">
      <c r="A39" s="964"/>
      <c r="B39" s="965"/>
      <c r="C39" s="965"/>
      <c r="D39" s="829"/>
      <c r="E39" s="830"/>
      <c r="F39" s="830"/>
      <c r="G39" s="830"/>
      <c r="H39" s="830"/>
      <c r="I39" s="830"/>
      <c r="J39" s="830"/>
      <c r="K39" s="830"/>
      <c r="L39" s="830"/>
      <c r="M39" s="830"/>
      <c r="N39" s="830"/>
      <c r="O39" s="830"/>
      <c r="P39" s="830"/>
      <c r="Q39" s="830"/>
      <c r="R39" s="830"/>
      <c r="S39" s="830"/>
      <c r="T39" s="830"/>
      <c r="U39" s="830"/>
      <c r="V39" s="830"/>
      <c r="W39" s="830"/>
      <c r="X39" s="830"/>
      <c r="Y39" s="830"/>
      <c r="Z39" s="830"/>
      <c r="AA39" s="830"/>
      <c r="AB39" s="830"/>
      <c r="AC39" s="830"/>
      <c r="AD39" s="830"/>
      <c r="AE39" s="830"/>
      <c r="AF39" s="830"/>
      <c r="AG39" s="830"/>
      <c r="AH39" s="830"/>
      <c r="AI39" s="830"/>
      <c r="AJ39" s="830"/>
      <c r="AK39" s="830"/>
      <c r="AL39" s="830"/>
      <c r="AM39" s="831"/>
      <c r="AN39" s="498"/>
    </row>
    <row r="40" spans="1:50" s="457" customFormat="1" ht="8.4499999999999993" customHeight="1" thickBot="1" x14ac:dyDescent="0.25">
      <c r="A40" s="966"/>
      <c r="B40" s="967"/>
      <c r="C40" s="967"/>
      <c r="D40" s="510"/>
      <c r="E40" s="466"/>
      <c r="F40" s="466"/>
      <c r="G40" s="466"/>
      <c r="H40" s="467"/>
      <c r="I40" s="468"/>
      <c r="J40" s="468"/>
      <c r="N40" s="469"/>
      <c r="O40" s="469"/>
      <c r="P40" s="469"/>
      <c r="Q40" s="469"/>
      <c r="R40" s="469"/>
      <c r="T40" s="213"/>
      <c r="U40" s="213"/>
      <c r="V40" s="213"/>
      <c r="W40" s="213"/>
      <c r="X40" s="213"/>
      <c r="Y40" s="213"/>
      <c r="Z40" s="213"/>
      <c r="AA40" s="213"/>
      <c r="AB40" s="213"/>
      <c r="AC40" s="213"/>
      <c r="AD40" s="213"/>
      <c r="AE40" s="213"/>
      <c r="AF40" s="213"/>
      <c r="AG40" s="213"/>
      <c r="AH40" s="213"/>
      <c r="AI40" s="213"/>
      <c r="AJ40" s="213"/>
      <c r="AK40" s="213"/>
      <c r="AL40" s="213"/>
      <c r="AM40" s="460"/>
      <c r="AN40" s="213"/>
    </row>
    <row r="41" spans="1:50" s="470" customFormat="1" ht="25.9" customHeight="1" x14ac:dyDescent="0.2">
      <c r="A41" s="968" t="s">
        <v>158</v>
      </c>
      <c r="B41" s="969"/>
      <c r="C41" s="969"/>
      <c r="D41" s="511"/>
      <c r="E41" s="475" t="s">
        <v>161</v>
      </c>
      <c r="F41" s="476"/>
      <c r="G41" s="476"/>
      <c r="H41" s="970" t="s">
        <v>162</v>
      </c>
      <c r="I41" s="970"/>
      <c r="J41" s="970"/>
      <c r="K41" s="970"/>
      <c r="L41" s="970"/>
      <c r="M41" s="970"/>
      <c r="N41" s="970"/>
      <c r="O41" s="970"/>
      <c r="P41" s="970"/>
      <c r="Q41" s="970"/>
      <c r="R41" s="970"/>
      <c r="S41" s="970"/>
      <c r="T41" s="970"/>
      <c r="U41" s="970"/>
      <c r="V41" s="970"/>
      <c r="W41" s="970"/>
      <c r="X41" s="970"/>
      <c r="Y41" s="970"/>
      <c r="Z41" s="970"/>
      <c r="AA41" s="970"/>
      <c r="AB41" s="970"/>
      <c r="AC41" s="970"/>
      <c r="AD41" s="970"/>
      <c r="AE41" s="970"/>
      <c r="AF41" s="970"/>
      <c r="AG41" s="970"/>
      <c r="AH41" s="970"/>
      <c r="AI41" s="970"/>
      <c r="AJ41" s="970"/>
      <c r="AK41" s="970"/>
      <c r="AL41" s="970"/>
      <c r="AM41" s="971"/>
      <c r="AN41" s="499"/>
    </row>
    <row r="42" spans="1:50" s="470" customFormat="1" ht="9" customHeight="1" x14ac:dyDescent="0.2">
      <c r="A42" s="836"/>
      <c r="B42" s="837"/>
      <c r="C42" s="837"/>
      <c r="D42" s="512"/>
      <c r="E42" s="478"/>
      <c r="F42" s="500"/>
      <c r="G42" s="499"/>
      <c r="H42" s="499"/>
      <c r="I42" s="499"/>
      <c r="J42" s="499"/>
      <c r="K42" s="499"/>
      <c r="L42" s="499"/>
      <c r="M42" s="499"/>
      <c r="N42" s="499"/>
      <c r="O42" s="499"/>
      <c r="P42" s="499"/>
      <c r="Q42" s="499"/>
      <c r="R42" s="499"/>
      <c r="S42" s="499"/>
      <c r="T42" s="499"/>
      <c r="U42" s="499"/>
      <c r="V42" s="499"/>
      <c r="W42" s="499"/>
      <c r="X42" s="501"/>
      <c r="Y42" s="499"/>
      <c r="Z42" s="499"/>
      <c r="AA42" s="499"/>
      <c r="AB42" s="499"/>
      <c r="AC42" s="499"/>
      <c r="AD42" s="499"/>
      <c r="AE42" s="499"/>
      <c r="AF42" s="499"/>
      <c r="AG42" s="499"/>
      <c r="AH42" s="499"/>
      <c r="AI42" s="499"/>
      <c r="AJ42" s="499"/>
      <c r="AK42" s="499"/>
      <c r="AL42" s="499"/>
      <c r="AM42" s="502"/>
      <c r="AN42" s="499"/>
    </row>
    <row r="43" spans="1:50" s="470" customFormat="1" ht="15" customHeight="1" thickBot="1" x14ac:dyDescent="0.25">
      <c r="A43" s="838"/>
      <c r="B43" s="839"/>
      <c r="C43" s="839"/>
      <c r="D43" s="513"/>
      <c r="E43" s="503"/>
      <c r="F43" s="525" t="s">
        <v>163</v>
      </c>
      <c r="G43" s="503"/>
      <c r="H43" s="842" t="s">
        <v>164</v>
      </c>
      <c r="I43" s="842"/>
      <c r="J43" s="842"/>
      <c r="K43" s="842"/>
      <c r="L43" s="842"/>
      <c r="M43" s="842"/>
      <c r="N43" s="842"/>
      <c r="O43" s="842"/>
      <c r="P43" s="842"/>
      <c r="Q43" s="842"/>
      <c r="R43" s="842"/>
      <c r="S43" s="842"/>
      <c r="T43" s="842"/>
      <c r="U43" s="842"/>
      <c r="V43" s="842"/>
      <c r="W43" s="842"/>
      <c r="X43" s="842"/>
      <c r="Y43" s="842"/>
      <c r="Z43" s="842"/>
      <c r="AA43" s="842"/>
      <c r="AB43" s="842"/>
      <c r="AC43" s="842"/>
      <c r="AD43" s="842"/>
      <c r="AE43" s="842"/>
      <c r="AF43" s="842"/>
      <c r="AG43" s="842"/>
      <c r="AH43" s="842"/>
      <c r="AI43" s="842"/>
      <c r="AJ43" s="842"/>
      <c r="AK43" s="842"/>
      <c r="AL43" s="842"/>
      <c r="AM43" s="843"/>
      <c r="AN43" s="499"/>
    </row>
    <row r="44" spans="1:50" s="213" customFormat="1" ht="10.5" customHeight="1" x14ac:dyDescent="0.2"/>
    <row r="45" spans="1:50" s="213" customFormat="1" x14ac:dyDescent="0.2"/>
    <row r="46" spans="1:50" s="213" customFormat="1" x14ac:dyDescent="0.2"/>
    <row r="47" spans="1:50" s="213" customFormat="1" x14ac:dyDescent="0.2"/>
    <row r="48" spans="1:50" s="213" customFormat="1" x14ac:dyDescent="0.2"/>
    <row r="49" s="213" customFormat="1" x14ac:dyDescent="0.2"/>
    <row r="50" s="213" customFormat="1" x14ac:dyDescent="0.2"/>
    <row r="51" s="213" customFormat="1" x14ac:dyDescent="0.2"/>
    <row r="52" s="213" customFormat="1" x14ac:dyDescent="0.2"/>
    <row r="53" s="213" customFormat="1" x14ac:dyDescent="0.2"/>
    <row r="54" s="213" customFormat="1" x14ac:dyDescent="0.2"/>
    <row r="55" s="213" customFormat="1" x14ac:dyDescent="0.2"/>
    <row r="56" s="213" customFormat="1" x14ac:dyDescent="0.2"/>
  </sheetData>
  <mergeCells count="422">
    <mergeCell ref="A3:F3"/>
    <mergeCell ref="G3:P3"/>
    <mergeCell ref="R3:V3"/>
    <mergeCell ref="X3:AG3"/>
    <mergeCell ref="A4:F4"/>
    <mergeCell ref="G4:I4"/>
    <mergeCell ref="R4:W4"/>
    <mergeCell ref="X4:AG4"/>
    <mergeCell ref="AP4:AX4"/>
    <mergeCell ref="A6:AM6"/>
    <mergeCell ref="A8:I10"/>
    <mergeCell ref="J8:X8"/>
    <mergeCell ref="Y8:AM8"/>
    <mergeCell ref="J9:O9"/>
    <mergeCell ref="P9:U9"/>
    <mergeCell ref="V9:X9"/>
    <mergeCell ref="Y9:AD9"/>
    <mergeCell ref="AE9:AJ9"/>
    <mergeCell ref="AK9:AM9"/>
    <mergeCell ref="J10:K10"/>
    <mergeCell ref="L10:M10"/>
    <mergeCell ref="N10:O10"/>
    <mergeCell ref="P10:Q10"/>
    <mergeCell ref="R10:S10"/>
    <mergeCell ref="T10:U10"/>
    <mergeCell ref="V10:X12"/>
    <mergeCell ref="Y10:Z10"/>
    <mergeCell ref="AA10:AB10"/>
    <mergeCell ref="AC10:AD10"/>
    <mergeCell ref="AE10:AF10"/>
    <mergeCell ref="AG10:AH10"/>
    <mergeCell ref="AI10:AJ10"/>
    <mergeCell ref="AK10:AM12"/>
    <mergeCell ref="A11:C11"/>
    <mergeCell ref="D11:I11"/>
    <mergeCell ref="J11:K11"/>
    <mergeCell ref="L11:M11"/>
    <mergeCell ref="N11:O11"/>
    <mergeCell ref="AE11:AF11"/>
    <mergeCell ref="AG11:AH11"/>
    <mergeCell ref="AI11:AJ11"/>
    <mergeCell ref="A12:C13"/>
    <mergeCell ref="D12:I12"/>
    <mergeCell ref="J12:K12"/>
    <mergeCell ref="L12:M12"/>
    <mergeCell ref="N12:O12"/>
    <mergeCell ref="P12:Q12"/>
    <mergeCell ref="R12:S12"/>
    <mergeCell ref="P11:Q11"/>
    <mergeCell ref="R11:S11"/>
    <mergeCell ref="T11:U11"/>
    <mergeCell ref="Y11:Z11"/>
    <mergeCell ref="AA11:AB11"/>
    <mergeCell ref="AC11:AD11"/>
    <mergeCell ref="AA13:AB13"/>
    <mergeCell ref="AC13:AD13"/>
    <mergeCell ref="AE13:AF13"/>
    <mergeCell ref="AI15:AJ15"/>
    <mergeCell ref="AK15:AM15"/>
    <mergeCell ref="AG13:AH13"/>
    <mergeCell ref="AI13:AJ13"/>
    <mergeCell ref="AK13:AM13"/>
    <mergeCell ref="AI12:AJ12"/>
    <mergeCell ref="D13:I13"/>
    <mergeCell ref="J13:K13"/>
    <mergeCell ref="L13:M13"/>
    <mergeCell ref="N13:O13"/>
    <mergeCell ref="P13:Q13"/>
    <mergeCell ref="R13:S13"/>
    <mergeCell ref="T13:U13"/>
    <mergeCell ref="V13:X13"/>
    <mergeCell ref="Y13:Z13"/>
    <mergeCell ref="T12:U12"/>
    <mergeCell ref="Y12:Z12"/>
    <mergeCell ref="AA12:AB12"/>
    <mergeCell ref="AC12:AD12"/>
    <mergeCell ref="AE12:AF12"/>
    <mergeCell ref="AG12:AH12"/>
    <mergeCell ref="T15:U15"/>
    <mergeCell ref="V15:X15"/>
    <mergeCell ref="AE14:AF14"/>
    <mergeCell ref="AG14:AH14"/>
    <mergeCell ref="AI14:AJ14"/>
    <mergeCell ref="AK14:AM14"/>
    <mergeCell ref="D15:I15"/>
    <mergeCell ref="J15:K15"/>
    <mergeCell ref="L15:M15"/>
    <mergeCell ref="N15:O15"/>
    <mergeCell ref="P15:Q15"/>
    <mergeCell ref="R15:S15"/>
    <mergeCell ref="R14:S14"/>
    <mergeCell ref="T14:U14"/>
    <mergeCell ref="V14:X14"/>
    <mergeCell ref="Y14:Z14"/>
    <mergeCell ref="AA14:AB14"/>
    <mergeCell ref="AC14:AD14"/>
    <mergeCell ref="D14:I14"/>
    <mergeCell ref="J14:K14"/>
    <mergeCell ref="L14:M14"/>
    <mergeCell ref="N14:O14"/>
    <mergeCell ref="P14:Q14"/>
    <mergeCell ref="AG15:AH15"/>
    <mergeCell ref="Y15:Z15"/>
    <mergeCell ref="AA15:AB15"/>
    <mergeCell ref="AC15:AD15"/>
    <mergeCell ref="AE15:AF15"/>
    <mergeCell ref="A14:C15"/>
    <mergeCell ref="AG16:AH16"/>
    <mergeCell ref="AI16:AJ16"/>
    <mergeCell ref="AK16:AM16"/>
    <mergeCell ref="D17:I17"/>
    <mergeCell ref="J17:K17"/>
    <mergeCell ref="L17:M17"/>
    <mergeCell ref="N17:O17"/>
    <mergeCell ref="P17:Q17"/>
    <mergeCell ref="R17:S17"/>
    <mergeCell ref="T17:U17"/>
    <mergeCell ref="T16:U16"/>
    <mergeCell ref="V16:X16"/>
    <mergeCell ref="Y16:Z16"/>
    <mergeCell ref="AA16:AB16"/>
    <mergeCell ref="AC16:AD16"/>
    <mergeCell ref="AE16:AF16"/>
    <mergeCell ref="AI17:AJ17"/>
    <mergeCell ref="AK17:AM17"/>
    <mergeCell ref="Y17:Z17"/>
    <mergeCell ref="AA17:AB17"/>
    <mergeCell ref="AC17:AD17"/>
    <mergeCell ref="AE17:AF17"/>
    <mergeCell ref="A18:C19"/>
    <mergeCell ref="D18:I18"/>
    <mergeCell ref="J18:K18"/>
    <mergeCell ref="L18:M18"/>
    <mergeCell ref="N18:O18"/>
    <mergeCell ref="P18:Q18"/>
    <mergeCell ref="R18:S18"/>
    <mergeCell ref="T18:U18"/>
    <mergeCell ref="V17:X17"/>
    <mergeCell ref="A16:C17"/>
    <mergeCell ref="D16:I16"/>
    <mergeCell ref="J16:K16"/>
    <mergeCell ref="L16:M16"/>
    <mergeCell ref="N16:O16"/>
    <mergeCell ref="P16:Q16"/>
    <mergeCell ref="R16:S16"/>
    <mergeCell ref="AG17:AH17"/>
    <mergeCell ref="AI18:AJ18"/>
    <mergeCell ref="AK18:AM18"/>
    <mergeCell ref="D19:I19"/>
    <mergeCell ref="J19:K19"/>
    <mergeCell ref="L19:M19"/>
    <mergeCell ref="N19:O19"/>
    <mergeCell ref="P19:Q19"/>
    <mergeCell ref="R19:S19"/>
    <mergeCell ref="T19:U19"/>
    <mergeCell ref="V19:X19"/>
    <mergeCell ref="V18:X18"/>
    <mergeCell ref="Y18:Z18"/>
    <mergeCell ref="AA18:AB18"/>
    <mergeCell ref="AC18:AD18"/>
    <mergeCell ref="AE18:AF18"/>
    <mergeCell ref="AG18:AH18"/>
    <mergeCell ref="AK19:AM19"/>
    <mergeCell ref="Y19:Z19"/>
    <mergeCell ref="AA19:AB19"/>
    <mergeCell ref="AC19:AD19"/>
    <mergeCell ref="AE19:AF19"/>
    <mergeCell ref="AG19:AH19"/>
    <mergeCell ref="AI19:AJ19"/>
    <mergeCell ref="AK21:AM21"/>
    <mergeCell ref="AK20:AM20"/>
    <mergeCell ref="AA23:AB23"/>
    <mergeCell ref="AC23:AD23"/>
    <mergeCell ref="AE23:AF23"/>
    <mergeCell ref="A20:C21"/>
    <mergeCell ref="D20:I20"/>
    <mergeCell ref="J20:K20"/>
    <mergeCell ref="L20:M20"/>
    <mergeCell ref="N20:O20"/>
    <mergeCell ref="P20:Q20"/>
    <mergeCell ref="R20:S20"/>
    <mergeCell ref="T20:U20"/>
    <mergeCell ref="V20:X20"/>
    <mergeCell ref="D21:I21"/>
    <mergeCell ref="J21:K21"/>
    <mergeCell ref="L21:M21"/>
    <mergeCell ref="N21:O21"/>
    <mergeCell ref="P21:Q21"/>
    <mergeCell ref="R21:S21"/>
    <mergeCell ref="T21:U21"/>
    <mergeCell ref="V21:X21"/>
    <mergeCell ref="Y21:Z21"/>
    <mergeCell ref="Y20:Z20"/>
    <mergeCell ref="AA20:AB20"/>
    <mergeCell ref="AC20:AD20"/>
    <mergeCell ref="AE20:AF20"/>
    <mergeCell ref="AG20:AH20"/>
    <mergeCell ref="AI20:AJ20"/>
    <mergeCell ref="AE22:AF22"/>
    <mergeCell ref="AG22:AH22"/>
    <mergeCell ref="AI22:AJ22"/>
    <mergeCell ref="AA21:AB21"/>
    <mergeCell ref="AC21:AD21"/>
    <mergeCell ref="AE21:AF21"/>
    <mergeCell ref="AG21:AH21"/>
    <mergeCell ref="AI21:AJ21"/>
    <mergeCell ref="T23:U23"/>
    <mergeCell ref="V23:X23"/>
    <mergeCell ref="AK22:AM22"/>
    <mergeCell ref="D23:I23"/>
    <mergeCell ref="J23:K23"/>
    <mergeCell ref="L23:M23"/>
    <mergeCell ref="N23:O23"/>
    <mergeCell ref="P23:Q23"/>
    <mergeCell ref="R23:S23"/>
    <mergeCell ref="R22:S22"/>
    <mergeCell ref="T22:U22"/>
    <mergeCell ref="V22:X22"/>
    <mergeCell ref="Y22:Z22"/>
    <mergeCell ref="AA22:AB22"/>
    <mergeCell ref="AC22:AD22"/>
    <mergeCell ref="D22:I22"/>
    <mergeCell ref="J22:K22"/>
    <mergeCell ref="L22:M22"/>
    <mergeCell ref="N22:O22"/>
    <mergeCell ref="P22:Q22"/>
    <mergeCell ref="AG23:AH23"/>
    <mergeCell ref="AI23:AJ23"/>
    <mergeCell ref="AK23:AM23"/>
    <mergeCell ref="Y23:Z23"/>
    <mergeCell ref="A22:C23"/>
    <mergeCell ref="AG24:AH24"/>
    <mergeCell ref="AI24:AJ24"/>
    <mergeCell ref="AK24:AM24"/>
    <mergeCell ref="D25:I25"/>
    <mergeCell ref="J25:K25"/>
    <mergeCell ref="L25:M25"/>
    <mergeCell ref="N25:O25"/>
    <mergeCell ref="P25:Q25"/>
    <mergeCell ref="R25:S25"/>
    <mergeCell ref="T25:U25"/>
    <mergeCell ref="T24:U24"/>
    <mergeCell ref="V24:X24"/>
    <mergeCell ref="Y24:Z24"/>
    <mergeCell ref="AA24:AB24"/>
    <mergeCell ref="AC24:AD24"/>
    <mergeCell ref="AE24:AF24"/>
    <mergeCell ref="AI25:AJ25"/>
    <mergeCell ref="AK25:AM25"/>
    <mergeCell ref="Y25:Z25"/>
    <mergeCell ref="AA25:AB25"/>
    <mergeCell ref="AC25:AD25"/>
    <mergeCell ref="AE25:AF25"/>
    <mergeCell ref="AG25:AH25"/>
    <mergeCell ref="A26:C27"/>
    <mergeCell ref="D26:I26"/>
    <mergeCell ref="J26:K26"/>
    <mergeCell ref="L26:M26"/>
    <mergeCell ref="N26:O26"/>
    <mergeCell ref="P26:Q26"/>
    <mergeCell ref="R26:S26"/>
    <mergeCell ref="T26:U26"/>
    <mergeCell ref="V25:X25"/>
    <mergeCell ref="A24:C25"/>
    <mergeCell ref="D24:I24"/>
    <mergeCell ref="J24:K24"/>
    <mergeCell ref="L24:M24"/>
    <mergeCell ref="N24:O24"/>
    <mergeCell ref="P24:Q24"/>
    <mergeCell ref="R24:S24"/>
    <mergeCell ref="AI26:AJ26"/>
    <mergeCell ref="AK26:AM26"/>
    <mergeCell ref="D27:I27"/>
    <mergeCell ref="J27:K27"/>
    <mergeCell ref="L27:M27"/>
    <mergeCell ref="N27:O27"/>
    <mergeCell ref="P27:Q27"/>
    <mergeCell ref="R27:S27"/>
    <mergeCell ref="T27:U27"/>
    <mergeCell ref="V27:X27"/>
    <mergeCell ref="V26:X26"/>
    <mergeCell ref="Y26:Z26"/>
    <mergeCell ref="AA26:AB26"/>
    <mergeCell ref="AC26:AD26"/>
    <mergeCell ref="AE26:AF26"/>
    <mergeCell ref="AG26:AH26"/>
    <mergeCell ref="AK27:AM27"/>
    <mergeCell ref="Y27:Z27"/>
    <mergeCell ref="AA27:AB27"/>
    <mergeCell ref="AC27:AD27"/>
    <mergeCell ref="AE27:AF27"/>
    <mergeCell ref="AG27:AH27"/>
    <mergeCell ref="AI27:AJ27"/>
    <mergeCell ref="A28:C29"/>
    <mergeCell ref="D28:I28"/>
    <mergeCell ref="J28:K28"/>
    <mergeCell ref="L28:M28"/>
    <mergeCell ref="N28:O28"/>
    <mergeCell ref="P28:Q28"/>
    <mergeCell ref="R28:S28"/>
    <mergeCell ref="T28:U28"/>
    <mergeCell ref="V28:X28"/>
    <mergeCell ref="AK31:AM31"/>
    <mergeCell ref="AA29:AB29"/>
    <mergeCell ref="AC29:AD29"/>
    <mergeCell ref="AE29:AF29"/>
    <mergeCell ref="AG29:AH29"/>
    <mergeCell ref="AI29:AJ29"/>
    <mergeCell ref="AK29:AM29"/>
    <mergeCell ref="AK28:AM28"/>
    <mergeCell ref="D29:I29"/>
    <mergeCell ref="J29:K29"/>
    <mergeCell ref="L29:M29"/>
    <mergeCell ref="N29:O29"/>
    <mergeCell ref="P29:Q29"/>
    <mergeCell ref="R29:S29"/>
    <mergeCell ref="T29:U29"/>
    <mergeCell ref="V29:X29"/>
    <mergeCell ref="Y29:Z29"/>
    <mergeCell ref="Y28:Z28"/>
    <mergeCell ref="AA28:AB28"/>
    <mergeCell ref="AC28:AD28"/>
    <mergeCell ref="AE28:AF28"/>
    <mergeCell ref="AG28:AH28"/>
    <mergeCell ref="AI28:AJ28"/>
    <mergeCell ref="Y31:Z31"/>
    <mergeCell ref="AE30:AF30"/>
    <mergeCell ref="AG30:AH30"/>
    <mergeCell ref="AI30:AJ30"/>
    <mergeCell ref="AK30:AM30"/>
    <mergeCell ref="D31:I31"/>
    <mergeCell ref="J31:K31"/>
    <mergeCell ref="L31:M31"/>
    <mergeCell ref="N31:O31"/>
    <mergeCell ref="P31:Q31"/>
    <mergeCell ref="R31:S31"/>
    <mergeCell ref="R30:S30"/>
    <mergeCell ref="T30:U30"/>
    <mergeCell ref="V30:X30"/>
    <mergeCell ref="Y30:Z30"/>
    <mergeCell ref="AA30:AB30"/>
    <mergeCell ref="AC30:AD30"/>
    <mergeCell ref="D30:I30"/>
    <mergeCell ref="J30:K30"/>
    <mergeCell ref="L30:M30"/>
    <mergeCell ref="N30:O30"/>
    <mergeCell ref="P30:Q30"/>
    <mergeCell ref="AG31:AH31"/>
    <mergeCell ref="AI31:AJ31"/>
    <mergeCell ref="AA31:AB31"/>
    <mergeCell ref="A32:C33"/>
    <mergeCell ref="D32:I32"/>
    <mergeCell ref="J32:K32"/>
    <mergeCell ref="L32:M32"/>
    <mergeCell ref="N32:O32"/>
    <mergeCell ref="P32:Q32"/>
    <mergeCell ref="R32:S32"/>
    <mergeCell ref="T31:U31"/>
    <mergeCell ref="V31:X31"/>
    <mergeCell ref="V33:X33"/>
    <mergeCell ref="AC31:AD31"/>
    <mergeCell ref="AE31:AF31"/>
    <mergeCell ref="A30:C31"/>
    <mergeCell ref="AG32:AH32"/>
    <mergeCell ref="AI32:AJ32"/>
    <mergeCell ref="AK32:AM32"/>
    <mergeCell ref="D33:I33"/>
    <mergeCell ref="J33:K33"/>
    <mergeCell ref="L33:M33"/>
    <mergeCell ref="N33:O33"/>
    <mergeCell ref="P33:Q33"/>
    <mergeCell ref="R33:S33"/>
    <mergeCell ref="T33:U33"/>
    <mergeCell ref="T32:U32"/>
    <mergeCell ref="V32:X32"/>
    <mergeCell ref="Y32:Z32"/>
    <mergeCell ref="AA32:AB32"/>
    <mergeCell ref="AC32:AD32"/>
    <mergeCell ref="AE32:AF32"/>
    <mergeCell ref="AI33:AJ33"/>
    <mergeCell ref="AK33:AM33"/>
    <mergeCell ref="AA33:AB33"/>
    <mergeCell ref="AC33:AD33"/>
    <mergeCell ref="AE33:AF33"/>
    <mergeCell ref="AG33:AH33"/>
    <mergeCell ref="AI34:AJ34"/>
    <mergeCell ref="AK34:AM34"/>
    <mergeCell ref="D35:I35"/>
    <mergeCell ref="J35:K35"/>
    <mergeCell ref="L35:M35"/>
    <mergeCell ref="N35:O35"/>
    <mergeCell ref="P35:Q35"/>
    <mergeCell ref="R35:S35"/>
    <mergeCell ref="T35:U35"/>
    <mergeCell ref="V35:X35"/>
    <mergeCell ref="V34:X34"/>
    <mergeCell ref="Y34:Z34"/>
    <mergeCell ref="AA34:AB34"/>
    <mergeCell ref="AC34:AD34"/>
    <mergeCell ref="AE34:AF34"/>
    <mergeCell ref="AG34:AH34"/>
    <mergeCell ref="AK35:AM35"/>
    <mergeCell ref="D34:I34"/>
    <mergeCell ref="J34:K34"/>
    <mergeCell ref="L34:M34"/>
    <mergeCell ref="Y33:Z33"/>
    <mergeCell ref="A36:C40"/>
    <mergeCell ref="D37:AM39"/>
    <mergeCell ref="A41:C43"/>
    <mergeCell ref="H41:AM41"/>
    <mergeCell ref="H43:AM43"/>
    <mergeCell ref="Y35:Z35"/>
    <mergeCell ref="AA35:AB35"/>
    <mergeCell ref="AC35:AD35"/>
    <mergeCell ref="AE35:AF35"/>
    <mergeCell ref="AG35:AH35"/>
    <mergeCell ref="AI35:AJ35"/>
    <mergeCell ref="A34:C35"/>
    <mergeCell ref="N34:O34"/>
    <mergeCell ref="P34:Q34"/>
    <mergeCell ref="R34:S34"/>
    <mergeCell ref="T34:U34"/>
  </mergeCells>
  <printOptions horizontalCentered="1"/>
  <pageMargins left="0.6" right="0.6" top="0.5" bottom="0.75" header="0.5" footer="0.4"/>
  <pageSetup scale="88" fitToHeight="0" orientation="portrait" r:id="rId1"/>
  <headerFooter alignWithMargins="0">
    <oddFooter>&amp;L&amp;"Arial,Bold"Radiologic Technologist's Section&amp;R&amp;"Arial,Italic"&amp;8&amp;F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tabColor theme="9" tint="0.59999389629810485"/>
    <pageSetUpPr fitToPage="1"/>
  </sheetPr>
  <dimension ref="A1:FR28"/>
  <sheetViews>
    <sheetView showGridLines="0" showZeros="0" topLeftCell="A11" zoomScale="130" zoomScaleNormal="130" zoomScalePageLayoutView="120" workbookViewId="0">
      <selection activeCell="AB15" sqref="AB15"/>
    </sheetView>
  </sheetViews>
  <sheetFormatPr defaultColWidth="9.140625" defaultRowHeight="12.75" x14ac:dyDescent="0.2"/>
  <cols>
    <col min="1" max="1" width="6.7109375" style="1" customWidth="1"/>
    <col min="2" max="2" width="5" style="1" customWidth="1"/>
    <col min="3" max="7" width="3.140625" style="1" customWidth="1"/>
    <col min="8" max="17" width="3.140625" style="2" customWidth="1"/>
    <col min="18" max="18" width="3.140625" style="1" customWidth="1"/>
    <col min="19" max="26" width="3.140625" customWidth="1"/>
    <col min="27" max="174" width="8.7109375" customWidth="1"/>
    <col min="175" max="16384" width="9.140625" style="1"/>
  </cols>
  <sheetData>
    <row r="1" spans="1:29" s="32" customFormat="1" ht="24.75" customHeight="1" x14ac:dyDescent="0.35">
      <c r="A1" s="208" t="s">
        <v>115</v>
      </c>
      <c r="B1" s="104"/>
      <c r="F1" s="29"/>
      <c r="H1" s="31"/>
      <c r="I1" s="31"/>
      <c r="J1" s="31"/>
      <c r="K1" s="31"/>
      <c r="L1" s="31"/>
      <c r="M1" s="31"/>
      <c r="N1" s="31"/>
      <c r="O1" s="31"/>
      <c r="P1" s="31"/>
      <c r="S1"/>
      <c r="T1"/>
      <c r="U1"/>
      <c r="V1"/>
      <c r="W1"/>
      <c r="Y1"/>
      <c r="Z1" s="49" t="s">
        <v>23</v>
      </c>
      <c r="AA1"/>
      <c r="AB1"/>
      <c r="AC1" t="s">
        <v>116</v>
      </c>
    </row>
    <row r="2" spans="1:29" s="32" customFormat="1" ht="15" customHeight="1" x14ac:dyDescent="0.35">
      <c r="A2" s="208"/>
      <c r="B2" s="104"/>
      <c r="N2" s="31"/>
      <c r="O2" s="31"/>
      <c r="P2" s="31"/>
      <c r="S2"/>
      <c r="T2"/>
      <c r="U2"/>
      <c r="V2"/>
      <c r="W2"/>
      <c r="Y2"/>
      <c r="Z2" s="49"/>
      <c r="AA2"/>
      <c r="AB2"/>
      <c r="AC2" t="s">
        <v>168</v>
      </c>
    </row>
    <row r="3" spans="1:29" s="9" customFormat="1" ht="20.100000000000001" customHeight="1" x14ac:dyDescent="0.2">
      <c r="A3" s="225" t="s">
        <v>118</v>
      </c>
      <c r="D3" s="795" t="str">
        <f>Facility</f>
        <v>SurgiCenter</v>
      </c>
      <c r="E3" s="795"/>
      <c r="F3" s="795"/>
      <c r="G3" s="795"/>
      <c r="H3" s="795"/>
      <c r="I3" s="795"/>
      <c r="J3" s="795"/>
      <c r="K3" s="795"/>
      <c r="L3" s="795"/>
      <c r="M3" s="795"/>
      <c r="O3" s="10"/>
      <c r="P3" s="10"/>
      <c r="Q3" s="10"/>
      <c r="R3" s="312" t="s">
        <v>119</v>
      </c>
      <c r="T3" s="369" t="str">
        <f>RmID</f>
        <v>Biopsy</v>
      </c>
      <c r="U3" s="313"/>
      <c r="V3" s="313"/>
      <c r="W3" s="313"/>
      <c r="AA3"/>
      <c r="AB3"/>
    </row>
    <row r="4" spans="1:29" s="9" customFormat="1" ht="20.100000000000001" customHeight="1" x14ac:dyDescent="0.25">
      <c r="A4" s="225" t="s">
        <v>120</v>
      </c>
      <c r="E4" s="797">
        <f>SBBAPID</f>
        <v>12001</v>
      </c>
      <c r="F4" s="797"/>
      <c r="G4" s="797"/>
      <c r="H4" s="310" t="s">
        <v>121</v>
      </c>
      <c r="I4" s="311">
        <f>SBBAPRm</f>
        <v>1</v>
      </c>
      <c r="J4" s="10"/>
      <c r="K4" s="10"/>
      <c r="L4" s="10"/>
      <c r="M4" s="10"/>
      <c r="O4" s="10"/>
      <c r="P4" s="10"/>
      <c r="Q4" s="10"/>
      <c r="R4" s="115"/>
      <c r="S4"/>
      <c r="T4"/>
      <c r="U4" s="21"/>
      <c r="V4" s="20"/>
      <c r="W4" s="20"/>
      <c r="X4" s="20"/>
      <c r="Y4" s="20"/>
      <c r="Z4" s="20"/>
      <c r="AA4"/>
      <c r="AB4"/>
      <c r="AC4"/>
    </row>
    <row r="5" spans="1:29" s="9" customFormat="1" ht="20.100000000000001" customHeight="1" x14ac:dyDescent="0.2">
      <c r="A5" s="225" t="s">
        <v>122</v>
      </c>
      <c r="E5" s="796" t="str">
        <f>CONCATENATE(MFR," ",MOD)</f>
        <v>Hologic Affirm</v>
      </c>
      <c r="F5" s="796"/>
      <c r="G5" s="796"/>
      <c r="H5" s="796"/>
      <c r="I5" s="796"/>
      <c r="J5" s="796"/>
      <c r="K5" s="796"/>
      <c r="L5" s="796"/>
      <c r="M5" s="796"/>
      <c r="R5" s="312" t="s">
        <v>123</v>
      </c>
      <c r="S5" s="794" t="s">
        <v>169</v>
      </c>
      <c r="T5" s="794"/>
      <c r="U5" s="794"/>
      <c r="V5" s="794"/>
      <c r="W5" s="794"/>
      <c r="AA5"/>
      <c r="AB5" s="50"/>
      <c r="AC5"/>
    </row>
    <row r="6" spans="1:29" s="9" customFormat="1" ht="14.25" customHeight="1" x14ac:dyDescent="0.2">
      <c r="M6" s="308"/>
      <c r="N6" s="307"/>
      <c r="O6" s="309"/>
      <c r="P6" s="309"/>
      <c r="AA6"/>
      <c r="AB6" s="50"/>
      <c r="AC6"/>
    </row>
    <row r="7" spans="1:29" s="9" customFormat="1" ht="15" customHeight="1" thickBot="1" x14ac:dyDescent="0.25">
      <c r="A7" s="17"/>
      <c r="B7" s="17"/>
      <c r="C7" s="17"/>
      <c r="D7" s="17"/>
      <c r="E7" s="17"/>
      <c r="F7" s="25"/>
      <c r="G7" s="3"/>
      <c r="H7" s="41"/>
      <c r="I7" s="41"/>
      <c r="J7" s="41"/>
      <c r="K7" s="41"/>
      <c r="L7" s="41"/>
      <c r="M7" s="41"/>
      <c r="N7" s="41"/>
      <c r="P7" s="41"/>
      <c r="R7"/>
      <c r="S7"/>
      <c r="T7"/>
      <c r="Z7" s="97"/>
      <c r="AA7"/>
      <c r="AB7"/>
      <c r="AC7"/>
    </row>
    <row r="8" spans="1:29" s="7" customFormat="1" ht="15" customHeight="1" x14ac:dyDescent="0.2">
      <c r="A8" s="380"/>
      <c r="B8" s="147"/>
      <c r="C8" s="147"/>
      <c r="D8" s="147"/>
      <c r="E8" s="147"/>
      <c r="F8" s="147"/>
      <c r="G8" s="147"/>
      <c r="H8" s="147"/>
      <c r="I8" s="147"/>
      <c r="J8" s="147"/>
      <c r="K8" s="381" t="s">
        <v>170</v>
      </c>
      <c r="L8" s="1019"/>
      <c r="M8" s="1020"/>
      <c r="N8" s="1020"/>
      <c r="O8" s="1020"/>
      <c r="P8" s="1020"/>
      <c r="Q8" s="1020"/>
      <c r="R8" s="1020"/>
      <c r="S8" s="1020"/>
      <c r="T8" s="1020"/>
      <c r="U8" s="1020"/>
      <c r="V8" s="1020"/>
      <c r="W8" s="1020"/>
      <c r="X8" s="1020"/>
      <c r="Y8" s="1020"/>
      <c r="Z8" s="1021"/>
      <c r="AA8" s="22"/>
      <c r="AB8" s="224"/>
      <c r="AC8"/>
    </row>
    <row r="9" spans="1:29" s="7" customFormat="1" ht="19.5" customHeight="1" x14ac:dyDescent="0.2">
      <c r="A9" s="382"/>
      <c r="B9" s="6"/>
      <c r="C9" s="6"/>
      <c r="D9" s="6"/>
      <c r="E9" s="6"/>
      <c r="F9" s="6"/>
      <c r="G9" s="6"/>
      <c r="H9" s="6"/>
      <c r="I9" s="6"/>
      <c r="J9" s="6"/>
      <c r="K9" s="383" t="s">
        <v>171</v>
      </c>
      <c r="L9" s="1022"/>
      <c r="M9" s="1023"/>
      <c r="N9" s="1024"/>
      <c r="O9" s="1022"/>
      <c r="P9" s="1023"/>
      <c r="Q9" s="1024"/>
      <c r="R9" s="1022"/>
      <c r="S9" s="1023"/>
      <c r="T9" s="1024"/>
      <c r="U9" s="1022"/>
      <c r="V9" s="1023"/>
      <c r="W9" s="1024"/>
      <c r="X9" s="1022"/>
      <c r="Y9" s="1023"/>
      <c r="Z9" s="1025"/>
      <c r="AA9" s="22"/>
      <c r="AB9"/>
      <c r="AC9"/>
    </row>
    <row r="10" spans="1:29" s="7" customFormat="1" ht="19.5" customHeight="1" x14ac:dyDescent="0.2">
      <c r="A10" s="384"/>
      <c r="B10" s="385"/>
      <c r="C10" s="385"/>
      <c r="D10" s="385"/>
      <c r="E10" s="385"/>
      <c r="F10" s="385"/>
      <c r="G10" s="385"/>
      <c r="H10" s="385"/>
      <c r="I10" s="385"/>
      <c r="J10" s="385"/>
      <c r="K10" s="386" t="s">
        <v>172</v>
      </c>
      <c r="L10" s="1026"/>
      <c r="M10" s="1027"/>
      <c r="N10" s="1028"/>
      <c r="O10" s="1029"/>
      <c r="P10" s="1030"/>
      <c r="Q10" s="1031"/>
      <c r="R10" s="1029"/>
      <c r="S10" s="1030"/>
      <c r="T10" s="1031"/>
      <c r="U10" s="1029"/>
      <c r="V10" s="1030"/>
      <c r="W10" s="1031"/>
      <c r="X10" s="1029"/>
      <c r="Y10" s="1030"/>
      <c r="Z10" s="1032"/>
      <c r="AA10" s="22"/>
      <c r="AB10"/>
      <c r="AC10"/>
    </row>
    <row r="11" spans="1:29" s="7" customFormat="1" ht="21" customHeight="1" x14ac:dyDescent="0.2">
      <c r="A11" s="1057" t="s">
        <v>144</v>
      </c>
      <c r="B11" s="1058"/>
      <c r="C11" s="375"/>
      <c r="D11" s="387"/>
      <c r="E11" s="387"/>
      <c r="F11" s="387"/>
      <c r="G11" s="387"/>
      <c r="H11" s="387"/>
      <c r="I11" s="387"/>
      <c r="J11" s="387"/>
      <c r="K11" s="328" t="e">
        <f>IF('1.'!$G$12="Cartesian", "X","Horizontal Angle")</f>
        <v>#REF!</v>
      </c>
      <c r="L11" s="1033"/>
      <c r="M11" s="1034"/>
      <c r="N11" s="1040"/>
      <c r="O11" s="1033"/>
      <c r="P11" s="1034"/>
      <c r="Q11" s="1040"/>
      <c r="R11" s="1033"/>
      <c r="S11" s="1034"/>
      <c r="T11" s="1040"/>
      <c r="U11" s="1033"/>
      <c r="V11" s="1034"/>
      <c r="W11" s="1040"/>
      <c r="X11" s="1033"/>
      <c r="Y11" s="1034"/>
      <c r="Z11" s="1035"/>
      <c r="AA11"/>
      <c r="AB11"/>
      <c r="AC11"/>
    </row>
    <row r="12" spans="1:29" s="7" customFormat="1" ht="21" customHeight="1" x14ac:dyDescent="0.2">
      <c r="A12" s="1059"/>
      <c r="B12" s="1060"/>
      <c r="C12" s="376"/>
      <c r="D12" s="379"/>
      <c r="E12" s="379"/>
      <c r="F12" s="379"/>
      <c r="G12" s="379"/>
      <c r="H12" s="379"/>
      <c r="I12" s="379"/>
      <c r="J12" s="379"/>
      <c r="K12" s="329" t="e">
        <f>IF('1.'!$G$12="Cartesian", "Y","Vertical Angle")</f>
        <v>#REF!</v>
      </c>
      <c r="L12" s="1036"/>
      <c r="M12" s="1037"/>
      <c r="N12" s="1038"/>
      <c r="O12" s="1036"/>
      <c r="P12" s="1037"/>
      <c r="Q12" s="1038"/>
      <c r="R12" s="1036"/>
      <c r="S12" s="1037"/>
      <c r="T12" s="1038"/>
      <c r="U12" s="1036"/>
      <c r="V12" s="1037"/>
      <c r="W12" s="1038"/>
      <c r="X12" s="1036"/>
      <c r="Y12" s="1037"/>
      <c r="Z12" s="1039"/>
      <c r="AA12"/>
      <c r="AB12"/>
      <c r="AC12"/>
    </row>
    <row r="13" spans="1:29" s="7" customFormat="1" ht="21" customHeight="1" x14ac:dyDescent="0.2">
      <c r="A13" s="1061"/>
      <c r="B13" s="1062"/>
      <c r="C13" s="377"/>
      <c r="D13" s="388"/>
      <c r="E13" s="388"/>
      <c r="F13" s="388"/>
      <c r="G13" s="388"/>
      <c r="H13" s="388"/>
      <c r="I13" s="388"/>
      <c r="J13" s="388"/>
      <c r="K13" s="330" t="s">
        <v>173</v>
      </c>
      <c r="L13" s="1045"/>
      <c r="M13" s="1046"/>
      <c r="N13" s="1047"/>
      <c r="O13" s="1045"/>
      <c r="P13" s="1046"/>
      <c r="Q13" s="1047"/>
      <c r="R13" s="1045"/>
      <c r="S13" s="1046"/>
      <c r="T13" s="1047"/>
      <c r="U13" s="1045"/>
      <c r="V13" s="1046"/>
      <c r="W13" s="1047"/>
      <c r="X13" s="1045"/>
      <c r="Y13" s="1046"/>
      <c r="Z13" s="1048"/>
      <c r="AA13"/>
      <c r="AB13"/>
      <c r="AC13"/>
    </row>
    <row r="14" spans="1:29" s="7" customFormat="1" ht="21" customHeight="1" x14ac:dyDescent="0.2">
      <c r="A14" s="1063" t="s">
        <v>145</v>
      </c>
      <c r="B14" s="1064"/>
      <c r="C14" s="543"/>
      <c r="D14" s="544"/>
      <c r="E14" s="544"/>
      <c r="F14" s="544"/>
      <c r="G14" s="544"/>
      <c r="H14" s="544"/>
      <c r="I14" s="544"/>
      <c r="J14" s="544"/>
      <c r="K14" s="545" t="e">
        <f>IF('1.'!$G$12="Cartesian", "X","Horizontal Angle")</f>
        <v>#REF!</v>
      </c>
      <c r="L14" s="1041"/>
      <c r="M14" s="1042"/>
      <c r="N14" s="1043"/>
      <c r="O14" s="1041"/>
      <c r="P14" s="1042"/>
      <c r="Q14" s="1043"/>
      <c r="R14" s="1041"/>
      <c r="S14" s="1042"/>
      <c r="T14" s="1043"/>
      <c r="U14" s="1041"/>
      <c r="V14" s="1042"/>
      <c r="W14" s="1043"/>
      <c r="X14" s="1041"/>
      <c r="Y14" s="1042"/>
      <c r="Z14" s="1044"/>
      <c r="AA14"/>
      <c r="AB14"/>
      <c r="AC14"/>
    </row>
    <row r="15" spans="1:29" s="7" customFormat="1" ht="21" customHeight="1" x14ac:dyDescent="0.2">
      <c r="A15" s="1059"/>
      <c r="B15" s="1060"/>
      <c r="C15" s="376"/>
      <c r="D15" s="379"/>
      <c r="E15" s="379"/>
      <c r="F15" s="379"/>
      <c r="G15" s="379"/>
      <c r="H15" s="379"/>
      <c r="I15" s="379"/>
      <c r="J15" s="379"/>
      <c r="K15" s="329" t="e">
        <f>IF('1.'!$G$12="Cartesian", "Y","Vertical Angle")</f>
        <v>#REF!</v>
      </c>
      <c r="L15" s="1053"/>
      <c r="M15" s="1054"/>
      <c r="N15" s="1055"/>
      <c r="O15" s="1053"/>
      <c r="P15" s="1054"/>
      <c r="Q15" s="1055"/>
      <c r="R15" s="1053"/>
      <c r="S15" s="1054"/>
      <c r="T15" s="1055"/>
      <c r="U15" s="1053"/>
      <c r="V15" s="1054"/>
      <c r="W15" s="1055"/>
      <c r="X15" s="1053"/>
      <c r="Y15" s="1054"/>
      <c r="Z15" s="1056"/>
      <c r="AA15"/>
      <c r="AB15"/>
      <c r="AC15"/>
    </row>
    <row r="16" spans="1:29" s="7" customFormat="1" ht="21" customHeight="1" x14ac:dyDescent="0.2">
      <c r="A16" s="1061"/>
      <c r="B16" s="1062"/>
      <c r="C16" s="377"/>
      <c r="D16" s="388"/>
      <c r="E16" s="388"/>
      <c r="F16" s="388"/>
      <c r="G16" s="388"/>
      <c r="H16" s="388"/>
      <c r="I16" s="388"/>
      <c r="J16" s="388"/>
      <c r="K16" s="330" t="s">
        <v>173</v>
      </c>
      <c r="L16" s="1049"/>
      <c r="M16" s="1050"/>
      <c r="N16" s="1051"/>
      <c r="O16" s="1049"/>
      <c r="P16" s="1050"/>
      <c r="Q16" s="1051"/>
      <c r="R16" s="1049"/>
      <c r="S16" s="1050"/>
      <c r="T16" s="1051"/>
      <c r="U16" s="1049"/>
      <c r="V16" s="1050"/>
      <c r="W16" s="1051"/>
      <c r="X16" s="1049"/>
      <c r="Y16" s="1050"/>
      <c r="Z16" s="1052"/>
      <c r="AA16"/>
      <c r="AB16"/>
      <c r="AC16"/>
    </row>
    <row r="17" spans="1:26" s="7" customFormat="1" ht="21" customHeight="1" x14ac:dyDescent="0.2">
      <c r="A17" s="1097" t="s">
        <v>146</v>
      </c>
      <c r="B17" s="1098"/>
      <c r="C17" s="371"/>
      <c r="D17" s="389"/>
      <c r="E17" s="389"/>
      <c r="F17" s="389"/>
      <c r="G17" s="389"/>
      <c r="H17" s="389"/>
      <c r="I17" s="389"/>
      <c r="J17" s="389"/>
      <c r="K17" s="331" t="e">
        <f>IF('1.'!$G$12="Cartesian", "X","Horizontal Angle")</f>
        <v>#REF!</v>
      </c>
      <c r="L17" s="1094"/>
      <c r="M17" s="1095"/>
      <c r="N17" s="1103"/>
      <c r="O17" s="1094"/>
      <c r="P17" s="1095"/>
      <c r="Q17" s="1103"/>
      <c r="R17" s="1094"/>
      <c r="S17" s="1095"/>
      <c r="T17" s="1103"/>
      <c r="U17" s="1094"/>
      <c r="V17" s="1095"/>
      <c r="W17" s="1103"/>
      <c r="X17" s="1094"/>
      <c r="Y17" s="1095"/>
      <c r="Z17" s="1096"/>
    </row>
    <row r="18" spans="1:26" s="7" customFormat="1" ht="21" customHeight="1" x14ac:dyDescent="0.2">
      <c r="A18" s="1099"/>
      <c r="B18" s="1100"/>
      <c r="C18" s="371"/>
      <c r="D18" s="389"/>
      <c r="E18" s="389"/>
      <c r="F18" s="389"/>
      <c r="G18" s="389"/>
      <c r="H18" s="389"/>
      <c r="I18" s="389"/>
      <c r="J18" s="389"/>
      <c r="K18" s="331" t="e">
        <f>IF('1.'!$G$12="Cartesian", "Y","Vertical Angle")</f>
        <v>#REF!</v>
      </c>
      <c r="L18" s="1068"/>
      <c r="M18" s="1069"/>
      <c r="N18" s="1070"/>
      <c r="O18" s="1068"/>
      <c r="P18" s="1069"/>
      <c r="Q18" s="1070"/>
      <c r="R18" s="1068"/>
      <c r="S18" s="1069"/>
      <c r="T18" s="1070"/>
      <c r="U18" s="1068"/>
      <c r="V18" s="1069"/>
      <c r="W18" s="1070"/>
      <c r="X18" s="1068"/>
      <c r="Y18" s="1069"/>
      <c r="Z18" s="1071"/>
    </row>
    <row r="19" spans="1:26" s="7" customFormat="1" ht="21" customHeight="1" x14ac:dyDescent="0.2">
      <c r="A19" s="1101"/>
      <c r="B19" s="1102"/>
      <c r="C19" s="371"/>
      <c r="D19" s="390"/>
      <c r="E19" s="390"/>
      <c r="F19" s="390"/>
      <c r="G19" s="390"/>
      <c r="H19" s="390"/>
      <c r="I19" s="390"/>
      <c r="J19" s="390"/>
      <c r="K19" s="332" t="s">
        <v>173</v>
      </c>
      <c r="L19" s="1075"/>
      <c r="M19" s="1076"/>
      <c r="N19" s="1077"/>
      <c r="O19" s="1075"/>
      <c r="P19" s="1076"/>
      <c r="Q19" s="1077"/>
      <c r="R19" s="1075"/>
      <c r="S19" s="1076"/>
      <c r="T19" s="1077"/>
      <c r="U19" s="1075"/>
      <c r="V19" s="1076"/>
      <c r="W19" s="1077"/>
      <c r="X19" s="1075"/>
      <c r="Y19" s="1076"/>
      <c r="Z19" s="1078"/>
    </row>
    <row r="20" spans="1:26" s="7" customFormat="1" ht="21" customHeight="1" x14ac:dyDescent="0.2">
      <c r="A20" s="1072" t="s">
        <v>174</v>
      </c>
      <c r="B20" s="1072"/>
      <c r="C20" s="1072"/>
      <c r="D20" s="1072"/>
      <c r="E20" s="1072"/>
      <c r="F20" s="1072"/>
      <c r="G20" s="1072"/>
      <c r="H20" s="1072"/>
      <c r="I20" s="1072"/>
      <c r="J20" s="1072"/>
      <c r="K20" s="1073"/>
      <c r="L20" s="1066"/>
      <c r="M20" s="1066"/>
      <c r="N20" s="1074"/>
      <c r="O20" s="1066"/>
      <c r="P20" s="1066"/>
      <c r="Q20" s="1074"/>
      <c r="R20" s="1066"/>
      <c r="S20" s="1066"/>
      <c r="T20" s="1074"/>
      <c r="U20" s="1066"/>
      <c r="V20" s="1066"/>
      <c r="W20" s="1074"/>
      <c r="X20" s="1065"/>
      <c r="Y20" s="1066"/>
      <c r="Z20" s="1067"/>
    </row>
    <row r="21" spans="1:26" s="7" customFormat="1" ht="15" customHeight="1" x14ac:dyDescent="0.2">
      <c r="A21" s="74"/>
      <c r="B21" s="244"/>
      <c r="C21" s="244"/>
      <c r="D21" s="244"/>
      <c r="E21" s="244"/>
      <c r="F21" s="117"/>
      <c r="G21" s="304"/>
      <c r="H21" s="173"/>
      <c r="I21" s="173"/>
      <c r="J21" s="2"/>
      <c r="K21" s="2"/>
      <c r="Q21" s="2"/>
      <c r="S21"/>
      <c r="U21" s="145"/>
      <c r="V21" s="146"/>
      <c r="W21" s="146"/>
      <c r="X21" s="145"/>
      <c r="Y21" s="117"/>
      <c r="Z21" s="22"/>
    </row>
    <row r="22" spans="1:26" s="7" customFormat="1" ht="14.1" customHeight="1" x14ac:dyDescent="0.2">
      <c r="A22" s="116" t="s">
        <v>156</v>
      </c>
      <c r="B22" s="117"/>
      <c r="C22" s="1079" t="s">
        <v>175</v>
      </c>
      <c r="D22" s="1079"/>
      <c r="E22" s="1079"/>
      <c r="F22" s="1079"/>
      <c r="G22" s="1079"/>
      <c r="H22" s="1079"/>
      <c r="I22" s="1079"/>
      <c r="J22" s="1079"/>
      <c r="K22" s="1079"/>
      <c r="L22" s="1079"/>
      <c r="M22" s="1079"/>
      <c r="N22" s="1079"/>
      <c r="O22" s="1079"/>
      <c r="P22" s="1079"/>
      <c r="Q22" s="1079"/>
      <c r="R22" s="1079"/>
      <c r="S22" s="1079"/>
      <c r="T22" s="1079"/>
      <c r="U22" s="1079"/>
      <c r="V22" s="1079"/>
      <c r="W22" s="1079"/>
      <c r="X22" s="1079"/>
      <c r="Y22" s="1079"/>
      <c r="Z22" s="1079"/>
    </row>
    <row r="23" spans="1:26" s="7" customFormat="1" ht="18" customHeight="1" x14ac:dyDescent="0.2">
      <c r="A23" s="123"/>
      <c r="B23" s="123"/>
      <c r="C23" s="1079"/>
      <c r="D23" s="1079"/>
      <c r="E23" s="1079"/>
      <c r="F23" s="1079"/>
      <c r="G23" s="1079"/>
      <c r="H23" s="1079"/>
      <c r="I23" s="1079"/>
      <c r="J23" s="1079"/>
      <c r="K23" s="1079"/>
      <c r="L23" s="1079"/>
      <c r="M23" s="1079"/>
      <c r="N23" s="1079"/>
      <c r="O23" s="1079"/>
      <c r="P23" s="1079"/>
      <c r="Q23" s="1079"/>
      <c r="R23" s="1079"/>
      <c r="S23" s="1079"/>
      <c r="T23" s="1079"/>
      <c r="U23" s="1079"/>
      <c r="V23" s="1079"/>
      <c r="W23" s="1079"/>
      <c r="X23" s="1079"/>
      <c r="Y23" s="1079"/>
      <c r="Z23" s="1079"/>
    </row>
    <row r="24" spans="1:26" s="7" customFormat="1" ht="18" customHeight="1" x14ac:dyDescent="0.2">
      <c r="A24" s="123"/>
      <c r="B24" s="123"/>
      <c r="C24" s="1079"/>
      <c r="D24" s="1079"/>
      <c r="E24" s="1079"/>
      <c r="F24" s="1079"/>
      <c r="G24" s="1079"/>
      <c r="H24" s="1079"/>
      <c r="I24" s="1079"/>
      <c r="J24" s="1079"/>
      <c r="K24" s="1079"/>
      <c r="L24" s="1079"/>
      <c r="M24" s="1079"/>
      <c r="N24" s="1079"/>
      <c r="O24" s="1079"/>
      <c r="P24" s="1079"/>
      <c r="Q24" s="1079"/>
      <c r="R24" s="1079"/>
      <c r="S24" s="1079"/>
      <c r="T24" s="1079"/>
      <c r="U24" s="1079"/>
      <c r="V24" s="1079"/>
      <c r="W24" s="1079"/>
      <c r="X24" s="1079"/>
      <c r="Y24" s="1079"/>
      <c r="Z24" s="1079"/>
    </row>
    <row r="25" spans="1:26" s="7" customFormat="1" ht="12.75" customHeight="1" thickBot="1" x14ac:dyDescent="0.25">
      <c r="B25" s="117"/>
      <c r="C25" s="117"/>
      <c r="D25" s="117"/>
      <c r="E25" s="117"/>
      <c r="F25" s="117"/>
      <c r="G25" s="304"/>
      <c r="H25" s="173"/>
      <c r="I25" s="173"/>
      <c r="M25" s="2"/>
      <c r="N25" s="2"/>
      <c r="O25" s="2"/>
      <c r="P25" s="2"/>
      <c r="Q25" s="2"/>
      <c r="S25"/>
      <c r="T25"/>
      <c r="U25"/>
      <c r="V25"/>
      <c r="W25"/>
      <c r="X25"/>
      <c r="Y25"/>
      <c r="Z25"/>
    </row>
    <row r="26" spans="1:26" s="40" customFormat="1" ht="15" customHeight="1" x14ac:dyDescent="0.2">
      <c r="A26" s="1080" t="s">
        <v>158</v>
      </c>
      <c r="B26" s="1081"/>
      <c r="C26" s="1082"/>
      <c r="D26" s="158" t="s">
        <v>159</v>
      </c>
      <c r="E26" s="372"/>
      <c r="F26" s="372"/>
      <c r="G26" s="1089" t="s">
        <v>160</v>
      </c>
      <c r="H26" s="1089"/>
      <c r="I26" s="1089"/>
      <c r="J26" s="1089"/>
      <c r="K26" s="1089"/>
      <c r="L26" s="1089"/>
      <c r="M26" s="1089"/>
      <c r="N26" s="1089"/>
      <c r="O26" s="1089"/>
      <c r="P26" s="1089"/>
      <c r="Q26" s="1089"/>
      <c r="R26" s="1089"/>
      <c r="S26" s="1089"/>
      <c r="T26" s="1089"/>
      <c r="U26" s="1089"/>
      <c r="V26" s="1089"/>
      <c r="W26" s="1089"/>
      <c r="X26" s="1089"/>
      <c r="Y26" s="1089"/>
      <c r="Z26" s="409"/>
    </row>
    <row r="27" spans="1:26" s="40" customFormat="1" ht="15" customHeight="1" x14ac:dyDescent="0.2">
      <c r="A27" s="1083"/>
      <c r="B27" s="1084"/>
      <c r="C27" s="1085"/>
      <c r="D27" s="159"/>
      <c r="E27" s="160"/>
      <c r="F27" s="373"/>
      <c r="G27" s="1090"/>
      <c r="H27" s="1090"/>
      <c r="I27" s="1090"/>
      <c r="J27" s="1090"/>
      <c r="K27" s="1090"/>
      <c r="L27" s="1090"/>
      <c r="M27" s="1090"/>
      <c r="N27" s="1090"/>
      <c r="O27" s="1090"/>
      <c r="P27" s="1090"/>
      <c r="Q27" s="1090"/>
      <c r="R27" s="1090"/>
      <c r="S27" s="1090"/>
      <c r="T27" s="1090"/>
      <c r="U27" s="1090"/>
      <c r="V27" s="1090"/>
      <c r="W27" s="1090"/>
      <c r="X27" s="1090"/>
      <c r="Y27" s="1090"/>
      <c r="Z27" s="1091"/>
    </row>
    <row r="28" spans="1:26" s="40" customFormat="1" ht="15" customHeight="1" thickBot="1" x14ac:dyDescent="0.25">
      <c r="A28" s="1086"/>
      <c r="B28" s="1087"/>
      <c r="C28" s="1088"/>
      <c r="D28" s="162" t="s">
        <v>163</v>
      </c>
      <c r="E28" s="163"/>
      <c r="F28" s="163"/>
      <c r="G28" s="1092" t="s">
        <v>176</v>
      </c>
      <c r="H28" s="1092"/>
      <c r="I28" s="1092"/>
      <c r="J28" s="1092"/>
      <c r="K28" s="1092"/>
      <c r="L28" s="1092"/>
      <c r="M28" s="1092"/>
      <c r="N28" s="1092"/>
      <c r="O28" s="1092"/>
      <c r="P28" s="1092"/>
      <c r="Q28" s="1092"/>
      <c r="R28" s="1092"/>
      <c r="S28" s="1092"/>
      <c r="T28" s="1092"/>
      <c r="U28" s="1092"/>
      <c r="V28" s="1092"/>
      <c r="W28" s="1092"/>
      <c r="X28" s="1092"/>
      <c r="Y28" s="1092"/>
      <c r="Z28" s="1093"/>
    </row>
  </sheetData>
  <mergeCells count="74">
    <mergeCell ref="X17:Z17"/>
    <mergeCell ref="A17:B19"/>
    <mergeCell ref="L17:N17"/>
    <mergeCell ref="O17:Q17"/>
    <mergeCell ref="R17:T17"/>
    <mergeCell ref="U17:W17"/>
    <mergeCell ref="C22:Z24"/>
    <mergeCell ref="A26:C28"/>
    <mergeCell ref="G26:Y26"/>
    <mergeCell ref="G27:Z27"/>
    <mergeCell ref="G28:Z28"/>
    <mergeCell ref="X20:Z20"/>
    <mergeCell ref="U18:W18"/>
    <mergeCell ref="X18:Z18"/>
    <mergeCell ref="A20:K20"/>
    <mergeCell ref="L20:N20"/>
    <mergeCell ref="O20:Q20"/>
    <mergeCell ref="R20:T20"/>
    <mergeCell ref="U20:W20"/>
    <mergeCell ref="L18:N18"/>
    <mergeCell ref="O18:Q18"/>
    <mergeCell ref="L19:N19"/>
    <mergeCell ref="O19:Q19"/>
    <mergeCell ref="R18:T18"/>
    <mergeCell ref="R19:T19"/>
    <mergeCell ref="U19:W19"/>
    <mergeCell ref="X19:Z19"/>
    <mergeCell ref="L14:N14"/>
    <mergeCell ref="O14:Q14"/>
    <mergeCell ref="L13:N13"/>
    <mergeCell ref="O13:Q13"/>
    <mergeCell ref="A11:B13"/>
    <mergeCell ref="A14:B16"/>
    <mergeCell ref="L15:N15"/>
    <mergeCell ref="O15:Q15"/>
    <mergeCell ref="L16:N16"/>
    <mergeCell ref="O16:Q16"/>
    <mergeCell ref="U16:W16"/>
    <mergeCell ref="X16:Z16"/>
    <mergeCell ref="R15:T15"/>
    <mergeCell ref="U15:W15"/>
    <mergeCell ref="X15:Z15"/>
    <mergeCell ref="R16:T16"/>
    <mergeCell ref="R14:T14"/>
    <mergeCell ref="U14:W14"/>
    <mergeCell ref="X14:Z14"/>
    <mergeCell ref="U13:W13"/>
    <mergeCell ref="X13:Z13"/>
    <mergeCell ref="R13:T13"/>
    <mergeCell ref="X11:Z11"/>
    <mergeCell ref="L12:N12"/>
    <mergeCell ref="O12:Q12"/>
    <mergeCell ref="R12:T12"/>
    <mergeCell ref="U12:W12"/>
    <mergeCell ref="X12:Z12"/>
    <mergeCell ref="L11:N11"/>
    <mergeCell ref="O11:Q11"/>
    <mergeCell ref="R11:T11"/>
    <mergeCell ref="U11:W11"/>
    <mergeCell ref="L10:N10"/>
    <mergeCell ref="O10:Q10"/>
    <mergeCell ref="R10:T10"/>
    <mergeCell ref="U10:W10"/>
    <mergeCell ref="X10:Z10"/>
    <mergeCell ref="L9:N9"/>
    <mergeCell ref="O9:Q9"/>
    <mergeCell ref="R9:T9"/>
    <mergeCell ref="U9:W9"/>
    <mergeCell ref="X9:Z9"/>
    <mergeCell ref="D3:M3"/>
    <mergeCell ref="E4:G4"/>
    <mergeCell ref="E5:M5"/>
    <mergeCell ref="S5:W5"/>
    <mergeCell ref="L8:Z8"/>
  </mergeCells>
  <dataValidations count="3">
    <dataValidation type="list" allowBlank="1" sqref="L20:Z20" xr:uid="{00000000-0002-0000-0400-000000000000}">
      <formula1>PASSFAIL</formula1>
    </dataValidation>
    <dataValidation type="list" allowBlank="1" showInputMessage="1" showErrorMessage="1" sqref="L14:Z14" xr:uid="{00000000-0002-0000-0400-000001000000}">
      <formula1>TF</formula1>
    </dataValidation>
    <dataValidation type="list" allowBlank="1" sqref="V4 S5" xr:uid="{00000000-0002-0000-0400-000002000000}">
      <formula1>DMDBT</formula1>
    </dataValidation>
  </dataValidations>
  <printOptions horizontalCentered="1"/>
  <pageMargins left="0.6" right="0.6" top="0.5" bottom="0.75" header="0.5" footer="0.4"/>
  <pageSetup orientation="portrait" r:id="rId1"/>
  <headerFooter alignWithMargins="0">
    <oddFooter>&amp;L&amp;"Arial,Bold"Radiologic Technologist's Section&amp;R&amp;"Arial,Italic"&amp;8&amp;F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164BE-22BB-47D4-831E-E98E31B9873A}">
  <sheetPr>
    <tabColor theme="9" tint="0.59999389629810485"/>
  </sheetPr>
  <dimension ref="A1:FR41"/>
  <sheetViews>
    <sheetView showGridLines="0" showZeros="0" zoomScale="130" zoomScaleNormal="130" zoomScalePageLayoutView="120" workbookViewId="0">
      <selection activeCell="X14" sqref="X14:Z14"/>
    </sheetView>
  </sheetViews>
  <sheetFormatPr defaultColWidth="9.140625" defaultRowHeight="12.75" x14ac:dyDescent="0.2"/>
  <cols>
    <col min="1" max="1" width="6.7109375" style="1" customWidth="1"/>
    <col min="2" max="2" width="5" style="1" customWidth="1"/>
    <col min="3" max="7" width="3.140625" style="1" customWidth="1"/>
    <col min="8" max="17" width="3.140625" style="2" customWidth="1"/>
    <col min="18" max="18" width="3.140625" style="1" customWidth="1"/>
    <col min="19" max="26" width="3.140625" customWidth="1"/>
    <col min="27" max="174" width="8.7109375" customWidth="1"/>
    <col min="175" max="16384" width="9.140625" style="1"/>
  </cols>
  <sheetData>
    <row r="1" spans="1:29" s="32" customFormat="1" ht="24.75" customHeight="1" x14ac:dyDescent="0.35">
      <c r="A1" s="208" t="s">
        <v>115</v>
      </c>
      <c r="B1" s="104"/>
      <c r="F1" s="29"/>
      <c r="H1" s="31"/>
      <c r="I1" s="31"/>
      <c r="J1" s="31"/>
      <c r="K1" s="31"/>
      <c r="L1" s="31"/>
      <c r="M1" s="31"/>
      <c r="N1" s="31"/>
      <c r="O1" s="31"/>
      <c r="P1" s="31"/>
      <c r="S1"/>
      <c r="T1"/>
      <c r="U1"/>
      <c r="V1"/>
      <c r="W1"/>
      <c r="Y1"/>
      <c r="Z1" s="49" t="s">
        <v>23</v>
      </c>
      <c r="AA1"/>
      <c r="AB1"/>
      <c r="AC1" t="s">
        <v>116</v>
      </c>
    </row>
    <row r="2" spans="1:29" s="32" customFormat="1" ht="15" customHeight="1" x14ac:dyDescent="0.35">
      <c r="A2" s="208"/>
      <c r="B2" s="104"/>
      <c r="N2" s="31"/>
      <c r="O2" s="31"/>
      <c r="P2" s="31"/>
      <c r="S2"/>
      <c r="T2"/>
      <c r="U2"/>
      <c r="V2"/>
      <c r="W2"/>
      <c r="Y2"/>
      <c r="Z2" s="49"/>
      <c r="AA2"/>
      <c r="AB2"/>
      <c r="AC2" t="s">
        <v>168</v>
      </c>
    </row>
    <row r="3" spans="1:29" s="9" customFormat="1" ht="20.100000000000001" customHeight="1" x14ac:dyDescent="0.2">
      <c r="A3" s="225" t="s">
        <v>118</v>
      </c>
      <c r="D3" s="795" t="str">
        <f>Facility</f>
        <v>SurgiCenter</v>
      </c>
      <c r="E3" s="795"/>
      <c r="F3" s="795"/>
      <c r="G3" s="795"/>
      <c r="H3" s="795"/>
      <c r="I3" s="795"/>
      <c r="J3" s="795"/>
      <c r="K3" s="795"/>
      <c r="L3" s="795"/>
      <c r="M3" s="795"/>
      <c r="O3" s="10"/>
      <c r="P3" s="10"/>
      <c r="Q3" s="10"/>
      <c r="R3" s="312" t="s">
        <v>119</v>
      </c>
      <c r="T3" s="369" t="str">
        <f>RmID</f>
        <v>Biopsy</v>
      </c>
      <c r="U3" s="313"/>
      <c r="V3" s="313"/>
      <c r="W3" s="313"/>
      <c r="AA3"/>
      <c r="AB3"/>
    </row>
    <row r="4" spans="1:29" s="9" customFormat="1" ht="20.100000000000001" customHeight="1" x14ac:dyDescent="0.25">
      <c r="A4" s="225" t="s">
        <v>120</v>
      </c>
      <c r="E4" s="797">
        <f>SBBAPID</f>
        <v>12001</v>
      </c>
      <c r="F4" s="797"/>
      <c r="G4" s="797"/>
      <c r="H4" s="310" t="s">
        <v>121</v>
      </c>
      <c r="I4" s="311">
        <f>SBBAPRm</f>
        <v>1</v>
      </c>
      <c r="J4" s="10"/>
      <c r="K4" s="10"/>
      <c r="L4" s="10"/>
      <c r="M4" s="10"/>
      <c r="O4" s="10"/>
      <c r="P4" s="10"/>
      <c r="Q4" s="10"/>
      <c r="R4" s="115"/>
      <c r="S4"/>
      <c r="T4"/>
      <c r="U4" s="21"/>
      <c r="V4" s="20"/>
      <c r="W4" s="20"/>
      <c r="X4" s="20"/>
      <c r="Y4" s="20"/>
      <c r="Z4" s="20"/>
      <c r="AA4"/>
      <c r="AB4"/>
      <c r="AC4"/>
    </row>
    <row r="5" spans="1:29" s="9" customFormat="1" ht="20.100000000000001" customHeight="1" x14ac:dyDescent="0.2">
      <c r="A5" s="225" t="s">
        <v>122</v>
      </c>
      <c r="E5" s="796" t="str">
        <f>CONCATENATE(MFR," ",MOD)</f>
        <v>Hologic Affirm</v>
      </c>
      <c r="F5" s="796"/>
      <c r="G5" s="796"/>
      <c r="H5" s="796"/>
      <c r="I5" s="796"/>
      <c r="J5" s="796"/>
      <c r="K5" s="796"/>
      <c r="L5" s="796"/>
      <c r="M5" s="796"/>
      <c r="R5" s="312" t="s">
        <v>123</v>
      </c>
      <c r="S5" s="794" t="str">
        <f>ImageMode_B</f>
        <v>Tomosynthesis</v>
      </c>
      <c r="T5" s="794"/>
      <c r="U5" s="794"/>
      <c r="V5" s="794"/>
      <c r="W5" s="794"/>
      <c r="AA5"/>
      <c r="AB5" s="50"/>
      <c r="AC5"/>
    </row>
    <row r="6" spans="1:29" s="9" customFormat="1" ht="14.25" customHeight="1" x14ac:dyDescent="0.2">
      <c r="M6" s="308"/>
      <c r="N6" s="307"/>
      <c r="O6" s="309"/>
      <c r="P6" s="309"/>
      <c r="AA6"/>
      <c r="AB6" s="50"/>
      <c r="AC6"/>
    </row>
    <row r="7" spans="1:29" s="9" customFormat="1" ht="15" customHeight="1" thickBot="1" x14ac:dyDescent="0.25">
      <c r="A7" s="17"/>
      <c r="B7" s="17"/>
      <c r="C7" s="17"/>
      <c r="D7" s="17"/>
      <c r="E7" s="17"/>
      <c r="F7" s="25"/>
      <c r="G7" s="3"/>
      <c r="H7" s="41"/>
      <c r="I7" s="41"/>
      <c r="J7" s="41"/>
      <c r="K7" s="41"/>
      <c r="L7" s="41"/>
      <c r="M7" s="41"/>
      <c r="N7" s="41"/>
      <c r="P7" s="41"/>
      <c r="R7"/>
      <c r="S7"/>
      <c r="T7"/>
      <c r="Z7" s="97"/>
      <c r="AA7"/>
      <c r="AB7"/>
      <c r="AC7"/>
    </row>
    <row r="8" spans="1:29" s="7" customFormat="1" ht="15" customHeight="1" x14ac:dyDescent="0.2">
      <c r="A8" s="380"/>
      <c r="B8" s="147"/>
      <c r="C8" s="147"/>
      <c r="D8" s="147"/>
      <c r="E8" s="147"/>
      <c r="F8" s="147"/>
      <c r="G8" s="147"/>
      <c r="H8" s="147"/>
      <c r="I8" s="147"/>
      <c r="J8" s="147"/>
      <c r="K8" s="381" t="s">
        <v>170</v>
      </c>
      <c r="L8" s="1019"/>
      <c r="M8" s="1020"/>
      <c r="N8" s="1020"/>
      <c r="O8" s="1020"/>
      <c r="P8" s="1020"/>
      <c r="Q8" s="1020"/>
      <c r="R8" s="1020"/>
      <c r="S8" s="1020"/>
      <c r="T8" s="1020"/>
      <c r="U8" s="1020"/>
      <c r="V8" s="1020"/>
      <c r="W8" s="1020"/>
      <c r="X8" s="1020"/>
      <c r="Y8" s="1020"/>
      <c r="Z8" s="1021"/>
      <c r="AA8" s="22"/>
      <c r="AB8" s="224"/>
      <c r="AC8"/>
    </row>
    <row r="9" spans="1:29" s="7" customFormat="1" ht="19.5" customHeight="1" x14ac:dyDescent="0.2">
      <c r="A9" s="382"/>
      <c r="B9" s="6"/>
      <c r="C9" s="6"/>
      <c r="D9" s="6"/>
      <c r="E9" s="6"/>
      <c r="F9" s="6"/>
      <c r="G9" s="6"/>
      <c r="H9" s="6"/>
      <c r="I9" s="6"/>
      <c r="J9" s="6"/>
      <c r="K9" s="383" t="s">
        <v>171</v>
      </c>
      <c r="L9" s="1022"/>
      <c r="M9" s="1023"/>
      <c r="N9" s="1024"/>
      <c r="O9" s="1022"/>
      <c r="P9" s="1023"/>
      <c r="Q9" s="1024"/>
      <c r="R9" s="1022"/>
      <c r="S9" s="1023"/>
      <c r="T9" s="1024"/>
      <c r="U9" s="1022"/>
      <c r="V9" s="1023"/>
      <c r="W9" s="1024"/>
      <c r="X9" s="1022"/>
      <c r="Y9" s="1023"/>
      <c r="Z9" s="1025"/>
      <c r="AA9" s="22"/>
      <c r="AB9"/>
      <c r="AC9"/>
    </row>
    <row r="10" spans="1:29" s="7" customFormat="1" ht="19.5" customHeight="1" thickBot="1" x14ac:dyDescent="0.25">
      <c r="A10" s="384"/>
      <c r="B10" s="385"/>
      <c r="C10" s="385"/>
      <c r="D10" s="385"/>
      <c r="E10" s="385"/>
      <c r="F10" s="385"/>
      <c r="G10" s="385"/>
      <c r="H10" s="385"/>
      <c r="I10" s="385"/>
      <c r="J10" s="385"/>
      <c r="K10" s="386" t="s">
        <v>172</v>
      </c>
      <c r="L10" s="1026"/>
      <c r="M10" s="1027"/>
      <c r="N10" s="1028"/>
      <c r="O10" s="1029"/>
      <c r="P10" s="1030"/>
      <c r="Q10" s="1031"/>
      <c r="R10" s="1029"/>
      <c r="S10" s="1030"/>
      <c r="T10" s="1031"/>
      <c r="U10" s="1029"/>
      <c r="V10" s="1030"/>
      <c r="W10" s="1031"/>
      <c r="X10" s="1029"/>
      <c r="Y10" s="1030"/>
      <c r="Z10" s="1032"/>
      <c r="AA10" s="22"/>
      <c r="AB10"/>
      <c r="AC10"/>
    </row>
    <row r="11" spans="1:29" s="7" customFormat="1" ht="21" customHeight="1" x14ac:dyDescent="0.2">
      <c r="A11" s="1057" t="s">
        <v>144</v>
      </c>
      <c r="B11" s="1058"/>
      <c r="C11" s="375"/>
      <c r="D11" s="387"/>
      <c r="E11" s="387"/>
      <c r="F11" s="387"/>
      <c r="G11" s="387"/>
      <c r="H11" s="387"/>
      <c r="I11" s="387"/>
      <c r="J11" s="387"/>
      <c r="K11" s="328" t="e">
        <f>IF('1.'!$G$12="Cartesian", "X","Horizontal Angle")</f>
        <v>#REF!</v>
      </c>
      <c r="L11" s="1033"/>
      <c r="M11" s="1034"/>
      <c r="N11" s="1040"/>
      <c r="O11" s="1033"/>
      <c r="P11" s="1034"/>
      <c r="Q11" s="1040"/>
      <c r="R11" s="1033"/>
      <c r="S11" s="1034"/>
      <c r="T11" s="1040"/>
      <c r="U11" s="1033"/>
      <c r="V11" s="1034"/>
      <c r="W11" s="1040"/>
      <c r="X11" s="1033"/>
      <c r="Y11" s="1034"/>
      <c r="Z11" s="1035"/>
      <c r="AA11"/>
      <c r="AB11"/>
      <c r="AC11"/>
    </row>
    <row r="12" spans="1:29" s="7" customFormat="1" ht="21" customHeight="1" x14ac:dyDescent="0.2">
      <c r="A12" s="1059"/>
      <c r="B12" s="1060"/>
      <c r="C12" s="376"/>
      <c r="D12" s="379"/>
      <c r="E12" s="379"/>
      <c r="F12" s="379"/>
      <c r="G12" s="379"/>
      <c r="H12" s="379"/>
      <c r="I12" s="379"/>
      <c r="J12" s="379"/>
      <c r="K12" s="329" t="e">
        <f>IF('1.'!$G$12="Cartesian", "Y","Vertical Angle")</f>
        <v>#REF!</v>
      </c>
      <c r="L12" s="1036"/>
      <c r="M12" s="1037"/>
      <c r="N12" s="1038"/>
      <c r="O12" s="1036"/>
      <c r="P12" s="1037"/>
      <c r="Q12" s="1038"/>
      <c r="R12" s="1036"/>
      <c r="S12" s="1037"/>
      <c r="T12" s="1038"/>
      <c r="U12" s="1036"/>
      <c r="V12" s="1037"/>
      <c r="W12" s="1038"/>
      <c r="X12" s="1036"/>
      <c r="Y12" s="1037"/>
      <c r="Z12" s="1039"/>
      <c r="AA12"/>
      <c r="AB12"/>
      <c r="AC12"/>
    </row>
    <row r="13" spans="1:29" s="7" customFormat="1" ht="21" customHeight="1" x14ac:dyDescent="0.2">
      <c r="A13" s="1061"/>
      <c r="B13" s="1062"/>
      <c r="C13" s="377"/>
      <c r="D13" s="388"/>
      <c r="E13" s="388"/>
      <c r="F13" s="388"/>
      <c r="G13" s="388"/>
      <c r="H13" s="388"/>
      <c r="I13" s="388"/>
      <c r="J13" s="388"/>
      <c r="K13" s="330" t="s">
        <v>173</v>
      </c>
      <c r="L13" s="1045"/>
      <c r="M13" s="1046"/>
      <c r="N13" s="1047"/>
      <c r="O13" s="1045"/>
      <c r="P13" s="1046"/>
      <c r="Q13" s="1047"/>
      <c r="R13" s="1045"/>
      <c r="S13" s="1046"/>
      <c r="T13" s="1047"/>
      <c r="U13" s="1045"/>
      <c r="V13" s="1046"/>
      <c r="W13" s="1047"/>
      <c r="X13" s="1045"/>
      <c r="Y13" s="1046"/>
      <c r="Z13" s="1048"/>
      <c r="AA13"/>
      <c r="AB13"/>
      <c r="AC13"/>
    </row>
    <row r="14" spans="1:29" s="7" customFormat="1" ht="21" customHeight="1" x14ac:dyDescent="0.2">
      <c r="A14" s="1063" t="s">
        <v>145</v>
      </c>
      <c r="B14" s="1064"/>
      <c r="C14" s="543"/>
      <c r="D14" s="544"/>
      <c r="E14" s="544"/>
      <c r="F14" s="544"/>
      <c r="G14" s="544"/>
      <c r="H14" s="544"/>
      <c r="I14" s="544"/>
      <c r="J14" s="544"/>
      <c r="K14" s="545" t="e">
        <f>IF('1.'!$G$12="Cartesian", "X","Horizontal Angle")</f>
        <v>#REF!</v>
      </c>
      <c r="L14" s="1041"/>
      <c r="M14" s="1042"/>
      <c r="N14" s="1043"/>
      <c r="O14" s="1041"/>
      <c r="P14" s="1042"/>
      <c r="Q14" s="1043"/>
      <c r="R14" s="1041"/>
      <c r="S14" s="1042"/>
      <c r="T14" s="1043"/>
      <c r="U14" s="1041"/>
      <c r="V14" s="1042"/>
      <c r="W14" s="1043"/>
      <c r="X14" s="1041"/>
      <c r="Y14" s="1042"/>
      <c r="Z14" s="1044"/>
      <c r="AA14"/>
      <c r="AB14"/>
      <c r="AC14"/>
    </row>
    <row r="15" spans="1:29" s="7" customFormat="1" ht="21" customHeight="1" x14ac:dyDescent="0.2">
      <c r="A15" s="1059"/>
      <c r="B15" s="1060"/>
      <c r="C15" s="376"/>
      <c r="D15" s="379"/>
      <c r="E15" s="379"/>
      <c r="F15" s="379"/>
      <c r="G15" s="379"/>
      <c r="H15" s="379"/>
      <c r="I15" s="379"/>
      <c r="J15" s="379"/>
      <c r="K15" s="329" t="e">
        <f>IF('1.'!$G$12="Cartesian", "Y","Vertical Angle")</f>
        <v>#REF!</v>
      </c>
      <c r="L15" s="1053"/>
      <c r="M15" s="1054"/>
      <c r="N15" s="1055"/>
      <c r="O15" s="1053"/>
      <c r="P15" s="1054"/>
      <c r="Q15" s="1055"/>
      <c r="R15" s="1053"/>
      <c r="S15" s="1054"/>
      <c r="T15" s="1055"/>
      <c r="U15" s="1053"/>
      <c r="V15" s="1054"/>
      <c r="W15" s="1055"/>
      <c r="X15" s="1053"/>
      <c r="Y15" s="1054"/>
      <c r="Z15" s="1056"/>
      <c r="AA15"/>
      <c r="AB15"/>
      <c r="AC15"/>
    </row>
    <row r="16" spans="1:29" s="7" customFormat="1" ht="21" customHeight="1" x14ac:dyDescent="0.2">
      <c r="A16" s="1061"/>
      <c r="B16" s="1062"/>
      <c r="C16" s="377"/>
      <c r="D16" s="388"/>
      <c r="E16" s="388"/>
      <c r="F16" s="388"/>
      <c r="G16" s="388"/>
      <c r="H16" s="388"/>
      <c r="I16" s="388"/>
      <c r="J16" s="388"/>
      <c r="K16" s="330" t="s">
        <v>173</v>
      </c>
      <c r="L16" s="1049"/>
      <c r="M16" s="1050"/>
      <c r="N16" s="1051"/>
      <c r="O16" s="1049"/>
      <c r="P16" s="1050"/>
      <c r="Q16" s="1051"/>
      <c r="R16" s="1049"/>
      <c r="S16" s="1050"/>
      <c r="T16" s="1051"/>
      <c r="U16" s="1049"/>
      <c r="V16" s="1050"/>
      <c r="W16" s="1051"/>
      <c r="X16" s="1049"/>
      <c r="Y16" s="1050"/>
      <c r="Z16" s="1052"/>
      <c r="AA16"/>
      <c r="AB16"/>
      <c r="AC16"/>
    </row>
    <row r="17" spans="1:26" s="7" customFormat="1" ht="21" customHeight="1" x14ac:dyDescent="0.2">
      <c r="A17" s="1097" t="s">
        <v>146</v>
      </c>
      <c r="B17" s="1098"/>
      <c r="C17" s="371"/>
      <c r="D17" s="389"/>
      <c r="E17" s="389"/>
      <c r="F17" s="389"/>
      <c r="G17" s="389"/>
      <c r="H17" s="389"/>
      <c r="I17" s="389"/>
      <c r="J17" s="389"/>
      <c r="K17" s="331" t="e">
        <f>IF('1.'!$G$12="Cartesian", "X","Horizontal Angle")</f>
        <v>#REF!</v>
      </c>
      <c r="L17" s="1094"/>
      <c r="M17" s="1095"/>
      <c r="N17" s="1103"/>
      <c r="O17" s="1094"/>
      <c r="P17" s="1095"/>
      <c r="Q17" s="1103"/>
      <c r="R17" s="1094"/>
      <c r="S17" s="1095"/>
      <c r="T17" s="1103"/>
      <c r="U17" s="1094"/>
      <c r="V17" s="1095"/>
      <c r="W17" s="1103"/>
      <c r="X17" s="1094"/>
      <c r="Y17" s="1095"/>
      <c r="Z17" s="1096"/>
    </row>
    <row r="18" spans="1:26" s="7" customFormat="1" ht="21" customHeight="1" x14ac:dyDescent="0.2">
      <c r="A18" s="1099"/>
      <c r="B18" s="1100"/>
      <c r="C18" s="371"/>
      <c r="D18" s="389"/>
      <c r="E18" s="389"/>
      <c r="F18" s="389"/>
      <c r="G18" s="389"/>
      <c r="H18" s="389"/>
      <c r="I18" s="389"/>
      <c r="J18" s="389"/>
      <c r="K18" s="331" t="e">
        <f>IF('1.'!$G$12="Cartesian", "Y","Vertical Angle")</f>
        <v>#REF!</v>
      </c>
      <c r="L18" s="1068"/>
      <c r="M18" s="1069"/>
      <c r="N18" s="1070"/>
      <c r="O18" s="1068"/>
      <c r="P18" s="1069"/>
      <c r="Q18" s="1070"/>
      <c r="R18" s="1068"/>
      <c r="S18" s="1069"/>
      <c r="T18" s="1070"/>
      <c r="U18" s="1068"/>
      <c r="V18" s="1069"/>
      <c r="W18" s="1070"/>
      <c r="X18" s="1068"/>
      <c r="Y18" s="1069"/>
      <c r="Z18" s="1071"/>
    </row>
    <row r="19" spans="1:26" s="7" customFormat="1" ht="21" customHeight="1" thickBot="1" x14ac:dyDescent="0.25">
      <c r="A19" s="1101"/>
      <c r="B19" s="1102"/>
      <c r="C19" s="371"/>
      <c r="D19" s="390"/>
      <c r="E19" s="390"/>
      <c r="F19" s="390"/>
      <c r="G19" s="390"/>
      <c r="H19" s="390"/>
      <c r="I19" s="390"/>
      <c r="J19" s="390"/>
      <c r="K19" s="332" t="s">
        <v>173</v>
      </c>
      <c r="L19" s="1075"/>
      <c r="M19" s="1076"/>
      <c r="N19" s="1077"/>
      <c r="O19" s="1075"/>
      <c r="P19" s="1076"/>
      <c r="Q19" s="1077"/>
      <c r="R19" s="1075"/>
      <c r="S19" s="1076"/>
      <c r="T19" s="1077"/>
      <c r="U19" s="1075"/>
      <c r="V19" s="1076"/>
      <c r="W19" s="1077"/>
      <c r="X19" s="1075"/>
      <c r="Y19" s="1076"/>
      <c r="Z19" s="1078"/>
    </row>
    <row r="20" spans="1:26" s="7" customFormat="1" ht="21" customHeight="1" thickBot="1" x14ac:dyDescent="0.25">
      <c r="A20" s="1072" t="s">
        <v>174</v>
      </c>
      <c r="B20" s="1072"/>
      <c r="C20" s="1072"/>
      <c r="D20" s="1072"/>
      <c r="E20" s="1072"/>
      <c r="F20" s="1072"/>
      <c r="G20" s="1072"/>
      <c r="H20" s="1072"/>
      <c r="I20" s="1072"/>
      <c r="J20" s="1072"/>
      <c r="K20" s="1073"/>
      <c r="L20" s="1066"/>
      <c r="M20" s="1066"/>
      <c r="N20" s="1074"/>
      <c r="O20" s="1066"/>
      <c r="P20" s="1066"/>
      <c r="Q20" s="1074"/>
      <c r="R20" s="1066"/>
      <c r="S20" s="1066"/>
      <c r="T20" s="1074"/>
      <c r="U20" s="1066"/>
      <c r="V20" s="1066"/>
      <c r="W20" s="1074"/>
      <c r="X20" s="1065"/>
      <c r="Y20" s="1066"/>
      <c r="Z20" s="1067"/>
    </row>
    <row r="21" spans="1:26" s="7" customFormat="1" ht="15" customHeight="1" x14ac:dyDescent="0.2">
      <c r="A21" s="74"/>
      <c r="B21" s="244"/>
      <c r="C21" s="244"/>
      <c r="D21" s="244"/>
      <c r="E21" s="244"/>
      <c r="F21" s="117"/>
      <c r="G21" s="304"/>
      <c r="H21" s="173"/>
      <c r="I21" s="173"/>
      <c r="J21" s="2"/>
      <c r="K21" s="2"/>
      <c r="Q21" s="2"/>
      <c r="S21"/>
      <c r="U21" s="145"/>
      <c r="V21" s="146"/>
      <c r="W21" s="146"/>
      <c r="X21" s="145"/>
      <c r="Y21" s="117"/>
      <c r="Z21" s="22"/>
    </row>
    <row r="22" spans="1:26" s="7" customFormat="1" ht="14.1" customHeight="1" x14ac:dyDescent="0.2">
      <c r="A22" s="116" t="s">
        <v>156</v>
      </c>
      <c r="B22" s="117"/>
      <c r="C22" s="1079" t="s">
        <v>175</v>
      </c>
      <c r="D22" s="1079"/>
      <c r="E22" s="1079"/>
      <c r="F22" s="1079"/>
      <c r="G22" s="1079"/>
      <c r="H22" s="1079"/>
      <c r="I22" s="1079"/>
      <c r="J22" s="1079"/>
      <c r="K22" s="1079"/>
      <c r="L22" s="1079"/>
      <c r="M22" s="1079"/>
      <c r="N22" s="1079"/>
      <c r="O22" s="1079"/>
      <c r="P22" s="1079"/>
      <c r="Q22" s="1079"/>
      <c r="R22" s="1079"/>
      <c r="S22" s="1079"/>
      <c r="T22" s="1079"/>
      <c r="U22" s="1079"/>
      <c r="V22" s="1079"/>
      <c r="W22" s="1079"/>
      <c r="X22" s="1079"/>
      <c r="Y22" s="1079"/>
      <c r="Z22" s="1079"/>
    </row>
    <row r="23" spans="1:26" s="7" customFormat="1" ht="18" customHeight="1" x14ac:dyDescent="0.2">
      <c r="A23" s="123"/>
      <c r="B23" s="123"/>
      <c r="C23" s="1079"/>
      <c r="D23" s="1079"/>
      <c r="E23" s="1079"/>
      <c r="F23" s="1079"/>
      <c r="G23" s="1079"/>
      <c r="H23" s="1079"/>
      <c r="I23" s="1079"/>
      <c r="J23" s="1079"/>
      <c r="K23" s="1079"/>
      <c r="L23" s="1079"/>
      <c r="M23" s="1079"/>
      <c r="N23" s="1079"/>
      <c r="O23" s="1079"/>
      <c r="P23" s="1079"/>
      <c r="Q23" s="1079"/>
      <c r="R23" s="1079"/>
      <c r="S23" s="1079"/>
      <c r="T23" s="1079"/>
      <c r="U23" s="1079"/>
      <c r="V23" s="1079"/>
      <c r="W23" s="1079"/>
      <c r="X23" s="1079"/>
      <c r="Y23" s="1079"/>
      <c r="Z23" s="1079"/>
    </row>
    <row r="24" spans="1:26" s="7" customFormat="1" ht="18" customHeight="1" x14ac:dyDescent="0.2">
      <c r="A24" s="123"/>
      <c r="B24" s="123"/>
      <c r="C24" s="1079"/>
      <c r="D24" s="1079"/>
      <c r="E24" s="1079"/>
      <c r="F24" s="1079"/>
      <c r="G24" s="1079"/>
      <c r="H24" s="1079"/>
      <c r="I24" s="1079"/>
      <c r="J24" s="1079"/>
      <c r="K24" s="1079"/>
      <c r="L24" s="1079"/>
      <c r="M24" s="1079"/>
      <c r="N24" s="1079"/>
      <c r="O24" s="1079"/>
      <c r="P24" s="1079"/>
      <c r="Q24" s="1079"/>
      <c r="R24" s="1079"/>
      <c r="S24" s="1079"/>
      <c r="T24" s="1079"/>
      <c r="U24" s="1079"/>
      <c r="V24" s="1079"/>
      <c r="W24" s="1079"/>
      <c r="X24" s="1079"/>
      <c r="Y24" s="1079"/>
      <c r="Z24" s="1079"/>
    </row>
    <row r="25" spans="1:26" s="7" customFormat="1" ht="12.75" customHeight="1" thickBot="1" x14ac:dyDescent="0.25">
      <c r="B25" s="117"/>
      <c r="C25" s="117"/>
      <c r="D25" s="117"/>
      <c r="E25" s="117"/>
      <c r="F25" s="117"/>
      <c r="G25" s="304"/>
      <c r="H25" s="173"/>
      <c r="I25" s="173"/>
      <c r="M25" s="2"/>
      <c r="N25" s="2"/>
      <c r="O25" s="2"/>
      <c r="P25" s="2"/>
      <c r="Q25" s="2"/>
      <c r="S25"/>
      <c r="T25"/>
      <c r="U25"/>
      <c r="V25"/>
      <c r="W25"/>
      <c r="X25"/>
      <c r="Y25"/>
      <c r="Z25"/>
    </row>
    <row r="26" spans="1:26" s="40" customFormat="1" ht="15" customHeight="1" x14ac:dyDescent="0.2">
      <c r="A26" s="1080" t="s">
        <v>158</v>
      </c>
      <c r="B26" s="1081"/>
      <c r="C26" s="1082"/>
      <c r="D26" s="158" t="s">
        <v>159</v>
      </c>
      <c r="E26" s="372"/>
      <c r="F26" s="372"/>
      <c r="G26" s="1089" t="s">
        <v>160</v>
      </c>
      <c r="H26" s="1089"/>
      <c r="I26" s="1089"/>
      <c r="J26" s="1089"/>
      <c r="K26" s="1089"/>
      <c r="L26" s="1089"/>
      <c r="M26" s="1089"/>
      <c r="N26" s="1089"/>
      <c r="O26" s="1089"/>
      <c r="P26" s="1089"/>
      <c r="Q26" s="1089"/>
      <c r="R26" s="1089"/>
      <c r="S26" s="1089"/>
      <c r="T26" s="1089"/>
      <c r="U26" s="1089"/>
      <c r="V26" s="1089"/>
      <c r="W26" s="1089"/>
      <c r="X26" s="1089"/>
      <c r="Y26" s="1089"/>
      <c r="Z26" s="409"/>
    </row>
    <row r="27" spans="1:26" s="40" customFormat="1" ht="15" customHeight="1" x14ac:dyDescent="0.2">
      <c r="A27" s="1083"/>
      <c r="B27" s="1084"/>
      <c r="C27" s="1085"/>
      <c r="D27" s="159"/>
      <c r="E27" s="160"/>
      <c r="F27" s="373"/>
      <c r="G27" s="1090"/>
      <c r="H27" s="1090"/>
      <c r="I27" s="1090"/>
      <c r="J27" s="1090"/>
      <c r="K27" s="1090"/>
      <c r="L27" s="1090"/>
      <c r="M27" s="1090"/>
      <c r="N27" s="1090"/>
      <c r="O27" s="1090"/>
      <c r="P27" s="1090"/>
      <c r="Q27" s="1090"/>
      <c r="R27" s="1090"/>
      <c r="S27" s="1090"/>
      <c r="T27" s="1090"/>
      <c r="U27" s="1090"/>
      <c r="V27" s="1090"/>
      <c r="W27" s="1090"/>
      <c r="X27" s="1090"/>
      <c r="Y27" s="1090"/>
      <c r="Z27" s="1091"/>
    </row>
    <row r="28" spans="1:26" s="40" customFormat="1" ht="15" customHeight="1" thickBot="1" x14ac:dyDescent="0.25">
      <c r="A28" s="1086"/>
      <c r="B28" s="1087"/>
      <c r="C28" s="1088"/>
      <c r="D28" s="162" t="s">
        <v>163</v>
      </c>
      <c r="E28" s="163"/>
      <c r="F28" s="163"/>
      <c r="G28" s="1092" t="s">
        <v>176</v>
      </c>
      <c r="H28" s="1092"/>
      <c r="I28" s="1092"/>
      <c r="J28" s="1092"/>
      <c r="K28" s="1092"/>
      <c r="L28" s="1092"/>
      <c r="M28" s="1092"/>
      <c r="N28" s="1092"/>
      <c r="O28" s="1092"/>
      <c r="P28" s="1092"/>
      <c r="Q28" s="1092"/>
      <c r="R28" s="1092"/>
      <c r="S28" s="1092"/>
      <c r="T28" s="1092"/>
      <c r="U28" s="1092"/>
      <c r="V28" s="1092"/>
      <c r="W28" s="1092"/>
      <c r="X28" s="1092"/>
      <c r="Y28" s="1092"/>
      <c r="Z28" s="1093"/>
    </row>
    <row r="29" spans="1:26" customFormat="1" ht="10.5" customHeight="1" x14ac:dyDescent="0.2"/>
    <row r="30" spans="1:26" customFormat="1" x14ac:dyDescent="0.2"/>
    <row r="31" spans="1:26" customFormat="1" x14ac:dyDescent="0.2"/>
    <row r="32" spans="1:26"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sheetData>
  <mergeCells count="74">
    <mergeCell ref="L9:N9"/>
    <mergeCell ref="O9:Q9"/>
    <mergeCell ref="R9:T9"/>
    <mergeCell ref="U9:W9"/>
    <mergeCell ref="X9:Z9"/>
    <mergeCell ref="D3:M3"/>
    <mergeCell ref="E4:G4"/>
    <mergeCell ref="E5:M5"/>
    <mergeCell ref="S5:W5"/>
    <mergeCell ref="L8:Z8"/>
    <mergeCell ref="A11:B13"/>
    <mergeCell ref="L11:N11"/>
    <mergeCell ref="O11:Q11"/>
    <mergeCell ref="R11:T11"/>
    <mergeCell ref="U11:W11"/>
    <mergeCell ref="L13:N13"/>
    <mergeCell ref="O13:Q13"/>
    <mergeCell ref="R13:T13"/>
    <mergeCell ref="U13:W13"/>
    <mergeCell ref="L10:N10"/>
    <mergeCell ref="O10:Q10"/>
    <mergeCell ref="R10:T10"/>
    <mergeCell ref="U10:W10"/>
    <mergeCell ref="X10:Z10"/>
    <mergeCell ref="X11:Z11"/>
    <mergeCell ref="L12:N12"/>
    <mergeCell ref="O12:Q12"/>
    <mergeCell ref="R12:T12"/>
    <mergeCell ref="U12:W12"/>
    <mergeCell ref="X12:Z12"/>
    <mergeCell ref="X19:Z19"/>
    <mergeCell ref="X20:Z20"/>
    <mergeCell ref="U19:W19"/>
    <mergeCell ref="U20:W20"/>
    <mergeCell ref="A14:B16"/>
    <mergeCell ref="L14:N14"/>
    <mergeCell ref="O14:Q14"/>
    <mergeCell ref="R14:T14"/>
    <mergeCell ref="U14:W14"/>
    <mergeCell ref="L16:N16"/>
    <mergeCell ref="O16:Q16"/>
    <mergeCell ref="R16:T16"/>
    <mergeCell ref="U16:W16"/>
    <mergeCell ref="L15:N15"/>
    <mergeCell ref="O15:Q15"/>
    <mergeCell ref="R15:T15"/>
    <mergeCell ref="X13:Z13"/>
    <mergeCell ref="X14:Z14"/>
    <mergeCell ref="X16:Z16"/>
    <mergeCell ref="X17:Z17"/>
    <mergeCell ref="U18:W18"/>
    <mergeCell ref="X18:Z18"/>
    <mergeCell ref="X15:Z15"/>
    <mergeCell ref="U17:W17"/>
    <mergeCell ref="U15:W15"/>
    <mergeCell ref="C22:Z24"/>
    <mergeCell ref="A26:C28"/>
    <mergeCell ref="G26:Y26"/>
    <mergeCell ref="G27:Z27"/>
    <mergeCell ref="G28:Z28"/>
    <mergeCell ref="A17:B19"/>
    <mergeCell ref="L19:N19"/>
    <mergeCell ref="O19:Q19"/>
    <mergeCell ref="R19:T19"/>
    <mergeCell ref="A20:K20"/>
    <mergeCell ref="L20:N20"/>
    <mergeCell ref="O20:Q20"/>
    <mergeCell ref="R20:T20"/>
    <mergeCell ref="O17:Q17"/>
    <mergeCell ref="R17:T17"/>
    <mergeCell ref="L18:N18"/>
    <mergeCell ref="O18:Q18"/>
    <mergeCell ref="R18:T18"/>
    <mergeCell ref="L17:N17"/>
  </mergeCells>
  <dataValidations count="3">
    <dataValidation type="list" allowBlank="1" sqref="V4 S5" xr:uid="{131AE722-D767-43A1-8E2A-B4CA78EE24A9}">
      <formula1>DMDBT</formula1>
    </dataValidation>
    <dataValidation type="list" allowBlank="1" showInputMessage="1" showErrorMessage="1" sqref="L14:Z14" xr:uid="{4DE9855F-F0A3-4C75-B30A-CA3704B34F11}">
      <formula1>TF</formula1>
    </dataValidation>
    <dataValidation type="list" allowBlank="1" sqref="L20:Z20" xr:uid="{2B6111FF-3DD8-4D45-B49D-23C4C545E705}">
      <formula1>PASSFAIL</formula1>
    </dataValidation>
  </dataValidations>
  <printOptions horizontalCentered="1"/>
  <pageMargins left="0.6" right="0.6" top="0.5" bottom="0.75" header="0.5" footer="0.4"/>
  <pageSetup orientation="portrait" r:id="rId1"/>
  <headerFooter alignWithMargins="0">
    <oddFooter>&amp;L&amp;"Arial,Bold"Radiologic Technologist's Section&amp;R&amp;"Arial,Italic"&amp;8&amp;F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FR41"/>
  <sheetViews>
    <sheetView showGridLines="0" showZeros="0" zoomScale="130" zoomScaleNormal="130" zoomScalePageLayoutView="120" workbookViewId="0">
      <selection activeCell="L13" sqref="L13:N13"/>
    </sheetView>
  </sheetViews>
  <sheetFormatPr defaultColWidth="9.140625" defaultRowHeight="12.75" x14ac:dyDescent="0.2"/>
  <cols>
    <col min="1" max="1" width="6.5703125" style="1" customWidth="1"/>
    <col min="2" max="2" width="5" style="1" customWidth="1"/>
    <col min="3" max="7" width="3.140625" style="1" customWidth="1"/>
    <col min="8" max="17" width="3.140625" style="2" customWidth="1"/>
    <col min="18" max="18" width="3.140625" style="1" customWidth="1"/>
    <col min="19" max="26" width="3.140625" customWidth="1"/>
    <col min="27" max="174" width="8.7109375" customWidth="1"/>
    <col min="175" max="16384" width="9.140625" style="1"/>
  </cols>
  <sheetData>
    <row r="1" spans="1:37" s="32" customFormat="1" ht="24.75" customHeight="1" x14ac:dyDescent="0.35">
      <c r="A1" s="208" t="s">
        <v>115</v>
      </c>
      <c r="B1" s="104"/>
      <c r="F1" s="29"/>
      <c r="H1" s="31"/>
      <c r="I1" s="31"/>
      <c r="J1" s="31"/>
      <c r="K1" s="31"/>
      <c r="L1" s="31"/>
      <c r="M1" s="31"/>
      <c r="N1" s="31"/>
      <c r="O1" s="31"/>
      <c r="P1" s="31"/>
      <c r="S1"/>
      <c r="T1"/>
      <c r="U1"/>
      <c r="V1"/>
      <c r="W1"/>
      <c r="Y1"/>
      <c r="Z1" s="49" t="s">
        <v>23</v>
      </c>
      <c r="AA1"/>
      <c r="AB1"/>
      <c r="AC1" t="s">
        <v>116</v>
      </c>
      <c r="AD1"/>
      <c r="AE1"/>
      <c r="AF1"/>
      <c r="AG1"/>
      <c r="AH1"/>
      <c r="AI1"/>
      <c r="AJ1"/>
      <c r="AK1"/>
    </row>
    <row r="2" spans="1:37" s="32" customFormat="1" ht="15" customHeight="1" x14ac:dyDescent="0.35">
      <c r="A2" s="208"/>
      <c r="B2" s="104"/>
      <c r="N2" s="31"/>
      <c r="O2" s="31"/>
      <c r="P2" s="31"/>
      <c r="S2"/>
      <c r="T2"/>
      <c r="U2"/>
      <c r="V2"/>
      <c r="W2"/>
      <c r="Y2"/>
      <c r="Z2" s="49"/>
      <c r="AA2"/>
      <c r="AB2"/>
      <c r="AC2" t="s">
        <v>131</v>
      </c>
      <c r="AD2"/>
      <c r="AE2"/>
      <c r="AF2"/>
      <c r="AG2"/>
      <c r="AH2"/>
      <c r="AI2"/>
      <c r="AJ2"/>
      <c r="AK2"/>
    </row>
    <row r="3" spans="1:37" s="9" customFormat="1" ht="20.100000000000001" customHeight="1" x14ac:dyDescent="0.2">
      <c r="A3" s="225" t="s">
        <v>118</v>
      </c>
      <c r="D3" s="795" t="str">
        <f>Facility</f>
        <v>SurgiCenter</v>
      </c>
      <c r="E3" s="795"/>
      <c r="F3" s="795"/>
      <c r="G3" s="795"/>
      <c r="H3" s="795"/>
      <c r="I3" s="795"/>
      <c r="J3" s="795"/>
      <c r="K3" s="795"/>
      <c r="L3" s="795"/>
      <c r="M3" s="795"/>
      <c r="O3" s="10"/>
      <c r="P3" s="10"/>
      <c r="Q3" s="10"/>
      <c r="R3" s="312" t="s">
        <v>119</v>
      </c>
      <c r="T3" s="369" t="str">
        <f>RmID</f>
        <v>Biopsy</v>
      </c>
      <c r="U3" s="313"/>
      <c r="V3" s="313"/>
      <c r="W3" s="313"/>
      <c r="AA3"/>
      <c r="AB3"/>
      <c r="AI3"/>
      <c r="AJ3"/>
      <c r="AK3"/>
    </row>
    <row r="4" spans="1:37" s="9" customFormat="1" ht="20.100000000000001" customHeight="1" x14ac:dyDescent="0.25">
      <c r="A4" s="225" t="s">
        <v>120</v>
      </c>
      <c r="E4" s="797">
        <f>SBBAPID</f>
        <v>12001</v>
      </c>
      <c r="F4" s="797"/>
      <c r="G4" s="797"/>
      <c r="H4" s="310" t="s">
        <v>121</v>
      </c>
      <c r="I4" s="311">
        <f>SBBAPRm</f>
        <v>1</v>
      </c>
      <c r="J4" s="10"/>
      <c r="K4" s="10"/>
      <c r="L4" s="10"/>
      <c r="M4" s="10"/>
      <c r="O4" s="10"/>
      <c r="P4" s="10"/>
      <c r="Q4" s="10"/>
      <c r="R4" s="115"/>
      <c r="S4"/>
      <c r="T4"/>
      <c r="U4" s="21"/>
      <c r="V4" s="20"/>
      <c r="W4" s="20"/>
      <c r="X4" s="20"/>
      <c r="Y4" s="20"/>
      <c r="Z4" s="20"/>
      <c r="AA4"/>
      <c r="AB4"/>
      <c r="AC4" s="1112" t="s">
        <v>177</v>
      </c>
      <c r="AD4" s="1112"/>
      <c r="AE4" s="1112"/>
      <c r="AF4" s="1112"/>
      <c r="AG4" s="1112"/>
      <c r="AH4" s="1112"/>
      <c r="AI4" s="1112"/>
      <c r="AJ4" s="1112"/>
      <c r="AK4" s="1112"/>
    </row>
    <row r="5" spans="1:37" s="9" customFormat="1" ht="20.100000000000001" customHeight="1" x14ac:dyDescent="0.2">
      <c r="A5" s="225" t="s">
        <v>122</v>
      </c>
      <c r="E5" s="796" t="str">
        <f>CONCATENATE(MFR," ",MOD)</f>
        <v>Hologic Affirm</v>
      </c>
      <c r="F5" s="796"/>
      <c r="G5" s="796"/>
      <c r="H5" s="796"/>
      <c r="I5" s="796"/>
      <c r="J5" s="796"/>
      <c r="K5" s="796"/>
      <c r="L5" s="796"/>
      <c r="M5" s="796"/>
      <c r="R5" s="312" t="s">
        <v>123</v>
      </c>
      <c r="S5" s="794" t="str">
        <f>ImageMode_A</f>
        <v>Stereotactic</v>
      </c>
      <c r="T5" s="794"/>
      <c r="U5" s="794"/>
      <c r="V5" s="794"/>
      <c r="W5" s="794"/>
      <c r="AA5"/>
      <c r="AB5" s="50"/>
      <c r="AC5"/>
      <c r="AD5"/>
      <c r="AE5"/>
      <c r="AF5"/>
      <c r="AG5"/>
      <c r="AH5"/>
      <c r="AI5"/>
      <c r="AJ5"/>
      <c r="AK5"/>
    </row>
    <row r="6" spans="1:37" s="9" customFormat="1" ht="14.25" customHeight="1" x14ac:dyDescent="0.2">
      <c r="M6" s="308"/>
      <c r="N6" s="307"/>
      <c r="O6" s="309"/>
      <c r="P6" s="309"/>
      <c r="AA6"/>
      <c r="AB6" s="50"/>
      <c r="AC6"/>
      <c r="AD6"/>
      <c r="AE6"/>
      <c r="AF6"/>
      <c r="AG6"/>
      <c r="AH6"/>
      <c r="AI6"/>
      <c r="AJ6"/>
      <c r="AK6"/>
    </row>
    <row r="7" spans="1:37" s="9" customFormat="1" ht="15" customHeight="1" thickBot="1" x14ac:dyDescent="0.25">
      <c r="A7" s="17"/>
      <c r="B7" s="17"/>
      <c r="C7" s="17"/>
      <c r="D7" s="17"/>
      <c r="E7" s="17"/>
      <c r="F7" s="25"/>
      <c r="G7" s="3"/>
      <c r="H7" s="41"/>
      <c r="I7" s="41"/>
      <c r="J7" s="41"/>
      <c r="K7" s="41"/>
      <c r="L7" s="41"/>
      <c r="M7" s="41"/>
      <c r="N7" s="41"/>
      <c r="P7" s="41"/>
      <c r="R7"/>
      <c r="S7"/>
      <c r="T7"/>
      <c r="Z7" s="97"/>
      <c r="AA7"/>
      <c r="AB7"/>
      <c r="AC7"/>
      <c r="AD7"/>
      <c r="AE7"/>
      <c r="AF7"/>
      <c r="AG7"/>
      <c r="AH7"/>
      <c r="AI7"/>
      <c r="AJ7"/>
      <c r="AK7"/>
    </row>
    <row r="8" spans="1:37" s="7" customFormat="1" ht="15" customHeight="1" x14ac:dyDescent="0.2">
      <c r="A8" s="380"/>
      <c r="B8" s="147"/>
      <c r="C8" s="147"/>
      <c r="D8" s="147"/>
      <c r="E8" s="147"/>
      <c r="F8" s="147"/>
      <c r="G8" s="147"/>
      <c r="H8" s="147"/>
      <c r="I8" s="147"/>
      <c r="J8" s="147"/>
      <c r="K8" s="381" t="s">
        <v>170</v>
      </c>
      <c r="L8" s="1019"/>
      <c r="M8" s="1020"/>
      <c r="N8" s="1020"/>
      <c r="O8" s="1020"/>
      <c r="P8" s="1020"/>
      <c r="Q8" s="1020"/>
      <c r="R8" s="1020"/>
      <c r="S8" s="1020"/>
      <c r="T8" s="1020"/>
      <c r="U8" s="1020"/>
      <c r="V8" s="1020"/>
      <c r="W8" s="1020"/>
      <c r="X8" s="1020"/>
      <c r="Y8" s="1020"/>
      <c r="Z8" s="1021"/>
      <c r="AA8" s="22"/>
      <c r="AB8" s="224"/>
      <c r="AC8"/>
      <c r="AD8"/>
      <c r="AE8"/>
      <c r="AF8"/>
      <c r="AG8"/>
      <c r="AH8"/>
      <c r="AI8"/>
      <c r="AJ8"/>
      <c r="AK8"/>
    </row>
    <row r="9" spans="1:37" s="7" customFormat="1" ht="19.5" customHeight="1" x14ac:dyDescent="0.2">
      <c r="A9" s="382"/>
      <c r="B9" s="6"/>
      <c r="C9" s="6"/>
      <c r="D9" s="6"/>
      <c r="E9" s="6"/>
      <c r="F9" s="6"/>
      <c r="G9" s="6"/>
      <c r="H9" s="6"/>
      <c r="I9" s="6"/>
      <c r="J9" s="6"/>
      <c r="K9" s="383" t="s">
        <v>171</v>
      </c>
      <c r="L9" s="1022"/>
      <c r="M9" s="1023"/>
      <c r="N9" s="1024"/>
      <c r="O9" s="1022"/>
      <c r="P9" s="1023"/>
      <c r="Q9" s="1024"/>
      <c r="R9" s="1022"/>
      <c r="S9" s="1023"/>
      <c r="T9" s="1024"/>
      <c r="U9" s="1022"/>
      <c r="V9" s="1023"/>
      <c r="W9" s="1024"/>
      <c r="X9" s="1022"/>
      <c r="Y9" s="1023"/>
      <c r="Z9" s="1025"/>
      <c r="AA9" s="22"/>
      <c r="AB9"/>
      <c r="AC9"/>
      <c r="AD9"/>
      <c r="AE9"/>
      <c r="AF9"/>
      <c r="AG9"/>
      <c r="AH9"/>
      <c r="AI9"/>
      <c r="AJ9"/>
      <c r="AK9"/>
    </row>
    <row r="10" spans="1:37" s="7" customFormat="1" ht="19.5" customHeight="1" x14ac:dyDescent="0.2">
      <c r="A10" s="384"/>
      <c r="B10" s="385"/>
      <c r="C10" s="385"/>
      <c r="D10" s="385"/>
      <c r="E10" s="385"/>
      <c r="F10" s="385"/>
      <c r="G10" s="385"/>
      <c r="H10" s="385"/>
      <c r="I10" s="385"/>
      <c r="J10" s="385"/>
      <c r="K10" s="386" t="s">
        <v>172</v>
      </c>
      <c r="L10" s="1026"/>
      <c r="M10" s="1027"/>
      <c r="N10" s="1028"/>
      <c r="O10" s="1029"/>
      <c r="P10" s="1030"/>
      <c r="Q10" s="1031"/>
      <c r="R10" s="1029"/>
      <c r="S10" s="1030"/>
      <c r="T10" s="1031"/>
      <c r="U10" s="1029"/>
      <c r="V10" s="1030"/>
      <c r="W10" s="1031"/>
      <c r="X10" s="1029"/>
      <c r="Y10" s="1030"/>
      <c r="Z10" s="1032"/>
      <c r="AA10" s="22"/>
      <c r="AB10"/>
      <c r="AC10"/>
      <c r="AD10"/>
      <c r="AE10"/>
      <c r="AF10"/>
      <c r="AG10"/>
      <c r="AH10"/>
      <c r="AI10"/>
      <c r="AJ10"/>
      <c r="AK10"/>
    </row>
    <row r="11" spans="1:37" s="7" customFormat="1" ht="21" customHeight="1" x14ac:dyDescent="0.2">
      <c r="A11" s="1057" t="s">
        <v>144</v>
      </c>
      <c r="B11" s="1058"/>
      <c r="C11" s="375"/>
      <c r="D11" s="387"/>
      <c r="E11" s="387"/>
      <c r="F11" s="387"/>
      <c r="G11" s="387"/>
      <c r="H11" s="387"/>
      <c r="I11" s="387"/>
      <c r="J11" s="387"/>
      <c r="K11" s="328"/>
      <c r="L11" s="1033"/>
      <c r="M11" s="1034"/>
      <c r="N11" s="1040"/>
      <c r="O11" s="1033"/>
      <c r="P11" s="1034"/>
      <c r="Q11" s="1040"/>
      <c r="R11" s="1033"/>
      <c r="S11" s="1034"/>
      <c r="T11" s="1040"/>
      <c r="U11" s="1033"/>
      <c r="V11" s="1034"/>
      <c r="W11" s="1040"/>
      <c r="X11" s="1033"/>
      <c r="Y11" s="1034"/>
      <c r="Z11" s="1035"/>
      <c r="AA11"/>
      <c r="AB11"/>
      <c r="AC11"/>
      <c r="AD11"/>
      <c r="AE11"/>
      <c r="AF11"/>
      <c r="AG11"/>
      <c r="AH11"/>
      <c r="AI11"/>
      <c r="AJ11"/>
      <c r="AK11"/>
    </row>
    <row r="12" spans="1:37" s="7" customFormat="1" ht="21" customHeight="1" x14ac:dyDescent="0.2">
      <c r="A12" s="1059"/>
      <c r="B12" s="1060"/>
      <c r="C12" s="376"/>
      <c r="D12" s="379"/>
      <c r="E12" s="379"/>
      <c r="F12" s="379"/>
      <c r="G12" s="379"/>
      <c r="H12" s="379"/>
      <c r="I12" s="379"/>
      <c r="J12" s="379"/>
      <c r="K12" s="329"/>
      <c r="L12" s="1036"/>
      <c r="M12" s="1037"/>
      <c r="N12" s="1038"/>
      <c r="O12" s="1036"/>
      <c r="P12" s="1037"/>
      <c r="Q12" s="1038"/>
      <c r="R12" s="1036"/>
      <c r="S12" s="1037"/>
      <c r="T12" s="1038"/>
      <c r="U12" s="1036"/>
      <c r="V12" s="1037"/>
      <c r="W12" s="1038"/>
      <c r="X12" s="1036"/>
      <c r="Y12" s="1037"/>
      <c r="Z12" s="1039"/>
      <c r="AA12"/>
      <c r="AB12"/>
      <c r="AC12"/>
      <c r="AD12"/>
      <c r="AE12"/>
      <c r="AF12"/>
      <c r="AG12"/>
      <c r="AH12"/>
      <c r="AI12"/>
      <c r="AJ12"/>
      <c r="AK12"/>
    </row>
    <row r="13" spans="1:37" s="7" customFormat="1" ht="21" customHeight="1" x14ac:dyDescent="0.2">
      <c r="A13" s="1061"/>
      <c r="B13" s="1062"/>
      <c r="C13" s="377"/>
      <c r="D13" s="388"/>
      <c r="E13" s="388"/>
      <c r="F13" s="388"/>
      <c r="G13" s="388"/>
      <c r="H13" s="388"/>
      <c r="I13" s="388"/>
      <c r="J13" s="388"/>
      <c r="K13" s="330"/>
      <c r="L13" s="1036"/>
      <c r="M13" s="1037"/>
      <c r="N13" s="1038"/>
      <c r="O13" s="1036"/>
      <c r="P13" s="1037"/>
      <c r="Q13" s="1038"/>
      <c r="R13" s="1036"/>
      <c r="S13" s="1037"/>
      <c r="T13" s="1038"/>
      <c r="U13" s="1036"/>
      <c r="V13" s="1037"/>
      <c r="W13" s="1038"/>
      <c r="X13" s="1036"/>
      <c r="Y13" s="1037"/>
      <c r="Z13" s="1039"/>
      <c r="AA13"/>
      <c r="AB13"/>
      <c r="AC13"/>
      <c r="AD13"/>
      <c r="AE13"/>
      <c r="AF13"/>
      <c r="AG13"/>
      <c r="AH13"/>
      <c r="AI13"/>
      <c r="AJ13"/>
      <c r="AK13"/>
    </row>
    <row r="14" spans="1:37" s="7" customFormat="1" ht="21" customHeight="1" x14ac:dyDescent="0.2">
      <c r="A14" s="1063" t="s">
        <v>145</v>
      </c>
      <c r="B14" s="1064"/>
      <c r="C14" s="543"/>
      <c r="D14" s="544"/>
      <c r="E14" s="544"/>
      <c r="F14" s="544"/>
      <c r="G14" s="544"/>
      <c r="H14" s="544"/>
      <c r="I14" s="544"/>
      <c r="J14" s="544"/>
      <c r="K14" s="545"/>
      <c r="L14" s="1104"/>
      <c r="M14" s="1105"/>
      <c r="N14" s="1106"/>
      <c r="O14" s="1104"/>
      <c r="P14" s="1105"/>
      <c r="Q14" s="1106"/>
      <c r="R14" s="1104"/>
      <c r="S14" s="1105"/>
      <c r="T14" s="1106"/>
      <c r="U14" s="1104"/>
      <c r="V14" s="1105"/>
      <c r="W14" s="1106"/>
      <c r="X14" s="1104"/>
      <c r="Y14" s="1105"/>
      <c r="Z14" s="1107"/>
      <c r="AA14"/>
      <c r="AB14"/>
      <c r="AC14"/>
      <c r="AD14"/>
      <c r="AE14"/>
      <c r="AF14"/>
      <c r="AG14"/>
      <c r="AH14"/>
      <c r="AI14"/>
      <c r="AJ14"/>
      <c r="AK14"/>
    </row>
    <row r="15" spans="1:37" s="7" customFormat="1" ht="21" customHeight="1" x14ac:dyDescent="0.2">
      <c r="A15" s="1059"/>
      <c r="B15" s="1060"/>
      <c r="C15" s="376"/>
      <c r="D15" s="379"/>
      <c r="E15" s="379"/>
      <c r="F15" s="379"/>
      <c r="G15" s="379"/>
      <c r="H15" s="379"/>
      <c r="I15" s="379"/>
      <c r="J15" s="379"/>
      <c r="K15" s="329"/>
      <c r="L15" s="1053"/>
      <c r="M15" s="1054"/>
      <c r="N15" s="1055"/>
      <c r="O15" s="1053"/>
      <c r="P15" s="1054"/>
      <c r="Q15" s="1055"/>
      <c r="R15" s="1053"/>
      <c r="S15" s="1054"/>
      <c r="T15" s="1055"/>
      <c r="U15" s="1053"/>
      <c r="V15" s="1054"/>
      <c r="W15" s="1055"/>
      <c r="X15" s="1053"/>
      <c r="Y15" s="1054"/>
      <c r="Z15" s="1056"/>
      <c r="AA15"/>
      <c r="AB15"/>
      <c r="AC15"/>
      <c r="AD15"/>
      <c r="AE15"/>
      <c r="AF15"/>
      <c r="AG15"/>
      <c r="AH15"/>
      <c r="AI15"/>
      <c r="AJ15"/>
      <c r="AK15"/>
    </row>
    <row r="16" spans="1:37" s="7" customFormat="1" ht="21" customHeight="1" x14ac:dyDescent="0.2">
      <c r="A16" s="1061"/>
      <c r="B16" s="1062"/>
      <c r="C16" s="377"/>
      <c r="D16" s="388"/>
      <c r="E16" s="388"/>
      <c r="F16" s="388"/>
      <c r="G16" s="388"/>
      <c r="H16" s="388"/>
      <c r="I16" s="388"/>
      <c r="J16" s="388"/>
      <c r="K16" s="330"/>
      <c r="L16" s="1108"/>
      <c r="M16" s="1109"/>
      <c r="N16" s="1111"/>
      <c r="O16" s="1108"/>
      <c r="P16" s="1109"/>
      <c r="Q16" s="1111"/>
      <c r="R16" s="1108"/>
      <c r="S16" s="1109"/>
      <c r="T16" s="1111"/>
      <c r="U16" s="1108"/>
      <c r="V16" s="1109"/>
      <c r="W16" s="1111"/>
      <c r="X16" s="1108"/>
      <c r="Y16" s="1109"/>
      <c r="Z16" s="1110"/>
      <c r="AA16"/>
      <c r="AB16"/>
      <c r="AC16"/>
      <c r="AD16"/>
      <c r="AE16"/>
      <c r="AF16"/>
      <c r="AG16"/>
      <c r="AH16"/>
      <c r="AI16"/>
      <c r="AJ16"/>
      <c r="AK16"/>
    </row>
    <row r="17" spans="1:26" s="7" customFormat="1" ht="21" customHeight="1" x14ac:dyDescent="0.2">
      <c r="A17" s="1097" t="s">
        <v>146</v>
      </c>
      <c r="B17" s="1098"/>
      <c r="C17" s="371"/>
      <c r="D17" s="389"/>
      <c r="E17" s="389"/>
      <c r="F17" s="389"/>
      <c r="G17" s="389"/>
      <c r="H17" s="389"/>
      <c r="I17" s="389"/>
      <c r="J17" s="389"/>
      <c r="K17" s="331"/>
      <c r="L17" s="1068"/>
      <c r="M17" s="1069"/>
      <c r="N17" s="1070"/>
      <c r="O17" s="1068"/>
      <c r="P17" s="1069"/>
      <c r="Q17" s="1070"/>
      <c r="R17" s="1068"/>
      <c r="S17" s="1069"/>
      <c r="T17" s="1070"/>
      <c r="U17" s="1068"/>
      <c r="V17" s="1069"/>
      <c r="W17" s="1070"/>
      <c r="X17" s="1068"/>
      <c r="Y17" s="1069"/>
      <c r="Z17" s="1071"/>
    </row>
    <row r="18" spans="1:26" s="7" customFormat="1" ht="21" customHeight="1" x14ac:dyDescent="0.2">
      <c r="A18" s="1099"/>
      <c r="B18" s="1100"/>
      <c r="C18" s="371"/>
      <c r="D18" s="389"/>
      <c r="E18" s="389"/>
      <c r="F18" s="389"/>
      <c r="G18" s="389"/>
      <c r="H18" s="389"/>
      <c r="I18" s="389"/>
      <c r="J18" s="389"/>
      <c r="K18" s="331"/>
      <c r="L18" s="1068"/>
      <c r="M18" s="1069"/>
      <c r="N18" s="1070"/>
      <c r="O18" s="1068"/>
      <c r="P18" s="1069"/>
      <c r="Q18" s="1070"/>
      <c r="R18" s="1068"/>
      <c r="S18" s="1069"/>
      <c r="T18" s="1070"/>
      <c r="U18" s="1068"/>
      <c r="V18" s="1069"/>
      <c r="W18" s="1070"/>
      <c r="X18" s="1068"/>
      <c r="Y18" s="1069"/>
      <c r="Z18" s="1071"/>
    </row>
    <row r="19" spans="1:26" s="7" customFormat="1" ht="21" customHeight="1" x14ac:dyDescent="0.2">
      <c r="A19" s="1101"/>
      <c r="B19" s="1102"/>
      <c r="C19" s="371"/>
      <c r="D19" s="390"/>
      <c r="E19" s="390"/>
      <c r="F19" s="390"/>
      <c r="G19" s="390"/>
      <c r="H19" s="390"/>
      <c r="I19" s="390"/>
      <c r="J19" s="390"/>
      <c r="K19" s="332"/>
      <c r="L19" s="1075"/>
      <c r="M19" s="1076"/>
      <c r="N19" s="1077"/>
      <c r="O19" s="1075"/>
      <c r="P19" s="1076"/>
      <c r="Q19" s="1077"/>
      <c r="R19" s="1075"/>
      <c r="S19" s="1076"/>
      <c r="T19" s="1077"/>
      <c r="U19" s="1075"/>
      <c r="V19" s="1076"/>
      <c r="W19" s="1077"/>
      <c r="X19" s="1075"/>
      <c r="Y19" s="1076"/>
      <c r="Z19" s="1078"/>
    </row>
    <row r="20" spans="1:26" s="7" customFormat="1" ht="21" customHeight="1" x14ac:dyDescent="0.2">
      <c r="A20" s="1072" t="s">
        <v>174</v>
      </c>
      <c r="B20" s="1072"/>
      <c r="C20" s="1072"/>
      <c r="D20" s="1072"/>
      <c r="E20" s="1072"/>
      <c r="F20" s="1072"/>
      <c r="G20" s="1072"/>
      <c r="H20" s="1072"/>
      <c r="I20" s="1072"/>
      <c r="J20" s="1072"/>
      <c r="K20" s="1073"/>
      <c r="L20" s="1066"/>
      <c r="M20" s="1066"/>
      <c r="N20" s="1074"/>
      <c r="O20" s="1066"/>
      <c r="P20" s="1066"/>
      <c r="Q20" s="1074"/>
      <c r="R20" s="1066"/>
      <c r="S20" s="1066"/>
      <c r="T20" s="1074"/>
      <c r="U20" s="1066"/>
      <c r="V20" s="1066"/>
      <c r="W20" s="1074"/>
      <c r="X20" s="1065"/>
      <c r="Y20" s="1066"/>
      <c r="Z20" s="1067"/>
    </row>
    <row r="21" spans="1:26" s="7" customFormat="1" ht="15" customHeight="1" x14ac:dyDescent="0.2">
      <c r="A21" s="74"/>
      <c r="B21" s="244"/>
      <c r="C21" s="244"/>
      <c r="D21" s="244"/>
      <c r="E21" s="244"/>
      <c r="F21" s="117"/>
      <c r="G21" s="304"/>
      <c r="H21" s="173"/>
      <c r="I21" s="173"/>
      <c r="J21" s="2"/>
      <c r="K21" s="2"/>
      <c r="Q21" s="2"/>
      <c r="S21"/>
      <c r="U21" s="145"/>
      <c r="V21" s="146"/>
      <c r="W21" s="146"/>
      <c r="X21" s="145"/>
      <c r="Y21" s="117"/>
      <c r="Z21" s="22"/>
    </row>
    <row r="22" spans="1:26" s="7" customFormat="1" ht="14.1" customHeight="1" x14ac:dyDescent="0.2">
      <c r="A22" s="116" t="s">
        <v>156</v>
      </c>
      <c r="B22" s="117"/>
      <c r="C22" s="1079" t="s">
        <v>175</v>
      </c>
      <c r="D22" s="1079"/>
      <c r="E22" s="1079"/>
      <c r="F22" s="1079"/>
      <c r="G22" s="1079"/>
      <c r="H22" s="1079"/>
      <c r="I22" s="1079"/>
      <c r="J22" s="1079"/>
      <c r="K22" s="1079"/>
      <c r="L22" s="1079"/>
      <c r="M22" s="1079"/>
      <c r="N22" s="1079"/>
      <c r="O22" s="1079"/>
      <c r="P22" s="1079"/>
      <c r="Q22" s="1079"/>
      <c r="R22" s="1079"/>
      <c r="S22" s="1079"/>
      <c r="T22" s="1079"/>
      <c r="U22" s="1079"/>
      <c r="V22" s="1079"/>
      <c r="W22" s="1079"/>
      <c r="X22" s="1079"/>
      <c r="Y22" s="1079"/>
      <c r="Z22" s="1079"/>
    </row>
    <row r="23" spans="1:26" s="7" customFormat="1" ht="18" customHeight="1" x14ac:dyDescent="0.2">
      <c r="A23" s="123"/>
      <c r="B23" s="123"/>
      <c r="C23" s="1079"/>
      <c r="D23" s="1079"/>
      <c r="E23" s="1079"/>
      <c r="F23" s="1079"/>
      <c r="G23" s="1079"/>
      <c r="H23" s="1079"/>
      <c r="I23" s="1079"/>
      <c r="J23" s="1079"/>
      <c r="K23" s="1079"/>
      <c r="L23" s="1079"/>
      <c r="M23" s="1079"/>
      <c r="N23" s="1079"/>
      <c r="O23" s="1079"/>
      <c r="P23" s="1079"/>
      <c r="Q23" s="1079"/>
      <c r="R23" s="1079"/>
      <c r="S23" s="1079"/>
      <c r="T23" s="1079"/>
      <c r="U23" s="1079"/>
      <c r="V23" s="1079"/>
      <c r="W23" s="1079"/>
      <c r="X23" s="1079"/>
      <c r="Y23" s="1079"/>
      <c r="Z23" s="1079"/>
    </row>
    <row r="24" spans="1:26" s="7" customFormat="1" ht="18" customHeight="1" x14ac:dyDescent="0.2">
      <c r="A24" s="123"/>
      <c r="B24" s="123"/>
      <c r="C24" s="1079"/>
      <c r="D24" s="1079"/>
      <c r="E24" s="1079"/>
      <c r="F24" s="1079"/>
      <c r="G24" s="1079"/>
      <c r="H24" s="1079"/>
      <c r="I24" s="1079"/>
      <c r="J24" s="1079"/>
      <c r="K24" s="1079"/>
      <c r="L24" s="1079"/>
      <c r="M24" s="1079"/>
      <c r="N24" s="1079"/>
      <c r="O24" s="1079"/>
      <c r="P24" s="1079"/>
      <c r="Q24" s="1079"/>
      <c r="R24" s="1079"/>
      <c r="S24" s="1079"/>
      <c r="T24" s="1079"/>
      <c r="U24" s="1079"/>
      <c r="V24" s="1079"/>
      <c r="W24" s="1079"/>
      <c r="X24" s="1079"/>
      <c r="Y24" s="1079"/>
      <c r="Z24" s="1079"/>
    </row>
    <row r="25" spans="1:26" s="7" customFormat="1" ht="12.75" customHeight="1" thickBot="1" x14ac:dyDescent="0.25">
      <c r="B25" s="117"/>
      <c r="C25" s="117"/>
      <c r="D25" s="117"/>
      <c r="E25" s="117"/>
      <c r="F25" s="117"/>
      <c r="G25" s="304"/>
      <c r="H25" s="173"/>
      <c r="I25" s="173"/>
      <c r="M25" s="2"/>
      <c r="N25" s="2"/>
      <c r="O25" s="2"/>
      <c r="P25" s="2"/>
      <c r="Q25" s="2"/>
      <c r="S25"/>
      <c r="T25"/>
      <c r="U25"/>
      <c r="V25"/>
      <c r="W25"/>
      <c r="X25"/>
      <c r="Y25"/>
      <c r="Z25"/>
    </row>
    <row r="26" spans="1:26" s="40" customFormat="1" ht="15" customHeight="1" x14ac:dyDescent="0.2">
      <c r="A26" s="1080" t="s">
        <v>158</v>
      </c>
      <c r="B26" s="1081"/>
      <c r="C26" s="1082"/>
      <c r="D26" s="158" t="s">
        <v>159</v>
      </c>
      <c r="E26" s="372"/>
      <c r="F26" s="372"/>
      <c r="G26" s="1089" t="s">
        <v>160</v>
      </c>
      <c r="H26" s="1089"/>
      <c r="I26" s="1089"/>
      <c r="J26" s="1089"/>
      <c r="K26" s="1089"/>
      <c r="L26" s="1089"/>
      <c r="M26" s="1089"/>
      <c r="N26" s="1089"/>
      <c r="O26" s="1089"/>
      <c r="P26" s="1089"/>
      <c r="Q26" s="1089"/>
      <c r="R26" s="1089"/>
      <c r="S26" s="1089"/>
      <c r="T26" s="1089"/>
      <c r="U26" s="1089"/>
      <c r="V26" s="1089"/>
      <c r="W26" s="1089"/>
      <c r="X26" s="1089"/>
      <c r="Y26" s="1089"/>
      <c r="Z26" s="409"/>
    </row>
    <row r="27" spans="1:26" s="40" customFormat="1" ht="15" customHeight="1" x14ac:dyDescent="0.2">
      <c r="A27" s="1083"/>
      <c r="B27" s="1084"/>
      <c r="C27" s="1085"/>
      <c r="D27" s="159"/>
      <c r="E27" s="160"/>
      <c r="F27" s="373"/>
      <c r="G27" s="1090"/>
      <c r="H27" s="1090"/>
      <c r="I27" s="1090"/>
      <c r="J27" s="1090"/>
      <c r="K27" s="1090"/>
      <c r="L27" s="1090"/>
      <c r="M27" s="1090"/>
      <c r="N27" s="1090"/>
      <c r="O27" s="1090"/>
      <c r="P27" s="1090"/>
      <c r="Q27" s="1090"/>
      <c r="R27" s="1090"/>
      <c r="S27" s="1090"/>
      <c r="T27" s="1090"/>
      <c r="U27" s="1090"/>
      <c r="V27" s="1090"/>
      <c r="W27" s="1090"/>
      <c r="X27" s="1090"/>
      <c r="Y27" s="1090"/>
      <c r="Z27" s="1091"/>
    </row>
    <row r="28" spans="1:26" s="40" customFormat="1" ht="15" customHeight="1" thickBot="1" x14ac:dyDescent="0.25">
      <c r="A28" s="1086"/>
      <c r="B28" s="1087"/>
      <c r="C28" s="1088"/>
      <c r="D28" s="162" t="s">
        <v>163</v>
      </c>
      <c r="E28" s="163"/>
      <c r="F28" s="163"/>
      <c r="G28" s="1092" t="s">
        <v>176</v>
      </c>
      <c r="H28" s="1092"/>
      <c r="I28" s="1092"/>
      <c r="J28" s="1092"/>
      <c r="K28" s="1092"/>
      <c r="L28" s="1092"/>
      <c r="M28" s="1092"/>
      <c r="N28" s="1092"/>
      <c r="O28" s="1092"/>
      <c r="P28" s="1092"/>
      <c r="Q28" s="1092"/>
      <c r="R28" s="1092"/>
      <c r="S28" s="1092"/>
      <c r="T28" s="1092"/>
      <c r="U28" s="1092"/>
      <c r="V28" s="1092"/>
      <c r="W28" s="1092"/>
      <c r="X28" s="1092"/>
      <c r="Y28" s="1092"/>
      <c r="Z28" s="1093"/>
    </row>
    <row r="29" spans="1:26" customFormat="1" ht="10.5" customHeight="1" x14ac:dyDescent="0.2"/>
    <row r="30" spans="1:26" customFormat="1" x14ac:dyDescent="0.2"/>
    <row r="31" spans="1:26" customFormat="1" x14ac:dyDescent="0.2"/>
    <row r="32" spans="1:26"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sheetData>
  <mergeCells count="75">
    <mergeCell ref="AC4:AK4"/>
    <mergeCell ref="L13:N13"/>
    <mergeCell ref="O13:Q13"/>
    <mergeCell ref="R13:T13"/>
    <mergeCell ref="U13:W13"/>
    <mergeCell ref="L9:N9"/>
    <mergeCell ref="O9:Q9"/>
    <mergeCell ref="R9:T9"/>
    <mergeCell ref="U9:W9"/>
    <mergeCell ref="X9:Z9"/>
    <mergeCell ref="L10:N10"/>
    <mergeCell ref="O10:Q10"/>
    <mergeCell ref="R10:T10"/>
    <mergeCell ref="U10:W10"/>
    <mergeCell ref="X10:Z10"/>
    <mergeCell ref="X11:Z11"/>
    <mergeCell ref="X12:Z12"/>
    <mergeCell ref="D3:M3"/>
    <mergeCell ref="E4:G4"/>
    <mergeCell ref="E5:M5"/>
    <mergeCell ref="S5:W5"/>
    <mergeCell ref="L8:Z8"/>
    <mergeCell ref="L11:N11"/>
    <mergeCell ref="O11:Q11"/>
    <mergeCell ref="R11:T11"/>
    <mergeCell ref="U11:W11"/>
    <mergeCell ref="O14:Q14"/>
    <mergeCell ref="R14:T14"/>
    <mergeCell ref="U14:W14"/>
    <mergeCell ref="L12:N12"/>
    <mergeCell ref="O12:Q12"/>
    <mergeCell ref="R12:T12"/>
    <mergeCell ref="U12:W12"/>
    <mergeCell ref="L16:N16"/>
    <mergeCell ref="O16:Q16"/>
    <mergeCell ref="R16:T16"/>
    <mergeCell ref="U16:W16"/>
    <mergeCell ref="U17:W17"/>
    <mergeCell ref="X19:Z19"/>
    <mergeCell ref="X20:Z20"/>
    <mergeCell ref="U19:W19"/>
    <mergeCell ref="X13:Z13"/>
    <mergeCell ref="X14:Z14"/>
    <mergeCell ref="U15:W15"/>
    <mergeCell ref="X15:Z15"/>
    <mergeCell ref="X16:Z16"/>
    <mergeCell ref="X17:Z17"/>
    <mergeCell ref="U18:W18"/>
    <mergeCell ref="X18:Z18"/>
    <mergeCell ref="C22:Z24"/>
    <mergeCell ref="A26:C28"/>
    <mergeCell ref="G26:Y26"/>
    <mergeCell ref="G27:Z27"/>
    <mergeCell ref="G28:Z28"/>
    <mergeCell ref="A20:K20"/>
    <mergeCell ref="L20:N20"/>
    <mergeCell ref="O20:Q20"/>
    <mergeCell ref="R20:T20"/>
    <mergeCell ref="U20:W20"/>
    <mergeCell ref="L19:N19"/>
    <mergeCell ref="O19:Q19"/>
    <mergeCell ref="R19:T19"/>
    <mergeCell ref="A11:B13"/>
    <mergeCell ref="A14:B16"/>
    <mergeCell ref="A17:B19"/>
    <mergeCell ref="O17:Q17"/>
    <mergeCell ref="R17:T17"/>
    <mergeCell ref="L15:N15"/>
    <mergeCell ref="O15:Q15"/>
    <mergeCell ref="R15:T15"/>
    <mergeCell ref="L18:N18"/>
    <mergeCell ref="O18:Q18"/>
    <mergeCell ref="R18:T18"/>
    <mergeCell ref="L17:N17"/>
    <mergeCell ref="L14:N14"/>
  </mergeCells>
  <dataValidations count="3">
    <dataValidation type="list" allowBlank="1" sqref="V4 S5" xr:uid="{00000000-0002-0000-0500-000000000000}">
      <formula1>DMDBT</formula1>
    </dataValidation>
    <dataValidation type="list" allowBlank="1" showInputMessage="1" showErrorMessage="1" sqref="L14:Z14" xr:uid="{00000000-0002-0000-0500-000001000000}">
      <formula1>TF</formula1>
    </dataValidation>
    <dataValidation type="list" allowBlank="1" sqref="L20:Z20" xr:uid="{00000000-0002-0000-0500-000002000000}">
      <formula1>PASSFAIL</formula1>
    </dataValidation>
  </dataValidations>
  <printOptions horizontalCentered="1"/>
  <pageMargins left="0.6" right="0.6" top="0.5" bottom="0.75" header="0.5" footer="0.4"/>
  <pageSetup orientation="portrait" r:id="rId1"/>
  <headerFooter alignWithMargins="0">
    <oddFooter>&amp;L&amp;"Arial,Bold"Radiologic Technologist's Section&amp;R&amp;"Arial,Italic"&amp;8&amp;F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C573876AE7CA4B9EF13E7AC27BD989" ma:contentTypeVersion="17" ma:contentTypeDescription="Create a new document." ma:contentTypeScope="" ma:versionID="aede847eed64206199bcf0e42d4ea22e">
  <xsd:schema xmlns:xsd="http://www.w3.org/2001/XMLSchema" xmlns:xs="http://www.w3.org/2001/XMLSchema" xmlns:p="http://schemas.microsoft.com/office/2006/metadata/properties" xmlns:ns2="e2c87582-7b86-47c7-8b7b-6d7bd28b9c48" xmlns:ns3="c901e8ba-a5d1-4288-b082-659e7dac5141" targetNamespace="http://schemas.microsoft.com/office/2006/metadata/properties" ma:root="true" ma:fieldsID="56fcbc4b52a8a4c7497fe3393e966a09" ns2:_="" ns3:_="">
    <xsd:import namespace="e2c87582-7b86-47c7-8b7b-6d7bd28b9c48"/>
    <xsd:import namespace="c901e8ba-a5d1-4288-b082-659e7dac51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c87582-7b86-47c7-8b7b-6d7bd28b9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93828c0-953f-404e-a4eb-1d9c5818d783"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01e8ba-a5d1-4288-b082-659e7dac514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7bbaaeb-e701-4e54-8962-32bdfd29bef9}" ma:internalName="TaxCatchAll" ma:showField="CatchAllData" ma:web="c901e8ba-a5d1-4288-b082-659e7dac51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901e8ba-a5d1-4288-b082-659e7dac5141" xsi:nil="true"/>
    <lcf76f155ced4ddcb4097134ff3c332f xmlns="e2c87582-7b86-47c7-8b7b-6d7bd28b9c4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8E947C-E851-492E-AFA0-EF3FF8EF9D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c87582-7b86-47c7-8b7b-6d7bd28b9c48"/>
    <ds:schemaRef ds:uri="c901e8ba-a5d1-4288-b082-659e7dac51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1C2AE7-61D8-42F4-93C3-3B217288CC91}">
  <ds:schemaRefs>
    <ds:schemaRef ds:uri="http://schemas.microsoft.com/sharepoint/v3/contenttype/forms"/>
  </ds:schemaRefs>
</ds:datastoreItem>
</file>

<file path=customXml/itemProps3.xml><?xml version="1.0" encoding="utf-8"?>
<ds:datastoreItem xmlns:ds="http://schemas.openxmlformats.org/officeDocument/2006/customXml" ds:itemID="{F34D3C2D-B8AF-4956-B3D3-2FEBDF7FFF39}">
  <ds:schemaRefs>
    <ds:schemaRef ds:uri="e2c87582-7b86-47c7-8b7b-6d7bd28b9c48"/>
    <ds:schemaRef ds:uri="http://schemas.microsoft.com/office/2006/documentManagement/types"/>
    <ds:schemaRef ds:uri="http://schemas.microsoft.com/office/2006/metadata/properties"/>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c901e8ba-a5d1-4288-b082-659e7dac514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45</vt:i4>
      </vt:variant>
    </vt:vector>
  </HeadingPairs>
  <TitlesOfParts>
    <vt:vector size="75" baseType="lpstr">
      <vt:lpstr>Instructions</vt:lpstr>
      <vt:lpstr>TOC</vt:lpstr>
      <vt:lpstr>Facility Info</vt:lpstr>
      <vt:lpstr>1.</vt:lpstr>
      <vt:lpstr>1. Localization Accuracy (Daily</vt:lpstr>
      <vt:lpstr>1. Loc. Accuracy (Monthly)</vt:lpstr>
      <vt:lpstr>1. A</vt:lpstr>
      <vt:lpstr>1. A (2)</vt:lpstr>
      <vt:lpstr>1. B</vt:lpstr>
      <vt:lpstr>1. B (2)</vt:lpstr>
      <vt:lpstr>2. Phantom IQ - Artifacts (SBB)</vt:lpstr>
      <vt:lpstr>2. Phantom IQ - Artifacts (DBT)</vt:lpstr>
      <vt:lpstr>3. Visual Checklist</vt:lpstr>
      <vt:lpstr>4. Comp Thk Ind.</vt:lpstr>
      <vt:lpstr>4. Comp Thk Ind. (Mobile)</vt:lpstr>
      <vt:lpstr>5. AW Monitor</vt:lpstr>
      <vt:lpstr>6. Comp. Force</vt:lpstr>
      <vt:lpstr>7. Facility Review</vt:lpstr>
      <vt:lpstr>7. Facility Review (2)</vt:lpstr>
      <vt:lpstr>8. Man. Calibrations</vt:lpstr>
      <vt:lpstr>9. PhysicianFeedback - Case</vt:lpstr>
      <vt:lpstr>9. PhysicianFeedback - Summary</vt:lpstr>
      <vt:lpstr>10. Repeat Analysis - Summary</vt:lpstr>
      <vt:lpstr>10. Repeat Analysis - Tally</vt:lpstr>
      <vt:lpstr>10. Repeat Analysis - Daily</vt:lpstr>
      <vt:lpstr>Corrective Action</vt:lpstr>
      <vt:lpstr>Unit Checklist Jan - Jun</vt:lpstr>
      <vt:lpstr>Unit Checklist Jul - Dec</vt:lpstr>
      <vt:lpstr>General Notes</vt:lpstr>
      <vt:lpstr>DD</vt:lpstr>
      <vt:lpstr>Address</vt:lpstr>
      <vt:lpstr>DateQC</vt:lpstr>
      <vt:lpstr>Facility</vt:lpstr>
      <vt:lpstr>FacTown</vt:lpstr>
      <vt:lpstr>ImageMode_A</vt:lpstr>
      <vt:lpstr>ImageMode_B</vt:lpstr>
      <vt:lpstr>LeadRadiologist</vt:lpstr>
      <vt:lpstr>MFR</vt:lpstr>
      <vt:lpstr>MOD</vt:lpstr>
      <vt:lpstr>MP</vt:lpstr>
      <vt:lpstr>PhantomManufacturer</vt:lpstr>
      <vt:lpstr>PhantomSN</vt:lpstr>
      <vt:lpstr>'1.'!Print_Area</vt:lpstr>
      <vt:lpstr>'1. A'!Print_Area</vt:lpstr>
      <vt:lpstr>'1. A (2)'!Print_Area</vt:lpstr>
      <vt:lpstr>'1. B'!Print_Area</vt:lpstr>
      <vt:lpstr>'1. B (2)'!Print_Area</vt:lpstr>
      <vt:lpstr>'1. Loc. Accuracy (Monthly)'!Print_Area</vt:lpstr>
      <vt:lpstr>'1. Localization Accuracy (Daily'!Print_Area</vt:lpstr>
      <vt:lpstr>'10. Repeat Analysis - Daily'!Print_Area</vt:lpstr>
      <vt:lpstr>'10. Repeat Analysis - Summary'!Print_Area</vt:lpstr>
      <vt:lpstr>'10. Repeat Analysis - Tally'!Print_Area</vt:lpstr>
      <vt:lpstr>'2. Phantom IQ - Artifacts (DBT)'!Print_Area</vt:lpstr>
      <vt:lpstr>'2. Phantom IQ - Artifacts (SBB)'!Print_Area</vt:lpstr>
      <vt:lpstr>'3. Visual Checklist'!Print_Area</vt:lpstr>
      <vt:lpstr>'4. Comp Thk Ind.'!Print_Area</vt:lpstr>
      <vt:lpstr>'4. Comp Thk Ind. (Mobile)'!Print_Area</vt:lpstr>
      <vt:lpstr>'5. AW Monitor'!Print_Area</vt:lpstr>
      <vt:lpstr>'6. Comp. Force'!Print_Area</vt:lpstr>
      <vt:lpstr>'7. Facility Review'!Print_Area</vt:lpstr>
      <vt:lpstr>'7. Facility Review (2)'!Print_Area</vt:lpstr>
      <vt:lpstr>'8. Man. Calibrations'!Print_Area</vt:lpstr>
      <vt:lpstr>'9. PhysicianFeedback - Case'!Print_Area</vt:lpstr>
      <vt:lpstr>'9. PhysicianFeedback - Summary'!Print_Area</vt:lpstr>
      <vt:lpstr>'Corrective Action'!Print_Area</vt:lpstr>
      <vt:lpstr>'Facility Info'!Print_Area</vt:lpstr>
      <vt:lpstr>'General Notes'!Print_Area</vt:lpstr>
      <vt:lpstr>Instructions!Print_Area</vt:lpstr>
      <vt:lpstr>TOC!Print_Area</vt:lpstr>
      <vt:lpstr>'Unit Checklist Jan - Jun'!Print_Area</vt:lpstr>
      <vt:lpstr>'Unit Checklist Jul - Dec'!Print_Area</vt:lpstr>
      <vt:lpstr>QCTech</vt:lpstr>
      <vt:lpstr>RmID</vt:lpstr>
      <vt:lpstr>SBBAPID</vt:lpstr>
      <vt:lpstr>SBBAPRm</vt:lpstr>
    </vt:vector>
  </TitlesOfParts>
  <Manager/>
  <Company>Denver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Denver Health</dc:creator>
  <cp:keywords/>
  <dc:description/>
  <cp:lastModifiedBy>Gress, Dustin</cp:lastModifiedBy>
  <cp:revision/>
  <dcterms:created xsi:type="dcterms:W3CDTF">2008-11-04T19:52:07Z</dcterms:created>
  <dcterms:modified xsi:type="dcterms:W3CDTF">2026-06-02T22:11:12Z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0x01010036C573876AE7CA4B9EF13E7AC27BD989</vt:lpwstr>
  </property>
  <property fmtid="{D5CDD505-2E9C-101B-9397-08002B2CF9AE}" pid="3" name="MediaServiceImageTags">
    <vt:lpwstr/>
  </property>
  <property fmtid="{D5CDD505-2E9C-101B-9397-08002B2CF9AE}" pid="4" name="MSIP_Label_c7a5e534-988f-43d1-a700-c5eaa344c527_Enabled">
    <vt:lpwstr>true</vt:lpwstr>
  </property>
  <property fmtid="{D5CDD505-2E9C-101B-9397-08002B2CF9AE}" pid="5" name="MSIP_Label_c7a5e534-988f-43d1-a700-c5eaa344c527_SetDate">
    <vt:lpwstr>2026-05-27T20:02:50Z</vt:lpwstr>
  </property>
  <property fmtid="{D5CDD505-2E9C-101B-9397-08002B2CF9AE}" pid="6" name="MSIP_Label_c7a5e534-988f-43d1-a700-c5eaa344c527_Method">
    <vt:lpwstr>Standard</vt:lpwstr>
  </property>
  <property fmtid="{D5CDD505-2E9C-101B-9397-08002B2CF9AE}" pid="7" name="MSIP_Label_c7a5e534-988f-43d1-a700-c5eaa344c527_Name">
    <vt:lpwstr>General-Unrestricted</vt:lpwstr>
  </property>
  <property fmtid="{D5CDD505-2E9C-101B-9397-08002B2CF9AE}" pid="8" name="MSIP_Label_c7a5e534-988f-43d1-a700-c5eaa344c527_SiteId">
    <vt:lpwstr>0b63ae10-46b1-4199-b40c-cf498ce75dc4</vt:lpwstr>
  </property>
  <property fmtid="{D5CDD505-2E9C-101B-9397-08002B2CF9AE}" pid="9" name="MSIP_Label_c7a5e534-988f-43d1-a700-c5eaa344c527_ActionId">
    <vt:lpwstr>7da74f2b-6185-4c49-a023-d820608ef608</vt:lpwstr>
  </property>
  <property fmtid="{D5CDD505-2E9C-101B-9397-08002B2CF9AE}" pid="10" name="MSIP_Label_c7a5e534-988f-43d1-a700-c5eaa344c527_ContentBits">
    <vt:lpwstr>0</vt:lpwstr>
  </property>
  <property fmtid="{D5CDD505-2E9C-101B-9397-08002B2CF9AE}" pid="11" name="MSIP_Label_c7a5e534-988f-43d1-a700-c5eaa344c527_Tag">
    <vt:lpwstr>10, 3, 0, 1</vt:lpwstr>
  </property>
</Properties>
</file>